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tters (Correspondence)" sheetId="1" r:id="rId4"/>
    <sheet state="visible" name="Photographs" sheetId="2" r:id="rId5"/>
    <sheet state="visible" name="Memoranda" sheetId="3" r:id="rId6"/>
  </sheets>
  <definedNames>
    <definedName hidden="1" localSheetId="0" name="_xlnm._FilterDatabase">'Letters (Correspondence)'!$A$1:$AB$1000</definedName>
  </definedNames>
  <calcPr/>
  <extLst>
    <ext uri="GoogleSheetsCustomDataVersion2">
      <go:sheetsCustomData xmlns:go="http://customooxmlschemas.google.com/" r:id="rId7" roundtripDataChecksum="hh2XsrMff4mxMhO+w+SuaSOpAVJzRyiIlN2H3VJFlN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9">
      <text>
        <t xml:space="preserve">======
ID#AAABfVPE2lI
Brody McCurdy    (2025-03-05 07:08:44)
The following three rows all correspond to the same link but represent different correspondences within the letters</t>
      </text>
    </comment>
  </commentList>
  <extLst>
    <ext uri="GoogleSheetsCustomDataVersion2">
      <go:sheetsCustomData xmlns:go="http://customooxmlschemas.google.com/" r:id="rId1" roundtripDataSignature="AMtx7miOmy0fihbqLWtPqAa0eERYrkjHxg=="/>
    </ext>
  </extLst>
</comments>
</file>

<file path=xl/sharedStrings.xml><?xml version="1.0" encoding="utf-8"?>
<sst xmlns="http://schemas.openxmlformats.org/spreadsheetml/2006/main" count="1627" uniqueCount="782">
  <si>
    <t>Record Unit</t>
  </si>
  <si>
    <t>Identifier</t>
  </si>
  <si>
    <t>Title</t>
  </si>
  <si>
    <t>Description</t>
  </si>
  <si>
    <t>Date Sent</t>
  </si>
  <si>
    <t>Sent From 1</t>
  </si>
  <si>
    <t>Sent From 2</t>
  </si>
  <si>
    <t>Sent To</t>
  </si>
  <si>
    <t>From City</t>
  </si>
  <si>
    <t>From County</t>
  </si>
  <si>
    <t>From Address</t>
  </si>
  <si>
    <t>From State</t>
  </si>
  <si>
    <t>To City</t>
  </si>
  <si>
    <t>To Address</t>
  </si>
  <si>
    <t>Sender Race</t>
  </si>
  <si>
    <t>Event</t>
  </si>
  <si>
    <t>Stance</t>
  </si>
  <si>
    <t>Keywords</t>
  </si>
  <si>
    <t>Format</t>
  </si>
  <si>
    <t>URL</t>
  </si>
  <si>
    <t>Hyperlink</t>
  </si>
  <si>
    <t>Response</t>
  </si>
  <si>
    <t>Date</t>
  </si>
  <si>
    <t>Handwritten or Typed?</t>
  </si>
  <si>
    <t>Notes</t>
  </si>
  <si>
    <t>SR.369.1</t>
  </si>
  <si>
    <t>Letter: Albert D. Grauer and Paula M. Grauer to Gov. Dan K. Moore, April 5, 1968</t>
  </si>
  <si>
    <t>Letter expressing support of civil rights legislation and opinions on the outbreak of violence throughout the country following the assassination of Dr. Martin Luther King, Jr. Includes a letter of response from Governor Moore.</t>
  </si>
  <si>
    <t>Albert D. Grauer</t>
  </si>
  <si>
    <t>Paula M. Grauer</t>
  </si>
  <si>
    <t>Gov. Dan K. Moore</t>
  </si>
  <si>
    <t>Raleigh</t>
  </si>
  <si>
    <t>Wake</t>
  </si>
  <si>
    <t>N 26 McKimmon Village</t>
  </si>
  <si>
    <t>North Carolina</t>
  </si>
  <si>
    <t>Governor's Office</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</si>
  <si>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</si>
  <si>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Letters (Correspondence)</t>
  </si>
  <si>
    <t>https://digital.ncdcr.gov/Documents/Detail/letter-albert-d.-grauer-and-paula-m.-grauer-to-gov.-dan-k.-moore-april-5-1968/273697</t>
  </si>
  <si>
    <t>Yes</t>
  </si>
  <si>
    <t>Typed</t>
  </si>
  <si>
    <t>Letter: Albert W. Grauer and Norma J. Grauer to Gov. Dan K. Moore, April 8, 1968</t>
  </si>
  <si>
    <t>Letter expressing opinions on current civil rights legislation and the outbreak of violence throughout the state following the assassination of Dr. Martin Luther King, Jr. Includes a letter of response from Governor Moore.</t>
  </si>
  <si>
    <t>Albert W. Grauer</t>
  </si>
  <si>
    <t>Norma J. Grauer</t>
  </si>
  <si>
    <t>633 Ashford St.</t>
  </si>
  <si>
    <t>https://digital.ncdcr.gov/Documents/Detail/letter-albert-w.-grauer-and-norma-j.-grauer-to-gov.-dan-k.-moore-april-8-1968/273700</t>
  </si>
  <si>
    <t>Letter: Alice H. Estes to Gov. Dan K. Moore, April 7, 1968</t>
  </si>
  <si>
    <t>Letter expressing opinions on the country's current state of affairs and the issues of discrimination, oppression, and poverty. Includes a letter of response from Governor Moore.</t>
  </si>
  <si>
    <t>Estes, Alice H.</t>
  </si>
  <si>
    <t>Durham</t>
  </si>
  <si>
    <t>2218 Myers St.</t>
  </si>
  <si>
    <t>Galifianakis, Nick, 1928-,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</si>
  <si>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https://digital.ncdcr.gov/Documents/Detail/letter-alice-h.-estes-to-gov.-dan-k.-moore-april-7-1968/273628</t>
  </si>
  <si>
    <t>Letter: Allen Wannamaker to Gov. Dan K. Moore, April 11, 1968</t>
  </si>
  <si>
    <t>Letter expressing gratitude for Governor Moore's actions following the assassination of Dr. Martin Luther King, Jr. Includes a letter of response from Governor Moore.</t>
  </si>
  <si>
    <t>Wannamaker, Allen.</t>
  </si>
  <si>
    <t>Greensboro</t>
  </si>
  <si>
    <t>Guilford</t>
  </si>
  <si>
    <t>Greensboro Chamber of Commerce</t>
  </si>
  <si>
    <t>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King, Martin Luther, Jr., 1929-1968</t>
  </si>
  <si>
    <t>https://digital.ncdcr.gov/Documents/Detail/letter-allen-wannamaker-to-gov.-dan-k.-moore-april-11-1968/274233</t>
  </si>
  <si>
    <t>Letterhead: Greensboro Chamber of Commerce</t>
  </si>
  <si>
    <t>Letter: C. Peter Setzer to Governor Dan K. Moore, May 3, 1968</t>
  </si>
  <si>
    <t>Letter and accompanying resolution on behalf of the Scotland County Ministers' Fellowship offering advice to the Governor for employment and racial equality in the state. Also included is a copy of the Governor's response</t>
  </si>
  <si>
    <t>Setzer, C. Peter.</t>
  </si>
  <si>
    <t>Laurinburg</t>
  </si>
  <si>
    <t>Scotland</t>
  </si>
  <si>
    <t>U.S. 401 South 276-7900</t>
  </si>
  <si>
    <t>Moore, Daniel Killian, 1906-1986, North Carolina--Race relations--History--20th century, North Carolina--Social conditions--20th century, African Americans--Civil rights, Civil rights movements--North Carolina--History--20th century</t>
  </si>
  <si>
    <t>https://digital.ncdcr.gov/Documents/Detail/letter-c.-peter-setzer-to-governor-dan-k.-moore-may-3-1968/272624</t>
  </si>
  <si>
    <t>Letterhead: Lutheran Church of the Living Word</t>
  </si>
  <si>
    <t>SR.366.1</t>
  </si>
  <si>
    <t>Letter: C. S. Alexander to Honorable William B. Umstead, July 12, 1954</t>
  </si>
  <si>
    <t>Alexander, C. S.</t>
  </si>
  <si>
    <t>Gov. William B. Umstead</t>
  </si>
  <si>
    <t>Scotland Neck</t>
  </si>
  <si>
    <t>Halifax</t>
  </si>
  <si>
    <t>NA</t>
  </si>
  <si>
    <t>Umstead, William Bradley, 1895-1954, Segregation in education--North Carolina--History--20th century, North Carolina--Race relations--History--20th century, North Carolina--Social conditions--20th century, African Americans--Civil rights, Civil rights movements--North Carolina--History--20th century</t>
  </si>
  <si>
    <t>https://digital.ncdcr.gov/Documents/Detail/letter-c.-s.-alexander-to-honorable-william-b.-umstead-july-12-1954/272877</t>
  </si>
  <si>
    <t>No</t>
  </si>
  <si>
    <t>Letterhead: North Carolina Peanut Growers Association, Inc.</t>
  </si>
  <si>
    <t>Letter: Charles C. Sharpe, III to Gov. Dan K. Moore, April 7, 1968</t>
  </si>
  <si>
    <t>Letter enclosing signatures on a petition calling for positive action following the assassination of Dr. Martin Luther King, Jr. by proposing the creation of social and economic programs to improve the conditions of housing, education, and employment. Includes a letter of response from Governor Moore.</t>
  </si>
  <si>
    <t>C. Sharpe, III</t>
  </si>
  <si>
    <t>2604 West Market Street</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</si>
  <si>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Greensboro (N.C.)</t>
  </si>
  <si>
    <t>Petitions; Letters (Correspondence)</t>
  </si>
  <si>
    <t>https://digital.ncdcr.gov/Documents/Detail/letter-charles-c.-sharpe-iii-to-gov.-dan-k.-moore-april-7-1968/274119</t>
  </si>
  <si>
    <t>Multiple Signatories</t>
  </si>
  <si>
    <t>Letter: Charles Dunn to T. C. Jervay, Editor of The Wilmington Journal, April 22, 1968</t>
  </si>
  <si>
    <t>Letter detailing a recruiting schedule for historically black colleges and universities in North Carolina for students interested in serving the state government. Includes mention of this schedule in support of Good Neighbor Council policies. Includes an enclosed memorandum to: Charles Dunn, From: P. C. Hill, Subject: N.C. Negro Radio Stations and Newspapers, April 1, 1968. The list of radio stations includes WLLE in Raleigh, WSRC in Durham, WAAA in Winston-Salem, WJIV in Charlotte, WELL in Greensboro, WDIU in Fayetteville, and Ebony Broadcasting Co. in Whiteville. The list of newspapers includes the Wilmington Journal, the Charlotte Post, the Carolina Peacemaker in Greensboro, the Carolina Times in Durham, The Carolinian in Raleigh, and Future Outlook in Greensboro.</t>
  </si>
  <si>
    <t>Dunn, Charles.</t>
  </si>
  <si>
    <t>T. C. Jervay</t>
  </si>
  <si>
    <t xml:space="preserve">Wilmington </t>
  </si>
  <si>
    <t>412 S. Seventh St.</t>
  </si>
  <si>
    <t>North Carolina College at Durham; African Americans--Employment; State governments--Officials and employees; Employees--Recruiting; North Carolina. State Personnel Department; Radio advertising; Advertising, Newspaper; North Carolina--Politics and government; Elizabeth City State College; Fayetteville State College; St. Augustine's College (Raleigh, N.C.); Civil rights movements--Southern States--History--20th century; African Americans--Civil rights; Southern States--Social conditions; Southern States--Race relations--History--20th century; Segregation--United States; African Americans--Segregation; Public opinion--United States--History--20th century; Governors--North Carolina; Moore, Daniel Killian, 1906-1986; King, Martin Luther, Jr., 1929-1968; Austin, L. E. (Louis Ernest), 1898-1971; Carolina times (Durham, N.C.); Johnson C. Smith University; Agricultural and Technical College of North Carolina; Barber-Scotia College; Bennett College (Greensboro, N.C.); Winston Salem State College; Tross, J. S. Nathaniel, 1889-1971; Historically Black college and universities; Livingstone College (N.C.); Shaw University</t>
  </si>
  <si>
    <t>Memoranda; Letters (Correspondence)</t>
  </si>
  <si>
    <t>https://digital.ncdcr.gov/Documents/Detail/letter-charles-dunn-to-t.-c.-jervay-editor-of-the-wilmington-journal-april-22-1968/273563</t>
  </si>
  <si>
    <t>Editor of The Wilmington Journal</t>
  </si>
  <si>
    <t>Letter: Charles L. Cherry to Gov. Dan K. Moore, April 8, 1968</t>
  </si>
  <si>
    <t>Letter enclosing approximately 600 signatures on a petition calling for positive action following the assassination of Dr. Martin Luther King, Jr. Includes a letter of response from Governor Moore.</t>
  </si>
  <si>
    <t>Cherry, Charles L.</t>
  </si>
  <si>
    <t>Chapell Hill</t>
  </si>
  <si>
    <t>Orange</t>
  </si>
  <si>
    <t>#2 Pratt College</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</si>
  <si>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United States. National Advisory Commission on Civil Disorders. Report</t>
  </si>
  <si>
    <t>Petitions, Letters (Correspondence)</t>
  </si>
  <si>
    <t>https://digital.ncdcr.gov/Documents/Detail/letter-charles-l.-cherry-to-gov.-dan-k.-moore-april-8-1968/273166</t>
  </si>
  <si>
    <t>600 Signatories</t>
  </si>
  <si>
    <t>Letter: Clarence W. Bailey to Honorable William B. Umstead, October 31, 1954</t>
  </si>
  <si>
    <t>Letter states that desegregated schools would eventually lead to intermarriage between the races.</t>
  </si>
  <si>
    <t>Bailey, Clarence W.</t>
  </si>
  <si>
    <t>Rocky Mount</t>
  </si>
  <si>
    <t>Nash, Edgecombe</t>
  </si>
  <si>
    <t>https://digital.ncdcr.gov/Documents/Detail/letter-clarence-w.-bailey-to-honorable-william-b.-umstead-october-31-1954/272902</t>
  </si>
  <si>
    <t>Letter: Clayton E. Heffner, Jr. to Gov. Dan K. Moore, April 9, 1968</t>
  </si>
  <si>
    <t>Letter expressing opinions on the outbreak of violence throughout the state following the assassination of Dr. Martin Luther King, Jr. Includes a letter of response from Governor Moore.</t>
  </si>
  <si>
    <t>Heffner, Clayton E., Jr.</t>
  </si>
  <si>
    <t xml:space="preserve">Burlington </t>
  </si>
  <si>
    <t>Alamance</t>
  </si>
  <si>
    <t>306 Hale Street</t>
  </si>
  <si>
    <t>https://digital.ncdcr.gov/Documents/Detail/letter-clayton-e.-heffner-jr.-to-gov.-dan-k.-moore-april-9-1968/273712</t>
  </si>
  <si>
    <t>Handwritten</t>
  </si>
  <si>
    <t>97.136 [Call Number]</t>
  </si>
  <si>
    <t>Letter: Clifton M. Craig to County Director of Social Services (Revised Draft), September 30, 1969</t>
  </si>
  <si>
    <t>Draft letter to County Director of Social Service describing the Department of Social Services' plan to assure compliance with Title VI of the Civil Rights Act of 1964.</t>
  </si>
  <si>
    <t>Craig, Clifton, M., North Carolina. Department of Social Services.</t>
  </si>
  <si>
    <t>County Director of Social Service</t>
  </si>
  <si>
    <t>Department of Social Services</t>
  </si>
  <si>
    <t>United States. Civil Rights Act of 1964, Public welfare--North Carolina, North Carolina. Department of Social Services, North Carolina--Race relations--History--20th century, North Carolina--Social conditions--20th century, African Americans--Civil rights, Civil rights movements--North Carolina--History--20th century</t>
  </si>
  <si>
    <t>https://digital.ncdcr.gov/Documents/Detail/letter-clifton-m.-craig-to-county-director-of-social-services-revised-draft-september-30-1969/274276</t>
  </si>
  <si>
    <t>Letterhead: Department of Social Services; Letter Draft to County Director of Social Service</t>
  </si>
  <si>
    <t>Letter: Colonel James H. McClurkin to Gov. Dan K. Moore, April 26, 1968</t>
  </si>
  <si>
    <t>Letter expressing disapproval with demonstrations held on the campuses of Duke University and the University of North Carolina at Chapel Hill and opinions on a meeting held at Shaw University with the Congress for the Unity of Black Students.</t>
  </si>
  <si>
    <t>McClurkin, James H.</t>
  </si>
  <si>
    <t>Fort Bragg</t>
  </si>
  <si>
    <t>Cumberland</t>
  </si>
  <si>
    <t>13 Adams</t>
  </si>
  <si>
    <t>University of North Carolina at Chapel Hill, Duke University, Baraka, Amiri, 1934-2014, Cheek, James E.,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Shaw University</t>
  </si>
  <si>
    <t>https://digital.ncdcr.gov/Documents/Detail/letter-colonel-james-h.-mcclurkin-to-gov.-dan-k.-moore-april-26-1968/273895</t>
  </si>
  <si>
    <t>Letter: David W. Stith to Gov. Dan K. Moore, February 21, 1968</t>
  </si>
  <si>
    <t>Letter regarding concerns over a student protest held in Durham that escalated into a riot on February 15, 1968. The protest was held in response to the \</t>
  </si>
  <si>
    <t>Stith, David W.</t>
  </si>
  <si>
    <t>Souhteastern Business College</t>
  </si>
  <si>
    <t>Durham (N.C.). City Council, Protest movements--United States, Durham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</si>
  <si>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https://digital.ncdcr.gov/Documents/Detail/letter-david-w.-stith-to-gov.-dan-k.-moore-february-21-1968/274148</t>
  </si>
  <si>
    <t>Letterhead: Southeastern Business College</t>
  </si>
  <si>
    <t>Letter: Dorothy E. Berry to Governor William Umstead, June 2, 1954</t>
  </si>
  <si>
    <t>Letter expressing hurt at the Governor's support of segregation, urges him to examine his conscience.</t>
  </si>
  <si>
    <t>Berry, Dorothy E.</t>
  </si>
  <si>
    <t>1003 Gregson Street</t>
  </si>
  <si>
    <t xml:space="preserve">Raleigh </t>
  </si>
  <si>
    <t>https://digital.ncdcr.gov/Documents/Detail/letter-dorothy-e.-berry-to-governor-william-umstead-june-2-1954/272911</t>
  </si>
  <si>
    <t>Letter: Dr. O. L. Sherrill to Gov. Dan K. Moore, April 18, 1968</t>
  </si>
  <si>
    <t>Letter expressing opinions on the outbreak of violence and Governor Moore's actions preceding the assassination of Dr. Martin Luther King, Jr. Includes a letter of response from Governor Moore, referencing the Good Neighbor Council.</t>
  </si>
  <si>
    <t>Sherrill, O. L.</t>
  </si>
  <si>
    <t xml:space="preserve">General Baptist State Convention of North Carolina, 603 South Wilmington St. </t>
  </si>
  <si>
    <t>https://digital.ncdcr.gov/Documents/Detail/letter-dr.-o.-l.-sherrill-to-gov.-dan-k.-moore-april-18-1968/274123</t>
  </si>
  <si>
    <t>Letter: Elder Stephen P. Frink to Gov. Dan K. Moore, April 13, 1968</t>
  </si>
  <si>
    <t>Letter expressing opinions on North Carolina's current state of affairs and issues stemming from racial oppression. Includes an article written by Frink and a letter of response from Governor Moore.</t>
  </si>
  <si>
    <t>Frink, Stephen P.</t>
  </si>
  <si>
    <t>Shallotte</t>
  </si>
  <si>
    <t>Brunswick</t>
  </si>
  <si>
    <t>PO Box 624</t>
  </si>
  <si>
    <t>Liquor laws; Brunswick County (N.C.); Ku Klux Klan (1915- ); King, Martin Luther, Jr., 1929-1968; Moore, Daniel Killian, 1906-1986; Governors--North Carolina; Public opinion--United States--History--20th century; African Americans-; Segregation; Segregation--United States; Southern States--Race relations-; History--20th century; Southern States--Social conditions; African Americans--Civil rights; Civil rights movements--Southern States--History--20th century</t>
  </si>
  <si>
    <t>https://digital.ncdcr.gov/Documents/Detail/letter-elder-stephen-p.-frink-to-gov.-dan-k.-moore-april-13-1968/273641</t>
  </si>
  <si>
    <t>Letter: Eloise Severinson to Colonel Clifton M. Craig, July 25, 1969</t>
  </si>
  <si>
    <t>Letter containing a report on the results of the Title VI Review of the North Carolina State Department of Social Services by the Regional Social and Rehabilitation Service, Public Health Service and Office for Civil Rights.</t>
  </si>
  <si>
    <t>July 25 1969</t>
  </si>
  <si>
    <t>Severinson, Eloise.</t>
  </si>
  <si>
    <t>Colonel Clifton M. Craig</t>
  </si>
  <si>
    <t>Charlottesville</t>
  </si>
  <si>
    <t>Albemarle</t>
  </si>
  <si>
    <t xml:space="preserve">22 7th Street, N.E. </t>
  </si>
  <si>
    <t>Virignia</t>
  </si>
  <si>
    <t>State Department of Social Services, PO Box 2599</t>
  </si>
  <si>
    <t>https://digital.ncdcr.gov/Documents/Detail/letter-eloise-severinson-to-colonel-clifton-m.-craig-july-25-1969/274284</t>
  </si>
  <si>
    <t>Letter: Esther Seay to Gov. Dan K. Moore, April 16, 1968</t>
  </si>
  <si>
    <t>Letter expressing gratitude for Governor Moore's actions and calling for positive action following the assassination of Dr. Martin Luther King, Jr. Letter written on the back of pages printed from a Memorandum to: the Council Members and Other Participants in the State of Franklin Health Council, Inc., From: C. D. Killian, President of the State of Franklin Health Council, Inc., January 18, 1968. Includes a letter of response from Governor Moore, referencing the Conference on Community Relations, held in Raleigh on February 21, 1968.</t>
  </si>
  <si>
    <t>Seay, Esther.</t>
  </si>
  <si>
    <t>Cullowhee</t>
  </si>
  <si>
    <t>Jackson</t>
  </si>
  <si>
    <t>Western Carolina University, PO Box 2764</t>
  </si>
  <si>
    <t>State of Franklin Health Council,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</si>
  <si>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https://digital.ncdcr.gov/Documents/Detail/letter-esther-seay-to-gov.-dan-k.-moore-april-16-1968/274100</t>
  </si>
  <si>
    <t>Letter: Executive Board Lakeview NAACP to Governor Dan Moore, December 9, 1965</t>
  </si>
  <si>
    <t>Letter condemning the bombings of Kelly Alexander and other Civil Rights leaders' homes in Charlotte and request to pursue justice.</t>
  </si>
  <si>
    <t>National Association for the Advancement of Colored People. Lakeview Branch.</t>
  </si>
  <si>
    <t>Governor Dan Moore</t>
  </si>
  <si>
    <t>West Hempstead</t>
  </si>
  <si>
    <t>Nassau</t>
  </si>
  <si>
    <t>NAACP Lakeview Branch, PO Box 95</t>
  </si>
  <si>
    <t>New York</t>
  </si>
  <si>
    <t>Bombings--North Carolina--History--20th century, Alexander, Kelly M., Moore, Daniel Killian, 1906-1986, North Carolina--Race relations--History--20th century, North Carolina--Social conditions--20th century, African Americans--Civil rights, Civil rights movements--North Carolina--History--20th century</t>
  </si>
  <si>
    <t>https://digital.ncdcr.gov/Documents/Detail/letter-executive-board-lakeview-naacp-to-governor-dan-moore-december-9-1965/272656</t>
  </si>
  <si>
    <t>Acknowledgement not included</t>
  </si>
  <si>
    <t>Letter: G. Alvin Tucker to Gov. Dan K. Moore, April 5, 1968</t>
  </si>
  <si>
    <t>Tucker, G. Alvin.</t>
  </si>
  <si>
    <t xml:space="preserve">Charlotte </t>
  </si>
  <si>
    <t>Mecklenburg</t>
  </si>
  <si>
    <t>214 Professional Building, 403 North Tryon Street</t>
  </si>
  <si>
    <t>Fayetteville State College,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</si>
  <si>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https://digital.ncdcr.gov/Documents/Detail/letter-g.-alvin-tucker-to-gov.-dan-k.-moore-april-5-1968/274226</t>
  </si>
  <si>
    <t>Letter: Gordon O. Hinson to Honorable Dan K. Moore, September 7, 1965</t>
  </si>
  <si>
    <t>Letter expressing the author's negative opinion of the NAACP and positive opinion of the KKK regarding their role in North Carolina.</t>
  </si>
  <si>
    <t>September 07 1965</t>
  </si>
  <si>
    <t>Hinson, Gordon O.</t>
  </si>
  <si>
    <t>Wilmington</t>
  </si>
  <si>
    <t>New Hanover</t>
  </si>
  <si>
    <t>511 Castle Street</t>
  </si>
  <si>
    <t xml:space="preserve">North Carolina </t>
  </si>
  <si>
    <t>National Association for the Advancement of Colored People, Ku Klux Klan (1915- )--North Carolina, Moore, Daniel Killian, 1906-1986, North Carolina--Race relations--History--20th century, North Carolina--Social conditions--20th century, African Americans--Civil rights, Civil rights movements--North Carolina--History--20th century</t>
  </si>
  <si>
    <t>https://digital.ncdcr.gov/Documents/Detail/letter-gordon-o.-hinson-to-honorable-dan-k.-moore-september-7-1965/272634</t>
  </si>
  <si>
    <t>Letter: Harry McMullan, Attorney General to Honorable William B. Umstead, May 25, 1954</t>
  </si>
  <si>
    <t>Letter and attached memorandum regarding the implications of the Supreme Court's ruling in the case of Brown v. Board of Education.</t>
  </si>
  <si>
    <t>May 25 1954</t>
  </si>
  <si>
    <t>McMullan, Harry</t>
  </si>
  <si>
    <t>State of North Carolina Department of Justice</t>
  </si>
  <si>
    <t>Segregation in education--North Carolina--History--20th century, United States. Supreme Court, Umstead, William Bradley, 1895-1954, North Carolina--Race relations--History--20th century, North Carolina--Social conditions--20th century, African Americans--Civil rights, Civil rights movements--North Carolina--History--20th century</t>
  </si>
  <si>
    <t>https://digital.ncdcr.gov/Documents/Detail/letter-harry-mcmullan-attorney-general-to-honorable-william-b.-umstead-may-25-1954/272909</t>
  </si>
  <si>
    <t>Letter: Homer Cannon to Gov. Dan K. Moore, April 5, 1968</t>
  </si>
  <si>
    <t>Letter expressing an opinion on Dr. Martin Luther King, Jr. following the assassination of Dr. King.</t>
  </si>
  <si>
    <t>April 05 1968</t>
  </si>
  <si>
    <t>Cannon, Homer.</t>
  </si>
  <si>
    <t xml:space="preserve">Trap Hill </t>
  </si>
  <si>
    <t>Wilkes</t>
  </si>
  <si>
    <t>PO Box 25</t>
  </si>
  <si>
    <t>https://digital.ncdcr.gov/Documents/Detail/letter-homer-cannon-to-gov.-dan-k.-moore-april-5-1968/273105</t>
  </si>
  <si>
    <t>SR.367.1</t>
  </si>
  <si>
    <t>Letter: J. H. Wheeler to The Honorable Luther H. Hodges, February 12, 1960</t>
  </si>
  <si>
    <t>Letter and attached statement from the Durham Committee on Negro Affairs regarding the recent sit-in demonstrations.</t>
  </si>
  <si>
    <t>February 12 1960</t>
  </si>
  <si>
    <t>Wheeler, J. H.</t>
  </si>
  <si>
    <t>Gov. Luther H. Hodges</t>
  </si>
  <si>
    <t>Durham, Durham County, North Carolina, United States</t>
  </si>
  <si>
    <t>PO Box 1932</t>
  </si>
  <si>
    <t>Durham Committee on Negro Affairs, North Carolina--Race relations--History--20th century, North Carolina--Social conditions--20th century, African Americans--Civil rights, Civil rights movements--North Carolina--History--20th century</t>
  </si>
  <si>
    <t>https://digital.ncdcr.gov/Documents/Detail/letter-j.-h.-wheeler-to-the-honorable-luther-h.-hodges-february-12-1960/272570</t>
  </si>
  <si>
    <t xml:space="preserve">No </t>
  </si>
  <si>
    <t>Letter: J. W. Duffield to Gov. Dan K. Moore, July 26, 1968</t>
  </si>
  <si>
    <t>Letter enclosing a statement on racial and religious discrimination approved by the Faculty Senate of North Carolina State University on April 23, 1968. Includes a letter of response from Governor Moore.</t>
  </si>
  <si>
    <t>Duffield, John Warren</t>
  </si>
  <si>
    <t>North Carolina State University, School of Forestry, PO Box 5488</t>
  </si>
  <si>
    <t>North Carolina State University,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</si>
  <si>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https://digital.ncdcr.gov/Documents/Detail/letter-j.-w.-duffield-to-gov.-dan-k.-moore-july-26-1968/273551</t>
  </si>
  <si>
    <t>Letterhead: North Carolina State University</t>
  </si>
  <si>
    <t>Letter: James H. Glenn to Gov. Dan K. Moore, April 9, 1968</t>
  </si>
  <si>
    <t>Letter expressing opinions on North Carolina's current state of affairs and issues stemming from racial oppression. Includes a letter of response from Governor Moore.</t>
  </si>
  <si>
    <t>Glenn, James H.</t>
  </si>
  <si>
    <t>Chapel Hill</t>
  </si>
  <si>
    <t>542 Craige, UNC</t>
  </si>
  <si>
    <t>https://digital.ncdcr.gov/Documents/Detail/letter-james-h.-glenn-to-gov.-dan-k.-moore-april-9-1968/273686</t>
  </si>
  <si>
    <t>Letter: Jane L. Knight to Gov. Dan K. Moore, April 10, 1968</t>
  </si>
  <si>
    <t>Letter expressing opinions on the imposed curfew in Wilmington and outbreak of violence throughout the state following the assassination of Dr. Martin Luther King, Jr. Includes a letter of response from George R. Ragsdale, legal counsel to Governor Moore.</t>
  </si>
  <si>
    <t>Knight, Jane L.</t>
  </si>
  <si>
    <t>3855 Sylvan Drive</t>
  </si>
  <si>
    <t>Wilmington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</si>
  <si>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https://digital.ncdcr.gov/Documents/Detail/letter-jane-l.-knight-to-gov.-dan-k.-moore-april-10-1968/273847</t>
  </si>
  <si>
    <t>Letter: John T. Caldwell to Gov. Dan K. Moore regarding Dr. Leonard Hausman, May 16, 1968</t>
  </si>
  <si>
    <t>Letter regarding \</t>
  </si>
  <si>
    <t>Caldwell, John T. (John Tyler), 1911-1995.</t>
  </si>
  <si>
    <t>North Carolina State University, Chancellor's Office</t>
  </si>
  <si>
    <t>Protest movements--United States,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North Carolina State University</t>
  </si>
  <si>
    <t>https://digital.ncdcr.gov/Documents/Detail/letter-john-t.-caldwell-to-gov.-dan-k.-moore-regarding-dr.-leonard-hausman-may-16-1968/273100</t>
  </si>
  <si>
    <t>Letter: John W. Duffield to Gov. Dan K. Moore, April 10, 1968</t>
  </si>
  <si>
    <t>Letter enclosing a copy of a resolution passed on April 9, 1968 by the Faculty Senate of North Carolina State University in support of Governor Moore's efforts in the cause of social and economic justice for all North Carolinians. Includes a letter of response from Governor Moore.</t>
  </si>
  <si>
    <t>Duffield, John Warren, 1912-</t>
  </si>
  <si>
    <t>North Carolina State University, Department of Politics, PO Box 5695</t>
  </si>
  <si>
    <t>United States. National Advisory Commission on Civil Disorders, North Carolina State University,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</si>
  <si>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Resolutions (Administrative records), Letters (Correspondence)</t>
  </si>
  <si>
    <t>https://digital.ncdcr.gov/Documents/Detail/letter-john-w.-duffield-to-gov.-dan-k.-moore-april-10-1968/273534</t>
  </si>
  <si>
    <t>Letter: Juanita S. Hilton to Senator Robert C. Byrd, April 9, 1968</t>
  </si>
  <si>
    <t>Letter addressed to Senator Robert C. Byrd expressing opinions on the outbreak of violence throughout the state following the assassination of Dr. Martin Luther King, Jr., referencing quotes from Byrd that were published in a Charlotte Observer article from April 6. A photocopy of the article and a letter of response from Governor Moore is included.</t>
  </si>
  <si>
    <t>Hilton, Juanita S.</t>
  </si>
  <si>
    <t xml:space="preserve"> Senator Robert C. Byrd</t>
  </si>
  <si>
    <t>Conover</t>
  </si>
  <si>
    <t>Catawba</t>
  </si>
  <si>
    <t>PO Box 24</t>
  </si>
  <si>
    <t>Washington DC</t>
  </si>
  <si>
    <t>United States Senate</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</si>
  <si>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Byrd, Robert C.</t>
  </si>
  <si>
    <t>Clippings (Information artifacts), Letters (Correspondence)</t>
  </si>
  <si>
    <t>https://digital.ncdcr.gov/Documents/Detail/letter-juanita-s.-hilton-to-senator-robert-c.-byrd-april-9-1968/273727</t>
  </si>
  <si>
    <t>Materials Attached</t>
  </si>
  <si>
    <t>Letter: Kathleen Lindsay to Governor Luther H. Hodges, March 1, 1960</t>
  </si>
  <si>
    <t>Letter suggesting that many of the African American demonstrators are out-of-state agitators who should be expelled from their colleges.</t>
  </si>
  <si>
    <t>March 01 1960</t>
  </si>
  <si>
    <t>Lindsay, Kathleen.</t>
  </si>
  <si>
    <t>1021 W. Markham Ave.</t>
  </si>
  <si>
    <t>Governor's Mansion</t>
  </si>
  <si>
    <t>College students--Political activity--North Carolina--History--20th century, Greensboro Sit-ins, Greensboro, N.C., 1960, North Carolina--Race relations--History--20th century, North Carolina--Social conditions--20th century, African Americans--Civil rights, Civil rights movements--North Carolina--History--20th century</t>
  </si>
  <si>
    <t>https://digital.ncdcr.gov/Documents/Detail/letter-kathleen-lindsay-to-governor-luther-h.-hodges-march-1-1960/272554</t>
  </si>
  <si>
    <t>Letter: Kenneth Kramer to Gov. Dan K. Moore, April 5, 1968</t>
  </si>
  <si>
    <t>Letter expressing opinions on the current state of affairs following the assassination of Dr. Martin Luther King, Jr. Includes a letter of response from Governor Moore vowing for continued support of citizens through programs for education and low-income housing assistance.</t>
  </si>
  <si>
    <t>Kramer, Kenneth.</t>
  </si>
  <si>
    <t>2412 Van Dyke Ave.</t>
  </si>
  <si>
    <t>Racism, Race discrimination, United States. National Advisory Commission on Civil Disorders,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</si>
  <si>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https://digital.ncdcr.gov/Documents/Detail/letter-kenneth-kramer-to-gov.-dan-k.-moore-april-5-1968/273856</t>
  </si>
  <si>
    <t>Letter: L. E. Jarman to Gov. Dan K. Moore, April 10, 1968</t>
  </si>
  <si>
    <t>Letter enclosing a copy of a letter sent to Craven County National Association for the Advancement of Colored People (NAACP) branch members from Charles A. McLean regarding events following the assassination of Dr. Martin Luther King, Jr., plans for counteraction, and an announcement of an upcoming meeting to discuss these topics. Includes a press release announcing an educational grant from the Carnegie Corporation of $200,000 to the NAACP and a letter of response from Governor Moore.</t>
  </si>
  <si>
    <t>Jarman, L. E.</t>
  </si>
  <si>
    <t>Brooklyn</t>
  </si>
  <si>
    <t>Kings</t>
  </si>
  <si>
    <t>789 St. Marks Ave.</t>
  </si>
  <si>
    <t>McLean, Charles A., Endowments--Program-related investments, Carnegie Corporation of New York, National Association for the Advancement of Colored People, New Bern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Ku Klux Klan (1915- )</t>
  </si>
  <si>
    <t>https://digital.ncdcr.gov/Documents/Detail/letter-l.-e.-jarman-to-gov.-dan-k.-moore-april-10-1968/273778</t>
  </si>
  <si>
    <t>Former New Bern resident, left because of the KKK presence</t>
  </si>
  <si>
    <t>SR.370.1</t>
  </si>
  <si>
    <t>Letter: Leah Summers to Governor Scott, July 13, 1971</t>
  </si>
  <si>
    <t>Letter from a seventh-grade student expressing disapproval of the plan for busing students to achieve racial integration.</t>
  </si>
  <si>
    <t>July 13 1971</t>
  </si>
  <si>
    <t>Summers, Leah.</t>
  </si>
  <si>
    <t>Gov Robert W. Scott</t>
  </si>
  <si>
    <t>Busing for school integration, Scott, Robert Walter, 1929-2009, North Carolina--Race relations--History--20th century, North Carolina--Social conditions--20th century, African Americans--Civil rights, Civil rights movements--North Carolina--History--20th century</t>
  </si>
  <si>
    <t>https://digital.ncdcr.gov/Documents/Detail/letter-leah-summers-to-governor-scott-july-13-1971/272860</t>
  </si>
  <si>
    <t xml:space="preserve">Student letter, Middle School </t>
  </si>
  <si>
    <t>Letter: Leary T. Colie to Gov. Dan K. Moore, April 8, 1968</t>
  </si>
  <si>
    <t>Letter expressing an opinion on the granting of observance on April 8 and 9 in memory of Dr. Martin Luther King, Jr. Includes a letter of response from Governor Moore.</t>
  </si>
  <si>
    <t>Colie, Leary T.</t>
  </si>
  <si>
    <t>Carboro</t>
  </si>
  <si>
    <t>519 S. Greensboro St.</t>
  </si>
  <si>
    <t>Sitterson, J. Carlyle (Joseph Carlyle), 1911-1995,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University of North Carolina at Chapel Hill</t>
  </si>
  <si>
    <t>https://digital.ncdcr.gov/Documents/Detail/letter-leary-t.-colie-to-gov.-dan-k.-moore-april-8-1968/273491</t>
  </si>
  <si>
    <t>Letterhead: Colie's Machine Shope</t>
  </si>
  <si>
    <t>Letter: Lucy B. Miller to Gov. Dan K. Moore, April 7, 1968</t>
  </si>
  <si>
    <t>Miller, Lucy B.</t>
  </si>
  <si>
    <t>Stem</t>
  </si>
  <si>
    <t>Granville</t>
  </si>
  <si>
    <t>Route 1, Box 114</t>
  </si>
  <si>
    <t>https://digital.ncdcr.gov/Documents/Detail/letter-lucy-b.-miller-to-gov.-dan-k.-moore-april-7-1968/273956</t>
  </si>
  <si>
    <t>Letter: Lura K. Kester to Gov. Dan K. Moore, April 10, 1968</t>
  </si>
  <si>
    <t>Letter expressing opinions on current civil rights legislation. Includes a letter of response from Governor Moore.</t>
  </si>
  <si>
    <t>Kester, Lura K.</t>
  </si>
  <si>
    <t>Charlotte</t>
  </si>
  <si>
    <t>Mecklenberg</t>
  </si>
  <si>
    <t>4053 Arbor Way</t>
  </si>
  <si>
    <t>https://digital.ncdcr.gov/Documents/Detail/letter-lura-k.-kester-to-gov.-dan-k.-moore-april-10-1968/273832</t>
  </si>
  <si>
    <t>Letter: Mack F. Bennett to Gov. Dan K. Moore, April 15, 1968</t>
  </si>
  <si>
    <t>Letter calling for positive action following the assassination of Dr. Martin Luther King, Jr. Includes a letter of response from Governor Moore.</t>
  </si>
  <si>
    <t>Bennett, Mack F.</t>
  </si>
  <si>
    <t xml:space="preserve">New Bern </t>
  </si>
  <si>
    <t>Craven</t>
  </si>
  <si>
    <t>243 Tryon Place Dr.</t>
  </si>
  <si>
    <t>https://digital.ncdcr.gov/Documents/Detail/letter-mack-f.-bennett-to-gov.-dan-k.-moore-april-15-1968/273075</t>
  </si>
  <si>
    <t>Letterhead: City Laundry and Dry Cleaners Inc.</t>
  </si>
  <si>
    <t>Letter: Major General Claude T. Bowers to Gov. Dan K. Moore, February 16, 1968</t>
  </si>
  <si>
    <t>Letter to Governor Moore requesting General Throckmorton's officers to visit specific areas of North Carolina, referred to as \</t>
  </si>
  <si>
    <t>Bowers, Claude T.</t>
  </si>
  <si>
    <t>State of North Carolina Office of the Adjutant General</t>
  </si>
  <si>
    <t>New Bern (N.C.), Winston-Salem (N.C.), Greensboro (N.C.), Raleigh (N.C.), Throckmorton, John L. (John Lathrop), 1913-1986,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Durham (N.C.)</t>
  </si>
  <si>
    <t>https://digital.ncdcr.gov/Documents/Detail/letter-major-general-claude-t.-bowers-to-gov.-dan-k.-moore-february-16-1968/273082</t>
  </si>
  <si>
    <t>Letterhead: State of North Carolina Office of the Adjutant General</t>
  </si>
  <si>
    <t>Letter: Mary Mills to Gov. Dan K. Moore regarding her correspondence with Senator Robert F. Kennedy, July 2, 1968</t>
  </si>
  <si>
    <t>Letter to Governor Moore sent by Mary Mills enclosing a response to a previous letter from Robert F. Kennedy, dated May 6, 1968, a month before his assassination. Includes letters written by Mills regarding the assassination of Dr. Martin Luther King, Jr., dated \</t>
  </si>
  <si>
    <t>Mills, Mary Lee, 1912-2010.</t>
  </si>
  <si>
    <t>United States. Fair Housing Act,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Kennedy, Robert F., 1925-1968</t>
  </si>
  <si>
    <t>https://digital.ncdcr.gov/Documents/Detail/letter-mary-mills-to-gov.-dan-k.-moore-regarding-her-correspondence-with-senator-robert-f.-kennedy-july-2-1968/273976</t>
  </si>
  <si>
    <t>Mixed</t>
  </si>
  <si>
    <t>Letter: Mayor R. W. Grabarek to Gov. Dan K. Moore, April 18, 1968</t>
  </si>
  <si>
    <t>Grabarek, R. Wense.</t>
  </si>
  <si>
    <t>Office of the Mayor</t>
  </si>
  <si>
    <t>Durham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Grabarek, R. Wense</t>
  </si>
  <si>
    <t>https://digital.ncdcr.gov/Documents/Detail/letter-mayor-r.-w.-grabarek-to-gov.-dan-k.-moore-april-18-1968/273690</t>
  </si>
  <si>
    <t>Letterhead: City of Durham</t>
  </si>
  <si>
    <t>Letter: Michael Rulison and Helen Rulison to Gov. Dan K. Moore, April 10, 1968</t>
  </si>
  <si>
    <t xml:space="preserve">Rulison, Michael </t>
  </si>
  <si>
    <t>Rulison, Helen</t>
  </si>
  <si>
    <t>209 Ramblewood Drive., Apt 118</t>
  </si>
  <si>
    <t>https://digital.ncdcr.gov/Documents/Detail/letter-michael-rulison-and-helen-rulison-to-gov.-dan-k.-moore-april-10-1968/274088</t>
  </si>
  <si>
    <t>Letter: Mr. and Mrs. J. E. Cannup to Gov. Dan K. Moore, April 11, 1968</t>
  </si>
  <si>
    <t>Cannup,  Mr. J. E.</t>
  </si>
  <si>
    <t>Cannup,  Mrs. J. E.</t>
  </si>
  <si>
    <t>Dan K. Moore</t>
  </si>
  <si>
    <t>Concord</t>
  </si>
  <si>
    <t xml:space="preserve">163 McKimmon Ave. </t>
  </si>
  <si>
    <t>Williams, Robert F. (Robert Franklin), 1925-1996, Powell, Adam Clayton, Jr., 1908-1972, Brown, Robert J., 1935-, Carmichael, Stokely, 1941-1998,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McKissick, Floyd B. (Floyd Bixler), 1922-1991</t>
  </si>
  <si>
    <t>https://digital.ncdcr.gov/Documents/Detail/letter-mr.-and-mrs.-j.-e.-cannup-to-gov.-dan-k.-moore-april-11-1968/273110</t>
  </si>
  <si>
    <t>Letter: Mrs. C. B. Smith to Gov. Dan K. Moore, April 14, 1968</t>
  </si>
  <si>
    <t>Letter expressing opinions on the imposed curfew and outbreak of violence throughout the state following the assassination of Dr. Martin Luther King, Jr. Includes a letter of response from Governor Moore.</t>
  </si>
  <si>
    <t>Smith, C. B., Mrs.</t>
  </si>
  <si>
    <t xml:space="preserve">Smith, Mrs. C. B. </t>
  </si>
  <si>
    <t>Cary</t>
  </si>
  <si>
    <t>117 East Park St</t>
  </si>
  <si>
    <t>https://digital.ncdcr.gov/Documents/Detail/letter-mrs.-c.-b.-smith-to-gov.-dan-k.-moore-april-14-1968/274131</t>
  </si>
  <si>
    <t>Letter: Mrs. C. H. Reed to Gov. Dan K. Moore, March 30, 1968</t>
  </si>
  <si>
    <t>Letter expressing opinions on rioting and Martin Luther King, Jr., who was assassinated five days after this letter was written. Includes a letter of response from Governor Moore, referencing the Conference on Community Relations, held in Raleigh on February 21, 1968.</t>
  </si>
  <si>
    <t>Reed, C. H., Mrs.</t>
  </si>
  <si>
    <t>Hickory</t>
  </si>
  <si>
    <t>Route 4, Box 184</t>
  </si>
  <si>
    <t>https://digital.ncdcr.gov/Documents/Detail/letter-mrs.-c.-h.-reed-to-gov.-dan-k.-moore-march-30-1968/274049</t>
  </si>
  <si>
    <t>Letter: Mrs. Donna Smith to The Honorable Warren E. Burger, Chief Justice Supreme Court, April 27, 1971</t>
  </si>
  <si>
    <t>Letter to the Chief Justice (copied to Governor Scott) from a mother of four children opposing forced busing in North Carolina.</t>
  </si>
  <si>
    <t>Smith, Donna.</t>
  </si>
  <si>
    <t>Justice Warren E. Burger</t>
  </si>
  <si>
    <t xml:space="preserve">5109 Sandlewood Dr. </t>
  </si>
  <si>
    <t>Supreme Court of the United States</t>
  </si>
  <si>
    <t>Busing for school integration, Burger, Warren E., 1907-1995, North Carolina--Race relations--History--20th century, North Carolina--Social conditions--20th century, African Americans--Civil rights, Civil rights movements--North Carolina--History--20th century</t>
  </si>
  <si>
    <t>https://digital.ncdcr.gov/Documents/Detail/letter-mrs.-donna-smith-to-the-honorable-warren-e.-burger-chief-justice-supreme-court-april-27-1971/272855</t>
  </si>
  <si>
    <t>Letter: Mrs. Lucille Allen to Hon. William B. Umstead, July 10, 1954</t>
  </si>
  <si>
    <t>Letter from a white teacher offers opinions on the matter of school desegregation and the possible effect on African American teachers.</t>
  </si>
  <si>
    <t>Allen, Lucille.</t>
  </si>
  <si>
    <t>Hendersonville</t>
  </si>
  <si>
    <t>Henderson</t>
  </si>
  <si>
    <t xml:space="preserve">Amabassador Appartments </t>
  </si>
  <si>
    <t>https://digital.ncdcr.gov/Documents/Detail/letter-mrs.-lucille-allen-to-hon.-william-b.-umstead-july-10-1954/272880</t>
  </si>
  <si>
    <t>Letter: Mrs. Preston Andrews, Jr. to Governor William B. Umstead, May 29, 1954</t>
  </si>
  <si>
    <t>Letter expressing displeasure over the Supreme Court ruling ending segregation; author urges Governor to oppose integrating schools in North Carolina.</t>
  </si>
  <si>
    <t xml:space="preserve">Andrews, Mrs. Preston, Jr. </t>
  </si>
  <si>
    <t xml:space="preserve">811 E. Morehead St. </t>
  </si>
  <si>
    <t>Umstead, William Bradley, 1895-1954; Segregation in education--North Carolina--History--20th century; North Carolina--Race relations--History--20th century; North Carolina--Social conditions--20th century; African Americans--Civil rights; Civil rights movements--North Carolina--History--20th century</t>
  </si>
  <si>
    <t>https://digital.ncdcr.gov/Documents/Detail/letter-mrs.-preston-andrews-jr.-to-governor-william-b.-umstead-may-29-1954/272894</t>
  </si>
  <si>
    <t>Letter: Nancy Louise Ervin to Gov. Dan K. Moore, April 8, 1968</t>
  </si>
  <si>
    <t>Letter from a 14-year-old expressing opinions on the outbreak of violence throughout the state following the assassination of Dr. Martin Luther King, Jr. Includes a letter of response from Governor Moore.</t>
  </si>
  <si>
    <t>Ervin, Nancy Louise.</t>
  </si>
  <si>
    <t>Statesville</t>
  </si>
  <si>
    <t>Iredell</t>
  </si>
  <si>
    <t>Route 6</t>
  </si>
  <si>
    <t>https://digital.ncdcr.gov/Documents/Detail/letter-nancy-louise-ervin-to-gov.-dan-k.-moore-april-8-1968/273623</t>
  </si>
  <si>
    <t>Student letter, Middle School</t>
  </si>
  <si>
    <t>Letter: O'Kelley Whitaker to Gov. Dan K. Moore, April 10, 1968</t>
  </si>
  <si>
    <t>Letter pledging St. Luke's Parish's (Salisbury, N.C.) commitment towards bringing positive change in local communities. Includes a letter of response from Governor Moore and a memorial service program for Martin Luther King, Jr. in Salisbury, North Carolina at the First Calvary Baptist Church held on Sunday, April 7, 1968 at 6:30 pm.</t>
  </si>
  <si>
    <t>Whitaker, O'Kelley.</t>
  </si>
  <si>
    <t>Salisbury</t>
  </si>
  <si>
    <t>Rowan</t>
  </si>
  <si>
    <t xml:space="preserve">221 North Chruch St. </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</si>
  <si>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Salisbury (N.C.)</t>
  </si>
  <si>
    <t>Letters (Correspondence), Programs (Documents)</t>
  </si>
  <si>
    <t>https://digital.ncdcr.gov/Documents/Detail/letter-okelley-whitaker-to-gov.-dan-k.-moore-april-10-1968/274250</t>
  </si>
  <si>
    <t>Letterhead: St. Luke's Parish</t>
  </si>
  <si>
    <t>Letter: Reverend George G. Higgins to Gov. Dan K. Moore, April 11, 1968</t>
  </si>
  <si>
    <t>Higgins, George G.</t>
  </si>
  <si>
    <t>Winston-Salem</t>
  </si>
  <si>
    <t>Forsyth</t>
  </si>
  <si>
    <t>PO Box 10488, Salem Station</t>
  </si>
  <si>
    <t>Winston-Salem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Benton, M. C. (Morris Carey), 1917-1991</t>
  </si>
  <si>
    <t>https://digital.ncdcr.gov/Documents/Detail/letter-reverend-george-g.-higgins-to-gov.-dan-k.-moore-april-11-1968/273720</t>
  </si>
  <si>
    <t xml:space="preserve">Letterhead: The Right Reverend George G. Higgens, D.D. </t>
  </si>
  <si>
    <t>Letter: Reverend Julius H. Corpening to Gov. Dan K. Moore, March 25, 1968</t>
  </si>
  <si>
    <t>Letter including comments and suggestions following attendance of the Governor's Conference on Community Relations, held in Raleigh on February 21, 1968. Includes a letter of response from Governor Moore, which mentions the Good Neighbor Council.</t>
  </si>
  <si>
    <t>Corpening, Julius H. (Julius Harshaw), 1928-</t>
  </si>
  <si>
    <t>Temple Baptist Chapel Hill at Shepard</t>
  </si>
  <si>
    <t>North Carolina Association of County Commissioners, North Carolina League of Municipalities, Community development,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Corpening, Julius H. (Julius Harshaw), 1928-</t>
  </si>
  <si>
    <t>https://digital.ncdcr.gov/Documents/Detail/letter-reverend-julius-h.-corpening-to-gov.-dan-k.-moore-march-25-1968/273495</t>
  </si>
  <si>
    <t>Letterhead: Temple Baptist Church</t>
  </si>
  <si>
    <t>Letter: Reverend L. R. McKnight to Gov. Dan K. Moore, September 29, 1968</t>
  </si>
  <si>
    <t>Letter enclosing a statement of proposed action written by the Director of the Vance County Youth Council, sponsored by the Vance County N.A.A.C.P. Includes a letter of response from Governor Moore.</t>
  </si>
  <si>
    <t>McKnight, Rev. L. R.</t>
  </si>
  <si>
    <t>Vance</t>
  </si>
  <si>
    <t xml:space="preserve">602 Rowland St. </t>
  </si>
  <si>
    <t>National Association for the Advancement of Colored People,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Vance County (N.C.)</t>
  </si>
  <si>
    <t>https://digital.ncdcr.gov/Documents/Detail/letter-reverend-l.-r.-mcknight-to-gov.-dan-k.-moore-september-29-1968/273908</t>
  </si>
  <si>
    <t>Letter: Reverend Stephen N. Levinson to Gov. Dan K. Moore, April 16, 1968</t>
  </si>
  <si>
    <t>Letter calling for stronger legislation regarding equal rights of citizens following the assassination of Dr. Martin Luther King, Jr. Includes a letter of response from Governor Moore, referencing the efforts of the Good Neighbor Council and the Conference on Community Relations, held in Raleigh on February 21, 1968.</t>
  </si>
  <si>
    <t>Levinson, Rabbi Stephen N.</t>
  </si>
  <si>
    <t>Camp Lejeune</t>
  </si>
  <si>
    <t>Onslow</t>
  </si>
  <si>
    <t>Office of the Jewish Chaplain</t>
  </si>
  <si>
    <t>North Carolina Association of County Commissioners,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North Carolina League of Municipalities</t>
  </si>
  <si>
    <t>https://digital.ncdcr.gov/Documents/Detail/letter-reverend-stephen-n.-levinson-to-gov.-dan-k.-moore-april-16-1968/273877</t>
  </si>
  <si>
    <t>Letter: Sandra Porter to Governor Luther Hodges, March 11, 1960</t>
  </si>
  <si>
    <t>Letter from a college student reprimanding the Governor for not following the Constitution and promoting freedom for all, and attempting to limit students' ability to protest peacefully.</t>
  </si>
  <si>
    <t>March 11 1960</t>
  </si>
  <si>
    <t>Porter, Sandra.</t>
  </si>
  <si>
    <t>Gov. Luther Hodges</t>
  </si>
  <si>
    <t>Greenville</t>
  </si>
  <si>
    <t>Pitt</t>
  </si>
  <si>
    <t>East Carolina College, PO Box 1510</t>
  </si>
  <si>
    <t>Hodges, Luther Hartwell, 1898-1974, College students--Political activity--North Carolina--History--20th century, Greensboro Sit-ins, Greensboro, N.C., 1960, North Carolina--Race relations--History--20th century, North Carolina--Social conditions--20th century, African Americans--Civil rights, Civil rights movements--North Carolina--History--20th century</t>
  </si>
  <si>
    <t>https://digital.ncdcr.gov/Documents/Detail/letter-sandra-porter-to-governor-luther-hodges-march-11-1960/272565</t>
  </si>
  <si>
    <t>Letter: Thelma Howell to Governor Luther Hodges, March 13, 1960</t>
  </si>
  <si>
    <t>Letter from a college student expressing solidarity with protesters who are seeking justice.</t>
  </si>
  <si>
    <t>March 13 1960</t>
  </si>
  <si>
    <t>Howell, Thelma</t>
  </si>
  <si>
    <t>Carr Dorm, PO Box 208</t>
  </si>
  <si>
    <t>https://digital.ncdcr.gov/Documents/Detail/letter-thelma-howell-to-governor-luther-hodges-march-13-1960/272548</t>
  </si>
  <si>
    <t xml:space="preserve">Student Letter, College </t>
  </si>
  <si>
    <t>Letter: Virgil Hyman to Gov. Dan K. Moore, April 11, 1968</t>
  </si>
  <si>
    <t>Letter inquiring about the American flag not being flown at half-staff at the State Capitol building following the assassination of Dr. Martin Luther King, Jr. Includes a letter of response from Governor Moore.</t>
  </si>
  <si>
    <t>Hyman, Virgil.</t>
  </si>
  <si>
    <t>Richmond</t>
  </si>
  <si>
    <t xml:space="preserve">3205 Patterson Ave. </t>
  </si>
  <si>
    <t>Virginia</t>
  </si>
  <si>
    <t>Flags--United States,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</si>
  <si>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https://digital.ncdcr.gov/Documents/Detail/letter-virgil-hyman-to-gov.-dan-k.-moore-april-11-1968/273759</t>
  </si>
  <si>
    <t>Letter: Walter C. Daniel to Gov. Dan K. Moore, April 13, 1968</t>
  </si>
  <si>
    <t>Letter calling for positive action and expressing opinions on Governor Moore's actions following the assassination of Dr. Martin Luther King, Jr. Includes a letter of response from Governor Moore.</t>
  </si>
  <si>
    <t>Daniel, Walter C.</t>
  </si>
  <si>
    <t>1911 Darlington Place</t>
  </si>
  <si>
    <t>https://digital.ncdcr.gov/Documents/Detail/letter-walter-c.-daniel-to-gov.-dan-k.-moore-april-13-1968/273507</t>
  </si>
  <si>
    <t>Letter: Wilfred A. Wells to Gov. Dan K. Moore, April 18, 1968</t>
  </si>
  <si>
    <t>Letter expressing gratitude for the governor's staff and Governor Moore's actions following the assassination of Dr. Martin Luther King, Jr. Includes a letter of response from Governor Moore.</t>
  </si>
  <si>
    <t xml:space="preserve">Wells, Wilfred A. </t>
  </si>
  <si>
    <t>Washington</t>
  </si>
  <si>
    <t>Beaufort</t>
  </si>
  <si>
    <t>City Manager, City of Washington, PO Box 850</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</si>
  <si>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Washington (N.C.)</t>
  </si>
  <si>
    <t>https://digital.ncdcr.gov/Documents/Detail/letter-wilfred-a.-wells-to-gov.-dan-k.-moore-april-18-1968/274239</t>
  </si>
  <si>
    <t>Letterhead: City of Washington</t>
  </si>
  <si>
    <t>Letter: William B. Umstead to Mr. Kelly M. Alexander, June 24, 1954</t>
  </si>
  <si>
    <t>Letter from Governor to Alexander responding to Alexander's letter (included) regarding the immediate integration of North Carolina schools following the Supreme Court's recent ruling.</t>
  </si>
  <si>
    <t xml:space="preserve">Alexander, Kelly M. </t>
  </si>
  <si>
    <t xml:space="preserve">NC State Confrence of NAACP Branches, 323 South Brevard St. </t>
  </si>
  <si>
    <t>Segregation in education--North Carolina--History--20th century, Alexander, Kelly M., North Carolina--Race relations--History--20th century, North Carolina--Social conditions--20th century, African Americans--Civil rights, Civil rights movements--North Carolina--History--20th century</t>
  </si>
  <si>
    <t>https://digital.ncdcr.gov/Documents/Detail/letter-william-b.-umstead-to-mr.-kelly-m.-alexander-june-24-1954/272966</t>
  </si>
  <si>
    <t>Originally letter copied</t>
  </si>
  <si>
    <t>Letter:  to The Honorable Luther H. Hodges, March 11, 1960</t>
  </si>
  <si>
    <t>Letter claiming sit-in demonstrators are morally justified in protesting racial discrimination.</t>
  </si>
  <si>
    <t>Allred, Will C. (William Clifton)</t>
  </si>
  <si>
    <t>Apartment "C" Drive "B"</t>
  </si>
  <si>
    <t>https://digital.ncdcr.gov/Documents/Detail/letter-william-c.-allred-jr.-to-the-honorable-luther-h.-hodges-march-11-1960/272541</t>
  </si>
  <si>
    <t>Letter: William Calvin Ijames to Gov. Dan K. Moore, April 13, 1968</t>
  </si>
  <si>
    <t>Letter enclosing a copy of a letter to the editor of the Winston-Salem Journal calling for peace and goodwill in North Carolina following the assassination of Dr. Martin Luther King, Jr. Includes a letter of response from Governor Moore.</t>
  </si>
  <si>
    <t>Ijames, William Calvin.</t>
  </si>
  <si>
    <t>Gov. Dan K. Moore,</t>
  </si>
  <si>
    <t>Mocksville</t>
  </si>
  <si>
    <t>Davie</t>
  </si>
  <si>
    <t>Route 1, PO Box 68</t>
  </si>
  <si>
    <t>https://digital.ncdcr.gov/Documents/Detail/letter-william-calvin-ijames-to-gov.-dan-k.-moore-april-13-1968/273762</t>
  </si>
  <si>
    <t>Letter: William Norris to Gov. Dan K. Moore, April 1968</t>
  </si>
  <si>
    <t>Letter expressing opinions on racial turmoil in North Carolina. Includes a letter of response from Governor Moore.</t>
  </si>
  <si>
    <t>Norris, William.</t>
  </si>
  <si>
    <t>Belmont</t>
  </si>
  <si>
    <t>Gaston</t>
  </si>
  <si>
    <t>PO Box 424</t>
  </si>
  <si>
    <t>Coltrane, D. S. (David Stanton), 1893-1968,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</si>
  <si>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https://digital.ncdcr.gov/Documents/Detail/letter-william-norris-to-gov.-dan-k.-moore-april-1968/274018</t>
  </si>
  <si>
    <t>Letter: Wilson W. Lee to Gov. Dan K. Moore, May 4, 1968</t>
  </si>
  <si>
    <t>Letter expressing opinions on law and order and calling for positive action from Governor Moore.</t>
  </si>
  <si>
    <t>Lee, Wilson W.</t>
  </si>
  <si>
    <t xml:space="preserve">1426 Church St. </t>
  </si>
  <si>
    <t>https://digital.ncdcr.gov/Documents/Detail/letter-wilson-w.-lee-to-gov.-dan-k.-moore-may-4-1968/273870</t>
  </si>
  <si>
    <t>Letter: Wm. E. Black and Mrs. W. E. (Agnes) Black to Governor Luther Hodges, February 4, 1960</t>
  </si>
  <si>
    <t>Letter requesting that the Governor shut down A&amp;T College to save tax payer money and prevent further demonstrations.</t>
  </si>
  <si>
    <t xml:space="preserve">Black, Wm. E. </t>
  </si>
  <si>
    <t xml:space="preserve">Black, Agnes </t>
  </si>
  <si>
    <t>Route 5</t>
  </si>
  <si>
    <t>Hodges, Luther Hartwell, 1898-1974; College students--Political activity--North Carolina--History--20th century; Greensboro Sit-ins, Greensboro, N.C., 1960; North Carolina--Race relations--History--20th century; North Carolina--Social conditions--20th century; African Americans--Civil rights; Civil rights movements--North Carolina--History--20th century; Agricultural and Technical College of North Carolina</t>
  </si>
  <si>
    <t>https://digital.ncdcr.gov/Documents/Detail/letter-wm.-e.-black-and-mrs.-w.-e.-agnes-black-to-governor-luther-hodges-february-4-1960/272543</t>
  </si>
  <si>
    <t>Letters from Emily W. Elmore [?] to Gov. Dan K. Moore, March 23, April 24, and April 29, 1968</t>
  </si>
  <si>
    <t>Three separate letters, sent on March 23, April 24, and April 29, 1968, expressing opinions on the current state of affairs and regarding fears of a communist takeover of North Carolina colleges. Includes 2 pages of clippings from The Review of the News magazine, dated April 10, 1968.</t>
  </si>
  <si>
    <t>Elmore, Emily W.</t>
  </si>
  <si>
    <t>Communism; United States. Office of Economic Opportunity; Al-Amin, Jamil, 1943-; United States National Student Association; Fuller, Howard, 1941-; Allen, Gary;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Carmichael, Stokely, 1941-1998</t>
  </si>
  <si>
    <t>Clippings (Information artifacts); Letters (Correspondence)</t>
  </si>
  <si>
    <t>https://digital.ncdcr.gov/Documents/Detail/letters-from-emily-w.-elmore-to-gov.-dan-k.-moore-march-23-april-24-and-april-29-1968/273576</t>
  </si>
  <si>
    <t>3 separate letters; Materials Attached</t>
  </si>
  <si>
    <t>Letters from James C. Gardner to Gov. Dan K. Moore regarding the North Carolina Fund</t>
  </si>
  <si>
    <t>Letters to Governor Moore from Congressman Jim Gardner regarding the North Carolina Fund and a request for a copy of the group's charter. Includes letters of response from Governor Moore and Clyde Smith, Deputy Secretary of State.</t>
  </si>
  <si>
    <t>Gardner, James Carson</t>
  </si>
  <si>
    <t xml:space="preserve"> Gov. Dan K. Moore</t>
  </si>
  <si>
    <t>The House of Representatives</t>
  </si>
  <si>
    <t>Protest movements--United States, North Carolina Fund, Esser, George H., Jr., 1921-2006, Gardner, James Carson, 1933-, Durham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Fuller, Howard, 1941-</t>
  </si>
  <si>
    <t>https://digital.ncdcr.gov/Documents/Detail/letters-from-james-c.-gardner-to-gov.-dan-k.-moore-regarding-the-north-carolina-fund/273661</t>
  </si>
  <si>
    <t>Letterhead: Congress of the United States</t>
  </si>
  <si>
    <t>Letters from Montie, Garry, Pam, and Valma Bailey to Gov. Dan K. Moore regarding race relations and African American rights, April 24, 1968</t>
  </si>
  <si>
    <t>Letters from four siblings, Montie, Garry, Pam, and Valma, expressing opinions on North Carolina's current state of affairs and issues stemming from racial oppression. Includes a clipping of an article titled \</t>
  </si>
  <si>
    <t>Bailey, Montie</t>
  </si>
  <si>
    <t>Montie, Garry</t>
  </si>
  <si>
    <t>Wilksboro</t>
  </si>
  <si>
    <t>Route 2, PO Box 277</t>
  </si>
  <si>
    <t>King, Martin Luther, Jr., 1929-1968,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Moore, Daniel Killian, 1906-1986</t>
  </si>
  <si>
    <t>https://digital.ncdcr.gov/Documents/Detail/letters-from-montie-garry-pam-and-valma-bailey-to-gov.-dan-k.-moore-regarding-race-relations-and-african-american-rights-april-24-1968/273011</t>
  </si>
  <si>
    <t>Letters protesting the appearance of Stokely Carmichael at any state-supported institution</t>
  </si>
  <si>
    <t>The Black Student Movement, a cultural organization on the campus of the University of North Carolina at Chapel Hill, invited activist Stokely Carmichael, the Prime Minister of the Black Panther Party, to speak on campus on November 21, 1968. Many North Carolinians protested this decision to allow Carmichael to speak at a state-supported institution, which paralleled the regulations of the Speaker Ban Law that was ruled unconstitutional a few months prior (for more information on this, visit our digital collection on the Speaker Ban Law). Materials include a resolution passed on November 16, 1968 by the Executive Committee of the American Party of North Carolina protesting the appearance of Stokely Carmichael at any state-supported institution; a petition signed on November 21, 1968 by 33 "concerned voters" of Goldsboro, N.C.; a letter from November 19, 1968 with an enclosed article from a June 26, 1968 issue of the Review of the News; and three letters of responses from Thomas H. Walker, assistant to Governor Moore.</t>
  </si>
  <si>
    <t>Gov. Dan K. Moore; et al</t>
  </si>
  <si>
    <t>Civil rights movements--Southern States--History--20th century; Treason; North Carolina. Speaker Ban Law; Carmichael, Stokely, 1941-1998;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University of North Carolina at Chapel Hill</t>
  </si>
  <si>
    <t>https://digital.ncdcr.gov/Documents/Detail/letters-protesting-the-appearance-of-stokely-carmichael-at-any-state-supported-institution/273117</t>
  </si>
  <si>
    <t>Letters and Telegrams regarding the Protests of High School Students in Swanquarter, NC</t>
  </si>
  <si>
    <t>Includes eight letters and telegrams regarding two incidents in November 1968 in Swanquarter, NC. On November 8, approximately 150 young demonstrators, who dubbed themselves the "Martin Luther King Nonviolent Crusade," were protesting recent cuts to welfare payments inside of the county welfare office when they were tear-gassed and sprayed with Mace. Approximately 20 of those protesters continued their demonstration a few days later on November 11 inside the Hyde County Courthouse, where witnesses claim officers threw smoke and tear gas grenades into the room with the protesters and closed off the room so those inside were not able to escape. Tensions had been building in Swanquarter for months leading to these incidents from forced school desegregation and the closure of historically black schools. This collection of letters and telegrams includes a letter from Dr. Herbert H. Blumberg of Wilson College in Chambersburg, Pennsylvania on November 9, 1968; telegram sent by Ray Thompson of the United Presbyterian Church in Durham on November 11, 1968; letter with an attached newspaper clipping sent by Mrs. Hugh Kelly on November 12, 1968; telegram sent by J. J. Blum, Vice President of the Durham Council on Human Relations, on November 12, 1968; telegram sent by Dr. Elmer L. Severinghaus of the United Church Board for World Ministries in Greensboro on November 13, 1968; telegram sent by Alexander B. Moseley of the NAACP Durham Branch on November 14, 1968; letter sent by W. J. Myers on November 15, 1968; letter addressed to Joshua B. Zatman, Director of the Information Division of the Health, Education, and Welfare Department's Office of Civil Rights, from Fred F. Myrick on November 28, 1968; and six letters of responses from Charles Dunn, assistant to Governor Moore. More information on the events of 1968-1969 in Swanquarter, NC can be found in the book "Along Freedom Road: Hyde County, North Carolina, and the Fate of Black Schools in the South" by David S. Cecelski.</t>
  </si>
  <si>
    <t>Civil rights movements--Southern States--History--20th century; Blumberg, Herbert H.; National Association for the Advancement of Colored People; United States. Department of Health, Education, and Welfare. Office for Civil Rights; Welfare recipients--United States; United States. Welfare Administration; Public welfare--United States; African Americans--Civil rights; Southern States--Social conditions; Southern States--Race relations--History--20th century; Segregation--United States; African Americans--Segregation; Public opinion--United States--History--20th century; Governors--North Carolina; Moore, Daniel Killian, 1906-1986; King, Martin Luther, Jr., 1929-1968; Swanquarter (N.C.); Hyde County (N.C.); Police brutality--United States; Segregation in education--United States; School closings; African Americans--Education--Southern States</t>
  </si>
  <si>
    <t>Telegrams; Clippings (Information artifacts); Letters (Correspondence)</t>
  </si>
  <si>
    <t>https://digital.ncdcr.gov/Documents/Detail/letters-and-telegrams-regarding-the-protests-of-high-school-students-in-swanquarter-nc/274161</t>
  </si>
  <si>
    <t>Creator</t>
  </si>
  <si>
    <t>Location</t>
  </si>
  <si>
    <t>City</t>
  </si>
  <si>
    <t>County</t>
  </si>
  <si>
    <t>Subject</t>
  </si>
  <si>
    <t>African American man holding a sign reading "Just a cup of coffee" on Fayetteville Street in Raleigh</t>
  </si>
  <si>
    <t>1960</t>
  </si>
  <si>
    <t>News and observer (Raleigh, N.C.)</t>
  </si>
  <si>
    <t>Fayetteville Street</t>
  </si>
  <si>
    <t>African American man holding a sign reading \</t>
  </si>
  <si>
    <t>Civil rights movements--North Carolina--History--20th century, African Americans--Civil rights, North Carolina--Social conditions--20th century, North Carolina--Race relations--History--20th century, Civil rights demonstrations--North Carolina</t>
  </si>
  <si>
    <t>Negatives (Photographs)</t>
  </si>
  <si>
    <t>https://digital.ncdcr.gov/Documents/Detail/african-american-man-holding-a-sign-reading-just-a-cup-of-coffee-on-fayetteville-street-in-raleigh/271328</t>
  </si>
  <si>
    <t>African American man protesting outside cinema</t>
  </si>
  <si>
    <t>1963</t>
  </si>
  <si>
    <t>An African American man holding a sign reading \</t>
  </si>
  <si>
    <t>https://digital.ncdcr.gov/Documents/Detail/african-american-man-protesting-outside-cinema/271293</t>
  </si>
  <si>
    <t>African American men protesters crowded into a jail cell</t>
  </si>
  <si>
    <t>Civil rights movements--North Carolina--History--20th century, African Americans--Civil rights, North Carolina--Social conditions--20th century, North Carolina--Race relations--History--20th century, Civil rights demonstrations--North Carolina, Jails</t>
  </si>
  <si>
    <t>https://digital.ncdcr.gov/Documents/Detail/african-american-men-protesters-crowded-into-a-jail-cell/271368</t>
  </si>
  <si>
    <t>African American men seated at a lunch counter</t>
  </si>
  <si>
    <t>African American men seated at a lunch counter.</t>
  </si>
  <si>
    <t>https://digital.ncdcr.gov/Documents/Detail/african-american-men-seated-at-a-lunch-counter/271295</t>
  </si>
  <si>
    <t>https://digital.ncdcr.gov/Documents/Detail/african-american-men-seated-at-a-lunch-counter/271317</t>
  </si>
  <si>
    <t>African American men standing near lunch counter with sign reading "Closed in the interest of public safety"</t>
  </si>
  <si>
    <t>Raleigh*</t>
  </si>
  <si>
    <t>Wake*</t>
  </si>
  <si>
    <t>African American men standing near lunch counter with sign reading \</t>
  </si>
  <si>
    <t>https://digital.ncdcr.gov/Documents/Detail/african-american-men-standing-near-lunch-counter-with-sign-reading-closed-in-the-interest-of-public-safety/271334</t>
  </si>
  <si>
    <t>African American men walking down a street carrying a banner reading "Freedom for all People!"</t>
  </si>
  <si>
    <t>African American men walking down a street carrying a banner reading \</t>
  </si>
  <si>
    <t>https://digital.ncdcr.gov/Documents/Detail/african-american-men-walking-down-a-street-carrying-a-banner-reading-freedom-for-all-people/271342</t>
  </si>
  <si>
    <t>African American picketers holding signs calling for justice</t>
  </si>
  <si>
    <t>1969</t>
  </si>
  <si>
    <t>https://digital.ncdcr.gov/Documents/Detail/african-american-picketers-holding-signs-calling-for-justice/271363</t>
  </si>
  <si>
    <t>Suspected to be McLellan's</t>
  </si>
  <si>
    <t>African American protestors gathered outside the Legislative Building in Raleigh</t>
  </si>
  <si>
    <t>Legislative Building</t>
  </si>
  <si>
    <t>Civil rights movements--North Carolina--History--20th century, African Americans--Civil rights, North Carolina--Social conditions--20th century, North Carolina--Race relations--History--20th century, Civil rights demonstrations--North Carolina, North Carolina State Legislative Building (Raleigh, N.C.)</t>
  </si>
  <si>
    <t>https://digital.ncdcr.gov/Documents/Detail/african-american-protestors-gathered-outside-the-legislative-building-in-raleigh/271402</t>
  </si>
  <si>
    <t>Address in github spreadsheet</t>
  </si>
  <si>
    <t>African American women picketers holding signs calling for justice.</t>
  </si>
  <si>
    <t>Fayetteville Street, Outside of Memorial Auditorium*</t>
  </si>
  <si>
    <t>https://digital.ncdcr.gov/Documents/Detail/african-american-women-picketers-holding-signs-calling-for-justice./271323</t>
  </si>
  <si>
    <t>Across the street from a movie theater- to be identified</t>
  </si>
  <si>
    <t>African American women protesters crowded into a jail cell</t>
  </si>
  <si>
    <t>African American women protesters crowded into a jail cell.</t>
  </si>
  <si>
    <t>https://digital.ncdcr.gov/Documents/Detail/african-american-women-protesters-crowded-into-a-jail-cell/271353</t>
  </si>
  <si>
    <t>African Americans picketing</t>
  </si>
  <si>
    <t xml:space="preserve">Crumley's? Sir Walter* </t>
  </si>
  <si>
    <t xml:space="preserve">Wake* </t>
  </si>
  <si>
    <t>A group of African American men picketing, holding signs and chanting.</t>
  </si>
  <si>
    <t>https://digital.ncdcr.gov/Documents/Detail/african-americans-picketing/271290</t>
  </si>
  <si>
    <t>African Americans picketing outside a McLellan Store.</t>
  </si>
  <si>
    <t>McLellan's Five &amp; Dime, Fayetteville St.</t>
  </si>
  <si>
    <t>https://digital.ncdcr.gov/Documents/Detail/african-americans-picketing-outside-a-mclellan-store./271326</t>
  </si>
  <si>
    <t>African Americans picketing Sir Walter Hotel</t>
  </si>
  <si>
    <t>Sir Walter Hotel</t>
  </si>
  <si>
    <t>A group of African American women and men holding signs and clapping outside the Sir Walter Hotel in Raleigh.</t>
  </si>
  <si>
    <t>https://digital.ncdcr.gov/Documents/Detail/african-americans-picketing-sir-walter-hotel/271284</t>
  </si>
  <si>
    <t>African Americans and police officers crowded in lobby of a police station</t>
  </si>
  <si>
    <t>https://digital.ncdcr.gov/Documents/Detail/african-americans-and-police-officers-crowded-in-lobby-of-a-police-station/271357</t>
  </si>
  <si>
    <t>Dr. Martin Luther King, Jr. at rally in Durham.</t>
  </si>
  <si>
    <t>April 1958</t>
  </si>
  <si>
    <t>St. Mark AME Church</t>
  </si>
  <si>
    <t>Dr. Martin Luther King, Jr. speaks and signs autographs at a vote rally at St. Mark AME Church in Durham, N.C.</t>
  </si>
  <si>
    <t>Civil rights movements--North Carolina--History--20th century, African Americans--Civil rights, North Carolina--Social conditions--20th century, North Carolina--Race relations--History--20th century, King, Martin Luther, Jr., 1929-1968</t>
  </si>
  <si>
    <t>https://digital.ncdcr.gov/Documents/Detail/dr.-martin-luther-king-jr.-at-rally-in-durham./271291</t>
  </si>
  <si>
    <t>Gov. Terry Sanford speaking to a group of protesters</t>
  </si>
  <si>
    <t>North Carolina Executive Mansion (Raleigh, N.C.), Civil rights demonstrations--North Carolina, North Carolina--Race relations--History--20th century, North Carolina--Social conditions--20th century, African Americans--Civil rights, Civil rights movements--North Carolina--History--20th century, Sanford, Terry, 1917-1998</t>
  </si>
  <si>
    <t>https://digital.ncdcr.gov/Documents/Detail/gov.-terry-sanford-speaking-to-a-group-of-protesters/271370</t>
  </si>
  <si>
    <t>A group of African American protesters chanting and clapping on the lawn of the Executive Mansion in Raleigh</t>
  </si>
  <si>
    <t>Executive Mansion</t>
  </si>
  <si>
    <t>Civil rights movements--North Carolina--History--20th century, African Americans--Civil rights, North Carolina--Social conditions--20th century, North Carolina--Race relations--History--20th century, Civil rights demonstrations--North Carolina, North Carolina Executive Mansion (Raleigh, N.C.)</t>
  </si>
  <si>
    <t>https://digital.ncdcr.gov/Documents/Detail/a-group-of-african-american-protesters-chanting-and-clapping-on-the-lawn-of-the-executive-mansion-in-raleigh/271377</t>
  </si>
  <si>
    <t>A group of African American and white protesters marching down a sidewalk at night</t>
  </si>
  <si>
    <t>https://digital.ncdcr.gov/Documents/Detail/a-group-of-african-american-and-white-protesters-marching-down-a-sidewalk-at-night/271395</t>
  </si>
  <si>
    <t>Martin Luther King, Jr. giving a speech in North Carolina</t>
  </si>
  <si>
    <t>1966</t>
  </si>
  <si>
    <t>NCCU Archives*</t>
  </si>
  <si>
    <t>NCCU*</t>
  </si>
  <si>
    <t>Martin Luther King, Jr. standing at a podium giving a speech, with several people seated behind him.</t>
  </si>
  <si>
    <t>https://digital.ncdcr.gov/Documents/Detail/martin-luther-king-jr.-giving-a-speech-in-north-carolina/271397</t>
  </si>
  <si>
    <t>Two African American men attempting to integrate a restaurant speak to a law enforcement officer</t>
  </si>
  <si>
    <t>https://digital.ncdcr.gov/Documents/Detail/two-african-american-men-attempting-to-integrate-a-restaurant-speak-to-a-law-enforcement-officer/271382</t>
  </si>
  <si>
    <t>Unit</t>
  </si>
  <si>
    <t>Pertinent Locations</t>
  </si>
  <si>
    <t>Inciting Incident</t>
  </si>
  <si>
    <t>Dunn, Charles</t>
  </si>
  <si>
    <t>State HBCUs</t>
  </si>
  <si>
    <t>North Carolina College at Durham; African Americans--Employment; State governments--Officials and employees; Employees--Recruiting; North Carolina. State Personnel Department; Radio advertising; Advertising, Newspaper; North Carolina--Politics and government; Elizabeth City State College; Fayetteville State College; St. Augustine's College (Raleigh, N.C.); Civil rights movements--Southern States--History--20th century; African Americans--Civil rights; Southern States--Social conditions; Southern States--Race relations--History--20th century; Segregation--United States; African Americans--Segregation; Public opinion--United States--History--20th century; Governors--North Carolina; Moore, Daniel Killian, 1906-1986; King, Martin Luther, Jr., 1929-1968; Austin, L. E. (Louis Ernest), 1898-1971; Carolina times (Durham, N.C.); Johnson C. Smith University; Agricultural and Technical College of North Carolina; Barber-Scotia College; Bennett College (Greensboro, N.C.); Winston-Salem State College; Tross, J. S. Nathaniel, 1889-1971; Historically Black college and universities; Livingstone College (N.C.); Shaw University</t>
  </si>
  <si>
    <t>Memoranda, Letters (Correspondence)</t>
  </si>
  <si>
    <t>SR.369.4</t>
  </si>
  <si>
    <t>Memorandum to: Charles Dunn, From: D. S. Coltrane, December 6, 1967</t>
  </si>
  <si>
    <t>A memorandum including two attachments: a report of a riot in Winston-Salem, regarding employment and housing for African Americans; and summary of the State NAACP meeting in Durham, November 1967.</t>
  </si>
  <si>
    <t>Coltrane, D.S.</t>
  </si>
  <si>
    <t>Charles Dunn</t>
  </si>
  <si>
    <t>Winston-Salem; Durham</t>
  </si>
  <si>
    <t>National Association for the Advancement of Colored People; African Americans--Employment; North Carolina--Race relations--History--20th century; North Carolina--Social conditions--20th century; African Americans--Civil rights; Civil rights movements--North Carolina--History--20th century</t>
  </si>
  <si>
    <t>Memoranda</t>
  </si>
  <si>
    <t>https://digital.ncdcr.gov/Documents/Detail/memorandum-to-charles-dunn-from-d.-s.-coltrane-december-6-1967/272659</t>
  </si>
  <si>
    <t>SR.368.10</t>
  </si>
  <si>
    <t>Memorandum to: Colonel David T. Lambert, Attention: Major C. Raymond Williams, Subject: Racial Situation, Fayetteville, June 14, 1963</t>
  </si>
  <si>
    <t>Report from State Highway Patrol about a demonstration in Fayetteville involving approximately 300 students. Several arrests were made.</t>
  </si>
  <si>
    <t>B. Brown, Thomas</t>
  </si>
  <si>
    <t>Colonel David T. Lambert</t>
  </si>
  <si>
    <t>Fayetteville</t>
  </si>
  <si>
    <t>Civil rights demonstrations--North Carolina; North Carolina--Race relations--History--20th century; North Carolina--Social conditions--20th century; African Americans--Civil rights; Civil rights movements--North Carolina--History--20th century</t>
  </si>
  <si>
    <t>https://digital.ncdcr.gov/Documents/Detail/memorandum-to-colonel-david-t.-lambert-attention-major-c.-raymond-williams-subject-racial-situation-fayetteville-june-14-1963/272827</t>
  </si>
  <si>
    <t>Memorandum to: Governor Dan K. Moore, Subject: Negro Demonstrations for Voting Registration, Louisburg, North Carolina, August 9, 1965</t>
  </si>
  <si>
    <t>Report from the State Highway Patrol on recent voter registration demonstrations in Louisburg.</t>
  </si>
  <si>
    <t>August 09 1965</t>
  </si>
  <si>
    <t>Williams, C. Raymond, Major</t>
  </si>
  <si>
    <t>Governor Dan K. Moore</t>
  </si>
  <si>
    <t>Louisburg</t>
  </si>
  <si>
    <t>Civil rights demonstrations--North Carolina, Voter registration--North Carolina, Moore, Daniel Killian, 1906-1986, North Carolina--Race relations--History--20th century, North Carolina--Social conditions--20th century, African Americans--Civil rights, Civil rights movements--North Carolina--History--20th century</t>
  </si>
  <si>
    <t>https://digital.ncdcr.gov/Documents/Detail/memorandum-to-governor-dan-k.-moore-subject-negro-demonstrations-for-voting-registration-louisburg-north-carolina-august-9-1965/272646</t>
  </si>
  <si>
    <t>Memorandum to: Governor Dan K. Moore, Subject: Report on Ku Klux Klan Rally, August 10, 1965</t>
  </si>
  <si>
    <t>Report from the State Highway Patrol on a recent KKK rally held in Duplin County describing the number of attendees, speakers, and license plate numbers of vehicles present.</t>
  </si>
  <si>
    <t>August 10 1965</t>
  </si>
  <si>
    <t xml:space="preserve">Williams, C. Raymond, Major </t>
  </si>
  <si>
    <t>Duplin County</t>
  </si>
  <si>
    <t>Ku Klux Klan (1915- )--North Carolina, Moore, Daniel Killian, 1906-1986, North Carolina--Race relations--History--20th century, North Carolina--Social conditions--20th century, African Americans--Civil rights, Civil rights movements--North Carolina--History--20th century</t>
  </si>
  <si>
    <t>https://digital.ncdcr.gov/Documents/Detail/memorandum-to-governor-dan-k.-moore-subject-report-on-ku-klux-klan-rally-august-10-1965/272639</t>
  </si>
  <si>
    <t>Memorandum to: Governor Dan Moore, Attention: Tom Walker, From: Lieutenant Colonel Edwin C. Guy, Subject: Racial Demonstration in Charlotte, April 5, 1968</t>
  </si>
  <si>
    <t>Report from State Highway Patrol regarding demonstrations and protests involving Johnson C. Smith University students and others in Charlotte on the night of April 4, 1968 following news of the assassination of Dr. Martin Luther King, Jr. Includes an additional copy of the memorandum.</t>
  </si>
  <si>
    <t>April 05 0196</t>
  </si>
  <si>
    <t>Guy, Edwin C., Lieutenant</t>
  </si>
  <si>
    <t>Charlotte, Johnson C. Smith University</t>
  </si>
  <si>
    <t>Protest movements--United States; Charlotte (N.C.); Johnson C. Smith University;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</si>
  <si>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https://digital.ncdcr.gov/Documents/Detail/memorandum-to-governor-dan-moore-attention-tom-walker-from-lieutenant-colonel-edwin-c.-guy-subject-racial-demonstration-in-charlotte-april-5-1968/273940</t>
  </si>
  <si>
    <t>Memorandum to: Governor Dan Moore, Attention: Tom Walker, From: Major John Laws, Subject: Racial Demonstration in Salisbury, April 5, 1968</t>
  </si>
  <si>
    <t>Report from State Highway Patrol regarding a march led by approximately 75 Livingstone College students in Salisbury on the night of April 4, 1968 following news of the assassination of Dr. Martin Luther King, Jr. Includes an additional copy of the memorandum.</t>
  </si>
  <si>
    <t>Laws, John.</t>
  </si>
  <si>
    <t>Salisbury, Livingstone College</t>
  </si>
  <si>
    <t>Protest movements--United States,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Salisbury (N.C.), Livingstone College (N.C.)</t>
  </si>
  <si>
    <t>https://digital.ncdcr.gov/Documents/Detail/memorandum-to-governor-dan-moore-attention-tom-walker-from-major-john-laws-subject-racial-demonstration-in-salisbury-april-5-1968/273947</t>
  </si>
  <si>
    <t>SR.368.1</t>
  </si>
  <si>
    <t>Memorandum to: Governor Terry Sanford, From David T. Lambert, State Highway Patrol, August 20, 1962</t>
  </si>
  <si>
    <t>A summary of several incidents in which CORE delegations attempt to integrate various businesses in Durham, reported by State Highway Patrol.</t>
  </si>
  <si>
    <t>August 20 1962</t>
  </si>
  <si>
    <t>Lambert, David T.</t>
  </si>
  <si>
    <t>Governor Terry Sanford</t>
  </si>
  <si>
    <t>Civil rights demonstrations--North Carolina, Congress of Racial Equality, North Carolina--Race relations--History--20th century, North Carolina--Social conditions--20th century, African Americans--Civil rights, Civil rights movements--North Carolina--History--20th century</t>
  </si>
  <si>
    <t>https://digital.ncdcr.gov/Documents/Detail/memorandum-to-governor-terry-sanford-from-david-t.-lambert-state-highway-patrol-august-20-1962/272764</t>
  </si>
  <si>
    <t>Memorandum to: Governor Terry Sanford, From: C. Raymond Williams, Subject: Visit of Reverend Martin Luther King to North Carolina, December 21, 1962</t>
  </si>
  <si>
    <t>A summary Martin Luther King, Jr.'s recent visit to North Carolina and the police protection provided by the Department of Motor Vehicles.</t>
  </si>
  <si>
    <t>December 21 1962</t>
  </si>
  <si>
    <t>King, Martin Luther, Jr., 1929-1968, Sanford, Terry, 1917-1998, North Carolina--Race relations--History--20th century, North Carolina--Social conditions--20th century, African Americans--Civil rights, Civil rights movements--North Carolina--History--20th century</t>
  </si>
  <si>
    <t>https://digital.ncdcr.gov/Documents/Detail/memorandum-to-governor-terry-sanford-from-c.-raymond-williams-subject-visit-of-reverend-martin-luther-king-to-north-carolina-december-21-1962/272770</t>
  </si>
  <si>
    <t>Memorandum to: Governor Terry Sanford, Subject: Racial Situation in Fayetteville and Hope Mills Area, July 2, 1963</t>
  </si>
  <si>
    <t>Summary of civil rights demonstration in Fayetteville and Hope Mills, and attached handbill from Klan.</t>
  </si>
  <si>
    <t>July 02 1963</t>
  </si>
  <si>
    <t>Williams, C. Raymond.</t>
  </si>
  <si>
    <t>Sanford, Terry, 1917-1998, Ku Klux Klan (1915- )--North Carolina, Civil rights demonstrations--North Carolina, North Carolina--Race relations--History--20th century, North Carolina--Social conditions--20th century, African Americans--Civil rights, Civil rights movements--North Carolina--History--20th century</t>
  </si>
  <si>
    <t>https://digital.ncdcr.gov/Documents/Detail/memorandum-to-governor-terry-sanford-subject-racial-situation-in-fayetteville-and-hope-mills-area-july-2-1963/272836</t>
  </si>
  <si>
    <t>Memorandum to: Governor Terry Sanford, Subject: Racial Situation in Fayetteville and Wilmington, July 11, 1963</t>
  </si>
  <si>
    <t>Summaries of civil rights demonstrations, including military personnel and students in Fayetteville and Wilmington, reported by State Highway Patrol.</t>
  </si>
  <si>
    <t>July 11 1963</t>
  </si>
  <si>
    <t>Sanford, Terry, 1917-1998, Civil rights demonstrations--North Carolina, North Carolina--Race relations--History--20th century, North Carolina--Social conditions--20th century, African Americans--Civil rights, Civil rights movements--North Carolina--History--20th century</t>
  </si>
  <si>
    <t>https://digital.ncdcr.gov/Documents/Detail/memorandum-to-governor-terry-sanford-subject-racial-situation-in-fayetteville-and-wilmington-july-11-1963/272843</t>
  </si>
  <si>
    <t>Memorandum to: Governor Terry Sanford, Subject: Racial Situation in Fayetteville, July 10, 1963</t>
  </si>
  <si>
    <t>Summary of civil rights demonstration in Fayetteville. Protesters carried signs saying, \</t>
  </si>
  <si>
    <t>July 10 1963</t>
  </si>
  <si>
    <t>https://digital.ncdcr.gov/Documents/Detail/memorandum-to-governor-terry-sanford-subject-racial-situation-in-fayetteville-july-10-1963/272840</t>
  </si>
  <si>
    <t>Memorandum to: Governor Terry Sanford, Subject: Report on Racial Incidents, Greensboro, June 7, 1963</t>
  </si>
  <si>
    <t>Report from State Highway Patrol about demonstrations in Greensboro involving Jesse Jackson, an A&amp;T student and approximately 1,000 African American demonstrators.</t>
  </si>
  <si>
    <t>Sanford, Terry, 1917-1998; Civil rights demonstrations--North Carolina; North Carolina--Race relations--History--20th century; North Carolina--Social conditions--20th century; African Americans--Civil rights; Civil rights movements--North Carolina--History--20th century</t>
  </si>
  <si>
    <t>https://digital.ncdcr.gov/Documents/Detail/memorandum-to-governor-terry-sanford-subject-report-on-racial-incidents-greensboro-june-7-1963/272822</t>
  </si>
  <si>
    <t>Memorandum to: Major John Laws, From: Lieutenant L. J. Lance, Subject: Incident Involving Possible Racial Overtones, February 27, 1968</t>
  </si>
  <si>
    <t>Report from State Highway Patrol about an incident in Elizabeth City involving race discrimination, reported in compliance with instructions regarding involvement of the Good Neighbor Council. Includes a forwarding memorandum from Major John Laws to Tom Walker.</t>
  </si>
  <si>
    <t>Lance, L. J., Lieutenant</t>
  </si>
  <si>
    <t>Laws. John, Major</t>
  </si>
  <si>
    <t>Elizabeth City</t>
  </si>
  <si>
    <t>North Carolina. State Highway Patrol; Elizabeth City (N.C.); Racism; Race discrimination;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</si>
  <si>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https://digital.ncdcr.gov/Documents/Detail/memorandum-to-major-john-laws-from-lieutenant-l.-j.-lance-subject-incident-involving-possible-racial-overtones-february-27-1968/273927</t>
  </si>
  <si>
    <t>Memorandum to: Mr. Gill, from: Governor Moore, September 1, 1965</t>
  </si>
  <si>
    <t>Governor's thoughts on an upcoming news conference dealing with activities from the Ku Klux Klan and extremists in the Civil Rights movement on the issue of voter registration.</t>
  </si>
  <si>
    <t>September 01 1965</t>
  </si>
  <si>
    <t>Moore, Daniel Killian, 1906-1986.</t>
  </si>
  <si>
    <t>Mr. Gill</t>
  </si>
  <si>
    <t>Voter registration--North Carolina, Ku Klux Klan (1915- )--North Carolina, North Carolina--Race relations--History--20th century, North Carolina--Social conditions--20th century, African Americans--Civil rights, Civil rights movements--North Carolina--History--20th century</t>
  </si>
  <si>
    <t>https://digital.ncdcr.gov/Documents/Detail/memorandum-to-mr.-gill-from-governor-moore-september-1-1965/272650</t>
  </si>
  <si>
    <t>Memorandum to: Mr. Tom Lambeth, Administrative Assistant to the Governor, Subject: CORE Report by Captain A. W. Welch, State Highway Patrol, November 20, 1962</t>
  </si>
  <si>
    <t>A summary of two incidents in Greensboro where African American students and CORE representatives attempted to integrate two cafeterias.</t>
  </si>
  <si>
    <t>November 20 1962</t>
  </si>
  <si>
    <t>Mr. Tom Lambeth</t>
  </si>
  <si>
    <t>https://digital.ncdcr.gov/Documents/Detail/memorandum-to-mr.-tom-lambeth-administrative-assistant-to-the-governor-subject-core-report-by-captain-a.-w.-welch-state-highway-patrol-november-20-1962/272762</t>
  </si>
  <si>
    <t>Memorandum to: Robert Giles, From: Governor Hodges, RE: Governor Hodges' discussions with various Southern Governors on the lunch counter problem, March 9, 1960</t>
  </si>
  <si>
    <t>Summaries of how Governors of southern states have dealt with sit-in protests.</t>
  </si>
  <si>
    <t>March 09 1960</t>
  </si>
  <si>
    <t>Hodges, Luther Hartwell, 1898-1974., Harrigan, Edward F.</t>
  </si>
  <si>
    <t xml:space="preserve">Giles, Robert </t>
  </si>
  <si>
    <t>F.W. Woolworth Company, College students--Political activity--North Carolina--History--20th century, Greensboro Sit-ins, Greensboro, N.C., 1960, North Carolina--Race relations--History--20th century, North Carolina--Social conditions--20th century, African Americans--Civil rights, Civil rights movements--North Carolina--History--20th century, Governors--Southern States</t>
  </si>
  <si>
    <t>https://digital.ncdcr.gov/Documents/Detail/memorandum-to-robert-giles-from-governor-hodges-re-governor-hodges-discussions-with-various-southern-governors-on-the-lunch-counter-problem-march-9-1960/272465</t>
  </si>
  <si>
    <t>Memorandum: A Discussion in Reference to Equality of Opportunity in State Government, and a Request for Qualified Negroes to Be Employed in State Governmental Agencies and Departments on an Equal Basis with Other Citizens, October 27, 1961</t>
  </si>
  <si>
    <t>A memorandum from the North Carolina State Conference of the NAACP to the Governor on the subject of African Americans' employment in state government.</t>
  </si>
  <si>
    <t>October 27 1961</t>
  </si>
  <si>
    <t>Alexander, Kelly M.</t>
  </si>
  <si>
    <t>African Americans--Employment, North Carolina--Politics and government, National Association for the Advancement of Colored People, North Carolina--Race relations--History--20th century, North Carolina--Social conditions--20th century, African Americans--Civil rights, Civil rights movements--North Carolina--History--20th century</t>
  </si>
  <si>
    <t>https://digital.ncdcr.gov/Documents/Detail/memorandum-a-discussion-in-reference-to-equality-of-opportunity-in-state-government-and-a-request-for-qualified-negroes-to-be-employed-in-state-governmental-agencies-and-departments-on-an-equal-basis-with-other-citizens-october-27-1961/272745</t>
  </si>
  <si>
    <t>WTVD Code of Conduct regarding Civil Disorder</t>
  </si>
  <si>
    <t>Code of Conduct for reporting civil disorders and other events that may reflect public tension in the regional viewing area.</t>
  </si>
  <si>
    <t>1968</t>
  </si>
  <si>
    <t>WTVD</t>
  </si>
  <si>
    <t>WTVD Employees</t>
  </si>
  <si>
    <t>Civil rights movements--Southern States--History--20th century, Investigative reporting, News agencies, WTVD (Television station : Durham,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t>
  </si>
  <si>
    <t>Codes (Regulations), Memoranda</t>
  </si>
  <si>
    <t>https://digital.ncdcr.gov/Documents/Detail/wtvd-code-of-conduct-regarding-civil-disorder/274272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</si>
</sst>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d yyyy"/>
    <numFmt numFmtId="165" formatCode="mmmm d yyyy"/>
    <numFmt numFmtId="166" formatCode="mmmm d, yyyy"/>
    <numFmt numFmtId="167" formatCode="m/d/yyyy"/>
    <numFmt numFmtId="168" formatCode="mmmm yyyy"/>
  </numFmts>
  <fonts count="15">
    <font>
      <sz val="11.0"/>
      <color theme="1"/>
      <name val="Calibri"/>
      <scheme val="minor"/>
    </font>
    <font>
      <b/>
      <color rgb="FF000000"/>
      <name val="Calibri"/>
    </font>
    <font>
      <b/>
      <color theme="1"/>
      <name val="Calibri"/>
    </font>
    <font>
      <color theme="1"/>
      <name val="Calibri"/>
    </font>
    <font>
      <color rgb="FF000000"/>
      <name val="Calibri"/>
    </font>
    <font>
      <u/>
      <color rgb="FF000000"/>
    </font>
    <font>
      <u/>
      <color rgb="FF000000"/>
    </font>
    <font>
      <sz val="11.0"/>
      <color rgb="FF000000"/>
      <name val="Calibri"/>
    </font>
    <font>
      <sz val="11.0"/>
      <color theme="1"/>
      <name val="Calibri"/>
    </font>
    <font>
      <sz val="11.0"/>
      <color rgb="FF323232"/>
      <name val="Calibri"/>
    </font>
    <font>
      <b/>
      <sz val="11.0"/>
      <color theme="1"/>
      <name val="Calibri"/>
    </font>
    <font>
      <u/>
      <sz val="11.0"/>
      <color rgb="FF0000FF"/>
      <name val="Calibri"/>
    </font>
    <font>
      <color theme="1"/>
      <name val="Calibri"/>
      <scheme val="minor"/>
    </font>
    <font>
      <u/>
      <sz val="11.0"/>
      <color rgb="FF0000FF"/>
      <name val="Calibri"/>
    </font>
    <font>
      <u/>
      <sz val="11.0"/>
      <color rgb="FF0000FF"/>
      <name val="Calibri"/>
    </font>
  </fonts>
  <fills count="5">
    <fill>
      <patternFill patternType="none"/>
    </fill>
    <fill>
      <patternFill patternType="lightGray"/>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2" fontId="1" numFmtId="0" xfId="0" applyAlignment="1" applyFont="1">
      <alignment shrinkToFit="0" wrapText="0"/>
    </xf>
    <xf borderId="0" fillId="2" fontId="1" numFmtId="49" xfId="0" applyAlignment="1" applyFont="1" applyNumberFormat="1">
      <alignment shrinkToFit="0" wrapText="0"/>
    </xf>
    <xf borderId="0" fillId="2" fontId="2" numFmtId="0" xfId="0" applyFont="1"/>
    <xf borderId="0" fillId="0" fontId="3" numFmtId="0" xfId="0" applyAlignment="1" applyFont="1">
      <alignment shrinkToFit="0" wrapText="0"/>
    </xf>
    <xf borderId="0" fillId="3" fontId="4" numFmtId="0" xfId="0" applyAlignment="1" applyFill="1" applyFont="1">
      <alignment horizontal="left" readingOrder="0" shrinkToFit="0" wrapText="0"/>
    </xf>
    <xf borderId="0" fillId="3" fontId="4" numFmtId="0" xfId="0" applyAlignment="1" applyFont="1">
      <alignment shrinkToFit="0" wrapText="0"/>
    </xf>
    <xf borderId="0" fillId="3" fontId="4" numFmtId="164" xfId="0" applyAlignment="1" applyFont="1" applyNumberFormat="1">
      <alignment shrinkToFit="0" wrapText="0"/>
    </xf>
    <xf borderId="0" fillId="3" fontId="5" numFmtId="0" xfId="0" applyFont="1"/>
    <xf borderId="0" fillId="3" fontId="4" numFmtId="165" xfId="0" applyAlignment="1" applyFont="1" applyNumberFormat="1">
      <alignment horizontal="right" shrinkToFit="0" wrapText="0"/>
    </xf>
    <xf borderId="0" fillId="3" fontId="3" numFmtId="0" xfId="0" applyFont="1"/>
    <xf borderId="0" fillId="3" fontId="4" numFmtId="0" xfId="0" applyAlignment="1" applyFont="1">
      <alignment shrinkToFit="0" wrapText="0"/>
    </xf>
    <xf borderId="0" fillId="4" fontId="4" numFmtId="0" xfId="0" applyAlignment="1" applyFill="1" applyFont="1">
      <alignment horizontal="left" readingOrder="0" shrinkToFit="0" wrapText="0"/>
    </xf>
    <xf borderId="0" fillId="4" fontId="4" numFmtId="0" xfId="0" applyAlignment="1" applyFont="1">
      <alignment shrinkToFit="0" wrapText="0"/>
    </xf>
    <xf borderId="0" fillId="4" fontId="4" numFmtId="164" xfId="0" applyAlignment="1" applyFont="1" applyNumberFormat="1">
      <alignment shrinkToFit="0" wrapText="0"/>
    </xf>
    <xf borderId="0" fillId="4" fontId="6" numFmtId="0" xfId="0" applyFont="1"/>
    <xf borderId="0" fillId="4" fontId="4" numFmtId="165" xfId="0" applyAlignment="1" applyFont="1" applyNumberFormat="1">
      <alignment horizontal="right" shrinkToFit="0" wrapText="0"/>
    </xf>
    <xf borderId="0" fillId="4" fontId="3" numFmtId="0" xfId="0" applyFont="1"/>
    <xf borderId="0" fillId="4" fontId="4" numFmtId="0" xfId="0" applyAlignment="1" applyFont="1">
      <alignment shrinkToFit="0" wrapText="0"/>
    </xf>
    <xf borderId="0" fillId="4" fontId="4" numFmtId="165" xfId="0" applyAlignment="1" applyFont="1" applyNumberFormat="1">
      <alignment shrinkToFit="0" wrapText="0"/>
    </xf>
    <xf borderId="0" fillId="3" fontId="4" numFmtId="165" xfId="0" applyAlignment="1" applyFont="1" applyNumberFormat="1">
      <alignment shrinkToFit="0" wrapText="0"/>
    </xf>
    <xf borderId="0" fillId="4" fontId="4" numFmtId="0" xfId="0" applyAlignment="1" applyFont="1">
      <alignment horizontal="right" shrinkToFit="0" wrapText="0"/>
    </xf>
    <xf borderId="0" fillId="3" fontId="4" numFmtId="49" xfId="0" applyAlignment="1" applyFont="1" applyNumberFormat="1">
      <alignment shrinkToFit="0" wrapText="0"/>
    </xf>
    <xf borderId="0" fillId="3" fontId="4" numFmtId="0" xfId="0" applyAlignment="1" applyFont="1">
      <alignment readingOrder="0" shrinkToFit="0" wrapText="0"/>
    </xf>
    <xf borderId="0" fillId="4" fontId="4" numFmtId="49" xfId="0" applyAlignment="1" applyFont="1" applyNumberFormat="1">
      <alignment shrinkToFit="0" wrapText="0"/>
    </xf>
    <xf borderId="0" fillId="3" fontId="7" numFmtId="165" xfId="0" applyAlignment="1" applyFont="1" applyNumberFormat="1">
      <alignment horizontal="right"/>
    </xf>
    <xf borderId="0" fillId="4" fontId="4" numFmtId="49" xfId="0" applyAlignment="1" applyFont="1" applyNumberFormat="1">
      <alignment horizontal="left" shrinkToFit="0" wrapText="0"/>
    </xf>
    <xf borderId="0" fillId="4" fontId="7" numFmtId="165" xfId="0" applyAlignment="1" applyFont="1" applyNumberFormat="1">
      <alignment horizontal="right"/>
    </xf>
    <xf borderId="0" fillId="3" fontId="4" numFmtId="165" xfId="0" applyAlignment="1" applyFont="1" applyNumberFormat="1">
      <alignment shrinkToFit="0" wrapText="0"/>
    </xf>
    <xf borderId="0" fillId="3" fontId="4" numFmtId="0" xfId="0" applyAlignment="1" applyFont="1">
      <alignment horizontal="right" shrinkToFit="0" wrapText="0"/>
    </xf>
    <xf borderId="0" fillId="3" fontId="4" numFmtId="0" xfId="0" applyAlignment="1" applyFont="1">
      <alignment horizontal="left" shrinkToFit="0" wrapText="0"/>
    </xf>
    <xf borderId="0" fillId="3" fontId="3" numFmtId="0" xfId="0" applyAlignment="1" applyFont="1">
      <alignment readingOrder="0"/>
    </xf>
    <xf borderId="0" fillId="3" fontId="3" numFmtId="0" xfId="0" applyAlignment="1" applyFont="1">
      <alignment horizontal="right" readingOrder="0"/>
    </xf>
    <xf borderId="0" fillId="4" fontId="8" numFmtId="0" xfId="0" applyAlignment="1" applyFont="1">
      <alignment shrinkToFit="0" vertical="bottom" wrapText="0"/>
    </xf>
    <xf borderId="0" fillId="3" fontId="4" numFmtId="166" xfId="0" applyAlignment="1" applyFont="1" applyNumberFormat="1">
      <alignment shrinkToFit="0" wrapText="0"/>
    </xf>
    <xf borderId="0" fillId="3" fontId="8" numFmtId="0" xfId="0" applyAlignment="1" applyFont="1">
      <alignment shrinkToFit="0" vertical="bottom" wrapText="0"/>
    </xf>
    <xf borderId="0" fillId="4" fontId="4" numFmtId="166" xfId="0" applyAlignment="1" applyFont="1" applyNumberFormat="1">
      <alignment shrinkToFit="0" wrapText="0"/>
    </xf>
    <xf borderId="0" fillId="3" fontId="9" numFmtId="165" xfId="0" applyFont="1" applyNumberFormat="1"/>
    <xf borderId="0" fillId="4" fontId="4" numFmtId="164" xfId="0" applyAlignment="1" applyFont="1" applyNumberFormat="1">
      <alignment horizontal="right" shrinkToFit="0" wrapText="0"/>
    </xf>
    <xf borderId="0" fillId="3" fontId="4" numFmtId="167" xfId="0" applyAlignment="1" applyFont="1" applyNumberFormat="1">
      <alignment horizontal="right" shrinkToFit="0" wrapText="0"/>
    </xf>
    <xf borderId="0" fillId="4" fontId="8" numFmtId="0" xfId="0" applyAlignment="1" applyFont="1">
      <alignment vertical="bottom"/>
    </xf>
    <xf borderId="0" fillId="3" fontId="8" numFmtId="0" xfId="0" applyAlignment="1" applyFont="1">
      <alignment vertical="bottom"/>
    </xf>
    <xf borderId="0" fillId="4" fontId="4" numFmtId="168" xfId="0" applyAlignment="1" applyFont="1" applyNumberFormat="1">
      <alignment shrinkToFit="0" wrapText="0"/>
    </xf>
    <xf borderId="0" fillId="3" fontId="3" numFmtId="0" xfId="0" applyAlignment="1" applyFont="1">
      <alignment horizontal="right"/>
    </xf>
    <xf borderId="0" fillId="4" fontId="4" numFmtId="0" xfId="0" applyAlignment="1" applyFont="1">
      <alignment horizontal="left" shrinkToFit="0" wrapText="0"/>
    </xf>
    <xf borderId="0" fillId="0" fontId="3" numFmtId="49" xfId="0" applyAlignment="1" applyFont="1" applyNumberFormat="1">
      <alignment horizontal="left" shrinkToFit="0" wrapText="0"/>
    </xf>
    <xf borderId="0" fillId="0" fontId="3" numFmtId="49" xfId="0" applyAlignment="1" applyFont="1" applyNumberFormat="1">
      <alignment shrinkToFit="0" wrapText="0"/>
    </xf>
    <xf borderId="0" fillId="0" fontId="10" numFmtId="0" xfId="0" applyAlignment="1" applyFont="1">
      <alignment horizontal="center" readingOrder="0" shrinkToFit="0" vertical="top" wrapText="0"/>
    </xf>
    <xf borderId="1" fillId="0" fontId="10" numFmtId="0" xfId="0" applyAlignment="1" applyBorder="1" applyFont="1">
      <alignment horizontal="center" shrinkToFit="0" vertical="top" wrapText="0"/>
    </xf>
    <xf borderId="0" fillId="0" fontId="8" numFmtId="0" xfId="0" applyAlignment="1" applyFont="1">
      <alignment horizontal="left" readingOrder="0" shrinkToFit="0" vertical="bottom" wrapText="0"/>
    </xf>
    <xf borderId="0" fillId="0" fontId="8" numFmtId="0" xfId="0" applyAlignment="1" applyFont="1">
      <alignment shrinkToFit="0" vertical="bottom" wrapText="0"/>
    </xf>
    <xf borderId="0" fillId="0" fontId="11" numFmtId="0" xfId="0" applyAlignment="1" applyFont="1">
      <alignment shrinkToFit="0" vertical="bottom" wrapText="0"/>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12" numFmtId="0" xfId="0" applyFont="1"/>
    <xf borderId="0" fillId="0" fontId="12" numFmtId="0" xfId="0" applyAlignment="1" applyFont="1">
      <alignment readingOrder="0"/>
    </xf>
    <xf borderId="0" fillId="2" fontId="10" numFmtId="0" xfId="0" applyAlignment="1" applyFont="1">
      <alignment shrinkToFit="0" vertical="bottom" wrapText="0"/>
    </xf>
    <xf borderId="0" fillId="2" fontId="10" numFmtId="49" xfId="0" applyAlignment="1" applyFont="1" applyNumberFormat="1">
      <alignment shrinkToFit="0" vertical="bottom" wrapText="0"/>
    </xf>
    <xf borderId="0" fillId="2" fontId="10" numFmtId="0" xfId="0" applyAlignment="1" applyFont="1">
      <alignment readingOrder="0" shrinkToFit="0" vertical="bottom" wrapText="0"/>
    </xf>
    <xf borderId="0" fillId="2" fontId="10" numFmtId="0" xfId="0" applyAlignment="1" applyFont="1">
      <alignment vertical="bottom"/>
    </xf>
    <xf borderId="0" fillId="3" fontId="8" numFmtId="0" xfId="0" applyAlignment="1" applyFont="1">
      <alignment horizontal="right" shrinkToFit="0" vertical="bottom" wrapText="0"/>
    </xf>
    <xf borderId="0" fillId="3" fontId="8" numFmtId="0" xfId="0" applyAlignment="1" applyFont="1">
      <alignment shrinkToFit="0" vertical="bottom" wrapText="0"/>
    </xf>
    <xf borderId="0" fillId="3" fontId="8" numFmtId="164" xfId="0" applyAlignment="1" applyFont="1" applyNumberFormat="1">
      <alignment horizontal="right" shrinkToFit="0" vertical="bottom" wrapText="0"/>
    </xf>
    <xf borderId="0" fillId="3" fontId="8" numFmtId="0" xfId="0" applyAlignment="1" applyFont="1">
      <alignment readingOrder="0" shrinkToFit="0" vertical="bottom" wrapText="0"/>
    </xf>
    <xf borderId="0" fillId="3" fontId="13" numFmtId="0" xfId="0" applyAlignment="1" applyFont="1">
      <alignment shrinkToFit="0" vertical="bottom" wrapText="0"/>
    </xf>
    <xf borderId="0" fillId="0" fontId="3" numFmtId="0" xfId="0" applyAlignment="1" applyFont="1">
      <alignment shrinkToFit="0" wrapText="0"/>
    </xf>
    <xf borderId="0" fillId="4" fontId="8" numFmtId="0" xfId="0" applyAlignment="1" applyFont="1">
      <alignment horizontal="right" shrinkToFit="0" vertical="bottom" wrapText="0"/>
    </xf>
    <xf borderId="0" fillId="4" fontId="8" numFmtId="0" xfId="0" applyAlignment="1" applyFont="1">
      <alignment readingOrder="0" shrinkToFit="0" vertical="bottom" wrapText="0"/>
    </xf>
    <xf borderId="0" fillId="4" fontId="8" numFmtId="0" xfId="0" applyAlignment="1" applyFont="1">
      <alignment shrinkToFit="0" vertical="bottom" wrapText="0"/>
    </xf>
    <xf borderId="0" fillId="4" fontId="8" numFmtId="165" xfId="0" applyAlignment="1" applyFont="1" applyNumberFormat="1">
      <alignment readingOrder="0" shrinkToFit="0" vertical="bottom" wrapText="0"/>
    </xf>
    <xf borderId="0" fillId="4" fontId="14" numFmtId="0" xfId="0" applyAlignment="1" applyFont="1">
      <alignment shrinkToFit="0" vertical="bottom" wrapText="0"/>
    </xf>
    <xf borderId="0" fillId="3" fontId="8" numFmtId="165" xfId="0" applyAlignment="1" applyFont="1" applyNumberFormat="1">
      <alignment readingOrder="0" shrinkToFit="0" vertical="bottom" wrapText="0"/>
    </xf>
    <xf borderId="0" fillId="4" fontId="8" numFmtId="164" xfId="0" applyAlignment="1" applyFont="1" applyNumberFormat="1">
      <alignment readingOrder="0" shrinkToFit="0" vertical="bottom" wrapText="0"/>
    </xf>
    <xf borderId="0" fillId="0" fontId="3" numFmtId="0" xfId="0" applyAlignment="1" applyFont="1">
      <alignment readingOrder="0" shrinkToFit="0" wrapText="0"/>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2">
    <tableStyle count="3" pivot="0" name="Photographs-style">
      <tableStyleElement dxfId="1" type="headerRow"/>
      <tableStyleElement dxfId="2" type="firstRowStripe"/>
      <tableStyleElement dxfId="3" type="secondRowStripe"/>
    </tableStyle>
    <tableStyle count="3" pivot="0" name="Memoranda-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22" displayName="Table_1" name="Table_1" id="1">
  <tableColumns count="13">
    <tableColumn name="Record Unit" id="1"/>
    <tableColumn name="Title" id="2"/>
    <tableColumn name="Date" id="3"/>
    <tableColumn name="Creator" id="4"/>
    <tableColumn name="Location" id="5"/>
    <tableColumn name="City" id="6"/>
    <tableColumn name="County" id="7"/>
    <tableColumn name="Description" id="8"/>
    <tableColumn name="Subject" id="9"/>
    <tableColumn name="Format" id="10"/>
    <tableColumn name="URL" id="11"/>
    <tableColumn name="Hyperlink" id="12"/>
    <tableColumn name="Notes" id="13"/>
  </tableColumns>
  <tableStyleInfo name="Photographs-style" showColumnStripes="0" showFirstColumn="1" showLastColumn="1" showRowStripes="1"/>
</table>
</file>

<file path=xl/tables/table2.xml><?xml version="1.0" encoding="utf-8"?>
<table xmlns="http://schemas.openxmlformats.org/spreadsheetml/2006/main" ref="A1:R20" displayName="Table_2" name="Table_2" id="2">
  <tableColumns count="18">
    <tableColumn name="Unit" id="1"/>
    <tableColumn name="Identifier" id="2"/>
    <tableColumn name="Title" id="3"/>
    <tableColumn name="Description" id="4"/>
    <tableColumn name="Date Sent" id="5"/>
    <tableColumn name="Sent From 1" id="6"/>
    <tableColumn name="Sent From 2" id="7"/>
    <tableColumn name="Sent To" id="8"/>
    <tableColumn name="Pertinent Locations" id="9"/>
    <tableColumn name="Sender Race" id="10"/>
    <tableColumn name="Inciting Incident" id="11"/>
    <tableColumn name="Stance" id="12"/>
    <tableColumn name="Keywords" id="13"/>
    <tableColumn name="Format" id="14"/>
    <tableColumn name="URL" id="15"/>
    <tableColumn name="Hyperlink" id="16"/>
    <tableColumn name="Notes" id="17"/>
    <tableColumn name="Handwritten or Typed?" id="18"/>
  </tableColumns>
  <tableStyleInfo name="Memorand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23.25" customHeight="1">
      <c r="A1" s="1" t="s">
        <v>0</v>
      </c>
      <c r="B1" s="2" t="s">
        <v>1</v>
      </c>
      <c r="C1" s="2" t="s">
        <v>2</v>
      </c>
      <c r="D1" s="2" t="s">
        <v>3</v>
      </c>
      <c r="E1" s="2" t="s">
        <v>4</v>
      </c>
      <c r="F1" s="2" t="s">
        <v>5</v>
      </c>
      <c r="G1" s="3" t="s">
        <v>6</v>
      </c>
      <c r="H1" s="2" t="s">
        <v>7</v>
      </c>
      <c r="I1" s="2" t="s">
        <v>8</v>
      </c>
      <c r="J1" s="2" t="s">
        <v>9</v>
      </c>
      <c r="K1" s="2" t="s">
        <v>10</v>
      </c>
      <c r="L1" s="3" t="s">
        <v>11</v>
      </c>
      <c r="M1" s="3" t="s">
        <v>12</v>
      </c>
      <c r="N1" s="3" t="s">
        <v>13</v>
      </c>
      <c r="O1" s="2" t="s">
        <v>14</v>
      </c>
      <c r="P1" s="2" t="s">
        <v>15</v>
      </c>
      <c r="Q1" s="2" t="s">
        <v>16</v>
      </c>
      <c r="R1" s="2" t="s">
        <v>17</v>
      </c>
      <c r="S1" s="2" t="s">
        <v>18</v>
      </c>
      <c r="T1" s="2" t="s">
        <v>19</v>
      </c>
      <c r="U1" s="2" t="s">
        <v>20</v>
      </c>
      <c r="V1" s="2" t="s">
        <v>21</v>
      </c>
      <c r="W1" s="2" t="s">
        <v>22</v>
      </c>
      <c r="X1" s="4" t="s">
        <v>23</v>
      </c>
      <c r="Y1" s="2" t="s">
        <v>24</v>
      </c>
      <c r="Z1" s="5"/>
      <c r="AA1" s="5"/>
      <c r="AB1" s="5"/>
    </row>
    <row r="2">
      <c r="A2" s="6">
        <v>1.0</v>
      </c>
      <c r="B2" s="7" t="s">
        <v>25</v>
      </c>
      <c r="C2" s="7" t="s">
        <v>26</v>
      </c>
      <c r="D2" s="7" t="s">
        <v>27</v>
      </c>
      <c r="E2" s="8">
        <v>24933.0</v>
      </c>
      <c r="F2" s="7" t="s">
        <v>28</v>
      </c>
      <c r="G2" s="7" t="s">
        <v>29</v>
      </c>
      <c r="H2" s="7" t="s">
        <v>30</v>
      </c>
      <c r="I2" s="7" t="s">
        <v>31</v>
      </c>
      <c r="J2" s="7" t="s">
        <v>32</v>
      </c>
      <c r="K2" s="7" t="s">
        <v>33</v>
      </c>
      <c r="L2" s="7" t="s">
        <v>34</v>
      </c>
      <c r="M2" s="7" t="s">
        <v>31</v>
      </c>
      <c r="N2" s="7" t="s">
        <v>35</v>
      </c>
      <c r="O2" s="7"/>
      <c r="P2" s="7"/>
      <c r="Q2" s="7"/>
      <c r="R2" s="7" t="s">
        <v>36</v>
      </c>
      <c r="S2" s="7" t="s">
        <v>37</v>
      </c>
      <c r="T2" s="7" t="s">
        <v>38</v>
      </c>
      <c r="U2" s="9" t="str">
        <f>HYPERLINK("https://digital.ncdcr.gov/Documents/Detail/letter-albert-d.-grauer-and-paula-m.-grauer-to-gov.-dan-k.-moore-april-5-1968/273697","View Item")</f>
        <v>View Item</v>
      </c>
      <c r="V2" s="7" t="s">
        <v>39</v>
      </c>
      <c r="W2" s="10">
        <v>24950.0</v>
      </c>
      <c r="X2" s="11" t="s">
        <v>40</v>
      </c>
      <c r="Y2" s="12"/>
      <c r="Z2" s="5"/>
      <c r="AA2" s="5"/>
      <c r="AB2" s="5"/>
    </row>
    <row r="3">
      <c r="A3" s="13">
        <v>2.0</v>
      </c>
      <c r="B3" s="14" t="s">
        <v>25</v>
      </c>
      <c r="C3" s="14" t="s">
        <v>41</v>
      </c>
      <c r="D3" s="14" t="s">
        <v>42</v>
      </c>
      <c r="E3" s="15">
        <v>24936.0</v>
      </c>
      <c r="F3" s="14" t="s">
        <v>43</v>
      </c>
      <c r="G3" s="14" t="s">
        <v>44</v>
      </c>
      <c r="H3" s="14" t="s">
        <v>30</v>
      </c>
      <c r="I3" s="14" t="s">
        <v>31</v>
      </c>
      <c r="J3" s="14" t="s">
        <v>32</v>
      </c>
      <c r="K3" s="14" t="s">
        <v>45</v>
      </c>
      <c r="L3" s="14" t="s">
        <v>34</v>
      </c>
      <c r="M3" s="14" t="s">
        <v>31</v>
      </c>
      <c r="N3" s="14" t="s">
        <v>35</v>
      </c>
      <c r="O3" s="14"/>
      <c r="P3" s="14"/>
      <c r="Q3" s="14"/>
      <c r="R3" s="14" t="s">
        <v>36</v>
      </c>
      <c r="S3" s="14" t="s">
        <v>37</v>
      </c>
      <c r="T3" s="14" t="s">
        <v>46</v>
      </c>
      <c r="U3" s="16" t="str">
        <f>HYPERLINK("https://digital.ncdcr.gov/Documents/Detail/letter-albert-w.-grauer-and-norma-j.-grauer-to-gov.-dan-k.-moore-april-8-1968/273700","View Item")</f>
        <v>View Item</v>
      </c>
      <c r="V3" s="14" t="s">
        <v>39</v>
      </c>
      <c r="W3" s="17">
        <v>24940.0</v>
      </c>
      <c r="X3" s="18" t="s">
        <v>40</v>
      </c>
      <c r="Y3" s="19"/>
      <c r="Z3" s="5"/>
      <c r="AA3" s="5"/>
      <c r="AB3" s="5"/>
    </row>
    <row r="4">
      <c r="A4" s="6">
        <v>3.0</v>
      </c>
      <c r="B4" s="7" t="s">
        <v>25</v>
      </c>
      <c r="C4" s="7" t="s">
        <v>47</v>
      </c>
      <c r="D4" s="7" t="s">
        <v>48</v>
      </c>
      <c r="E4" s="8">
        <v>24935.0</v>
      </c>
      <c r="F4" s="7" t="s">
        <v>49</v>
      </c>
      <c r="G4" s="7"/>
      <c r="H4" s="7" t="s">
        <v>30</v>
      </c>
      <c r="I4" s="7" t="s">
        <v>50</v>
      </c>
      <c r="J4" s="7" t="s">
        <v>50</v>
      </c>
      <c r="K4" s="7" t="s">
        <v>51</v>
      </c>
      <c r="L4" s="7" t="s">
        <v>34</v>
      </c>
      <c r="M4" s="7" t="s">
        <v>31</v>
      </c>
      <c r="N4" s="7" t="s">
        <v>35</v>
      </c>
      <c r="O4" s="7"/>
      <c r="P4" s="7"/>
      <c r="Q4" s="7"/>
      <c r="R4" s="7" t="s">
        <v>52</v>
      </c>
      <c r="S4" s="7" t="s">
        <v>37</v>
      </c>
      <c r="T4" s="7" t="s">
        <v>53</v>
      </c>
      <c r="U4" s="9" t="str">
        <f>HYPERLINK("https://digital.ncdcr.gov/Documents/Detail/letter-alice-h.-estes-to-gov.-dan-k.-moore-april-7-1968/273628","View Item")</f>
        <v>View Item</v>
      </c>
      <c r="V4" s="7" t="s">
        <v>39</v>
      </c>
      <c r="W4" s="10">
        <v>24939.0</v>
      </c>
      <c r="X4" s="11" t="s">
        <v>40</v>
      </c>
      <c r="Y4" s="12"/>
      <c r="Z4" s="5"/>
      <c r="AA4" s="5"/>
      <c r="AB4" s="5"/>
    </row>
    <row r="5">
      <c r="A5" s="13">
        <v>4.0</v>
      </c>
      <c r="B5" s="14" t="s">
        <v>25</v>
      </c>
      <c r="C5" s="14" t="s">
        <v>54</v>
      </c>
      <c r="D5" s="14" t="s">
        <v>55</v>
      </c>
      <c r="E5" s="20">
        <v>24939.0</v>
      </c>
      <c r="F5" s="14" t="s">
        <v>56</v>
      </c>
      <c r="G5" s="14"/>
      <c r="H5" s="14" t="s">
        <v>30</v>
      </c>
      <c r="I5" s="14" t="s">
        <v>57</v>
      </c>
      <c r="J5" s="14" t="s">
        <v>58</v>
      </c>
      <c r="K5" s="14" t="s">
        <v>59</v>
      </c>
      <c r="L5" s="14" t="s">
        <v>34</v>
      </c>
      <c r="M5" s="14" t="s">
        <v>31</v>
      </c>
      <c r="N5" s="14" t="s">
        <v>35</v>
      </c>
      <c r="O5" s="14"/>
      <c r="P5" s="14"/>
      <c r="Q5" s="14"/>
      <c r="R5" s="14" t="s">
        <v>60</v>
      </c>
      <c r="S5" s="14" t="s">
        <v>37</v>
      </c>
      <c r="T5" s="14" t="s">
        <v>61</v>
      </c>
      <c r="U5" s="16" t="str">
        <f>HYPERLINK("https://digital.ncdcr.gov/Documents/Detail/letter-allen-wannamaker-to-gov.-dan-k.-moore-april-11-1968/274233","View Item")</f>
        <v>View Item</v>
      </c>
      <c r="V5" s="14" t="s">
        <v>39</v>
      </c>
      <c r="W5" s="17">
        <v>24951.0</v>
      </c>
      <c r="X5" s="18" t="s">
        <v>40</v>
      </c>
      <c r="Y5" s="19" t="s">
        <v>62</v>
      </c>
      <c r="Z5" s="5"/>
      <c r="AA5" s="5"/>
      <c r="AB5" s="5"/>
    </row>
    <row r="6">
      <c r="A6" s="6">
        <v>5.0</v>
      </c>
      <c r="B6" s="7" t="s">
        <v>25</v>
      </c>
      <c r="C6" s="7" t="s">
        <v>63</v>
      </c>
      <c r="D6" s="7" t="s">
        <v>64</v>
      </c>
      <c r="E6" s="21">
        <v>24961.0</v>
      </c>
      <c r="F6" s="7" t="s">
        <v>65</v>
      </c>
      <c r="G6" s="7"/>
      <c r="H6" s="7" t="s">
        <v>30</v>
      </c>
      <c r="I6" s="7" t="s">
        <v>66</v>
      </c>
      <c r="J6" s="7" t="s">
        <v>67</v>
      </c>
      <c r="K6" s="7" t="s">
        <v>68</v>
      </c>
      <c r="L6" s="7" t="s">
        <v>34</v>
      </c>
      <c r="M6" s="7" t="s">
        <v>31</v>
      </c>
      <c r="N6" s="7" t="s">
        <v>35</v>
      </c>
      <c r="O6" s="7"/>
      <c r="P6" s="7"/>
      <c r="Q6" s="7"/>
      <c r="R6" s="7" t="s">
        <v>69</v>
      </c>
      <c r="S6" s="7" t="s">
        <v>37</v>
      </c>
      <c r="T6" s="7" t="s">
        <v>70</v>
      </c>
      <c r="U6" s="9" t="str">
        <f>HYPERLINK("https://digital.ncdcr.gov/Documents/Detail/letter-c.-peter-setzer-to-governor-dan-k.-moore-may-3-1968/272624","View Item")</f>
        <v>View Item</v>
      </c>
      <c r="V6" s="7" t="s">
        <v>39</v>
      </c>
      <c r="W6" s="10">
        <v>24966.0</v>
      </c>
      <c r="X6" s="11" t="s">
        <v>40</v>
      </c>
      <c r="Y6" s="12" t="s">
        <v>71</v>
      </c>
      <c r="Z6" s="5"/>
      <c r="AA6" s="5"/>
      <c r="AB6" s="5"/>
    </row>
    <row r="7">
      <c r="A7" s="13">
        <v>6.0</v>
      </c>
      <c r="B7" s="14" t="s">
        <v>72</v>
      </c>
      <c r="C7" s="14" t="s">
        <v>73</v>
      </c>
      <c r="D7" s="14" t="s">
        <v>73</v>
      </c>
      <c r="E7" s="20">
        <v>19917.0</v>
      </c>
      <c r="F7" s="14" t="s">
        <v>74</v>
      </c>
      <c r="G7" s="14"/>
      <c r="H7" s="14" t="s">
        <v>75</v>
      </c>
      <c r="I7" s="14" t="s">
        <v>76</v>
      </c>
      <c r="J7" s="14" t="s">
        <v>77</v>
      </c>
      <c r="K7" s="14" t="s">
        <v>78</v>
      </c>
      <c r="L7" s="14" t="s">
        <v>34</v>
      </c>
      <c r="M7" s="14" t="s">
        <v>31</v>
      </c>
      <c r="N7" s="14" t="s">
        <v>35</v>
      </c>
      <c r="O7" s="14"/>
      <c r="P7" s="14"/>
      <c r="Q7" s="14"/>
      <c r="R7" s="14" t="s">
        <v>79</v>
      </c>
      <c r="S7" s="14" t="s">
        <v>37</v>
      </c>
      <c r="T7" s="14" t="s">
        <v>80</v>
      </c>
      <c r="U7" s="16" t="str">
        <f>HYPERLINK("https://digital.ncdcr.gov/Documents/Detail/letter-c.-s.-alexander-to-honorable-william-b.-umstead-july-12-1954/272877","View Item")</f>
        <v>View Item</v>
      </c>
      <c r="V7" s="14" t="s">
        <v>81</v>
      </c>
      <c r="W7" s="22" t="s">
        <v>78</v>
      </c>
      <c r="X7" s="18" t="s">
        <v>40</v>
      </c>
      <c r="Y7" s="19" t="s">
        <v>82</v>
      </c>
      <c r="Z7" s="5"/>
      <c r="AA7" s="5"/>
      <c r="AB7" s="5"/>
    </row>
    <row r="8">
      <c r="A8" s="6">
        <v>7.0</v>
      </c>
      <c r="B8" s="23" t="s">
        <v>25</v>
      </c>
      <c r="C8" s="7" t="s">
        <v>83</v>
      </c>
      <c r="D8" s="24" t="s">
        <v>84</v>
      </c>
      <c r="E8" s="8">
        <v>24935.0</v>
      </c>
      <c r="F8" s="7" t="s">
        <v>85</v>
      </c>
      <c r="G8" s="7"/>
      <c r="H8" s="7" t="s">
        <v>30</v>
      </c>
      <c r="I8" s="7" t="s">
        <v>57</v>
      </c>
      <c r="J8" s="7" t="s">
        <v>58</v>
      </c>
      <c r="K8" s="7" t="s">
        <v>86</v>
      </c>
      <c r="L8" s="7" t="s">
        <v>34</v>
      </c>
      <c r="M8" s="7" t="s">
        <v>31</v>
      </c>
      <c r="N8" s="7" t="s">
        <v>35</v>
      </c>
      <c r="O8" s="7"/>
      <c r="P8" s="7"/>
      <c r="Q8" s="7"/>
      <c r="R8" s="7" t="s">
        <v>87</v>
      </c>
      <c r="S8" s="7" t="s">
        <v>88</v>
      </c>
      <c r="T8" s="7" t="s">
        <v>89</v>
      </c>
      <c r="U8" s="9" t="str">
        <f>HYPERLINK("https://digital.ncdcr.gov/Documents/Detail/letter-charles-c.-sharpe-iii-to-gov.-dan-k.-moore-april-7-1968/274119","View Item")</f>
        <v>View Item</v>
      </c>
      <c r="V8" s="7" t="s">
        <v>39</v>
      </c>
      <c r="W8" s="10">
        <v>24946.0</v>
      </c>
      <c r="X8" s="11" t="s">
        <v>40</v>
      </c>
      <c r="Y8" s="12" t="s">
        <v>90</v>
      </c>
      <c r="Z8" s="5"/>
      <c r="AA8" s="5"/>
      <c r="AB8" s="5"/>
    </row>
    <row r="9">
      <c r="A9" s="13">
        <v>8.0</v>
      </c>
      <c r="B9" s="25" t="s">
        <v>25</v>
      </c>
      <c r="C9" s="14" t="s">
        <v>91</v>
      </c>
      <c r="D9" s="14" t="s">
        <v>92</v>
      </c>
      <c r="E9" s="15">
        <v>24929.0</v>
      </c>
      <c r="F9" s="14" t="s">
        <v>93</v>
      </c>
      <c r="G9" s="14"/>
      <c r="H9" s="14" t="s">
        <v>94</v>
      </c>
      <c r="I9" s="14" t="s">
        <v>31</v>
      </c>
      <c r="J9" s="14" t="s">
        <v>32</v>
      </c>
      <c r="K9" s="14" t="s">
        <v>35</v>
      </c>
      <c r="L9" s="14" t="s">
        <v>34</v>
      </c>
      <c r="M9" s="14" t="s">
        <v>95</v>
      </c>
      <c r="N9" s="14" t="s">
        <v>96</v>
      </c>
      <c r="O9" s="14"/>
      <c r="P9" s="14"/>
      <c r="Q9" s="14"/>
      <c r="R9" s="14" t="s">
        <v>97</v>
      </c>
      <c r="S9" s="14" t="s">
        <v>98</v>
      </c>
      <c r="T9" s="14" t="s">
        <v>99</v>
      </c>
      <c r="U9" s="16" t="str">
        <f>HYPERLINK("https://digital.ncdcr.gov/Documents/Detail/letter-charles-dunn-to-t.-c.-jervay-editor-of-the-wilmington-journal-april-22-1968/273563","View Item")</f>
        <v>View Item</v>
      </c>
      <c r="V9" s="14" t="s">
        <v>39</v>
      </c>
      <c r="W9" s="17">
        <v>24950.0</v>
      </c>
      <c r="X9" s="18" t="s">
        <v>40</v>
      </c>
      <c r="Y9" s="19" t="s">
        <v>100</v>
      </c>
      <c r="Z9" s="5"/>
      <c r="AA9" s="5"/>
      <c r="AB9" s="5"/>
    </row>
    <row r="10">
      <c r="A10" s="6">
        <v>9.0</v>
      </c>
      <c r="B10" s="7" t="s">
        <v>25</v>
      </c>
      <c r="C10" s="7" t="s">
        <v>101</v>
      </c>
      <c r="D10" s="7" t="s">
        <v>102</v>
      </c>
      <c r="E10" s="8">
        <v>24936.0</v>
      </c>
      <c r="F10" s="7" t="s">
        <v>103</v>
      </c>
      <c r="G10" s="7"/>
      <c r="H10" s="7" t="s">
        <v>30</v>
      </c>
      <c r="I10" s="7" t="s">
        <v>104</v>
      </c>
      <c r="J10" s="7" t="s">
        <v>105</v>
      </c>
      <c r="K10" s="7" t="s">
        <v>106</v>
      </c>
      <c r="L10" s="7" t="s">
        <v>34</v>
      </c>
      <c r="M10" s="7" t="s">
        <v>31</v>
      </c>
      <c r="N10" s="7" t="s">
        <v>35</v>
      </c>
      <c r="O10" s="7"/>
      <c r="P10" s="7"/>
      <c r="Q10" s="7"/>
      <c r="R10" s="7" t="s">
        <v>107</v>
      </c>
      <c r="S10" s="7" t="s">
        <v>108</v>
      </c>
      <c r="T10" s="7" t="s">
        <v>109</v>
      </c>
      <c r="U10" s="9" t="str">
        <f>HYPERLINK("https://digital.ncdcr.gov/Documents/Detail/letter-charles-l.-cherry-to-gov.-dan-k.-moore-april-8-1968/273166","View Item")</f>
        <v>View Item</v>
      </c>
      <c r="V10" s="7" t="s">
        <v>39</v>
      </c>
      <c r="W10" s="10">
        <v>24939.0</v>
      </c>
      <c r="X10" s="11" t="s">
        <v>40</v>
      </c>
      <c r="Y10" s="12" t="s">
        <v>110</v>
      </c>
      <c r="Z10" s="5"/>
      <c r="AA10" s="5"/>
      <c r="AB10" s="5"/>
    </row>
    <row r="11">
      <c r="A11" s="13">
        <v>10.0</v>
      </c>
      <c r="B11" s="14" t="s">
        <v>72</v>
      </c>
      <c r="C11" s="14" t="s">
        <v>111</v>
      </c>
      <c r="D11" s="14" t="s">
        <v>112</v>
      </c>
      <c r="E11" s="15">
        <v>20028.0</v>
      </c>
      <c r="F11" s="14" t="s">
        <v>113</v>
      </c>
      <c r="G11" s="14"/>
      <c r="H11" s="14" t="s">
        <v>75</v>
      </c>
      <c r="I11" s="14" t="s">
        <v>114</v>
      </c>
      <c r="J11" s="14" t="s">
        <v>115</v>
      </c>
      <c r="K11" s="14" t="s">
        <v>78</v>
      </c>
      <c r="L11" s="14" t="s">
        <v>34</v>
      </c>
      <c r="M11" s="14" t="s">
        <v>31</v>
      </c>
      <c r="N11" s="14" t="s">
        <v>35</v>
      </c>
      <c r="O11" s="14"/>
      <c r="P11" s="14"/>
      <c r="Q11" s="14"/>
      <c r="R11" s="14" t="s">
        <v>79</v>
      </c>
      <c r="S11" s="14" t="s">
        <v>37</v>
      </c>
      <c r="T11" s="14" t="s">
        <v>116</v>
      </c>
      <c r="U11" s="16" t="str">
        <f>HYPERLINK("https://digital.ncdcr.gov/Documents/Detail/letter-clarence-w.-bailey-to-honorable-william-b.-umstead-october-31-1954/272902","View Item")</f>
        <v>View Item</v>
      </c>
      <c r="V11" s="14" t="s">
        <v>81</v>
      </c>
      <c r="W11" s="22" t="s">
        <v>78</v>
      </c>
      <c r="X11" s="18" t="s">
        <v>40</v>
      </c>
      <c r="Y11" s="19"/>
      <c r="Z11" s="5"/>
      <c r="AA11" s="5"/>
      <c r="AB11" s="5"/>
    </row>
    <row r="12">
      <c r="A12" s="6">
        <v>11.0</v>
      </c>
      <c r="B12" s="7" t="s">
        <v>25</v>
      </c>
      <c r="C12" s="7" t="s">
        <v>117</v>
      </c>
      <c r="D12" s="7" t="s">
        <v>118</v>
      </c>
      <c r="E12" s="8">
        <v>24937.0</v>
      </c>
      <c r="F12" s="7" t="s">
        <v>119</v>
      </c>
      <c r="G12" s="7"/>
      <c r="H12" s="7" t="s">
        <v>30</v>
      </c>
      <c r="I12" s="7" t="s">
        <v>120</v>
      </c>
      <c r="J12" s="7" t="s">
        <v>121</v>
      </c>
      <c r="K12" s="7" t="s">
        <v>122</v>
      </c>
      <c r="L12" s="7" t="s">
        <v>34</v>
      </c>
      <c r="M12" s="7" t="s">
        <v>31</v>
      </c>
      <c r="N12" s="7" t="s">
        <v>35</v>
      </c>
      <c r="O12" s="7"/>
      <c r="P12" s="7"/>
      <c r="Q12" s="7"/>
      <c r="R12" s="7" t="s">
        <v>60</v>
      </c>
      <c r="S12" s="7" t="s">
        <v>37</v>
      </c>
      <c r="T12" s="7" t="s">
        <v>123</v>
      </c>
      <c r="U12" s="9" t="str">
        <f>HYPERLINK("https://digital.ncdcr.gov/Documents/Detail/letter-clayton-e.-heffner-jr.-to-gov.-dan-k.-moore-april-9-1968/273712","View Item")</f>
        <v>View Item</v>
      </c>
      <c r="V12" s="7" t="s">
        <v>39</v>
      </c>
      <c r="W12" s="26">
        <v>24939.0</v>
      </c>
      <c r="X12" s="11" t="s">
        <v>124</v>
      </c>
      <c r="Y12" s="12"/>
      <c r="Z12" s="5"/>
      <c r="AA12" s="5"/>
      <c r="AB12" s="5"/>
    </row>
    <row r="13">
      <c r="A13" s="27">
        <v>12.0</v>
      </c>
      <c r="B13" s="25" t="s">
        <v>125</v>
      </c>
      <c r="C13" s="14" t="s">
        <v>126</v>
      </c>
      <c r="D13" s="14" t="s">
        <v>127</v>
      </c>
      <c r="E13" s="15">
        <v>25476.0</v>
      </c>
      <c r="F13" s="14" t="s">
        <v>128</v>
      </c>
      <c r="G13" s="14"/>
      <c r="H13" s="14" t="s">
        <v>129</v>
      </c>
      <c r="I13" s="14" t="s">
        <v>31</v>
      </c>
      <c r="J13" s="14" t="s">
        <v>32</v>
      </c>
      <c r="K13" s="14" t="s">
        <v>130</v>
      </c>
      <c r="L13" s="14" t="s">
        <v>34</v>
      </c>
      <c r="M13" s="14" t="s">
        <v>31</v>
      </c>
      <c r="N13" s="14"/>
      <c r="O13" s="14"/>
      <c r="P13" s="14"/>
      <c r="Q13" s="14"/>
      <c r="R13" s="14" t="s">
        <v>131</v>
      </c>
      <c r="S13" s="14" t="s">
        <v>37</v>
      </c>
      <c r="T13" s="14" t="s">
        <v>132</v>
      </c>
      <c r="U13" s="16" t="str">
        <f>HYPERLINK("https://digital.ncdcr.gov/Documents/Detail/letter-clifton-m.-craig-to-county-director-of-social-services-revised-draft-september-30-1969/274276","View Item")</f>
        <v>View Item</v>
      </c>
      <c r="V13" s="14" t="s">
        <v>39</v>
      </c>
      <c r="W13" s="28"/>
      <c r="X13" s="18" t="s">
        <v>40</v>
      </c>
      <c r="Y13" s="19" t="s">
        <v>133</v>
      </c>
      <c r="Z13" s="5"/>
      <c r="AA13" s="5"/>
      <c r="AB13" s="5"/>
    </row>
    <row r="14">
      <c r="A14" s="6">
        <v>13.0</v>
      </c>
      <c r="B14" s="7" t="s">
        <v>25</v>
      </c>
      <c r="C14" s="7" t="s">
        <v>134</v>
      </c>
      <c r="D14" s="7" t="s">
        <v>135</v>
      </c>
      <c r="E14" s="8">
        <v>24954.0</v>
      </c>
      <c r="F14" s="7" t="s">
        <v>136</v>
      </c>
      <c r="G14" s="7"/>
      <c r="H14" s="7" t="s">
        <v>30</v>
      </c>
      <c r="I14" s="7" t="s">
        <v>137</v>
      </c>
      <c r="J14" s="7" t="s">
        <v>138</v>
      </c>
      <c r="K14" s="7" t="s">
        <v>139</v>
      </c>
      <c r="L14" s="7" t="s">
        <v>34</v>
      </c>
      <c r="M14" s="7" t="s">
        <v>31</v>
      </c>
      <c r="N14" s="7" t="s">
        <v>35</v>
      </c>
      <c r="O14" s="7"/>
      <c r="P14" s="7"/>
      <c r="Q14" s="7"/>
      <c r="R14" s="7" t="s">
        <v>140</v>
      </c>
      <c r="S14" s="7" t="s">
        <v>37</v>
      </c>
      <c r="T14" s="7" t="s">
        <v>141</v>
      </c>
      <c r="U14" s="9" t="str">
        <f>HYPERLINK("https://digital.ncdcr.gov/Documents/Detail/letter-colonel-james-h.-mcclurkin-to-gov.-dan-k.-moore-april-26-1968/273895","View Item")</f>
        <v>View Item</v>
      </c>
      <c r="V14" s="7" t="s">
        <v>39</v>
      </c>
      <c r="W14" s="10">
        <v>24973.0</v>
      </c>
      <c r="X14" s="11" t="s">
        <v>124</v>
      </c>
      <c r="Y14" s="29"/>
      <c r="Z14" s="5"/>
      <c r="AA14" s="5"/>
      <c r="AB14" s="5"/>
    </row>
    <row r="15">
      <c r="A15" s="13">
        <v>14.0</v>
      </c>
      <c r="B15" s="14" t="s">
        <v>25</v>
      </c>
      <c r="C15" s="14" t="s">
        <v>142</v>
      </c>
      <c r="D15" s="14" t="s">
        <v>143</v>
      </c>
      <c r="E15" s="20">
        <v>24889.0</v>
      </c>
      <c r="F15" s="14" t="s">
        <v>144</v>
      </c>
      <c r="G15" s="14"/>
      <c r="H15" s="14" t="s">
        <v>30</v>
      </c>
      <c r="I15" s="14" t="s">
        <v>50</v>
      </c>
      <c r="J15" s="14" t="s">
        <v>50</v>
      </c>
      <c r="K15" s="14" t="s">
        <v>145</v>
      </c>
      <c r="L15" s="14" t="s">
        <v>34</v>
      </c>
      <c r="M15" s="14" t="s">
        <v>31</v>
      </c>
      <c r="N15" s="14" t="s">
        <v>35</v>
      </c>
      <c r="O15" s="14"/>
      <c r="P15" s="14"/>
      <c r="Q15" s="14"/>
      <c r="R15" s="14" t="s">
        <v>146</v>
      </c>
      <c r="S15" s="14" t="s">
        <v>37</v>
      </c>
      <c r="T15" s="14" t="s">
        <v>147</v>
      </c>
      <c r="U15" s="16" t="str">
        <f>HYPERLINK("https://digital.ncdcr.gov/Documents/Detail/letter-david-w.-stith-to-gov.-dan-k.-moore-february-21-1968/274148","View Item")</f>
        <v>View Item</v>
      </c>
      <c r="V15" s="14" t="s">
        <v>39</v>
      </c>
      <c r="W15" s="17">
        <v>24891.0</v>
      </c>
      <c r="X15" s="18" t="s">
        <v>40</v>
      </c>
      <c r="Y15" s="19" t="s">
        <v>148</v>
      </c>
      <c r="Z15" s="5"/>
      <c r="AA15" s="5"/>
      <c r="AB15" s="5"/>
    </row>
    <row r="16">
      <c r="A16" s="6">
        <v>15.0</v>
      </c>
      <c r="B16" s="7" t="s">
        <v>72</v>
      </c>
      <c r="C16" s="7" t="s">
        <v>149</v>
      </c>
      <c r="D16" s="7" t="s">
        <v>150</v>
      </c>
      <c r="E16" s="21">
        <v>19877.0</v>
      </c>
      <c r="F16" s="7" t="s">
        <v>151</v>
      </c>
      <c r="G16" s="7"/>
      <c r="H16" s="7" t="s">
        <v>75</v>
      </c>
      <c r="I16" s="7" t="s">
        <v>50</v>
      </c>
      <c r="J16" s="7" t="s">
        <v>50</v>
      </c>
      <c r="K16" s="7" t="s">
        <v>152</v>
      </c>
      <c r="L16" s="7" t="s">
        <v>34</v>
      </c>
      <c r="M16" s="7" t="s">
        <v>153</v>
      </c>
      <c r="N16" s="7" t="s">
        <v>35</v>
      </c>
      <c r="O16" s="7"/>
      <c r="P16" s="7"/>
      <c r="Q16" s="7"/>
      <c r="R16" s="7" t="s">
        <v>79</v>
      </c>
      <c r="S16" s="7" t="s">
        <v>37</v>
      </c>
      <c r="T16" s="7" t="s">
        <v>154</v>
      </c>
      <c r="U16" s="9" t="str">
        <f>HYPERLINK("https://digital.ncdcr.gov/Documents/Detail/letter-dorothy-e.-berry-to-governor-william-umstead-june-2-1954/272911","View Item")</f>
        <v>View Item</v>
      </c>
      <c r="V16" s="7" t="s">
        <v>81</v>
      </c>
      <c r="W16" s="30" t="s">
        <v>78</v>
      </c>
      <c r="X16" s="11" t="s">
        <v>40</v>
      </c>
      <c r="Y16" s="12"/>
      <c r="Z16" s="5"/>
      <c r="AA16" s="5"/>
      <c r="AB16" s="5"/>
    </row>
    <row r="17">
      <c r="A17" s="13">
        <v>16.0</v>
      </c>
      <c r="B17" s="14" t="s">
        <v>25</v>
      </c>
      <c r="C17" s="14" t="s">
        <v>155</v>
      </c>
      <c r="D17" s="14" t="s">
        <v>156</v>
      </c>
      <c r="E17" s="20">
        <v>24946.0</v>
      </c>
      <c r="F17" s="14" t="s">
        <v>157</v>
      </c>
      <c r="G17" s="14"/>
      <c r="H17" s="14" t="s">
        <v>30</v>
      </c>
      <c r="I17" s="14" t="s">
        <v>31</v>
      </c>
      <c r="J17" s="14" t="s">
        <v>32</v>
      </c>
      <c r="K17" s="14" t="s">
        <v>158</v>
      </c>
      <c r="L17" s="14" t="s">
        <v>34</v>
      </c>
      <c r="M17" s="14" t="s">
        <v>153</v>
      </c>
      <c r="N17" s="14" t="s">
        <v>35</v>
      </c>
      <c r="O17" s="14"/>
      <c r="P17" s="14"/>
      <c r="Q17" s="14"/>
      <c r="R17" s="14" t="s">
        <v>60</v>
      </c>
      <c r="S17" s="14" t="s">
        <v>37</v>
      </c>
      <c r="T17" s="14" t="s">
        <v>159</v>
      </c>
      <c r="U17" s="16" t="str">
        <f>HYPERLINK("https://digital.ncdcr.gov/Documents/Detail/letter-dr.-o.-l.-sherrill-to-gov.-dan-k.-moore-april-18-1968/274123","View Item")</f>
        <v>View Item</v>
      </c>
      <c r="V17" s="14" t="s">
        <v>39</v>
      </c>
      <c r="W17" s="17">
        <v>24952.0</v>
      </c>
      <c r="X17" s="18" t="s">
        <v>40</v>
      </c>
      <c r="Y17" s="19"/>
      <c r="Z17" s="5"/>
      <c r="AA17" s="5"/>
      <c r="AB17" s="5"/>
    </row>
    <row r="18">
      <c r="A18" s="6">
        <v>17.0</v>
      </c>
      <c r="B18" s="23" t="s">
        <v>25</v>
      </c>
      <c r="C18" s="7" t="s">
        <v>160</v>
      </c>
      <c r="D18" s="7" t="s">
        <v>161</v>
      </c>
      <c r="E18" s="21">
        <v>24941.0</v>
      </c>
      <c r="F18" s="7" t="s">
        <v>162</v>
      </c>
      <c r="G18" s="7"/>
      <c r="H18" s="7" t="s">
        <v>30</v>
      </c>
      <c r="I18" s="7" t="s">
        <v>163</v>
      </c>
      <c r="J18" s="7" t="s">
        <v>164</v>
      </c>
      <c r="K18" s="7" t="s">
        <v>165</v>
      </c>
      <c r="L18" s="7" t="s">
        <v>34</v>
      </c>
      <c r="M18" s="7" t="s">
        <v>153</v>
      </c>
      <c r="N18" s="7" t="s">
        <v>35</v>
      </c>
      <c r="O18" s="7"/>
      <c r="P18" s="7"/>
      <c r="Q18" s="7"/>
      <c r="R18" s="7" t="s">
        <v>166</v>
      </c>
      <c r="S18" s="7" t="s">
        <v>37</v>
      </c>
      <c r="T18" s="7" t="s">
        <v>167</v>
      </c>
      <c r="U18" s="9" t="str">
        <f>HYPERLINK("https://digital.ncdcr.gov/Documents/Detail/letter-elder-stephen-p.-frink-to-gov.-dan-k.-moore-april-13-1968/273641","View Item")</f>
        <v>View Item</v>
      </c>
      <c r="V18" s="7" t="s">
        <v>39</v>
      </c>
      <c r="W18" s="10">
        <v>24947.0</v>
      </c>
      <c r="X18" s="11" t="s">
        <v>40</v>
      </c>
      <c r="Y18" s="12"/>
      <c r="Z18" s="5"/>
      <c r="AA18" s="5"/>
      <c r="AB18" s="5"/>
    </row>
    <row r="19">
      <c r="A19" s="13">
        <v>18.0</v>
      </c>
      <c r="B19" s="25" t="s">
        <v>125</v>
      </c>
      <c r="C19" s="14" t="s">
        <v>168</v>
      </c>
      <c r="D19" s="14" t="s">
        <v>169</v>
      </c>
      <c r="E19" s="17" t="s">
        <v>170</v>
      </c>
      <c r="F19" s="14" t="s">
        <v>171</v>
      </c>
      <c r="G19" s="14"/>
      <c r="H19" s="14" t="s">
        <v>172</v>
      </c>
      <c r="I19" s="14" t="s">
        <v>173</v>
      </c>
      <c r="J19" s="14" t="s">
        <v>174</v>
      </c>
      <c r="K19" s="14" t="s">
        <v>175</v>
      </c>
      <c r="L19" s="14" t="s">
        <v>176</v>
      </c>
      <c r="M19" s="14" t="s">
        <v>31</v>
      </c>
      <c r="N19" s="14" t="s">
        <v>177</v>
      </c>
      <c r="O19" s="14"/>
      <c r="P19" s="14"/>
      <c r="Q19" s="14"/>
      <c r="R19" s="14" t="s">
        <v>131</v>
      </c>
      <c r="S19" s="14" t="s">
        <v>37</v>
      </c>
      <c r="T19" s="14" t="s">
        <v>178</v>
      </c>
      <c r="U19" s="16" t="str">
        <f>HYPERLINK("https://digital.ncdcr.gov/Documents/Detail/letter-eloise-severinson-to-colonel-clifton-m.-craig-july-25-1969/274284","View Item")</f>
        <v>View Item</v>
      </c>
      <c r="V19" s="14" t="s">
        <v>81</v>
      </c>
      <c r="W19" s="17" t="s">
        <v>78</v>
      </c>
      <c r="X19" s="18" t="s">
        <v>40</v>
      </c>
      <c r="Y19" s="19"/>
      <c r="Z19" s="5"/>
      <c r="AA19" s="5"/>
      <c r="AB19" s="5"/>
    </row>
    <row r="20">
      <c r="A20" s="6">
        <v>19.0</v>
      </c>
      <c r="B20" s="7" t="s">
        <v>25</v>
      </c>
      <c r="C20" s="7" t="s">
        <v>179</v>
      </c>
      <c r="D20" s="7" t="s">
        <v>180</v>
      </c>
      <c r="E20" s="21">
        <v>24855.0</v>
      </c>
      <c r="F20" s="7" t="s">
        <v>181</v>
      </c>
      <c r="G20" s="7"/>
      <c r="H20" s="7" t="s">
        <v>30</v>
      </c>
      <c r="I20" s="7" t="s">
        <v>182</v>
      </c>
      <c r="J20" s="7" t="s">
        <v>183</v>
      </c>
      <c r="K20" s="7" t="s">
        <v>184</v>
      </c>
      <c r="L20" s="7" t="s">
        <v>34</v>
      </c>
      <c r="M20" s="7" t="s">
        <v>153</v>
      </c>
      <c r="N20" s="7" t="s">
        <v>35</v>
      </c>
      <c r="O20" s="7"/>
      <c r="P20" s="7"/>
      <c r="Q20" s="7"/>
      <c r="R20" s="7" t="s">
        <v>185</v>
      </c>
      <c r="S20" s="7" t="s">
        <v>37</v>
      </c>
      <c r="T20" s="7" t="s">
        <v>186</v>
      </c>
      <c r="U20" s="9" t="str">
        <f>HYPERLINK("https://digital.ncdcr.gov/Documents/Detail/letter-esther-seay-to-gov.-dan-k.-moore-april-16-1968/274100","View Item")</f>
        <v>View Item</v>
      </c>
      <c r="V20" s="7" t="s">
        <v>39</v>
      </c>
      <c r="W20" s="10">
        <v>24952.0</v>
      </c>
      <c r="X20" s="11" t="s">
        <v>124</v>
      </c>
      <c r="Y20" s="12"/>
      <c r="Z20" s="5"/>
      <c r="AA20" s="5"/>
      <c r="AB20" s="5"/>
    </row>
    <row r="21">
      <c r="A21" s="13">
        <v>20.0</v>
      </c>
      <c r="B21" s="14" t="s">
        <v>25</v>
      </c>
      <c r="C21" s="14" t="s">
        <v>187</v>
      </c>
      <c r="D21" s="14" t="s">
        <v>188</v>
      </c>
      <c r="E21" s="20">
        <v>24085.0</v>
      </c>
      <c r="F21" s="14" t="s">
        <v>189</v>
      </c>
      <c r="G21" s="14"/>
      <c r="H21" s="14" t="s">
        <v>190</v>
      </c>
      <c r="I21" s="14" t="s">
        <v>191</v>
      </c>
      <c r="J21" s="14" t="s">
        <v>192</v>
      </c>
      <c r="K21" s="14" t="s">
        <v>193</v>
      </c>
      <c r="L21" s="14" t="s">
        <v>194</v>
      </c>
      <c r="M21" s="14" t="s">
        <v>153</v>
      </c>
      <c r="N21" s="14" t="s">
        <v>35</v>
      </c>
      <c r="O21" s="14"/>
      <c r="P21" s="14"/>
      <c r="Q21" s="14"/>
      <c r="R21" s="14" t="s">
        <v>195</v>
      </c>
      <c r="S21" s="14" t="s">
        <v>37</v>
      </c>
      <c r="T21" s="14" t="s">
        <v>196</v>
      </c>
      <c r="U21" s="16" t="str">
        <f>HYPERLINK("https://digital.ncdcr.gov/Documents/Detail/letter-executive-board-lakeview-naacp-to-governor-dan-moore-december-9-1965/272656","View Item")</f>
        <v>View Item</v>
      </c>
      <c r="V21" s="14" t="s">
        <v>39</v>
      </c>
      <c r="W21" s="17">
        <v>25186.0</v>
      </c>
      <c r="X21" s="18" t="s">
        <v>40</v>
      </c>
      <c r="Y21" s="19" t="s">
        <v>197</v>
      </c>
      <c r="Z21" s="5"/>
      <c r="AA21" s="5"/>
      <c r="AB21" s="5"/>
    </row>
    <row r="22">
      <c r="A22" s="6">
        <v>21.0</v>
      </c>
      <c r="B22" s="7" t="s">
        <v>25</v>
      </c>
      <c r="C22" s="7" t="s">
        <v>198</v>
      </c>
      <c r="D22" s="7" t="s">
        <v>118</v>
      </c>
      <c r="E22" s="8">
        <v>24933.0</v>
      </c>
      <c r="F22" s="7" t="s">
        <v>199</v>
      </c>
      <c r="G22" s="7"/>
      <c r="H22" s="7" t="s">
        <v>30</v>
      </c>
      <c r="I22" s="7" t="s">
        <v>200</v>
      </c>
      <c r="J22" s="7" t="s">
        <v>201</v>
      </c>
      <c r="K22" s="7" t="s">
        <v>202</v>
      </c>
      <c r="L22" s="7" t="s">
        <v>34</v>
      </c>
      <c r="M22" s="7" t="s">
        <v>153</v>
      </c>
      <c r="N22" s="7" t="s">
        <v>35</v>
      </c>
      <c r="O22" s="7"/>
      <c r="P22" s="7"/>
      <c r="Q22" s="7"/>
      <c r="R22" s="7" t="s">
        <v>203</v>
      </c>
      <c r="S22" s="7" t="s">
        <v>37</v>
      </c>
      <c r="T22" s="7" t="s">
        <v>204</v>
      </c>
      <c r="U22" s="9" t="str">
        <f>HYPERLINK("https://digital.ncdcr.gov/Documents/Detail/letter-g.-alvin-tucker-to-gov.-dan-k.-moore-april-5-1968/274226","View Item")</f>
        <v>View Item</v>
      </c>
      <c r="V22" s="7" t="s">
        <v>39</v>
      </c>
      <c r="W22" s="10">
        <v>24940.0</v>
      </c>
      <c r="X22" s="11" t="s">
        <v>40</v>
      </c>
      <c r="Y22" s="12"/>
      <c r="Z22" s="5"/>
      <c r="AA22" s="5"/>
      <c r="AB22" s="5"/>
    </row>
    <row r="23">
      <c r="A23" s="13">
        <v>22.0</v>
      </c>
      <c r="B23" s="14" t="s">
        <v>25</v>
      </c>
      <c r="C23" s="14" t="s">
        <v>205</v>
      </c>
      <c r="D23" s="14" t="s">
        <v>206</v>
      </c>
      <c r="E23" s="14" t="s">
        <v>207</v>
      </c>
      <c r="F23" s="14" t="s">
        <v>208</v>
      </c>
      <c r="G23" s="14"/>
      <c r="H23" s="14" t="s">
        <v>30</v>
      </c>
      <c r="I23" s="14" t="s">
        <v>209</v>
      </c>
      <c r="J23" s="14" t="s">
        <v>210</v>
      </c>
      <c r="K23" s="14" t="s">
        <v>211</v>
      </c>
      <c r="L23" s="14" t="s">
        <v>212</v>
      </c>
      <c r="M23" s="14" t="s">
        <v>153</v>
      </c>
      <c r="N23" s="14" t="s">
        <v>35</v>
      </c>
      <c r="O23" s="14"/>
      <c r="P23" s="14"/>
      <c r="Q23" s="14"/>
      <c r="R23" s="14" t="s">
        <v>213</v>
      </c>
      <c r="S23" s="14" t="s">
        <v>37</v>
      </c>
      <c r="T23" s="14" t="s">
        <v>214</v>
      </c>
      <c r="U23" s="16" t="str">
        <f>HYPERLINK("https://digital.ncdcr.gov/Documents/Detail/letter-gordon-o.-hinson-to-honorable-dan-k.-moore-september-7-1965/272634","View Item")</f>
        <v>View Item</v>
      </c>
      <c r="V23" s="14" t="s">
        <v>81</v>
      </c>
      <c r="W23" s="22" t="s">
        <v>78</v>
      </c>
      <c r="X23" s="18" t="s">
        <v>40</v>
      </c>
      <c r="Y23" s="19"/>
      <c r="Z23" s="5"/>
      <c r="AA23" s="5"/>
      <c r="AB23" s="5"/>
    </row>
    <row r="24">
      <c r="A24" s="31">
        <v>23.0</v>
      </c>
      <c r="B24" s="7" t="s">
        <v>72</v>
      </c>
      <c r="C24" s="7" t="s">
        <v>215</v>
      </c>
      <c r="D24" s="7" t="s">
        <v>216</v>
      </c>
      <c r="E24" s="7" t="s">
        <v>217</v>
      </c>
      <c r="F24" s="24" t="s">
        <v>218</v>
      </c>
      <c r="G24" s="7"/>
      <c r="H24" s="7" t="s">
        <v>75</v>
      </c>
      <c r="I24" s="32" t="s">
        <v>31</v>
      </c>
      <c r="J24" s="32" t="s">
        <v>32</v>
      </c>
      <c r="K24" s="32" t="s">
        <v>219</v>
      </c>
      <c r="L24" s="32" t="s">
        <v>34</v>
      </c>
      <c r="M24" s="32" t="s">
        <v>31</v>
      </c>
      <c r="N24" s="32" t="s">
        <v>35</v>
      </c>
      <c r="O24" s="7"/>
      <c r="P24" s="7"/>
      <c r="Q24" s="7"/>
      <c r="R24" s="7" t="s">
        <v>220</v>
      </c>
      <c r="S24" s="7" t="s">
        <v>37</v>
      </c>
      <c r="T24" s="7" t="s">
        <v>221</v>
      </c>
      <c r="U24" s="9" t="str">
        <f>HYPERLINK("https://digital.ncdcr.gov/Documents/Detail/letter-harry-mcmullan-attorney-general-to-honorable-william-b.-umstead-may-25-1954/272909","View Item")</f>
        <v>View Item</v>
      </c>
      <c r="V24" s="32" t="s">
        <v>81</v>
      </c>
      <c r="W24" s="33" t="s">
        <v>78</v>
      </c>
      <c r="X24" s="11" t="s">
        <v>40</v>
      </c>
      <c r="Y24" s="12"/>
      <c r="Z24" s="5"/>
      <c r="AA24" s="5"/>
      <c r="AB24" s="5"/>
    </row>
    <row r="25">
      <c r="A25" s="13">
        <v>24.0</v>
      </c>
      <c r="B25" s="14" t="s">
        <v>25</v>
      </c>
      <c r="C25" s="14" t="s">
        <v>222</v>
      </c>
      <c r="D25" s="14" t="s">
        <v>223</v>
      </c>
      <c r="E25" s="14" t="s">
        <v>224</v>
      </c>
      <c r="F25" s="14" t="s">
        <v>225</v>
      </c>
      <c r="G25" s="14"/>
      <c r="H25" s="14" t="s">
        <v>30</v>
      </c>
      <c r="I25" s="14" t="s">
        <v>226</v>
      </c>
      <c r="J25" s="14" t="s">
        <v>227</v>
      </c>
      <c r="K25" s="14" t="s">
        <v>228</v>
      </c>
      <c r="L25" s="14" t="s">
        <v>34</v>
      </c>
      <c r="M25" s="14" t="s">
        <v>153</v>
      </c>
      <c r="N25" s="14" t="s">
        <v>35</v>
      </c>
      <c r="O25" s="14"/>
      <c r="P25" s="14"/>
      <c r="Q25" s="14"/>
      <c r="R25" s="14" t="s">
        <v>60</v>
      </c>
      <c r="S25" s="14" t="s">
        <v>37</v>
      </c>
      <c r="T25" s="14" t="s">
        <v>229</v>
      </c>
      <c r="U25" s="16" t="str">
        <f>HYPERLINK("https://digital.ncdcr.gov/Documents/Detail/letter-homer-cannon-to-gov.-dan-k.-moore-april-5-1968/273105","View Item")</f>
        <v>View Item</v>
      </c>
      <c r="V25" s="14" t="s">
        <v>81</v>
      </c>
      <c r="W25" s="22" t="s">
        <v>78</v>
      </c>
      <c r="X25" s="18" t="s">
        <v>124</v>
      </c>
      <c r="Y25" s="19"/>
      <c r="Z25" s="5"/>
      <c r="AA25" s="5"/>
      <c r="AB25" s="5"/>
    </row>
    <row r="26">
      <c r="A26" s="6">
        <v>25.0</v>
      </c>
      <c r="B26" s="7" t="s">
        <v>230</v>
      </c>
      <c r="C26" s="7" t="s">
        <v>231</v>
      </c>
      <c r="D26" s="7" t="s">
        <v>232</v>
      </c>
      <c r="E26" s="7" t="s">
        <v>233</v>
      </c>
      <c r="F26" s="7" t="s">
        <v>234</v>
      </c>
      <c r="G26" s="7"/>
      <c r="H26" s="7" t="s">
        <v>235</v>
      </c>
      <c r="I26" s="7" t="s">
        <v>236</v>
      </c>
      <c r="J26" s="7" t="s">
        <v>50</v>
      </c>
      <c r="K26" s="7" t="s">
        <v>237</v>
      </c>
      <c r="L26" s="7" t="s">
        <v>34</v>
      </c>
      <c r="M26" s="7" t="s">
        <v>153</v>
      </c>
      <c r="N26" s="7" t="s">
        <v>35</v>
      </c>
      <c r="O26" s="7"/>
      <c r="P26" s="7"/>
      <c r="Q26" s="7"/>
      <c r="R26" s="7" t="s">
        <v>238</v>
      </c>
      <c r="S26" s="7" t="s">
        <v>37</v>
      </c>
      <c r="T26" s="7" t="s">
        <v>239</v>
      </c>
      <c r="U26" s="9" t="str">
        <f>HYPERLINK("https://digital.ncdcr.gov/Documents/Detail/letter-j.-h.-wheeler-to-the-honorable-luther-h.-hodges-february-12-1960/272570","View Item")</f>
        <v>View Item</v>
      </c>
      <c r="V26" s="7" t="s">
        <v>240</v>
      </c>
      <c r="W26" s="30" t="s">
        <v>78</v>
      </c>
      <c r="X26" s="11" t="s">
        <v>40</v>
      </c>
      <c r="Y26" s="12"/>
      <c r="Z26" s="5"/>
      <c r="AA26" s="5"/>
      <c r="AB26" s="5"/>
    </row>
    <row r="27">
      <c r="A27" s="13">
        <v>26.0</v>
      </c>
      <c r="B27" s="14" t="s">
        <v>25</v>
      </c>
      <c r="C27" s="14" t="s">
        <v>241</v>
      </c>
      <c r="D27" s="14" t="s">
        <v>242</v>
      </c>
      <c r="E27" s="20">
        <v>25045.0</v>
      </c>
      <c r="F27" s="14" t="s">
        <v>243</v>
      </c>
      <c r="G27" s="14"/>
      <c r="H27" s="14" t="s">
        <v>30</v>
      </c>
      <c r="I27" s="14" t="s">
        <v>31</v>
      </c>
      <c r="J27" s="14" t="s">
        <v>32</v>
      </c>
      <c r="K27" s="14" t="s">
        <v>244</v>
      </c>
      <c r="L27" s="14" t="s">
        <v>34</v>
      </c>
      <c r="M27" s="14" t="s">
        <v>153</v>
      </c>
      <c r="N27" s="14" t="s">
        <v>35</v>
      </c>
      <c r="O27" s="14"/>
      <c r="P27" s="14"/>
      <c r="Q27" s="14"/>
      <c r="R27" s="14" t="s">
        <v>245</v>
      </c>
      <c r="S27" s="14" t="s">
        <v>37</v>
      </c>
      <c r="T27" s="14" t="s">
        <v>246</v>
      </c>
      <c r="U27" s="16" t="str">
        <f>HYPERLINK("https://digital.ncdcr.gov/Documents/Detail/letter-j.-w.-duffield-to-gov.-dan-k.-moore-july-26-1968/273551","View Item")</f>
        <v>View Item</v>
      </c>
      <c r="V27" s="14" t="s">
        <v>39</v>
      </c>
      <c r="W27" s="17">
        <v>25050.0</v>
      </c>
      <c r="X27" s="18" t="s">
        <v>40</v>
      </c>
      <c r="Y27" s="19" t="s">
        <v>247</v>
      </c>
      <c r="Z27" s="5"/>
      <c r="AA27" s="5"/>
      <c r="AB27" s="5"/>
    </row>
    <row r="28">
      <c r="A28" s="6">
        <v>27.0</v>
      </c>
      <c r="B28" s="7" t="s">
        <v>25</v>
      </c>
      <c r="C28" s="7" t="s">
        <v>248</v>
      </c>
      <c r="D28" s="7" t="s">
        <v>249</v>
      </c>
      <c r="E28" s="8">
        <v>24937.0</v>
      </c>
      <c r="F28" s="7" t="s">
        <v>250</v>
      </c>
      <c r="G28" s="7"/>
      <c r="H28" s="7" t="s">
        <v>30</v>
      </c>
      <c r="I28" s="7" t="s">
        <v>251</v>
      </c>
      <c r="J28" s="7" t="s">
        <v>105</v>
      </c>
      <c r="K28" s="7" t="s">
        <v>252</v>
      </c>
      <c r="L28" s="7" t="s">
        <v>34</v>
      </c>
      <c r="M28" s="7" t="s">
        <v>153</v>
      </c>
      <c r="N28" s="7" t="s">
        <v>35</v>
      </c>
      <c r="O28" s="7"/>
      <c r="P28" s="7"/>
      <c r="Q28" s="7"/>
      <c r="R28" s="7" t="s">
        <v>60</v>
      </c>
      <c r="S28" s="7" t="s">
        <v>37</v>
      </c>
      <c r="T28" s="7" t="s">
        <v>253</v>
      </c>
      <c r="U28" s="9" t="str">
        <f>HYPERLINK("https://digital.ncdcr.gov/Documents/Detail/letter-james-h.-glenn-to-gov.-dan-k.-moore-april-9-1968/273686","View Item")</f>
        <v>View Item</v>
      </c>
      <c r="V28" s="7" t="s">
        <v>39</v>
      </c>
      <c r="W28" s="10">
        <v>24945.0</v>
      </c>
      <c r="X28" s="11" t="s">
        <v>40</v>
      </c>
      <c r="Y28" s="12"/>
      <c r="Z28" s="5"/>
      <c r="AA28" s="5"/>
      <c r="AB28" s="5"/>
    </row>
    <row r="29">
      <c r="A29" s="13">
        <v>28.0</v>
      </c>
      <c r="B29" s="25" t="s">
        <v>25</v>
      </c>
      <c r="C29" s="14" t="s">
        <v>254</v>
      </c>
      <c r="D29" s="14" t="s">
        <v>255</v>
      </c>
      <c r="E29" s="20">
        <v>24938.0</v>
      </c>
      <c r="F29" s="14" t="s">
        <v>256</v>
      </c>
      <c r="G29" s="14"/>
      <c r="H29" s="14" t="s">
        <v>30</v>
      </c>
      <c r="I29" s="14" t="s">
        <v>209</v>
      </c>
      <c r="J29" s="14" t="s">
        <v>210</v>
      </c>
      <c r="K29" s="14" t="s">
        <v>257</v>
      </c>
      <c r="L29" s="14" t="s">
        <v>34</v>
      </c>
      <c r="M29" s="34" t="s">
        <v>153</v>
      </c>
      <c r="N29" s="34" t="s">
        <v>35</v>
      </c>
      <c r="O29" s="14"/>
      <c r="P29" s="14"/>
      <c r="Q29" s="14"/>
      <c r="R29" s="14" t="s">
        <v>258</v>
      </c>
      <c r="S29" s="14" t="s">
        <v>37</v>
      </c>
      <c r="T29" s="14" t="s">
        <v>259</v>
      </c>
      <c r="U29" s="16" t="str">
        <f>HYPERLINK("https://digital.ncdcr.gov/Documents/Detail/letter-jane-l.-knight-to-gov.-dan-k.-moore-april-10-1968/273847","View Item")</f>
        <v>View Item</v>
      </c>
      <c r="V29" s="14" t="s">
        <v>39</v>
      </c>
      <c r="W29" s="17">
        <v>24947.0</v>
      </c>
      <c r="X29" s="18" t="s">
        <v>40</v>
      </c>
      <c r="Y29" s="19"/>
      <c r="Z29" s="5"/>
      <c r="AA29" s="5"/>
      <c r="AB29" s="5"/>
    </row>
    <row r="30">
      <c r="A30" s="6">
        <v>29.0</v>
      </c>
      <c r="B30" s="7" t="s">
        <v>25</v>
      </c>
      <c r="C30" s="7" t="s">
        <v>260</v>
      </c>
      <c r="D30" s="7" t="s">
        <v>261</v>
      </c>
      <c r="E30" s="35">
        <v>24974.0</v>
      </c>
      <c r="F30" s="7" t="s">
        <v>262</v>
      </c>
      <c r="G30" s="7"/>
      <c r="H30" s="7" t="s">
        <v>30</v>
      </c>
      <c r="I30" s="7" t="s">
        <v>31</v>
      </c>
      <c r="J30" s="7" t="s">
        <v>32</v>
      </c>
      <c r="K30" s="7" t="s">
        <v>263</v>
      </c>
      <c r="L30" s="7" t="s">
        <v>34</v>
      </c>
      <c r="M30" s="36" t="s">
        <v>153</v>
      </c>
      <c r="N30" s="36" t="s">
        <v>35</v>
      </c>
      <c r="O30" s="7"/>
      <c r="P30" s="7"/>
      <c r="Q30" s="7"/>
      <c r="R30" s="7" t="s">
        <v>264</v>
      </c>
      <c r="S30" s="7" t="s">
        <v>37</v>
      </c>
      <c r="T30" s="7" t="s">
        <v>265</v>
      </c>
      <c r="U30" s="9" t="str">
        <f>HYPERLINK("https://digital.ncdcr.gov/Documents/Detail/letter-john-t.-caldwell-to-gov.-dan-k.-moore-regarding-dr.-leonard-hausman-may-16-1968/273100","View Item")</f>
        <v>View Item</v>
      </c>
      <c r="V30" s="7" t="s">
        <v>81</v>
      </c>
      <c r="W30" s="30" t="s">
        <v>78</v>
      </c>
      <c r="X30" s="11" t="s">
        <v>40</v>
      </c>
      <c r="Y30" s="12" t="s">
        <v>247</v>
      </c>
      <c r="Z30" s="5"/>
      <c r="AA30" s="5"/>
      <c r="AB30" s="5"/>
    </row>
    <row r="31">
      <c r="A31" s="13">
        <v>30.0</v>
      </c>
      <c r="B31" s="14" t="s">
        <v>25</v>
      </c>
      <c r="C31" s="14" t="s">
        <v>266</v>
      </c>
      <c r="D31" s="14" t="s">
        <v>267</v>
      </c>
      <c r="E31" s="20">
        <v>24937.0</v>
      </c>
      <c r="F31" s="14" t="s">
        <v>268</v>
      </c>
      <c r="G31" s="14"/>
      <c r="H31" s="14" t="s">
        <v>30</v>
      </c>
      <c r="I31" s="14" t="s">
        <v>31</v>
      </c>
      <c r="J31" s="14" t="s">
        <v>32</v>
      </c>
      <c r="K31" s="14" t="s">
        <v>269</v>
      </c>
      <c r="L31" s="14" t="s">
        <v>34</v>
      </c>
      <c r="M31" s="34" t="s">
        <v>153</v>
      </c>
      <c r="N31" s="34" t="s">
        <v>35</v>
      </c>
      <c r="O31" s="14"/>
      <c r="P31" s="14"/>
      <c r="Q31" s="14"/>
      <c r="R31" s="14" t="s">
        <v>270</v>
      </c>
      <c r="S31" s="14" t="s">
        <v>271</v>
      </c>
      <c r="T31" s="14" t="s">
        <v>272</v>
      </c>
      <c r="U31" s="16" t="str">
        <f>HYPERLINK("https://digital.ncdcr.gov/Documents/Detail/letter-john-w.-duffield-to-gov.-dan-k.-moore-april-10-1968/273534","View Item")</f>
        <v>View Item</v>
      </c>
      <c r="V31" s="14" t="s">
        <v>39</v>
      </c>
      <c r="W31" s="17">
        <v>24944.0</v>
      </c>
      <c r="X31" s="18" t="s">
        <v>40</v>
      </c>
      <c r="Y31" s="19" t="s">
        <v>247</v>
      </c>
      <c r="Z31" s="5"/>
      <c r="AA31" s="5"/>
      <c r="AB31" s="5"/>
    </row>
    <row r="32">
      <c r="A32" s="6">
        <v>31.0</v>
      </c>
      <c r="B32" s="7" t="s">
        <v>25</v>
      </c>
      <c r="C32" s="7" t="s">
        <v>273</v>
      </c>
      <c r="D32" s="7" t="s">
        <v>274</v>
      </c>
      <c r="E32" s="8">
        <v>24937.0</v>
      </c>
      <c r="F32" s="7" t="s">
        <v>275</v>
      </c>
      <c r="G32" s="7"/>
      <c r="H32" s="7" t="s">
        <v>276</v>
      </c>
      <c r="I32" s="7" t="s">
        <v>277</v>
      </c>
      <c r="J32" s="7" t="s">
        <v>278</v>
      </c>
      <c r="K32" s="7" t="s">
        <v>279</v>
      </c>
      <c r="L32" s="7" t="s">
        <v>34</v>
      </c>
      <c r="M32" s="7" t="s">
        <v>280</v>
      </c>
      <c r="N32" s="7" t="s">
        <v>281</v>
      </c>
      <c r="O32" s="7"/>
      <c r="P32" s="7"/>
      <c r="Q32" s="7"/>
      <c r="R32" s="7" t="s">
        <v>282</v>
      </c>
      <c r="S32" s="7" t="s">
        <v>283</v>
      </c>
      <c r="T32" s="7" t="s">
        <v>284</v>
      </c>
      <c r="U32" s="9" t="str">
        <f>HYPERLINK("https://digital.ncdcr.gov/Documents/Detail/letter-juanita-s.-hilton-to-senator-robert-c.-byrd-april-9-1968/273727","View Item")</f>
        <v>View Item</v>
      </c>
      <c r="V32" s="7" t="s">
        <v>39</v>
      </c>
      <c r="W32" s="10">
        <v>24945.0</v>
      </c>
      <c r="X32" s="11" t="s">
        <v>40</v>
      </c>
      <c r="Y32" s="12" t="s">
        <v>285</v>
      </c>
      <c r="Z32" s="5"/>
      <c r="AA32" s="5"/>
      <c r="AB32" s="5"/>
    </row>
    <row r="33">
      <c r="A33" s="13">
        <v>32.0</v>
      </c>
      <c r="B33" s="14" t="s">
        <v>230</v>
      </c>
      <c r="C33" s="14" t="s">
        <v>286</v>
      </c>
      <c r="D33" s="14" t="s">
        <v>287</v>
      </c>
      <c r="E33" s="14" t="s">
        <v>288</v>
      </c>
      <c r="F33" s="14" t="s">
        <v>289</v>
      </c>
      <c r="G33" s="14"/>
      <c r="H33" s="14" t="s">
        <v>235</v>
      </c>
      <c r="I33" s="14" t="s">
        <v>50</v>
      </c>
      <c r="J33" s="14" t="s">
        <v>50</v>
      </c>
      <c r="K33" s="14" t="s">
        <v>290</v>
      </c>
      <c r="L33" s="14" t="s">
        <v>34</v>
      </c>
      <c r="M33" s="14" t="s">
        <v>153</v>
      </c>
      <c r="N33" s="14" t="s">
        <v>291</v>
      </c>
      <c r="O33" s="14"/>
      <c r="P33" s="14"/>
      <c r="Q33" s="14"/>
      <c r="R33" s="14" t="s">
        <v>292</v>
      </c>
      <c r="S33" s="14" t="s">
        <v>37</v>
      </c>
      <c r="T33" s="14" t="s">
        <v>293</v>
      </c>
      <c r="U33" s="16" t="str">
        <f>HYPERLINK("https://digital.ncdcr.gov/Documents/Detail/letter-kathleen-lindsay-to-governor-luther-h.-hodges-march-1-1960/272554","View Item")</f>
        <v>View Item</v>
      </c>
      <c r="V33" s="14" t="s">
        <v>81</v>
      </c>
      <c r="W33" s="22" t="s">
        <v>78</v>
      </c>
      <c r="X33" s="18" t="s">
        <v>124</v>
      </c>
      <c r="Y33" s="19"/>
      <c r="Z33" s="5"/>
      <c r="AA33" s="5"/>
      <c r="AB33" s="5"/>
    </row>
    <row r="34">
      <c r="A34" s="6">
        <v>33.0</v>
      </c>
      <c r="B34" s="7" t="s">
        <v>25</v>
      </c>
      <c r="C34" s="7" t="s">
        <v>294</v>
      </c>
      <c r="D34" s="7" t="s">
        <v>295</v>
      </c>
      <c r="E34" s="8">
        <v>24933.0</v>
      </c>
      <c r="F34" s="7" t="s">
        <v>296</v>
      </c>
      <c r="G34" s="7"/>
      <c r="H34" s="7" t="s">
        <v>30</v>
      </c>
      <c r="I34" s="7" t="s">
        <v>31</v>
      </c>
      <c r="J34" s="7" t="s">
        <v>32</v>
      </c>
      <c r="K34" s="7" t="s">
        <v>297</v>
      </c>
      <c r="L34" s="7" t="s">
        <v>34</v>
      </c>
      <c r="M34" s="7" t="s">
        <v>153</v>
      </c>
      <c r="N34" s="7" t="s">
        <v>291</v>
      </c>
      <c r="O34" s="7"/>
      <c r="P34" s="7"/>
      <c r="Q34" s="7"/>
      <c r="R34" s="7" t="s">
        <v>298</v>
      </c>
      <c r="S34" s="7" t="s">
        <v>37</v>
      </c>
      <c r="T34" s="7" t="s">
        <v>299</v>
      </c>
      <c r="U34" s="9" t="str">
        <f>HYPERLINK("https://digital.ncdcr.gov/Documents/Detail/letter-kenneth-kramer-to-gov.-dan-k.-moore-april-5-1968/273856","View Item")</f>
        <v>View Item</v>
      </c>
      <c r="V34" s="7" t="s">
        <v>39</v>
      </c>
      <c r="W34" s="10">
        <v>24950.0</v>
      </c>
      <c r="X34" s="11" t="s">
        <v>40</v>
      </c>
      <c r="Y34" s="12"/>
      <c r="Z34" s="5"/>
      <c r="AA34" s="5"/>
      <c r="AB34" s="5"/>
    </row>
    <row r="35">
      <c r="A35" s="13">
        <v>34.0</v>
      </c>
      <c r="B35" s="14" t="s">
        <v>25</v>
      </c>
      <c r="C35" s="14" t="s">
        <v>300</v>
      </c>
      <c r="D35" s="14" t="s">
        <v>301</v>
      </c>
      <c r="E35" s="20">
        <v>24911.0</v>
      </c>
      <c r="F35" s="14" t="s">
        <v>302</v>
      </c>
      <c r="G35" s="14"/>
      <c r="H35" s="14" t="s">
        <v>30</v>
      </c>
      <c r="I35" s="14" t="s">
        <v>303</v>
      </c>
      <c r="J35" s="14" t="s">
        <v>304</v>
      </c>
      <c r="K35" s="14" t="s">
        <v>305</v>
      </c>
      <c r="L35" s="14" t="s">
        <v>194</v>
      </c>
      <c r="M35" s="34" t="s">
        <v>153</v>
      </c>
      <c r="N35" s="34" t="s">
        <v>35</v>
      </c>
      <c r="O35" s="14"/>
      <c r="P35" s="14"/>
      <c r="Q35" s="14"/>
      <c r="R35" s="14" t="s">
        <v>306</v>
      </c>
      <c r="S35" s="14" t="s">
        <v>37</v>
      </c>
      <c r="T35" s="14" t="s">
        <v>307</v>
      </c>
      <c r="U35" s="16" t="str">
        <f>HYPERLINK("https://digital.ncdcr.gov/Documents/Detail/letter-l.-e.-jarman-to-gov.-dan-k.-moore-april-10-1968/273778","View Item")</f>
        <v>View Item</v>
      </c>
      <c r="V35" s="14" t="s">
        <v>39</v>
      </c>
      <c r="W35" s="17">
        <v>24946.0</v>
      </c>
      <c r="X35" s="18" t="s">
        <v>124</v>
      </c>
      <c r="Y35" s="19" t="s">
        <v>308</v>
      </c>
      <c r="Z35" s="5"/>
      <c r="AA35" s="5"/>
      <c r="AB35" s="5"/>
    </row>
    <row r="36">
      <c r="A36" s="6">
        <v>35.0</v>
      </c>
      <c r="B36" s="7" t="s">
        <v>309</v>
      </c>
      <c r="C36" s="7" t="s">
        <v>310</v>
      </c>
      <c r="D36" s="7" t="s">
        <v>311</v>
      </c>
      <c r="E36" s="7" t="s">
        <v>312</v>
      </c>
      <c r="F36" s="7" t="s">
        <v>313</v>
      </c>
      <c r="G36" s="7"/>
      <c r="H36" s="7" t="s">
        <v>314</v>
      </c>
      <c r="I36" s="7" t="s">
        <v>31</v>
      </c>
      <c r="J36" s="7" t="s">
        <v>32</v>
      </c>
      <c r="K36" s="7" t="s">
        <v>78</v>
      </c>
      <c r="L36" s="7" t="s">
        <v>34</v>
      </c>
      <c r="M36" s="36" t="s">
        <v>153</v>
      </c>
      <c r="N36" s="36" t="s">
        <v>35</v>
      </c>
      <c r="O36" s="7"/>
      <c r="P36" s="7"/>
      <c r="Q36" s="7"/>
      <c r="R36" s="7" t="s">
        <v>315</v>
      </c>
      <c r="S36" s="7" t="s">
        <v>37</v>
      </c>
      <c r="T36" s="7" t="s">
        <v>316</v>
      </c>
      <c r="U36" s="9" t="str">
        <f>HYPERLINK("https://digital.ncdcr.gov/Documents/Detail/letter-leah-summers-to-governor-scott-july-13-1971/272860","View Item")</f>
        <v>View Item</v>
      </c>
      <c r="V36" s="7" t="s">
        <v>81</v>
      </c>
      <c r="W36" s="30" t="s">
        <v>78</v>
      </c>
      <c r="X36" s="11" t="s">
        <v>124</v>
      </c>
      <c r="Y36" s="12" t="s">
        <v>317</v>
      </c>
      <c r="Z36" s="5"/>
      <c r="AA36" s="5"/>
      <c r="AB36" s="5"/>
    </row>
    <row r="37">
      <c r="A37" s="13">
        <v>36.0</v>
      </c>
      <c r="B37" s="14" t="s">
        <v>25</v>
      </c>
      <c r="C37" s="14" t="s">
        <v>318</v>
      </c>
      <c r="D37" s="14" t="s">
        <v>319</v>
      </c>
      <c r="E37" s="15">
        <v>24936.0</v>
      </c>
      <c r="F37" s="14" t="s">
        <v>320</v>
      </c>
      <c r="G37" s="14"/>
      <c r="H37" s="14" t="s">
        <v>30</v>
      </c>
      <c r="I37" s="14" t="s">
        <v>321</v>
      </c>
      <c r="J37" s="14" t="s">
        <v>105</v>
      </c>
      <c r="K37" s="14" t="s">
        <v>322</v>
      </c>
      <c r="L37" s="14" t="s">
        <v>34</v>
      </c>
      <c r="M37" s="34" t="s">
        <v>153</v>
      </c>
      <c r="N37" s="34" t="s">
        <v>35</v>
      </c>
      <c r="O37" s="14"/>
      <c r="P37" s="14"/>
      <c r="Q37" s="14"/>
      <c r="R37" s="14" t="s">
        <v>323</v>
      </c>
      <c r="S37" s="14" t="s">
        <v>37</v>
      </c>
      <c r="T37" s="14" t="s">
        <v>324</v>
      </c>
      <c r="U37" s="16" t="str">
        <f>HYPERLINK("https://digital.ncdcr.gov/Documents/Detail/letter-leary-t.-colie-to-gov.-dan-k.-moore-april-8-1968/273491","View Item")</f>
        <v>View Item</v>
      </c>
      <c r="V37" s="14" t="s">
        <v>39</v>
      </c>
      <c r="W37" s="17">
        <v>24939.0</v>
      </c>
      <c r="X37" s="18" t="s">
        <v>40</v>
      </c>
      <c r="Y37" s="19" t="s">
        <v>325</v>
      </c>
      <c r="Z37" s="5"/>
      <c r="AA37" s="5"/>
      <c r="AB37" s="5"/>
    </row>
    <row r="38">
      <c r="A38" s="6">
        <v>37.0</v>
      </c>
      <c r="B38" s="7" t="s">
        <v>25</v>
      </c>
      <c r="C38" s="7" t="s">
        <v>326</v>
      </c>
      <c r="D38" s="7" t="s">
        <v>118</v>
      </c>
      <c r="E38" s="8">
        <v>24935.0</v>
      </c>
      <c r="F38" s="7" t="s">
        <v>327</v>
      </c>
      <c r="G38" s="7"/>
      <c r="H38" s="7" t="s">
        <v>30</v>
      </c>
      <c r="I38" s="7" t="s">
        <v>328</v>
      </c>
      <c r="J38" s="7" t="s">
        <v>329</v>
      </c>
      <c r="K38" s="7" t="s">
        <v>330</v>
      </c>
      <c r="L38" s="7" t="s">
        <v>34</v>
      </c>
      <c r="M38" s="36" t="s">
        <v>153</v>
      </c>
      <c r="N38" s="36" t="s">
        <v>35</v>
      </c>
      <c r="O38" s="7"/>
      <c r="P38" s="7"/>
      <c r="Q38" s="7"/>
      <c r="R38" s="7" t="s">
        <v>60</v>
      </c>
      <c r="S38" s="7" t="s">
        <v>37</v>
      </c>
      <c r="T38" s="7" t="s">
        <v>331</v>
      </c>
      <c r="U38" s="9" t="str">
        <f>HYPERLINK("https://digital.ncdcr.gov/Documents/Detail/letter-lucy-b.-miller-to-gov.-dan-k.-moore-april-7-1968/273956","View Item")</f>
        <v>View Item</v>
      </c>
      <c r="V38" s="7" t="s">
        <v>39</v>
      </c>
      <c r="W38" s="10">
        <v>24938.0</v>
      </c>
      <c r="X38" s="11" t="s">
        <v>124</v>
      </c>
      <c r="Y38" s="12"/>
      <c r="Z38" s="5"/>
      <c r="AA38" s="5"/>
      <c r="AB38" s="5"/>
    </row>
    <row r="39">
      <c r="A39" s="13">
        <v>38.0</v>
      </c>
      <c r="B39" s="14" t="s">
        <v>25</v>
      </c>
      <c r="C39" s="14" t="s">
        <v>332</v>
      </c>
      <c r="D39" s="14" t="s">
        <v>333</v>
      </c>
      <c r="E39" s="20">
        <v>24938.0</v>
      </c>
      <c r="F39" s="14" t="s">
        <v>334</v>
      </c>
      <c r="G39" s="14"/>
      <c r="H39" s="14" t="s">
        <v>30</v>
      </c>
      <c r="I39" s="14" t="s">
        <v>335</v>
      </c>
      <c r="J39" s="14" t="s">
        <v>336</v>
      </c>
      <c r="K39" s="14" t="s">
        <v>337</v>
      </c>
      <c r="L39" s="14" t="s">
        <v>34</v>
      </c>
      <c r="M39" s="34" t="s">
        <v>153</v>
      </c>
      <c r="N39" s="34" t="s">
        <v>35</v>
      </c>
      <c r="O39" s="14"/>
      <c r="P39" s="14"/>
      <c r="Q39" s="14"/>
      <c r="R39" s="14" t="s">
        <v>60</v>
      </c>
      <c r="S39" s="14" t="s">
        <v>37</v>
      </c>
      <c r="T39" s="14" t="s">
        <v>338</v>
      </c>
      <c r="U39" s="16" t="str">
        <f>HYPERLINK("https://digital.ncdcr.gov/Documents/Detail/letter-lura-k.-kester-to-gov.-dan-k.-moore-april-10-1968/273832","View Item")</f>
        <v>View Item</v>
      </c>
      <c r="V39" s="14" t="s">
        <v>39</v>
      </c>
      <c r="W39" s="17">
        <v>24940.0</v>
      </c>
      <c r="X39" s="18" t="s">
        <v>40</v>
      </c>
      <c r="Y39" s="19"/>
      <c r="Z39" s="5"/>
      <c r="AA39" s="5"/>
      <c r="AB39" s="5"/>
    </row>
    <row r="40">
      <c r="A40" s="6">
        <v>39.0</v>
      </c>
      <c r="B40" s="7" t="s">
        <v>25</v>
      </c>
      <c r="C40" s="7" t="s">
        <v>339</v>
      </c>
      <c r="D40" s="7" t="s">
        <v>340</v>
      </c>
      <c r="E40" s="21">
        <v>24943.0</v>
      </c>
      <c r="F40" s="7" t="s">
        <v>341</v>
      </c>
      <c r="G40" s="7"/>
      <c r="H40" s="7" t="s">
        <v>30</v>
      </c>
      <c r="I40" s="7" t="s">
        <v>342</v>
      </c>
      <c r="J40" s="7" t="s">
        <v>343</v>
      </c>
      <c r="K40" s="7" t="s">
        <v>344</v>
      </c>
      <c r="L40" s="7" t="s">
        <v>34</v>
      </c>
      <c r="M40" s="7" t="s">
        <v>153</v>
      </c>
      <c r="N40" s="7" t="s">
        <v>35</v>
      </c>
      <c r="O40" s="7"/>
      <c r="P40" s="7"/>
      <c r="Q40" s="7"/>
      <c r="R40" s="7" t="s">
        <v>60</v>
      </c>
      <c r="S40" s="7" t="s">
        <v>37</v>
      </c>
      <c r="T40" s="7" t="s">
        <v>345</v>
      </c>
      <c r="U40" s="9" t="str">
        <f>HYPERLINK("https://digital.ncdcr.gov/Documents/Detail/letter-mack-f.-bennett-to-gov.-dan-k.-moore-april-15-1968/273075","View Item")</f>
        <v>View Item</v>
      </c>
      <c r="V40" s="7" t="s">
        <v>39</v>
      </c>
      <c r="W40" s="10">
        <v>24946.0</v>
      </c>
      <c r="X40" s="11" t="s">
        <v>40</v>
      </c>
      <c r="Y40" s="12" t="s">
        <v>346</v>
      </c>
      <c r="Z40" s="5"/>
      <c r="AA40" s="5"/>
      <c r="AB40" s="5"/>
    </row>
    <row r="41">
      <c r="A41" s="13">
        <v>40.0</v>
      </c>
      <c r="B41" s="14" t="s">
        <v>25</v>
      </c>
      <c r="C41" s="14" t="s">
        <v>347</v>
      </c>
      <c r="D41" s="14" t="s">
        <v>348</v>
      </c>
      <c r="E41" s="20">
        <v>24884.0</v>
      </c>
      <c r="F41" s="14" t="s">
        <v>349</v>
      </c>
      <c r="G41" s="14"/>
      <c r="H41" s="14" t="s">
        <v>30</v>
      </c>
      <c r="I41" s="14" t="s">
        <v>31</v>
      </c>
      <c r="J41" s="14" t="s">
        <v>32</v>
      </c>
      <c r="K41" s="14" t="s">
        <v>350</v>
      </c>
      <c r="L41" s="14" t="s">
        <v>34</v>
      </c>
      <c r="M41" s="14" t="s">
        <v>153</v>
      </c>
      <c r="N41" s="14" t="s">
        <v>35</v>
      </c>
      <c r="O41" s="14"/>
      <c r="P41" s="14"/>
      <c r="Q41" s="14"/>
      <c r="R41" s="14" t="s">
        <v>351</v>
      </c>
      <c r="S41" s="14" t="s">
        <v>37</v>
      </c>
      <c r="T41" s="14" t="s">
        <v>352</v>
      </c>
      <c r="U41" s="16" t="str">
        <f>HYPERLINK("https://digital.ncdcr.gov/Documents/Detail/letter-major-general-claude-t.-bowers-to-gov.-dan-k.-moore-february-16-1968/273082","View Item")</f>
        <v>View Item</v>
      </c>
      <c r="V41" s="14" t="s">
        <v>39</v>
      </c>
      <c r="W41" s="17">
        <v>24887.0</v>
      </c>
      <c r="X41" s="18" t="s">
        <v>40</v>
      </c>
      <c r="Y41" s="19" t="s">
        <v>353</v>
      </c>
      <c r="Z41" s="5"/>
      <c r="AA41" s="5"/>
      <c r="AB41" s="5"/>
    </row>
    <row r="42">
      <c r="A42" s="31">
        <v>41.0</v>
      </c>
      <c r="B42" s="7" t="s">
        <v>25</v>
      </c>
      <c r="C42" s="7" t="s">
        <v>354</v>
      </c>
      <c r="D42" s="7" t="s">
        <v>355</v>
      </c>
      <c r="E42" s="8">
        <v>24990.0</v>
      </c>
      <c r="F42" s="7" t="s">
        <v>356</v>
      </c>
      <c r="G42" s="7"/>
      <c r="H42" s="7" t="s">
        <v>30</v>
      </c>
      <c r="I42" s="7"/>
      <c r="J42" s="7"/>
      <c r="K42" s="7"/>
      <c r="L42" s="7"/>
      <c r="M42" s="7" t="s">
        <v>153</v>
      </c>
      <c r="N42" s="7" t="s">
        <v>35</v>
      </c>
      <c r="O42" s="7"/>
      <c r="P42" s="7"/>
      <c r="Q42" s="7"/>
      <c r="R42" s="7" t="s">
        <v>357</v>
      </c>
      <c r="S42" s="7" t="s">
        <v>37</v>
      </c>
      <c r="T42" s="7" t="s">
        <v>358</v>
      </c>
      <c r="U42" s="9" t="str">
        <f>HYPERLINK("https://digital.ncdcr.gov/Documents/Detail/letter-mary-mills-to-gov.-dan-k.-moore-regarding-her-correspondence-with-senator-robert-f.-kennedy-july-2-1968/273976","View Item")</f>
        <v>View Item</v>
      </c>
      <c r="V42" s="7" t="s">
        <v>39</v>
      </c>
      <c r="W42" s="10">
        <v>25034.0</v>
      </c>
      <c r="X42" s="11" t="s">
        <v>359</v>
      </c>
      <c r="Y42" s="12"/>
      <c r="Z42" s="5"/>
      <c r="AA42" s="5"/>
      <c r="AB42" s="5"/>
    </row>
    <row r="43">
      <c r="A43" s="13">
        <v>42.0</v>
      </c>
      <c r="B43" s="14" t="s">
        <v>25</v>
      </c>
      <c r="C43" s="14" t="s">
        <v>360</v>
      </c>
      <c r="D43" s="14" t="s">
        <v>55</v>
      </c>
      <c r="E43" s="20">
        <v>24946.0</v>
      </c>
      <c r="F43" s="14" t="s">
        <v>361</v>
      </c>
      <c r="G43" s="14"/>
      <c r="H43" s="14" t="s">
        <v>30</v>
      </c>
      <c r="I43" s="14" t="s">
        <v>50</v>
      </c>
      <c r="J43" s="14" t="s">
        <v>50</v>
      </c>
      <c r="K43" s="14" t="s">
        <v>362</v>
      </c>
      <c r="L43" s="14" t="s">
        <v>34</v>
      </c>
      <c r="M43" s="14" t="s">
        <v>153</v>
      </c>
      <c r="N43" s="14" t="s">
        <v>35</v>
      </c>
      <c r="O43" s="14"/>
      <c r="P43" s="14"/>
      <c r="Q43" s="14"/>
      <c r="R43" s="14" t="s">
        <v>363</v>
      </c>
      <c r="S43" s="14" t="s">
        <v>37</v>
      </c>
      <c r="T43" s="14" t="s">
        <v>364</v>
      </c>
      <c r="U43" s="16" t="str">
        <f>HYPERLINK("https://digital.ncdcr.gov/Documents/Detail/letter-mayor-r.-w.-grabarek-to-gov.-dan-k.-moore-april-18-1968/273690","View Item")</f>
        <v>View Item</v>
      </c>
      <c r="V43" s="14" t="s">
        <v>39</v>
      </c>
      <c r="W43" s="17">
        <v>24951.0</v>
      </c>
      <c r="X43" s="18" t="s">
        <v>40</v>
      </c>
      <c r="Y43" s="19" t="s">
        <v>365</v>
      </c>
      <c r="Z43" s="5"/>
      <c r="AA43" s="5"/>
      <c r="AB43" s="5"/>
    </row>
    <row r="44">
      <c r="A44" s="6">
        <v>43.0</v>
      </c>
      <c r="B44" s="7" t="s">
        <v>25</v>
      </c>
      <c r="C44" s="7" t="s">
        <v>366</v>
      </c>
      <c r="D44" s="7" t="s">
        <v>340</v>
      </c>
      <c r="E44" s="21">
        <v>24938.0</v>
      </c>
      <c r="F44" s="7" t="s">
        <v>367</v>
      </c>
      <c r="G44" s="7" t="s">
        <v>368</v>
      </c>
      <c r="H44" s="7" t="s">
        <v>30</v>
      </c>
      <c r="I44" s="7" t="s">
        <v>31</v>
      </c>
      <c r="J44" s="7" t="s">
        <v>32</v>
      </c>
      <c r="K44" s="7" t="s">
        <v>369</v>
      </c>
      <c r="L44" s="7" t="s">
        <v>34</v>
      </c>
      <c r="M44" s="7" t="s">
        <v>153</v>
      </c>
      <c r="N44" s="7" t="s">
        <v>35</v>
      </c>
      <c r="O44" s="7"/>
      <c r="P44" s="7"/>
      <c r="Q44" s="7"/>
      <c r="R44" s="7" t="s">
        <v>36</v>
      </c>
      <c r="S44" s="7" t="s">
        <v>37</v>
      </c>
      <c r="T44" s="7" t="s">
        <v>370</v>
      </c>
      <c r="U44" s="9" t="str">
        <f>HYPERLINK("https://digital.ncdcr.gov/Documents/Detail/letter-michael-rulison-and-helen-rulison-to-gov.-dan-k.-moore-april-10-1968/274088","View Item")</f>
        <v>View Item</v>
      </c>
      <c r="V44" s="7" t="s">
        <v>39</v>
      </c>
      <c r="W44" s="10">
        <v>24945.0</v>
      </c>
      <c r="X44" s="11" t="s">
        <v>40</v>
      </c>
      <c r="Y44" s="12"/>
      <c r="Z44" s="5"/>
      <c r="AA44" s="5"/>
      <c r="AB44" s="5"/>
    </row>
    <row r="45">
      <c r="A45" s="13">
        <v>44.0</v>
      </c>
      <c r="B45" s="14" t="s">
        <v>25</v>
      </c>
      <c r="C45" s="14" t="s">
        <v>371</v>
      </c>
      <c r="D45" s="14" t="s">
        <v>118</v>
      </c>
      <c r="E45" s="20">
        <v>24939.0</v>
      </c>
      <c r="F45" s="14" t="s">
        <v>372</v>
      </c>
      <c r="G45" s="14" t="s">
        <v>373</v>
      </c>
      <c r="H45" s="14" t="s">
        <v>374</v>
      </c>
      <c r="I45" s="14" t="s">
        <v>375</v>
      </c>
      <c r="J45" s="14" t="s">
        <v>201</v>
      </c>
      <c r="K45" s="14" t="s">
        <v>376</v>
      </c>
      <c r="L45" s="14" t="s">
        <v>34</v>
      </c>
      <c r="M45" s="14" t="s">
        <v>153</v>
      </c>
      <c r="N45" s="14" t="s">
        <v>35</v>
      </c>
      <c r="O45" s="14"/>
      <c r="P45" s="14"/>
      <c r="Q45" s="14"/>
      <c r="R45" s="14" t="s">
        <v>377</v>
      </c>
      <c r="S45" s="14" t="s">
        <v>37</v>
      </c>
      <c r="T45" s="14" t="s">
        <v>378</v>
      </c>
      <c r="U45" s="16" t="str">
        <f>HYPERLINK("https://digital.ncdcr.gov/Documents/Detail/letter-mr.-and-mrs.-j.-e.-cannup-to-gov.-dan-k.-moore-april-11-1968/273110","View Item")</f>
        <v>View Item</v>
      </c>
      <c r="V45" s="14" t="s">
        <v>39</v>
      </c>
      <c r="W45" s="17">
        <v>24950.0</v>
      </c>
      <c r="X45" s="18" t="s">
        <v>124</v>
      </c>
      <c r="Y45" s="19"/>
      <c r="Z45" s="5"/>
      <c r="AA45" s="5"/>
      <c r="AB45" s="5"/>
    </row>
    <row r="46">
      <c r="A46" s="6">
        <v>45.0</v>
      </c>
      <c r="B46" s="7" t="s">
        <v>25</v>
      </c>
      <c r="C46" s="7" t="s">
        <v>379</v>
      </c>
      <c r="D46" s="7" t="s">
        <v>380</v>
      </c>
      <c r="E46" s="21">
        <v>24942.0</v>
      </c>
      <c r="F46" s="7" t="s">
        <v>381</v>
      </c>
      <c r="G46" s="7" t="s">
        <v>382</v>
      </c>
      <c r="H46" s="7" t="s">
        <v>374</v>
      </c>
      <c r="I46" s="7" t="s">
        <v>383</v>
      </c>
      <c r="J46" s="7" t="s">
        <v>32</v>
      </c>
      <c r="K46" s="7" t="s">
        <v>384</v>
      </c>
      <c r="L46" s="7" t="s">
        <v>34</v>
      </c>
      <c r="M46" s="7" t="s">
        <v>153</v>
      </c>
      <c r="N46" s="7" t="s">
        <v>35</v>
      </c>
      <c r="O46" s="7"/>
      <c r="P46" s="7"/>
      <c r="Q46" s="7"/>
      <c r="R46" s="7" t="s">
        <v>60</v>
      </c>
      <c r="S46" s="7" t="s">
        <v>37</v>
      </c>
      <c r="T46" s="7" t="s">
        <v>385</v>
      </c>
      <c r="U46" s="9" t="str">
        <f>HYPERLINK("https://digital.ncdcr.gov/Documents/Detail/letter-mrs.-c.-b.-smith-to-gov.-dan-k.-moore-april-14-1968/274131","View Item")</f>
        <v>View Item</v>
      </c>
      <c r="V46" s="7" t="s">
        <v>39</v>
      </c>
      <c r="W46" s="10">
        <v>24946.0</v>
      </c>
      <c r="X46" s="11" t="s">
        <v>40</v>
      </c>
      <c r="Y46" s="12"/>
      <c r="Z46" s="5"/>
      <c r="AA46" s="5"/>
      <c r="AB46" s="5"/>
    </row>
    <row r="47">
      <c r="A47" s="13">
        <v>46.0</v>
      </c>
      <c r="B47" s="14" t="s">
        <v>25</v>
      </c>
      <c r="C47" s="14" t="s">
        <v>386</v>
      </c>
      <c r="D47" s="14" t="s">
        <v>387</v>
      </c>
      <c r="E47" s="20">
        <v>24927.0</v>
      </c>
      <c r="F47" s="14" t="s">
        <v>388</v>
      </c>
      <c r="G47" s="14"/>
      <c r="H47" s="14" t="s">
        <v>374</v>
      </c>
      <c r="I47" s="14" t="s">
        <v>389</v>
      </c>
      <c r="J47" s="14" t="s">
        <v>278</v>
      </c>
      <c r="K47" s="14" t="s">
        <v>390</v>
      </c>
      <c r="L47" s="14" t="s">
        <v>34</v>
      </c>
      <c r="M47" s="34" t="s">
        <v>153</v>
      </c>
      <c r="N47" s="34" t="s">
        <v>35</v>
      </c>
      <c r="O47" s="14"/>
      <c r="P47" s="14"/>
      <c r="Q47" s="14"/>
      <c r="R47" s="14" t="s">
        <v>60</v>
      </c>
      <c r="S47" s="14" t="s">
        <v>37</v>
      </c>
      <c r="T47" s="14" t="s">
        <v>391</v>
      </c>
      <c r="U47" s="16" t="str">
        <f>HYPERLINK("https://digital.ncdcr.gov/Documents/Detail/letter-mrs.-c.-h.-reed-to-gov.-dan-k.-moore-march-30-1968/274049","View Item")</f>
        <v>View Item</v>
      </c>
      <c r="V47" s="14" t="s">
        <v>39</v>
      </c>
      <c r="W47" s="17">
        <v>24945.0</v>
      </c>
      <c r="X47" s="18" t="s">
        <v>40</v>
      </c>
      <c r="Y47" s="19"/>
      <c r="Z47" s="5"/>
      <c r="AA47" s="5"/>
      <c r="AB47" s="5"/>
    </row>
    <row r="48">
      <c r="A48" s="6">
        <v>47.0</v>
      </c>
      <c r="B48" s="7" t="s">
        <v>309</v>
      </c>
      <c r="C48" s="7" t="s">
        <v>392</v>
      </c>
      <c r="D48" s="7" t="s">
        <v>393</v>
      </c>
      <c r="E48" s="35">
        <v>26050.0</v>
      </c>
      <c r="F48" s="7" t="s">
        <v>394</v>
      </c>
      <c r="G48" s="7"/>
      <c r="H48" s="7" t="s">
        <v>395</v>
      </c>
      <c r="I48" s="7" t="s">
        <v>153</v>
      </c>
      <c r="J48" s="7" t="s">
        <v>32</v>
      </c>
      <c r="K48" s="7" t="s">
        <v>396</v>
      </c>
      <c r="L48" s="7" t="s">
        <v>34</v>
      </c>
      <c r="M48" s="7" t="s">
        <v>280</v>
      </c>
      <c r="N48" s="7" t="s">
        <v>397</v>
      </c>
      <c r="O48" s="7"/>
      <c r="P48" s="7"/>
      <c r="Q48" s="7"/>
      <c r="R48" s="7" t="s">
        <v>398</v>
      </c>
      <c r="S48" s="7" t="s">
        <v>37</v>
      </c>
      <c r="T48" s="7" t="s">
        <v>399</v>
      </c>
      <c r="U48" s="9" t="str">
        <f>HYPERLINK("https://digital.ncdcr.gov/Documents/Detail/letter-mrs.-donna-smith-to-the-honorable-warren-e.-burger-chief-justice-supreme-court-april-27-1971/272855","View Item")</f>
        <v>View Item</v>
      </c>
      <c r="V48" s="7" t="s">
        <v>81</v>
      </c>
      <c r="W48" s="30" t="s">
        <v>78</v>
      </c>
      <c r="X48" s="11" t="s">
        <v>40</v>
      </c>
      <c r="Y48" s="12"/>
      <c r="Z48" s="5"/>
      <c r="AA48" s="5"/>
      <c r="AB48" s="5"/>
    </row>
    <row r="49">
      <c r="A49" s="13">
        <v>48.0</v>
      </c>
      <c r="B49" s="14" t="s">
        <v>72</v>
      </c>
      <c r="C49" s="14" t="s">
        <v>400</v>
      </c>
      <c r="D49" s="14" t="s">
        <v>401</v>
      </c>
      <c r="E49" s="37">
        <v>19915.0</v>
      </c>
      <c r="F49" s="14" t="s">
        <v>402</v>
      </c>
      <c r="G49" s="14"/>
      <c r="H49" s="14" t="s">
        <v>75</v>
      </c>
      <c r="I49" s="14" t="s">
        <v>403</v>
      </c>
      <c r="J49" s="14" t="s">
        <v>404</v>
      </c>
      <c r="K49" s="14" t="s">
        <v>405</v>
      </c>
      <c r="L49" s="14" t="s">
        <v>34</v>
      </c>
      <c r="M49" s="34" t="s">
        <v>153</v>
      </c>
      <c r="N49" s="34" t="s">
        <v>35</v>
      </c>
      <c r="O49" s="14"/>
      <c r="P49" s="14"/>
      <c r="Q49" s="14"/>
      <c r="R49" s="14" t="s">
        <v>79</v>
      </c>
      <c r="S49" s="14" t="s">
        <v>37</v>
      </c>
      <c r="T49" s="14" t="s">
        <v>406</v>
      </c>
      <c r="U49" s="16" t="str">
        <f>HYPERLINK("https://digital.ncdcr.gov/Documents/Detail/letter-mrs.-lucille-allen-to-hon.-william-b.-umstead-july-10-1954/272880","View Item")</f>
        <v>View Item</v>
      </c>
      <c r="V49" s="14" t="s">
        <v>81</v>
      </c>
      <c r="W49" s="22" t="s">
        <v>78</v>
      </c>
      <c r="X49" s="18" t="s">
        <v>124</v>
      </c>
      <c r="Y49" s="19"/>
      <c r="Z49" s="5"/>
      <c r="AA49" s="5"/>
      <c r="AB49" s="5"/>
    </row>
    <row r="50">
      <c r="A50" s="6">
        <v>49.0</v>
      </c>
      <c r="B50" s="23" t="s">
        <v>72</v>
      </c>
      <c r="C50" s="7" t="s">
        <v>407</v>
      </c>
      <c r="D50" s="7" t="s">
        <v>408</v>
      </c>
      <c r="E50" s="38">
        <v>19873.0</v>
      </c>
      <c r="F50" s="7" t="s">
        <v>409</v>
      </c>
      <c r="G50" s="7"/>
      <c r="H50" s="7" t="s">
        <v>75</v>
      </c>
      <c r="I50" s="7" t="s">
        <v>335</v>
      </c>
      <c r="J50" s="7" t="s">
        <v>201</v>
      </c>
      <c r="K50" s="7" t="s">
        <v>410</v>
      </c>
      <c r="L50" s="7" t="s">
        <v>34</v>
      </c>
      <c r="M50" s="36" t="s">
        <v>153</v>
      </c>
      <c r="N50" s="36" t="s">
        <v>35</v>
      </c>
      <c r="O50" s="7"/>
      <c r="P50" s="7"/>
      <c r="Q50" s="7"/>
      <c r="R50" s="7" t="s">
        <v>411</v>
      </c>
      <c r="S50" s="7" t="s">
        <v>37</v>
      </c>
      <c r="T50" s="7" t="s">
        <v>412</v>
      </c>
      <c r="U50" s="9" t="str">
        <f>HYPERLINK("https://digital.ncdcr.gov/Documents/Detail/letter-mrs.-preston-andrews-jr.-to-governor-william-b.-umstead-may-29-1954/272894","View Item")</f>
        <v>View Item</v>
      </c>
      <c r="V50" s="7" t="s">
        <v>81</v>
      </c>
      <c r="W50" s="30" t="s">
        <v>78</v>
      </c>
      <c r="X50" s="11" t="s">
        <v>40</v>
      </c>
      <c r="Y50" s="12" t="s">
        <v>90</v>
      </c>
      <c r="Z50" s="5"/>
      <c r="AA50" s="5"/>
      <c r="AB50" s="5"/>
    </row>
    <row r="51">
      <c r="A51" s="13">
        <v>50.0</v>
      </c>
      <c r="B51" s="14" t="s">
        <v>25</v>
      </c>
      <c r="C51" s="14" t="s">
        <v>413</v>
      </c>
      <c r="D51" s="14" t="s">
        <v>414</v>
      </c>
      <c r="E51" s="15">
        <v>24936.0</v>
      </c>
      <c r="F51" s="14" t="s">
        <v>415</v>
      </c>
      <c r="G51" s="14"/>
      <c r="H51" s="14" t="s">
        <v>30</v>
      </c>
      <c r="I51" s="14" t="s">
        <v>416</v>
      </c>
      <c r="J51" s="14" t="s">
        <v>417</v>
      </c>
      <c r="K51" s="14" t="s">
        <v>418</v>
      </c>
      <c r="L51" s="14" t="s">
        <v>34</v>
      </c>
      <c r="M51" s="34" t="s">
        <v>153</v>
      </c>
      <c r="N51" s="34" t="s">
        <v>35</v>
      </c>
      <c r="O51" s="14"/>
      <c r="P51" s="14"/>
      <c r="Q51" s="14"/>
      <c r="R51" s="14" t="s">
        <v>60</v>
      </c>
      <c r="S51" s="14" t="s">
        <v>37</v>
      </c>
      <c r="T51" s="14" t="s">
        <v>419</v>
      </c>
      <c r="U51" s="16" t="str">
        <f>HYPERLINK("https://digital.ncdcr.gov/Documents/Detail/letter-nancy-louise-ervin-to-gov.-dan-k.-moore-april-8-1968/273623","View Item")</f>
        <v>View Item</v>
      </c>
      <c r="V51" s="14" t="s">
        <v>39</v>
      </c>
      <c r="W51" s="17">
        <v>24939.0</v>
      </c>
      <c r="X51" s="18" t="s">
        <v>124</v>
      </c>
      <c r="Y51" s="19" t="s">
        <v>420</v>
      </c>
      <c r="Z51" s="5"/>
      <c r="AA51" s="5"/>
      <c r="AB51" s="5"/>
    </row>
    <row r="52">
      <c r="A52" s="6">
        <v>51.0</v>
      </c>
      <c r="B52" s="7" t="s">
        <v>25</v>
      </c>
      <c r="C52" s="7" t="s">
        <v>421</v>
      </c>
      <c r="D52" s="7" t="s">
        <v>422</v>
      </c>
      <c r="E52" s="8">
        <v>24935.0</v>
      </c>
      <c r="F52" s="7" t="s">
        <v>423</v>
      </c>
      <c r="G52" s="7"/>
      <c r="H52" s="7" t="s">
        <v>30</v>
      </c>
      <c r="I52" s="7" t="s">
        <v>424</v>
      </c>
      <c r="J52" s="7" t="s">
        <v>425</v>
      </c>
      <c r="K52" s="7" t="s">
        <v>426</v>
      </c>
      <c r="L52" s="7" t="s">
        <v>34</v>
      </c>
      <c r="M52" s="36" t="s">
        <v>153</v>
      </c>
      <c r="N52" s="36" t="s">
        <v>35</v>
      </c>
      <c r="O52" s="7"/>
      <c r="P52" s="7"/>
      <c r="Q52" s="7"/>
      <c r="R52" s="7" t="s">
        <v>427</v>
      </c>
      <c r="S52" s="7" t="s">
        <v>428</v>
      </c>
      <c r="T52" s="7" t="s">
        <v>429</v>
      </c>
      <c r="U52" s="9" t="str">
        <f>HYPERLINK("https://digital.ncdcr.gov/Documents/Detail/letter-okelley-whitaker-to-gov.-dan-k.-moore-april-10-1968/274250","View Item")</f>
        <v>View Item</v>
      </c>
      <c r="V52" s="7" t="s">
        <v>39</v>
      </c>
      <c r="W52" s="10">
        <v>24945.0</v>
      </c>
      <c r="X52" s="11" t="s">
        <v>40</v>
      </c>
      <c r="Y52" s="12" t="s">
        <v>430</v>
      </c>
      <c r="Z52" s="5"/>
      <c r="AA52" s="5"/>
      <c r="AB52" s="5"/>
    </row>
    <row r="53">
      <c r="A53" s="13">
        <v>52.0</v>
      </c>
      <c r="B53" s="14" t="s">
        <v>25</v>
      </c>
      <c r="C53" s="14" t="s">
        <v>431</v>
      </c>
      <c r="D53" s="14" t="s">
        <v>340</v>
      </c>
      <c r="E53" s="20">
        <v>24939.0</v>
      </c>
      <c r="F53" s="14" t="s">
        <v>432</v>
      </c>
      <c r="G53" s="14"/>
      <c r="H53" s="14" t="s">
        <v>30</v>
      </c>
      <c r="I53" s="14" t="s">
        <v>433</v>
      </c>
      <c r="J53" s="14" t="s">
        <v>434</v>
      </c>
      <c r="K53" s="14" t="s">
        <v>435</v>
      </c>
      <c r="L53" s="14" t="s">
        <v>34</v>
      </c>
      <c r="M53" s="34" t="s">
        <v>153</v>
      </c>
      <c r="N53" s="34" t="s">
        <v>35</v>
      </c>
      <c r="O53" s="14"/>
      <c r="P53" s="14"/>
      <c r="Q53" s="14"/>
      <c r="R53" s="14" t="s">
        <v>436</v>
      </c>
      <c r="S53" s="14" t="s">
        <v>37</v>
      </c>
      <c r="T53" s="14" t="s">
        <v>437</v>
      </c>
      <c r="U53" s="16" t="str">
        <f>HYPERLINK("https://digital.ncdcr.gov/Documents/Detail/letter-reverend-george-g.-higgins-to-gov.-dan-k.-moore-april-11-1968/273720","View Item")</f>
        <v>View Item</v>
      </c>
      <c r="V53" s="14" t="s">
        <v>39</v>
      </c>
      <c r="W53" s="17">
        <v>24945.0</v>
      </c>
      <c r="X53" s="18" t="s">
        <v>40</v>
      </c>
      <c r="Y53" s="19" t="s">
        <v>438</v>
      </c>
      <c r="Z53" s="5"/>
      <c r="AA53" s="5"/>
      <c r="AB53" s="5"/>
    </row>
    <row r="54">
      <c r="A54" s="6">
        <v>53.0</v>
      </c>
      <c r="B54" s="7" t="s">
        <v>25</v>
      </c>
      <c r="C54" s="7" t="s">
        <v>439</v>
      </c>
      <c r="D54" s="7" t="s">
        <v>440</v>
      </c>
      <c r="E54" s="21">
        <v>24916.0</v>
      </c>
      <c r="F54" s="7" t="s">
        <v>441</v>
      </c>
      <c r="G54" s="7"/>
      <c r="H54" s="7" t="s">
        <v>30</v>
      </c>
      <c r="I54" s="7" t="s">
        <v>50</v>
      </c>
      <c r="J54" s="7" t="s">
        <v>50</v>
      </c>
      <c r="K54" s="7" t="s">
        <v>442</v>
      </c>
      <c r="L54" s="7" t="s">
        <v>34</v>
      </c>
      <c r="M54" s="36" t="s">
        <v>153</v>
      </c>
      <c r="N54" s="36" t="s">
        <v>35</v>
      </c>
      <c r="O54" s="7"/>
      <c r="P54" s="7"/>
      <c r="Q54" s="7"/>
      <c r="R54" s="7" t="s">
        <v>443</v>
      </c>
      <c r="S54" s="7" t="s">
        <v>37</v>
      </c>
      <c r="T54" s="7" t="s">
        <v>444</v>
      </c>
      <c r="U54" s="9" t="str">
        <f>HYPERLINK("https://digital.ncdcr.gov/Documents/Detail/letter-reverend-julius-h.-corpening-to-gov.-dan-k.-moore-march-25-1968/273495","View Item")</f>
        <v>View Item</v>
      </c>
      <c r="V54" s="7" t="s">
        <v>39</v>
      </c>
      <c r="W54" s="10">
        <v>24922.0</v>
      </c>
      <c r="X54" s="11" t="s">
        <v>40</v>
      </c>
      <c r="Y54" s="12" t="s">
        <v>445</v>
      </c>
      <c r="Z54" s="5"/>
      <c r="AA54" s="5"/>
      <c r="AB54" s="5"/>
    </row>
    <row r="55">
      <c r="A55" s="13">
        <v>54.0</v>
      </c>
      <c r="B55" s="14" t="s">
        <v>25</v>
      </c>
      <c r="C55" s="14" t="s">
        <v>446</v>
      </c>
      <c r="D55" s="14" t="s">
        <v>447</v>
      </c>
      <c r="E55" s="20">
        <v>25110.0</v>
      </c>
      <c r="F55" s="14" t="s">
        <v>448</v>
      </c>
      <c r="G55" s="14"/>
      <c r="H55" s="14" t="s">
        <v>30</v>
      </c>
      <c r="I55" s="14" t="s">
        <v>404</v>
      </c>
      <c r="J55" s="14" t="s">
        <v>449</v>
      </c>
      <c r="K55" s="14" t="s">
        <v>450</v>
      </c>
      <c r="L55" s="14" t="s">
        <v>34</v>
      </c>
      <c r="M55" s="34" t="s">
        <v>153</v>
      </c>
      <c r="N55" s="34" t="s">
        <v>35</v>
      </c>
      <c r="O55" s="14"/>
      <c r="P55" s="14"/>
      <c r="Q55" s="14"/>
      <c r="R55" s="14" t="s">
        <v>451</v>
      </c>
      <c r="S55" s="14" t="s">
        <v>37</v>
      </c>
      <c r="T55" s="14" t="s">
        <v>452</v>
      </c>
      <c r="U55" s="16" t="str">
        <f>HYPERLINK("https://digital.ncdcr.gov/Documents/Detail/letter-reverend-l.-r.-mcknight-to-gov.-dan-k.-moore-september-29-1968/273908","View Item")</f>
        <v>View Item</v>
      </c>
      <c r="V55" s="14" t="s">
        <v>39</v>
      </c>
      <c r="W55" s="39">
        <v>25112.0</v>
      </c>
      <c r="X55" s="18" t="s">
        <v>40</v>
      </c>
      <c r="Y55" s="19" t="s">
        <v>285</v>
      </c>
      <c r="Z55" s="5"/>
      <c r="AA55" s="5"/>
      <c r="AB55" s="5"/>
    </row>
    <row r="56">
      <c r="A56" s="6">
        <v>55.0</v>
      </c>
      <c r="B56" s="7" t="s">
        <v>25</v>
      </c>
      <c r="C56" s="7" t="s">
        <v>453</v>
      </c>
      <c r="D56" s="7" t="s">
        <v>454</v>
      </c>
      <c r="E56" s="21">
        <v>24944.0</v>
      </c>
      <c r="F56" s="7" t="s">
        <v>455</v>
      </c>
      <c r="G56" s="7"/>
      <c r="H56" s="7" t="s">
        <v>30</v>
      </c>
      <c r="I56" s="7" t="s">
        <v>456</v>
      </c>
      <c r="J56" s="7" t="s">
        <v>457</v>
      </c>
      <c r="K56" s="7" t="s">
        <v>458</v>
      </c>
      <c r="L56" s="7" t="s">
        <v>34</v>
      </c>
      <c r="M56" s="36" t="s">
        <v>153</v>
      </c>
      <c r="N56" s="36" t="s">
        <v>35</v>
      </c>
      <c r="O56" s="7"/>
      <c r="P56" s="7"/>
      <c r="Q56" s="7"/>
      <c r="R56" s="7" t="s">
        <v>459</v>
      </c>
      <c r="S56" s="7" t="s">
        <v>37</v>
      </c>
      <c r="T56" s="7" t="s">
        <v>460</v>
      </c>
      <c r="U56" s="9" t="str">
        <f>HYPERLINK("https://digital.ncdcr.gov/Documents/Detail/letter-reverend-stephen-n.-levinson-to-gov.-dan-k.-moore-april-16-1968/273877","View Item")</f>
        <v>View Item</v>
      </c>
      <c r="V56" s="7" t="s">
        <v>39</v>
      </c>
      <c r="W56" s="10">
        <v>24952.0</v>
      </c>
      <c r="X56" s="11" t="s">
        <v>40</v>
      </c>
      <c r="Y56" s="12"/>
      <c r="Z56" s="5"/>
      <c r="AA56" s="5"/>
      <c r="AB56" s="5"/>
    </row>
    <row r="57">
      <c r="A57" s="13">
        <v>56.0</v>
      </c>
      <c r="B57" s="14" t="s">
        <v>230</v>
      </c>
      <c r="C57" s="14" t="s">
        <v>461</v>
      </c>
      <c r="D57" s="14" t="s">
        <v>462</v>
      </c>
      <c r="E57" s="14" t="s">
        <v>463</v>
      </c>
      <c r="F57" s="14" t="s">
        <v>464</v>
      </c>
      <c r="G57" s="14"/>
      <c r="H57" s="14" t="s">
        <v>465</v>
      </c>
      <c r="I57" s="14" t="s">
        <v>466</v>
      </c>
      <c r="J57" s="14" t="s">
        <v>467</v>
      </c>
      <c r="K57" s="14" t="s">
        <v>468</v>
      </c>
      <c r="L57" s="14" t="s">
        <v>34</v>
      </c>
      <c r="M57" s="34" t="s">
        <v>153</v>
      </c>
      <c r="N57" s="34" t="s">
        <v>35</v>
      </c>
      <c r="O57" s="14"/>
      <c r="P57" s="14"/>
      <c r="Q57" s="14"/>
      <c r="R57" s="14" t="s">
        <v>469</v>
      </c>
      <c r="S57" s="14" t="s">
        <v>37</v>
      </c>
      <c r="T57" s="14" t="s">
        <v>470</v>
      </c>
      <c r="U57" s="16" t="str">
        <f>HYPERLINK("https://digital.ncdcr.gov/Documents/Detail/letter-sandra-porter-to-governor-luther-hodges-march-11-1960/272565","View Item")</f>
        <v>View Item</v>
      </c>
      <c r="V57" s="14" t="s">
        <v>240</v>
      </c>
      <c r="W57" s="22" t="s">
        <v>78</v>
      </c>
      <c r="X57" s="18" t="s">
        <v>40</v>
      </c>
      <c r="Y57" s="19"/>
      <c r="Z57" s="5"/>
      <c r="AA57" s="5"/>
      <c r="AB57" s="5"/>
    </row>
    <row r="58">
      <c r="A58" s="6">
        <v>57.0</v>
      </c>
      <c r="B58" s="7" t="s">
        <v>230</v>
      </c>
      <c r="C58" s="7" t="s">
        <v>471</v>
      </c>
      <c r="D58" s="7" t="s">
        <v>472</v>
      </c>
      <c r="E58" s="7" t="s">
        <v>473</v>
      </c>
      <c r="F58" s="7" t="s">
        <v>474</v>
      </c>
      <c r="G58" s="7"/>
      <c r="H58" s="7" t="s">
        <v>465</v>
      </c>
      <c r="I58" s="7" t="s">
        <v>251</v>
      </c>
      <c r="J58" s="7" t="s">
        <v>105</v>
      </c>
      <c r="K58" s="7" t="s">
        <v>475</v>
      </c>
      <c r="L58" s="7" t="s">
        <v>34</v>
      </c>
      <c r="M58" s="7" t="s">
        <v>153</v>
      </c>
      <c r="N58" s="7" t="s">
        <v>35</v>
      </c>
      <c r="O58" s="7"/>
      <c r="P58" s="7"/>
      <c r="Q58" s="7"/>
      <c r="R58" s="7" t="s">
        <v>292</v>
      </c>
      <c r="S58" s="7" t="s">
        <v>37</v>
      </c>
      <c r="T58" s="7" t="s">
        <v>476</v>
      </c>
      <c r="U58" s="9" t="str">
        <f>HYPERLINK("https://digital.ncdcr.gov/Documents/Detail/letter-thelma-howell-to-governor-luther-hodges-march-13-1960/272548","View Item")</f>
        <v>View Item</v>
      </c>
      <c r="V58" s="7" t="s">
        <v>240</v>
      </c>
      <c r="W58" s="30" t="s">
        <v>78</v>
      </c>
      <c r="X58" s="11" t="s">
        <v>40</v>
      </c>
      <c r="Y58" s="12" t="s">
        <v>477</v>
      </c>
      <c r="Z58" s="5"/>
      <c r="AA58" s="5"/>
      <c r="AB58" s="5"/>
    </row>
    <row r="59">
      <c r="A59" s="13">
        <v>58.0</v>
      </c>
      <c r="B59" s="14" t="s">
        <v>25</v>
      </c>
      <c r="C59" s="14" t="s">
        <v>478</v>
      </c>
      <c r="D59" s="14" t="s">
        <v>479</v>
      </c>
      <c r="E59" s="20">
        <v>24939.0</v>
      </c>
      <c r="F59" s="14" t="s">
        <v>480</v>
      </c>
      <c r="G59" s="14"/>
      <c r="H59" s="14" t="s">
        <v>30</v>
      </c>
      <c r="I59" s="14" t="s">
        <v>481</v>
      </c>
      <c r="J59" s="14" t="s">
        <v>78</v>
      </c>
      <c r="K59" s="14" t="s">
        <v>482</v>
      </c>
      <c r="L59" s="14" t="s">
        <v>483</v>
      </c>
      <c r="M59" s="14" t="s">
        <v>153</v>
      </c>
      <c r="N59" s="14" t="s">
        <v>35</v>
      </c>
      <c r="O59" s="14"/>
      <c r="P59" s="14"/>
      <c r="Q59" s="14"/>
      <c r="R59" s="14" t="s">
        <v>484</v>
      </c>
      <c r="S59" s="14" t="s">
        <v>37</v>
      </c>
      <c r="T59" s="14" t="s">
        <v>485</v>
      </c>
      <c r="U59" s="16" t="str">
        <f>HYPERLINK("https://digital.ncdcr.gov/Documents/Detail/letter-virgil-hyman-to-gov.-dan-k.-moore-april-11-1968/273759","View Item")</f>
        <v>View Item</v>
      </c>
      <c r="V59" s="14" t="s">
        <v>39</v>
      </c>
      <c r="W59" s="17">
        <v>24945.0</v>
      </c>
      <c r="X59" s="18" t="s">
        <v>40</v>
      </c>
      <c r="Y59" s="19"/>
      <c r="Z59" s="5"/>
      <c r="AA59" s="5"/>
      <c r="AB59" s="5"/>
    </row>
    <row r="60">
      <c r="A60" s="6">
        <v>59.0</v>
      </c>
      <c r="B60" s="7" t="s">
        <v>25</v>
      </c>
      <c r="C60" s="7" t="s">
        <v>486</v>
      </c>
      <c r="D60" s="7" t="s">
        <v>487</v>
      </c>
      <c r="E60" s="21">
        <v>24941.0</v>
      </c>
      <c r="F60" s="7" t="s">
        <v>488</v>
      </c>
      <c r="G60" s="7"/>
      <c r="H60" s="7" t="s">
        <v>30</v>
      </c>
      <c r="I60" s="7" t="s">
        <v>57</v>
      </c>
      <c r="J60" s="7" t="s">
        <v>58</v>
      </c>
      <c r="K60" s="7" t="s">
        <v>489</v>
      </c>
      <c r="L60" s="7" t="s">
        <v>34</v>
      </c>
      <c r="M60" s="7" t="s">
        <v>153</v>
      </c>
      <c r="N60" s="7" t="s">
        <v>35</v>
      </c>
      <c r="O60" s="7"/>
      <c r="P60" s="7"/>
      <c r="Q60" s="7"/>
      <c r="R60" s="7" t="s">
        <v>60</v>
      </c>
      <c r="S60" s="7" t="s">
        <v>37</v>
      </c>
      <c r="T60" s="7" t="s">
        <v>490</v>
      </c>
      <c r="U60" s="9" t="str">
        <f>HYPERLINK("https://digital.ncdcr.gov/Documents/Detail/letter-walter-c.-daniel-to-gov.-dan-k.-moore-april-13-1968/273507","View Item")</f>
        <v>View Item</v>
      </c>
      <c r="V60" s="7" t="s">
        <v>39</v>
      </c>
      <c r="W60" s="10">
        <v>24952.0</v>
      </c>
      <c r="X60" s="11" t="s">
        <v>40</v>
      </c>
      <c r="Y60" s="12"/>
      <c r="Z60" s="5"/>
      <c r="AA60" s="5"/>
      <c r="AB60" s="5"/>
    </row>
    <row r="61">
      <c r="A61" s="13">
        <v>60.0</v>
      </c>
      <c r="B61" s="25" t="s">
        <v>25</v>
      </c>
      <c r="C61" s="14" t="s">
        <v>491</v>
      </c>
      <c r="D61" s="14" t="s">
        <v>492</v>
      </c>
      <c r="E61" s="37">
        <v>24946.0</v>
      </c>
      <c r="F61" s="14" t="s">
        <v>493</v>
      </c>
      <c r="G61" s="14"/>
      <c r="H61" s="14" t="s">
        <v>30</v>
      </c>
      <c r="I61" s="14" t="s">
        <v>494</v>
      </c>
      <c r="J61" s="14" t="s">
        <v>495</v>
      </c>
      <c r="K61" s="14" t="s">
        <v>496</v>
      </c>
      <c r="L61" s="14" t="s">
        <v>34</v>
      </c>
      <c r="M61" s="14" t="s">
        <v>153</v>
      </c>
      <c r="N61" s="14" t="s">
        <v>35</v>
      </c>
      <c r="O61" s="14"/>
      <c r="P61" s="14"/>
      <c r="Q61" s="14"/>
      <c r="R61" s="14" t="s">
        <v>497</v>
      </c>
      <c r="S61" s="14" t="s">
        <v>37</v>
      </c>
      <c r="T61" s="14" t="s">
        <v>498</v>
      </c>
      <c r="U61" s="16" t="str">
        <f>HYPERLINK("https://digital.ncdcr.gov/Documents/Detail/letter-wilfred-a.-wells-to-gov.-dan-k.-moore-april-18-1968/274239","View Item")</f>
        <v>View Item</v>
      </c>
      <c r="V61" s="14" t="s">
        <v>39</v>
      </c>
      <c r="W61" s="28">
        <v>24951.0</v>
      </c>
      <c r="X61" s="18" t="s">
        <v>40</v>
      </c>
      <c r="Y61" s="19" t="s">
        <v>499</v>
      </c>
      <c r="Z61" s="5"/>
      <c r="AA61" s="5"/>
      <c r="AB61" s="5"/>
    </row>
    <row r="62">
      <c r="A62" s="6">
        <v>61.0</v>
      </c>
      <c r="B62" s="7" t="s">
        <v>72</v>
      </c>
      <c r="C62" s="7" t="s">
        <v>500</v>
      </c>
      <c r="D62" s="7" t="s">
        <v>501</v>
      </c>
      <c r="E62" s="35">
        <v>19946.0</v>
      </c>
      <c r="F62" s="7" t="s">
        <v>502</v>
      </c>
      <c r="G62" s="7"/>
      <c r="H62" s="7" t="s">
        <v>75</v>
      </c>
      <c r="I62" s="7" t="s">
        <v>335</v>
      </c>
      <c r="J62" s="7" t="s">
        <v>201</v>
      </c>
      <c r="K62" s="11" t="s">
        <v>503</v>
      </c>
      <c r="L62" s="7" t="s">
        <v>34</v>
      </c>
      <c r="M62" s="11" t="s">
        <v>153</v>
      </c>
      <c r="N62" s="11" t="s">
        <v>35</v>
      </c>
      <c r="O62" s="7"/>
      <c r="P62" s="7"/>
      <c r="Q62" s="7"/>
      <c r="R62" s="7" t="s">
        <v>504</v>
      </c>
      <c r="S62" s="7" t="s">
        <v>37</v>
      </c>
      <c r="T62" s="7" t="s">
        <v>505</v>
      </c>
      <c r="U62" s="9" t="str">
        <f>HYPERLINK("https://digital.ncdcr.gov/Documents/Detail/letter-william-b.-umstead-to-mr.-kelly-m.-alexander-june-24-1954/272966","View Item")</f>
        <v>View Item</v>
      </c>
      <c r="V62" s="7" t="s">
        <v>39</v>
      </c>
      <c r="W62" s="40">
        <v>19899.0</v>
      </c>
      <c r="X62" s="11" t="s">
        <v>40</v>
      </c>
      <c r="Y62" s="12" t="s">
        <v>506</v>
      </c>
      <c r="Z62" s="5"/>
      <c r="AA62" s="5"/>
      <c r="AB62" s="5"/>
    </row>
    <row r="63">
      <c r="A63" s="13">
        <v>62.0</v>
      </c>
      <c r="B63" s="14" t="s">
        <v>230</v>
      </c>
      <c r="C63" s="14" t="s">
        <v>507</v>
      </c>
      <c r="D63" s="14" t="s">
        <v>508</v>
      </c>
      <c r="E63" s="37">
        <v>21986.0</v>
      </c>
      <c r="F63" s="14" t="s">
        <v>509</v>
      </c>
      <c r="G63" s="14"/>
      <c r="H63" s="14" t="s">
        <v>235</v>
      </c>
      <c r="I63" s="14" t="s">
        <v>251</v>
      </c>
      <c r="J63" s="14" t="s">
        <v>105</v>
      </c>
      <c r="K63" s="18" t="s">
        <v>510</v>
      </c>
      <c r="L63" s="14" t="s">
        <v>34</v>
      </c>
      <c r="M63" s="41" t="s">
        <v>153</v>
      </c>
      <c r="N63" s="41" t="s">
        <v>35</v>
      </c>
      <c r="O63" s="14"/>
      <c r="P63" s="14"/>
      <c r="Q63" s="14"/>
      <c r="R63" s="14" t="s">
        <v>469</v>
      </c>
      <c r="S63" s="14" t="s">
        <v>37</v>
      </c>
      <c r="T63" s="14" t="s">
        <v>511</v>
      </c>
      <c r="U63" s="16" t="str">
        <f>HYPERLINK("https://digital.ncdcr.gov/Documents/Detail/letter-william-c.-allred-jr.-to-the-honorable-luther-h.-hodges-march-11-1960/272541","View Item")</f>
        <v>View Item</v>
      </c>
      <c r="V63" s="14" t="s">
        <v>81</v>
      </c>
      <c r="W63" s="22" t="s">
        <v>78</v>
      </c>
      <c r="X63" s="18" t="s">
        <v>40</v>
      </c>
      <c r="Y63" s="19"/>
      <c r="Z63" s="5"/>
      <c r="AA63" s="5"/>
      <c r="AB63" s="5"/>
    </row>
    <row r="64">
      <c r="A64" s="6">
        <v>63.0</v>
      </c>
      <c r="B64" s="7" t="s">
        <v>25</v>
      </c>
      <c r="C64" s="7" t="s">
        <v>512</v>
      </c>
      <c r="D64" s="8" t="s">
        <v>513</v>
      </c>
      <c r="E64" s="35">
        <v>24941.0</v>
      </c>
      <c r="F64" s="7" t="s">
        <v>514</v>
      </c>
      <c r="G64" s="7"/>
      <c r="H64" s="7" t="s">
        <v>515</v>
      </c>
      <c r="I64" s="7" t="s">
        <v>516</v>
      </c>
      <c r="J64" s="7" t="s">
        <v>517</v>
      </c>
      <c r="K64" s="7" t="s">
        <v>518</v>
      </c>
      <c r="L64" s="7" t="s">
        <v>34</v>
      </c>
      <c r="M64" s="42" t="s">
        <v>153</v>
      </c>
      <c r="N64" s="42" t="s">
        <v>35</v>
      </c>
      <c r="O64" s="7"/>
      <c r="P64" s="7"/>
      <c r="Q64" s="7"/>
      <c r="R64" s="7" t="s">
        <v>60</v>
      </c>
      <c r="S64" s="7" t="s">
        <v>37</v>
      </c>
      <c r="T64" s="7" t="s">
        <v>519</v>
      </c>
      <c r="U64" s="9" t="str">
        <f>HYPERLINK("https://digital.ncdcr.gov/Documents/Detail/letter-william-calvin-ijames-to-gov.-dan-k.-moore-april-13-1968/273762","View Item")</f>
        <v>View Item</v>
      </c>
      <c r="V64" s="7" t="s">
        <v>39</v>
      </c>
      <c r="W64" s="10">
        <v>24945.0</v>
      </c>
      <c r="X64" s="11" t="s">
        <v>40</v>
      </c>
      <c r="Y64" s="12"/>
      <c r="Z64" s="5"/>
      <c r="AA64" s="5"/>
      <c r="AB64" s="5"/>
    </row>
    <row r="65">
      <c r="A65" s="13">
        <v>64.0</v>
      </c>
      <c r="B65" s="14" t="s">
        <v>25</v>
      </c>
      <c r="C65" s="14" t="s">
        <v>520</v>
      </c>
      <c r="D65" s="20" t="s">
        <v>521</v>
      </c>
      <c r="E65" s="43">
        <v>24929.0</v>
      </c>
      <c r="F65" s="14" t="s">
        <v>522</v>
      </c>
      <c r="G65" s="14"/>
      <c r="H65" s="14" t="s">
        <v>30</v>
      </c>
      <c r="I65" s="14" t="s">
        <v>523</v>
      </c>
      <c r="J65" s="14" t="s">
        <v>524</v>
      </c>
      <c r="K65" s="14" t="s">
        <v>525</v>
      </c>
      <c r="L65" s="14" t="s">
        <v>34</v>
      </c>
      <c r="M65" s="41" t="s">
        <v>153</v>
      </c>
      <c r="N65" s="41" t="s">
        <v>35</v>
      </c>
      <c r="O65" s="14"/>
      <c r="P65" s="14"/>
      <c r="Q65" s="14"/>
      <c r="R65" s="14" t="s">
        <v>526</v>
      </c>
      <c r="S65" s="14" t="s">
        <v>37</v>
      </c>
      <c r="T65" s="14" t="s">
        <v>527</v>
      </c>
      <c r="U65" s="16" t="str">
        <f>HYPERLINK("https://digital.ncdcr.gov/Documents/Detail/letter-william-norris-to-gov.-dan-k.-moore-april-1968/274018","View Item")</f>
        <v>View Item</v>
      </c>
      <c r="V65" s="14" t="s">
        <v>39</v>
      </c>
      <c r="W65" s="39">
        <v>24959.0</v>
      </c>
      <c r="X65" s="18" t="s">
        <v>40</v>
      </c>
      <c r="Y65" s="19"/>
      <c r="Z65" s="5"/>
      <c r="AA65" s="5"/>
      <c r="AB65" s="5"/>
    </row>
    <row r="66">
      <c r="A66" s="6">
        <v>65.0</v>
      </c>
      <c r="B66" s="7" t="s">
        <v>25</v>
      </c>
      <c r="C66" s="7" t="s">
        <v>528</v>
      </c>
      <c r="D66" s="35" t="s">
        <v>529</v>
      </c>
      <c r="E66" s="35">
        <v>24962.0</v>
      </c>
      <c r="F66" s="7" t="s">
        <v>530</v>
      </c>
      <c r="G66" s="7"/>
      <c r="H66" s="7" t="s">
        <v>30</v>
      </c>
      <c r="I66" s="11" t="s">
        <v>416</v>
      </c>
      <c r="J66" s="11" t="s">
        <v>417</v>
      </c>
      <c r="K66" s="11" t="s">
        <v>531</v>
      </c>
      <c r="L66" s="7" t="s">
        <v>34</v>
      </c>
      <c r="M66" s="42" t="s">
        <v>153</v>
      </c>
      <c r="N66" s="42" t="s">
        <v>35</v>
      </c>
      <c r="O66" s="7"/>
      <c r="P66" s="7"/>
      <c r="Q66" s="7"/>
      <c r="R66" s="7" t="s">
        <v>60</v>
      </c>
      <c r="S66" s="7" t="s">
        <v>37</v>
      </c>
      <c r="T66" s="7" t="s">
        <v>532</v>
      </c>
      <c r="U66" s="9" t="str">
        <f>HYPERLINK("https://digital.ncdcr.gov/Documents/Detail/letter-wilson-w.-lee-to-gov.-dan-k.-moore-may-4-1968/273870","View Item")</f>
        <v>View Item</v>
      </c>
      <c r="V66" s="7" t="s">
        <v>81</v>
      </c>
      <c r="W66" s="30" t="s">
        <v>78</v>
      </c>
      <c r="X66" s="11" t="s">
        <v>40</v>
      </c>
      <c r="Y66" s="12"/>
      <c r="Z66" s="5"/>
      <c r="AA66" s="5"/>
      <c r="AB66" s="5"/>
    </row>
    <row r="67">
      <c r="A67" s="13">
        <v>66.0</v>
      </c>
      <c r="B67" s="14" t="s">
        <v>230</v>
      </c>
      <c r="C67" s="14" t="s">
        <v>533</v>
      </c>
      <c r="D67" s="14" t="s">
        <v>534</v>
      </c>
      <c r="E67" s="37">
        <v>21950.0</v>
      </c>
      <c r="F67" s="14" t="s">
        <v>535</v>
      </c>
      <c r="G67" s="14" t="s">
        <v>536</v>
      </c>
      <c r="H67" s="14" t="s">
        <v>465</v>
      </c>
      <c r="I67" s="14" t="s">
        <v>120</v>
      </c>
      <c r="J67" s="14" t="s">
        <v>121</v>
      </c>
      <c r="K67" s="14" t="s">
        <v>537</v>
      </c>
      <c r="L67" s="14" t="s">
        <v>34</v>
      </c>
      <c r="M67" s="14" t="s">
        <v>153</v>
      </c>
      <c r="N67" s="14" t="s">
        <v>35</v>
      </c>
      <c r="O67" s="14"/>
      <c r="P67" s="14"/>
      <c r="Q67" s="14"/>
      <c r="R67" s="14" t="s">
        <v>538</v>
      </c>
      <c r="S67" s="14" t="s">
        <v>37</v>
      </c>
      <c r="T67" s="14" t="s">
        <v>539</v>
      </c>
      <c r="U67" s="16" t="str">
        <f>HYPERLINK("https://digital.ncdcr.gov/Documents/Detail/letter-wm.-e.-black-and-mrs.-w.-e.-agnes-black-to-governor-luther-hodges-february-4-1960/272543","View Item")</f>
        <v>View Item</v>
      </c>
      <c r="V67" s="14" t="s">
        <v>81</v>
      </c>
      <c r="W67" s="22" t="s">
        <v>78</v>
      </c>
      <c r="X67" s="18" t="s">
        <v>124</v>
      </c>
      <c r="Y67" s="19"/>
      <c r="Z67" s="5"/>
      <c r="AA67" s="5"/>
      <c r="AB67" s="5"/>
    </row>
    <row r="68">
      <c r="A68" s="6">
        <v>67.0</v>
      </c>
      <c r="B68" s="7" t="s">
        <v>25</v>
      </c>
      <c r="C68" s="7" t="s">
        <v>540</v>
      </c>
      <c r="D68" s="24" t="s">
        <v>541</v>
      </c>
      <c r="E68" s="21">
        <v>24920.0</v>
      </c>
      <c r="F68" s="7" t="s">
        <v>542</v>
      </c>
      <c r="G68" s="7"/>
      <c r="H68" s="7" t="s">
        <v>30</v>
      </c>
      <c r="I68" s="7" t="s">
        <v>114</v>
      </c>
      <c r="J68" s="7" t="s">
        <v>115</v>
      </c>
      <c r="K68" s="7" t="s">
        <v>78</v>
      </c>
      <c r="L68" s="7" t="s">
        <v>34</v>
      </c>
      <c r="M68" s="7" t="s">
        <v>153</v>
      </c>
      <c r="N68" s="7" t="s">
        <v>35</v>
      </c>
      <c r="O68" s="7"/>
      <c r="P68" s="7"/>
      <c r="Q68" s="7"/>
      <c r="R68" s="7" t="s">
        <v>543</v>
      </c>
      <c r="S68" s="7" t="s">
        <v>544</v>
      </c>
      <c r="T68" s="7" t="s">
        <v>545</v>
      </c>
      <c r="U68" s="9" t="str">
        <f>HYPERLINK("https://digital.ncdcr.gov/Documents/Detail/letters-from-emily-w.-elmore-to-gov.-dan-k.-moore-march-23-april-24-and-april-29-1968/273576","View Item")</f>
        <v>View Item</v>
      </c>
      <c r="V68" s="11" t="s">
        <v>81</v>
      </c>
      <c r="W68" s="44" t="s">
        <v>78</v>
      </c>
      <c r="X68" s="11" t="s">
        <v>359</v>
      </c>
      <c r="Y68" s="12" t="s">
        <v>546</v>
      </c>
      <c r="Z68" s="5"/>
      <c r="AA68" s="5"/>
      <c r="AB68" s="5"/>
    </row>
    <row r="69">
      <c r="A69" s="45">
        <v>68.0</v>
      </c>
      <c r="B69" s="14" t="s">
        <v>25</v>
      </c>
      <c r="C69" s="14" t="s">
        <v>547</v>
      </c>
      <c r="D69" s="14" t="s">
        <v>548</v>
      </c>
      <c r="E69" s="20">
        <v>24884.0</v>
      </c>
      <c r="F69" s="14" t="s">
        <v>549</v>
      </c>
      <c r="G69" s="14"/>
      <c r="H69" s="14" t="s">
        <v>550</v>
      </c>
      <c r="I69" s="14" t="s">
        <v>280</v>
      </c>
      <c r="J69" s="14" t="s">
        <v>78</v>
      </c>
      <c r="K69" s="14" t="s">
        <v>551</v>
      </c>
      <c r="L69" s="14" t="s">
        <v>34</v>
      </c>
      <c r="M69" s="14" t="s">
        <v>153</v>
      </c>
      <c r="N69" s="14" t="s">
        <v>35</v>
      </c>
      <c r="O69" s="14"/>
      <c r="P69" s="14"/>
      <c r="Q69" s="14"/>
      <c r="R69" s="14" t="s">
        <v>552</v>
      </c>
      <c r="S69" s="14" t="s">
        <v>37</v>
      </c>
      <c r="T69" s="14" t="s">
        <v>553</v>
      </c>
      <c r="U69" s="16" t="str">
        <f>HYPERLINK("https://digital.ncdcr.gov/Documents/Detail/letters-from-james-c.-gardner-to-gov.-dan-k.-moore-regarding-the-north-carolina-fund/273661","View Item")</f>
        <v>View Item</v>
      </c>
      <c r="V69" s="14" t="s">
        <v>39</v>
      </c>
      <c r="W69" s="17">
        <v>24887.0</v>
      </c>
      <c r="X69" s="18" t="s">
        <v>40</v>
      </c>
      <c r="Y69" s="19" t="s">
        <v>554</v>
      </c>
      <c r="Z69" s="5"/>
      <c r="AA69" s="5"/>
      <c r="AB69" s="5"/>
    </row>
    <row r="70">
      <c r="A70" s="6">
        <v>69.0</v>
      </c>
      <c r="B70" s="7" t="s">
        <v>25</v>
      </c>
      <c r="C70" s="7" t="s">
        <v>555</v>
      </c>
      <c r="D70" s="7" t="s">
        <v>556</v>
      </c>
      <c r="E70" s="8">
        <v>24206.0</v>
      </c>
      <c r="F70" s="7" t="s">
        <v>557</v>
      </c>
      <c r="G70" s="7" t="s">
        <v>558</v>
      </c>
      <c r="H70" s="7" t="s">
        <v>30</v>
      </c>
      <c r="I70" s="7" t="s">
        <v>559</v>
      </c>
      <c r="J70" s="7" t="s">
        <v>227</v>
      </c>
      <c r="K70" s="7" t="s">
        <v>560</v>
      </c>
      <c r="L70" s="7" t="s">
        <v>34</v>
      </c>
      <c r="M70" s="7" t="s">
        <v>153</v>
      </c>
      <c r="N70" s="7" t="s">
        <v>35</v>
      </c>
      <c r="O70" s="7"/>
      <c r="P70" s="7"/>
      <c r="Q70" s="7"/>
      <c r="R70" s="7" t="s">
        <v>561</v>
      </c>
      <c r="S70" s="7" t="s">
        <v>283</v>
      </c>
      <c r="T70" s="7" t="s">
        <v>562</v>
      </c>
      <c r="U70" s="9" t="str">
        <f>HYPERLINK("https://digital.ncdcr.gov/Documents/Detail/letters-from-montie-garry-pam-and-valma-bailey-to-gov.-dan-k.-moore-regarding-race-relations-and-african-american-rights-april-24-1968/273011","View Item")</f>
        <v>View Item</v>
      </c>
      <c r="V70" s="7" t="s">
        <v>39</v>
      </c>
      <c r="W70" s="10">
        <v>24957.0</v>
      </c>
      <c r="X70" s="11" t="s">
        <v>124</v>
      </c>
      <c r="Y70" s="12" t="s">
        <v>90</v>
      </c>
      <c r="Z70" s="5"/>
      <c r="AA70" s="5"/>
      <c r="AB70" s="5"/>
    </row>
    <row r="71">
      <c r="A71" s="45">
        <v>70.0</v>
      </c>
      <c r="B71" s="25" t="s">
        <v>25</v>
      </c>
      <c r="C71" s="14" t="s">
        <v>563</v>
      </c>
      <c r="D71" s="14" t="s">
        <v>564</v>
      </c>
      <c r="E71" s="20"/>
      <c r="F71" s="14"/>
      <c r="G71" s="14"/>
      <c r="H71" s="14" t="s">
        <v>565</v>
      </c>
      <c r="I71" s="14"/>
      <c r="J71" s="14"/>
      <c r="K71" s="14"/>
      <c r="L71" s="14" t="s">
        <v>34</v>
      </c>
      <c r="M71" s="14" t="s">
        <v>153</v>
      </c>
      <c r="N71" s="14" t="s">
        <v>35</v>
      </c>
      <c r="O71" s="14"/>
      <c r="P71" s="14"/>
      <c r="Q71" s="14"/>
      <c r="R71" s="14" t="s">
        <v>566</v>
      </c>
      <c r="S71" s="14" t="s">
        <v>544</v>
      </c>
      <c r="T71" s="14" t="s">
        <v>567</v>
      </c>
      <c r="U71" s="16" t="str">
        <f>HYPERLINK("https://digital.ncdcr.gov/Documents/Detail/letters-protesting-the-appearance-of-stokely-carmichael-at-any-state-supported-institution/273117","View Item")</f>
        <v>View Item</v>
      </c>
      <c r="V71" s="14"/>
      <c r="W71" s="22"/>
      <c r="X71" s="18" t="s">
        <v>359</v>
      </c>
      <c r="Y71" s="19" t="s">
        <v>285</v>
      </c>
      <c r="Z71" s="5"/>
      <c r="AA71" s="5"/>
      <c r="AB71" s="5"/>
    </row>
    <row r="72">
      <c r="A72" s="6">
        <v>71.0</v>
      </c>
      <c r="B72" s="23" t="s">
        <v>25</v>
      </c>
      <c r="C72" s="7" t="s">
        <v>568</v>
      </c>
      <c r="D72" s="7" t="s">
        <v>569</v>
      </c>
      <c r="E72" s="7"/>
      <c r="F72" s="7"/>
      <c r="G72" s="7"/>
      <c r="H72" s="7" t="s">
        <v>565</v>
      </c>
      <c r="I72" s="7"/>
      <c r="J72" s="7"/>
      <c r="K72" s="7"/>
      <c r="L72" s="7" t="s">
        <v>34</v>
      </c>
      <c r="M72" s="7" t="s">
        <v>153</v>
      </c>
      <c r="N72" s="7" t="s">
        <v>35</v>
      </c>
      <c r="O72" s="7"/>
      <c r="P72" s="7"/>
      <c r="Q72" s="7"/>
      <c r="R72" s="7" t="s">
        <v>570</v>
      </c>
      <c r="S72" s="7" t="s">
        <v>571</v>
      </c>
      <c r="T72" s="7" t="s">
        <v>572</v>
      </c>
      <c r="U72" s="9" t="str">
        <f>HYPERLINK("https://digital.ncdcr.gov/Documents/Detail/letters-and-telegrams-regarding-the-protests-of-high-school-students-in-swanquarter-nc/274161","View Item")</f>
        <v>View Item</v>
      </c>
      <c r="V72" s="7"/>
      <c r="W72" s="30"/>
      <c r="X72" s="7" t="s">
        <v>359</v>
      </c>
      <c r="Y72" s="12" t="s">
        <v>285</v>
      </c>
      <c r="Z72" s="5"/>
      <c r="AA72" s="5"/>
      <c r="AB72" s="5"/>
    </row>
    <row r="73">
      <c r="A73" s="46"/>
      <c r="B73" s="47"/>
      <c r="C73" s="5"/>
      <c r="D73" s="5"/>
      <c r="E73" s="5"/>
      <c r="F73" s="5"/>
      <c r="G73" s="5"/>
      <c r="H73" s="5"/>
      <c r="I73" s="5"/>
      <c r="J73" s="5"/>
      <c r="K73" s="5"/>
      <c r="L73" s="5"/>
      <c r="M73" s="5"/>
      <c r="N73" s="5"/>
      <c r="O73" s="5"/>
      <c r="P73" s="5"/>
      <c r="Q73" s="5"/>
      <c r="R73" s="5"/>
      <c r="S73" s="5"/>
      <c r="T73" s="5"/>
      <c r="U73" s="5"/>
      <c r="V73" s="5"/>
      <c r="W73" s="5"/>
      <c r="X73" s="5"/>
      <c r="Y73" s="5"/>
      <c r="Z73" s="5"/>
      <c r="AA73" s="5"/>
      <c r="AB73" s="5"/>
    </row>
    <row r="74">
      <c r="A74" s="46"/>
      <c r="B74" s="47"/>
      <c r="C74" s="5"/>
      <c r="D74" s="5"/>
      <c r="E74" s="5"/>
      <c r="F74" s="5"/>
      <c r="G74" s="5"/>
      <c r="H74" s="5"/>
      <c r="I74" s="5"/>
      <c r="J74" s="5"/>
      <c r="K74" s="5"/>
      <c r="L74" s="5"/>
      <c r="M74" s="5"/>
      <c r="N74" s="5"/>
      <c r="O74" s="5"/>
      <c r="P74" s="5"/>
      <c r="Q74" s="5"/>
      <c r="R74" s="5"/>
      <c r="S74" s="5"/>
      <c r="T74" s="5"/>
      <c r="U74" s="5"/>
      <c r="V74" s="5"/>
      <c r="W74" s="5"/>
      <c r="X74" s="5"/>
      <c r="Y74" s="5"/>
      <c r="Z74" s="5"/>
      <c r="AA74" s="5"/>
      <c r="AB74" s="5"/>
    </row>
    <row r="75">
      <c r="A75" s="46"/>
      <c r="B75" s="47"/>
      <c r="C75" s="5"/>
      <c r="D75" s="5"/>
      <c r="E75" s="5"/>
      <c r="F75" s="5"/>
      <c r="G75" s="5"/>
      <c r="H75" s="5"/>
      <c r="I75" s="5"/>
      <c r="J75" s="5"/>
      <c r="K75" s="5"/>
      <c r="L75" s="5"/>
      <c r="M75" s="5"/>
      <c r="N75" s="5"/>
      <c r="O75" s="5"/>
      <c r="P75" s="5"/>
      <c r="Q75" s="5"/>
      <c r="R75" s="5"/>
      <c r="S75" s="5"/>
      <c r="T75" s="5"/>
      <c r="U75" s="5"/>
      <c r="V75" s="5"/>
      <c r="W75" s="5"/>
      <c r="X75" s="5"/>
      <c r="Y75" s="5"/>
      <c r="Z75" s="5"/>
      <c r="AA75" s="5"/>
      <c r="AB75" s="5"/>
    </row>
    <row r="76">
      <c r="A76" s="46"/>
      <c r="B76" s="47"/>
      <c r="C76" s="5"/>
      <c r="D76" s="5"/>
      <c r="E76" s="5"/>
      <c r="F76" s="5"/>
      <c r="G76" s="5"/>
      <c r="H76" s="5"/>
      <c r="I76" s="5"/>
      <c r="J76" s="5"/>
      <c r="K76" s="5"/>
      <c r="L76" s="5"/>
      <c r="M76" s="5"/>
      <c r="N76" s="5"/>
      <c r="O76" s="5"/>
      <c r="P76" s="5"/>
      <c r="Q76" s="5"/>
      <c r="R76" s="5"/>
      <c r="S76" s="5"/>
      <c r="T76" s="5"/>
      <c r="U76" s="5"/>
      <c r="V76" s="5"/>
      <c r="W76" s="5"/>
      <c r="X76" s="5"/>
      <c r="Y76" s="5"/>
      <c r="Z76" s="5"/>
      <c r="AA76" s="5"/>
      <c r="AB76" s="5"/>
    </row>
    <row r="77">
      <c r="A77" s="46"/>
      <c r="B77" s="47"/>
      <c r="C77" s="5"/>
      <c r="D77" s="5"/>
      <c r="E77" s="5"/>
      <c r="F77" s="5"/>
      <c r="G77" s="5"/>
      <c r="H77" s="5"/>
      <c r="I77" s="5"/>
      <c r="J77" s="5"/>
      <c r="K77" s="5"/>
      <c r="L77" s="5"/>
      <c r="M77" s="5"/>
      <c r="N77" s="5"/>
      <c r="O77" s="5"/>
      <c r="P77" s="5"/>
      <c r="Q77" s="5"/>
      <c r="R77" s="5"/>
      <c r="S77" s="5"/>
      <c r="T77" s="5"/>
      <c r="U77" s="5"/>
      <c r="V77" s="5"/>
      <c r="W77" s="5"/>
      <c r="X77" s="5"/>
      <c r="Y77" s="5"/>
      <c r="Z77" s="5"/>
      <c r="AA77" s="5"/>
      <c r="AB77" s="5"/>
    </row>
    <row r="78">
      <c r="A78" s="46"/>
      <c r="B78" s="47"/>
      <c r="C78" s="5"/>
      <c r="D78" s="5"/>
      <c r="E78" s="5"/>
      <c r="F78" s="5"/>
      <c r="G78" s="5"/>
      <c r="H78" s="5"/>
      <c r="I78" s="5"/>
      <c r="J78" s="5"/>
      <c r="K78" s="5"/>
      <c r="L78" s="5"/>
      <c r="M78" s="5"/>
      <c r="N78" s="5"/>
      <c r="O78" s="5"/>
      <c r="P78" s="5"/>
      <c r="Q78" s="5"/>
      <c r="R78" s="5"/>
      <c r="S78" s="5"/>
      <c r="T78" s="5"/>
      <c r="U78" s="5"/>
      <c r="V78" s="5"/>
      <c r="W78" s="5"/>
      <c r="X78" s="5"/>
      <c r="Y78" s="5"/>
      <c r="Z78" s="5"/>
      <c r="AA78" s="5"/>
      <c r="AB78" s="5"/>
    </row>
    <row r="79">
      <c r="A79" s="46"/>
      <c r="B79" s="47"/>
      <c r="C79" s="5"/>
      <c r="D79" s="5"/>
      <c r="E79" s="5"/>
      <c r="F79" s="5"/>
      <c r="G79" s="5"/>
      <c r="H79" s="5"/>
      <c r="I79" s="5"/>
      <c r="J79" s="5"/>
      <c r="K79" s="5"/>
      <c r="L79" s="5"/>
      <c r="M79" s="5"/>
      <c r="N79" s="5"/>
      <c r="O79" s="5"/>
      <c r="P79" s="5"/>
      <c r="Q79" s="5"/>
      <c r="R79" s="5"/>
      <c r="S79" s="5"/>
      <c r="T79" s="5"/>
      <c r="U79" s="5"/>
      <c r="V79" s="5"/>
      <c r="W79" s="5"/>
      <c r="X79" s="5"/>
      <c r="Y79" s="5"/>
      <c r="Z79" s="5"/>
      <c r="AA79" s="5"/>
      <c r="AB79" s="5"/>
    </row>
    <row r="80">
      <c r="A80" s="46"/>
      <c r="B80" s="47"/>
      <c r="C80" s="5"/>
      <c r="D80" s="5"/>
      <c r="E80" s="5"/>
      <c r="F80" s="5"/>
      <c r="G80" s="5"/>
      <c r="H80" s="5"/>
      <c r="I80" s="5"/>
      <c r="J80" s="5"/>
      <c r="K80" s="5"/>
      <c r="L80" s="5"/>
      <c r="M80" s="5"/>
      <c r="N80" s="5"/>
      <c r="O80" s="5"/>
      <c r="P80" s="5"/>
      <c r="Q80" s="5"/>
      <c r="R80" s="5"/>
      <c r="S80" s="5"/>
      <c r="T80" s="5"/>
      <c r="U80" s="5"/>
      <c r="V80" s="5"/>
      <c r="W80" s="5"/>
      <c r="X80" s="5"/>
      <c r="Y80" s="5"/>
      <c r="Z80" s="5"/>
      <c r="AA80" s="5"/>
      <c r="AB80" s="5"/>
    </row>
    <row r="81">
      <c r="A81" s="46"/>
      <c r="B81" s="47"/>
      <c r="C81" s="5"/>
      <c r="D81" s="5"/>
      <c r="E81" s="5"/>
      <c r="F81" s="5"/>
      <c r="G81" s="5"/>
      <c r="H81" s="5"/>
      <c r="I81" s="5"/>
      <c r="J81" s="5"/>
      <c r="K81" s="5"/>
      <c r="L81" s="5"/>
      <c r="M81" s="5"/>
      <c r="N81" s="5"/>
      <c r="O81" s="5"/>
      <c r="P81" s="5"/>
      <c r="Q81" s="5"/>
      <c r="R81" s="5"/>
      <c r="S81" s="5"/>
      <c r="T81" s="5"/>
      <c r="U81" s="5"/>
      <c r="V81" s="5"/>
      <c r="W81" s="5"/>
      <c r="X81" s="5"/>
      <c r="Y81" s="5"/>
      <c r="Z81" s="5"/>
      <c r="AA81" s="5"/>
      <c r="AB81" s="5"/>
    </row>
    <row r="82">
      <c r="A82" s="46"/>
      <c r="B82" s="47"/>
      <c r="C82" s="5"/>
      <c r="D82" s="5"/>
      <c r="E82" s="5"/>
      <c r="F82" s="5"/>
      <c r="G82" s="5"/>
      <c r="H82" s="5"/>
      <c r="I82" s="5"/>
      <c r="J82" s="5"/>
      <c r="K82" s="5"/>
      <c r="L82" s="5"/>
      <c r="M82" s="5"/>
      <c r="N82" s="5"/>
      <c r="O82" s="5"/>
      <c r="P82" s="5"/>
      <c r="Q82" s="5"/>
      <c r="R82" s="5"/>
      <c r="S82" s="5"/>
      <c r="T82" s="5"/>
      <c r="U82" s="5"/>
      <c r="V82" s="5"/>
      <c r="W82" s="5"/>
      <c r="X82" s="5"/>
      <c r="Y82" s="5"/>
      <c r="Z82" s="5"/>
      <c r="AA82" s="5"/>
      <c r="AB82" s="5"/>
    </row>
    <row r="83">
      <c r="A83" s="46"/>
      <c r="B83" s="47"/>
      <c r="C83" s="5"/>
      <c r="D83" s="5"/>
      <c r="E83" s="5"/>
      <c r="F83" s="5"/>
      <c r="G83" s="5"/>
      <c r="H83" s="5"/>
      <c r="I83" s="5"/>
      <c r="J83" s="5"/>
      <c r="K83" s="5"/>
      <c r="L83" s="5"/>
      <c r="M83" s="5"/>
      <c r="N83" s="5"/>
      <c r="O83" s="5"/>
      <c r="P83" s="5"/>
      <c r="Q83" s="5"/>
      <c r="R83" s="5"/>
      <c r="S83" s="5"/>
      <c r="T83" s="5"/>
      <c r="U83" s="5"/>
      <c r="V83" s="5"/>
      <c r="W83" s="5"/>
      <c r="X83" s="5"/>
      <c r="Y83" s="5"/>
      <c r="Z83" s="5"/>
      <c r="AA83" s="5"/>
      <c r="AB83" s="5"/>
    </row>
    <row r="84">
      <c r="A84" s="46"/>
      <c r="B84" s="47"/>
      <c r="C84" s="5"/>
      <c r="D84" s="5"/>
      <c r="E84" s="5"/>
      <c r="F84" s="5"/>
      <c r="G84" s="5"/>
      <c r="H84" s="5"/>
      <c r="I84" s="5"/>
      <c r="J84" s="5"/>
      <c r="K84" s="5"/>
      <c r="L84" s="5"/>
      <c r="M84" s="5"/>
      <c r="N84" s="5"/>
      <c r="O84" s="5"/>
      <c r="P84" s="5"/>
      <c r="Q84" s="5"/>
      <c r="R84" s="5"/>
      <c r="S84" s="5"/>
      <c r="T84" s="5"/>
      <c r="U84" s="5"/>
      <c r="V84" s="5"/>
      <c r="W84" s="5"/>
      <c r="X84" s="5"/>
      <c r="Y84" s="5"/>
      <c r="Z84" s="5"/>
      <c r="AA84" s="5"/>
      <c r="AB84" s="5"/>
    </row>
    <row r="85">
      <c r="A85" s="46"/>
      <c r="B85" s="47"/>
      <c r="C85" s="5"/>
      <c r="D85" s="5"/>
      <c r="E85" s="5"/>
      <c r="F85" s="5"/>
      <c r="G85" s="5"/>
      <c r="H85" s="5"/>
      <c r="I85" s="5"/>
      <c r="J85" s="5"/>
      <c r="K85" s="5"/>
      <c r="L85" s="5"/>
      <c r="M85" s="5"/>
      <c r="N85" s="5"/>
      <c r="O85" s="5"/>
      <c r="P85" s="5"/>
      <c r="Q85" s="5"/>
      <c r="R85" s="5"/>
      <c r="S85" s="5"/>
      <c r="T85" s="5"/>
      <c r="U85" s="5"/>
      <c r="V85" s="5"/>
      <c r="W85" s="5"/>
      <c r="X85" s="5"/>
      <c r="Y85" s="5"/>
      <c r="Z85" s="5"/>
      <c r="AA85" s="5"/>
      <c r="AB85" s="5"/>
    </row>
    <row r="86">
      <c r="A86" s="46"/>
      <c r="B86" s="47"/>
      <c r="C86" s="5"/>
      <c r="D86" s="5"/>
      <c r="E86" s="5"/>
      <c r="F86" s="5"/>
      <c r="G86" s="5"/>
      <c r="H86" s="5"/>
      <c r="I86" s="5"/>
      <c r="J86" s="5"/>
      <c r="K86" s="5"/>
      <c r="L86" s="5"/>
      <c r="M86" s="5"/>
      <c r="N86" s="5"/>
      <c r="O86" s="5"/>
      <c r="P86" s="5"/>
      <c r="Q86" s="5"/>
      <c r="R86" s="5"/>
      <c r="S86" s="5"/>
      <c r="T86" s="5"/>
      <c r="U86" s="5"/>
      <c r="V86" s="5"/>
      <c r="W86" s="5"/>
      <c r="X86" s="5"/>
      <c r="Y86" s="5"/>
      <c r="Z86" s="5"/>
      <c r="AA86" s="5"/>
      <c r="AB86" s="5"/>
    </row>
    <row r="87">
      <c r="A87" s="46"/>
      <c r="B87" s="47"/>
      <c r="C87" s="5"/>
      <c r="D87" s="5"/>
      <c r="E87" s="5"/>
      <c r="F87" s="5"/>
      <c r="G87" s="5"/>
      <c r="H87" s="5"/>
      <c r="I87" s="5"/>
      <c r="J87" s="5"/>
      <c r="K87" s="5"/>
      <c r="L87" s="5"/>
      <c r="M87" s="5"/>
      <c r="N87" s="5"/>
      <c r="O87" s="5"/>
      <c r="P87" s="5"/>
      <c r="Q87" s="5"/>
      <c r="R87" s="5"/>
      <c r="S87" s="5"/>
      <c r="T87" s="5"/>
      <c r="U87" s="5"/>
      <c r="V87" s="5"/>
      <c r="W87" s="5"/>
      <c r="X87" s="5"/>
      <c r="Y87" s="5"/>
      <c r="Z87" s="5"/>
      <c r="AA87" s="5"/>
      <c r="AB87" s="5"/>
    </row>
    <row r="88">
      <c r="A88" s="46"/>
      <c r="B88" s="47"/>
      <c r="C88" s="5"/>
      <c r="D88" s="5"/>
      <c r="E88" s="5"/>
      <c r="F88" s="5"/>
      <c r="G88" s="5"/>
      <c r="H88" s="5"/>
      <c r="I88" s="5"/>
      <c r="J88" s="5"/>
      <c r="K88" s="5"/>
      <c r="L88" s="5"/>
      <c r="M88" s="5"/>
      <c r="N88" s="5"/>
      <c r="O88" s="5"/>
      <c r="P88" s="5"/>
      <c r="Q88" s="5"/>
      <c r="R88" s="5"/>
      <c r="S88" s="5"/>
      <c r="T88" s="5"/>
      <c r="U88" s="5"/>
      <c r="V88" s="5"/>
      <c r="W88" s="5"/>
      <c r="X88" s="5"/>
      <c r="Y88" s="5"/>
      <c r="Z88" s="5"/>
      <c r="AA88" s="5"/>
      <c r="AB88" s="5"/>
    </row>
    <row r="89">
      <c r="A89" s="46"/>
      <c r="B89" s="47"/>
      <c r="C89" s="5"/>
      <c r="D89" s="5"/>
      <c r="E89" s="5"/>
      <c r="F89" s="5"/>
      <c r="G89" s="5"/>
      <c r="H89" s="5"/>
      <c r="I89" s="5"/>
      <c r="J89" s="5"/>
      <c r="K89" s="5"/>
      <c r="L89" s="5"/>
      <c r="M89" s="5"/>
      <c r="N89" s="5"/>
      <c r="O89" s="5"/>
      <c r="P89" s="5"/>
      <c r="Q89" s="5"/>
      <c r="R89" s="5"/>
      <c r="S89" s="5"/>
      <c r="T89" s="5"/>
      <c r="U89" s="5"/>
      <c r="V89" s="5"/>
      <c r="W89" s="5"/>
      <c r="X89" s="5"/>
      <c r="Y89" s="5"/>
      <c r="Z89" s="5"/>
      <c r="AA89" s="5"/>
      <c r="AB89" s="5"/>
    </row>
    <row r="90">
      <c r="A90" s="46"/>
      <c r="B90" s="47"/>
      <c r="C90" s="5"/>
      <c r="D90" s="5"/>
      <c r="E90" s="5"/>
      <c r="F90" s="5"/>
      <c r="G90" s="5"/>
      <c r="H90" s="5"/>
      <c r="I90" s="5"/>
      <c r="J90" s="5"/>
      <c r="K90" s="5"/>
      <c r="L90" s="5"/>
      <c r="M90" s="5"/>
      <c r="N90" s="5"/>
      <c r="O90" s="5"/>
      <c r="P90" s="5"/>
      <c r="Q90" s="5"/>
      <c r="R90" s="5"/>
      <c r="S90" s="5"/>
      <c r="T90" s="5"/>
      <c r="U90" s="5"/>
      <c r="V90" s="5"/>
      <c r="W90" s="5"/>
      <c r="X90" s="5"/>
      <c r="Y90" s="5"/>
      <c r="Z90" s="5"/>
      <c r="AA90" s="5"/>
      <c r="AB90" s="5"/>
    </row>
    <row r="91">
      <c r="A91" s="46"/>
      <c r="B91" s="47"/>
      <c r="C91" s="5"/>
      <c r="D91" s="5"/>
      <c r="E91" s="5"/>
      <c r="F91" s="5"/>
      <c r="G91" s="5"/>
      <c r="H91" s="5"/>
      <c r="I91" s="5"/>
      <c r="J91" s="5"/>
      <c r="K91" s="5"/>
      <c r="L91" s="5"/>
      <c r="M91" s="5"/>
      <c r="N91" s="5"/>
      <c r="O91" s="5"/>
      <c r="P91" s="5"/>
      <c r="Q91" s="5"/>
      <c r="R91" s="5"/>
      <c r="S91" s="5"/>
      <c r="T91" s="5"/>
      <c r="U91" s="5"/>
      <c r="V91" s="5"/>
      <c r="W91" s="5"/>
      <c r="X91" s="5"/>
      <c r="Y91" s="5"/>
      <c r="Z91" s="5"/>
      <c r="AA91" s="5"/>
      <c r="AB91" s="5"/>
    </row>
    <row r="92">
      <c r="A92" s="46"/>
      <c r="B92" s="47"/>
      <c r="C92" s="5"/>
      <c r="D92" s="5"/>
      <c r="E92" s="5"/>
      <c r="F92" s="5"/>
      <c r="G92" s="5"/>
      <c r="H92" s="5"/>
      <c r="I92" s="5"/>
      <c r="J92" s="5"/>
      <c r="K92" s="5"/>
      <c r="L92" s="5"/>
      <c r="M92" s="5"/>
      <c r="N92" s="5"/>
      <c r="O92" s="5"/>
      <c r="P92" s="5"/>
      <c r="Q92" s="5"/>
      <c r="R92" s="5"/>
      <c r="S92" s="5"/>
      <c r="T92" s="5"/>
      <c r="U92" s="5"/>
      <c r="V92" s="5"/>
      <c r="W92" s="5"/>
      <c r="X92" s="5"/>
      <c r="Y92" s="5"/>
      <c r="Z92" s="5"/>
      <c r="AA92" s="5"/>
      <c r="AB92" s="5"/>
    </row>
    <row r="93">
      <c r="A93" s="46"/>
      <c r="B93" s="47"/>
      <c r="C93" s="5"/>
      <c r="D93" s="5"/>
      <c r="E93" s="5"/>
      <c r="F93" s="5"/>
      <c r="G93" s="5"/>
      <c r="H93" s="5"/>
      <c r="I93" s="5"/>
      <c r="J93" s="5"/>
      <c r="K93" s="5"/>
      <c r="L93" s="5"/>
      <c r="M93" s="5"/>
      <c r="N93" s="5"/>
      <c r="O93" s="5"/>
      <c r="P93" s="5"/>
      <c r="Q93" s="5"/>
      <c r="R93" s="5"/>
      <c r="S93" s="5"/>
      <c r="T93" s="5"/>
      <c r="U93" s="5"/>
      <c r="V93" s="5"/>
      <c r="W93" s="5"/>
      <c r="X93" s="5"/>
      <c r="Y93" s="5"/>
      <c r="Z93" s="5"/>
      <c r="AA93" s="5"/>
      <c r="AB93" s="5"/>
    </row>
    <row r="94">
      <c r="A94" s="46"/>
      <c r="B94" s="47"/>
      <c r="C94" s="5"/>
      <c r="D94" s="5"/>
      <c r="E94" s="5"/>
      <c r="F94" s="5"/>
      <c r="G94" s="5"/>
      <c r="H94" s="5"/>
      <c r="I94" s="5"/>
      <c r="J94" s="5"/>
      <c r="K94" s="5"/>
      <c r="L94" s="5"/>
      <c r="M94" s="5"/>
      <c r="N94" s="5"/>
      <c r="O94" s="5"/>
      <c r="P94" s="5"/>
      <c r="Q94" s="5"/>
      <c r="R94" s="5"/>
      <c r="S94" s="5"/>
      <c r="T94" s="5"/>
      <c r="U94" s="5"/>
      <c r="V94" s="5"/>
      <c r="W94" s="5"/>
      <c r="X94" s="5"/>
      <c r="Y94" s="5"/>
      <c r="Z94" s="5"/>
      <c r="AA94" s="5"/>
      <c r="AB94" s="5"/>
    </row>
    <row r="95">
      <c r="A95" s="46"/>
      <c r="B95" s="47"/>
      <c r="C95" s="5"/>
      <c r="D95" s="5"/>
      <c r="E95" s="5"/>
      <c r="F95" s="5"/>
      <c r="G95" s="5"/>
      <c r="H95" s="5"/>
      <c r="I95" s="5"/>
      <c r="J95" s="5"/>
      <c r="K95" s="5"/>
      <c r="L95" s="5"/>
      <c r="M95" s="5"/>
      <c r="N95" s="5"/>
      <c r="O95" s="5"/>
      <c r="P95" s="5"/>
      <c r="Q95" s="5"/>
      <c r="R95" s="5"/>
      <c r="S95" s="5"/>
      <c r="T95" s="5"/>
      <c r="U95" s="5"/>
      <c r="V95" s="5"/>
      <c r="W95" s="5"/>
      <c r="X95" s="5"/>
      <c r="Y95" s="5"/>
      <c r="Z95" s="5"/>
      <c r="AA95" s="5"/>
      <c r="AB95" s="5"/>
    </row>
    <row r="96">
      <c r="A96" s="46"/>
      <c r="B96" s="47"/>
      <c r="C96" s="5"/>
      <c r="D96" s="5"/>
      <c r="E96" s="5"/>
      <c r="F96" s="5"/>
      <c r="G96" s="5"/>
      <c r="H96" s="5"/>
      <c r="I96" s="5"/>
      <c r="J96" s="5"/>
      <c r="K96" s="5"/>
      <c r="L96" s="5"/>
      <c r="M96" s="5"/>
      <c r="N96" s="5"/>
      <c r="O96" s="5"/>
      <c r="P96" s="5"/>
      <c r="Q96" s="5"/>
      <c r="R96" s="5"/>
      <c r="S96" s="5"/>
      <c r="T96" s="5"/>
      <c r="U96" s="5"/>
      <c r="V96" s="5"/>
      <c r="W96" s="5"/>
      <c r="X96" s="5"/>
      <c r="Y96" s="5"/>
      <c r="Z96" s="5"/>
      <c r="AA96" s="5"/>
      <c r="AB96" s="5"/>
    </row>
    <row r="97">
      <c r="A97" s="46"/>
      <c r="B97" s="47"/>
      <c r="C97" s="5"/>
      <c r="D97" s="5"/>
      <c r="E97" s="5"/>
      <c r="F97" s="5"/>
      <c r="G97" s="5"/>
      <c r="H97" s="5"/>
      <c r="I97" s="5"/>
      <c r="J97" s="5"/>
      <c r="K97" s="5"/>
      <c r="L97" s="5"/>
      <c r="M97" s="5"/>
      <c r="N97" s="5"/>
      <c r="O97" s="5"/>
      <c r="P97" s="5"/>
      <c r="Q97" s="5"/>
      <c r="R97" s="5"/>
      <c r="S97" s="5"/>
      <c r="T97" s="5"/>
      <c r="U97" s="5"/>
      <c r="V97" s="5"/>
      <c r="W97" s="5"/>
      <c r="X97" s="5"/>
      <c r="Y97" s="5"/>
      <c r="Z97" s="5"/>
      <c r="AA97" s="5"/>
      <c r="AB97" s="5"/>
    </row>
    <row r="98">
      <c r="A98" s="46"/>
      <c r="B98" s="47"/>
      <c r="C98" s="5"/>
      <c r="D98" s="5"/>
      <c r="E98" s="5"/>
      <c r="F98" s="5"/>
      <c r="G98" s="5"/>
      <c r="H98" s="5"/>
      <c r="I98" s="5"/>
      <c r="J98" s="5"/>
      <c r="K98" s="5"/>
      <c r="L98" s="5"/>
      <c r="M98" s="5"/>
      <c r="N98" s="5"/>
      <c r="O98" s="5"/>
      <c r="P98" s="5"/>
      <c r="Q98" s="5"/>
      <c r="R98" s="5"/>
      <c r="S98" s="5"/>
      <c r="T98" s="5"/>
      <c r="U98" s="5"/>
      <c r="V98" s="5"/>
      <c r="W98" s="5"/>
      <c r="X98" s="5"/>
      <c r="Y98" s="5"/>
      <c r="Z98" s="5"/>
      <c r="AA98" s="5"/>
      <c r="AB98" s="5"/>
    </row>
    <row r="99">
      <c r="A99" s="46"/>
      <c r="B99" s="47"/>
      <c r="C99" s="5"/>
      <c r="D99" s="5"/>
      <c r="E99" s="5"/>
      <c r="F99" s="5"/>
      <c r="G99" s="5"/>
      <c r="H99" s="5"/>
      <c r="I99" s="5"/>
      <c r="J99" s="5"/>
      <c r="K99" s="5"/>
      <c r="L99" s="5"/>
      <c r="M99" s="5"/>
      <c r="N99" s="5"/>
      <c r="O99" s="5"/>
      <c r="P99" s="5"/>
      <c r="Q99" s="5"/>
      <c r="R99" s="5"/>
      <c r="S99" s="5"/>
      <c r="T99" s="5"/>
      <c r="U99" s="5"/>
      <c r="V99" s="5"/>
      <c r="W99" s="5"/>
      <c r="X99" s="5"/>
      <c r="Y99" s="5"/>
      <c r="Z99" s="5"/>
      <c r="AA99" s="5"/>
      <c r="AB99" s="5"/>
    </row>
    <row r="100">
      <c r="A100" s="46"/>
      <c r="B100" s="47"/>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46"/>
      <c r="B101" s="47"/>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46"/>
      <c r="B102" s="47"/>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46"/>
      <c r="B103" s="47"/>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46"/>
      <c r="B104" s="47"/>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46"/>
      <c r="B105" s="47"/>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46"/>
      <c r="B106" s="47"/>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46"/>
      <c r="B107" s="47"/>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46"/>
      <c r="B108" s="47"/>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46"/>
      <c r="B109" s="47"/>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46"/>
      <c r="B110" s="47"/>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46"/>
      <c r="B111" s="4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46"/>
      <c r="B112" s="47"/>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46"/>
      <c r="B113" s="47"/>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46"/>
      <c r="B114" s="47"/>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46"/>
      <c r="B115" s="47"/>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46"/>
      <c r="B116" s="47"/>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46"/>
      <c r="B117" s="47"/>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46"/>
      <c r="B118" s="47"/>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46"/>
      <c r="B119" s="47"/>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46"/>
      <c r="B120" s="47"/>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46"/>
      <c r="B121" s="47"/>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46"/>
      <c r="B122" s="47"/>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46"/>
      <c r="B123" s="47"/>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46"/>
      <c r="B124" s="47"/>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46"/>
      <c r="B125" s="4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46"/>
      <c r="B126" s="47"/>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46"/>
      <c r="B127" s="47"/>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46"/>
      <c r="B128" s="47"/>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46"/>
      <c r="B129" s="47"/>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46"/>
      <c r="B130" s="47"/>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46"/>
      <c r="B131" s="47"/>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46"/>
      <c r="B132" s="47"/>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46"/>
      <c r="B133" s="47"/>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46"/>
      <c r="B134" s="47"/>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46"/>
      <c r="B135" s="47"/>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46"/>
      <c r="B136" s="47"/>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46"/>
      <c r="B137" s="47"/>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46"/>
      <c r="B138" s="47"/>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46"/>
      <c r="B139" s="4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46"/>
      <c r="B140" s="47"/>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46"/>
      <c r="B141" s="47"/>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46"/>
      <c r="B142" s="47"/>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46"/>
      <c r="B143" s="47"/>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46"/>
      <c r="B144" s="47"/>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46"/>
      <c r="B145" s="47"/>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46"/>
      <c r="B146" s="47"/>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46"/>
      <c r="B147" s="47"/>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46"/>
      <c r="B148" s="47"/>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46"/>
      <c r="B149" s="47"/>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46"/>
      <c r="B150" s="47"/>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46"/>
      <c r="B151" s="47"/>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46"/>
      <c r="B152" s="47"/>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46"/>
      <c r="B153" s="4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46"/>
      <c r="B154" s="47"/>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46"/>
      <c r="B155" s="47"/>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46"/>
      <c r="B156" s="47"/>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46"/>
      <c r="B157" s="47"/>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46"/>
      <c r="B158" s="47"/>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46"/>
      <c r="B159" s="47"/>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46"/>
      <c r="B160" s="47"/>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46"/>
      <c r="B161" s="47"/>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46"/>
      <c r="B162" s="47"/>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46"/>
      <c r="B163" s="47"/>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46"/>
      <c r="B164" s="47"/>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46"/>
      <c r="B165" s="47"/>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46"/>
      <c r="B166" s="47"/>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46"/>
      <c r="B167" s="4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46"/>
      <c r="B168" s="47"/>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46"/>
      <c r="B169" s="47"/>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46"/>
      <c r="B170" s="47"/>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46"/>
      <c r="B171" s="47"/>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46"/>
      <c r="B172" s="47"/>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46"/>
      <c r="B173" s="47"/>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46"/>
      <c r="B174" s="47"/>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46"/>
      <c r="B175" s="47"/>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46"/>
      <c r="B176" s="47"/>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46"/>
      <c r="B177" s="47"/>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46"/>
      <c r="B178" s="47"/>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46"/>
      <c r="B179" s="47"/>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46"/>
      <c r="B180" s="47"/>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46"/>
      <c r="B181" s="4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46"/>
      <c r="B182" s="47"/>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46"/>
      <c r="B183" s="47"/>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46"/>
      <c r="B184" s="47"/>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46"/>
      <c r="B185" s="47"/>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46"/>
      <c r="B186" s="47"/>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46"/>
      <c r="B187" s="47"/>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46"/>
      <c r="B188" s="47"/>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46"/>
      <c r="B189" s="47"/>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46"/>
      <c r="B190" s="47"/>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46"/>
      <c r="B191" s="47"/>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46"/>
      <c r="B192" s="47"/>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46"/>
      <c r="B193" s="47"/>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46"/>
      <c r="B194" s="47"/>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46"/>
      <c r="B195" s="4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46"/>
      <c r="B196" s="47"/>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46"/>
      <c r="B197" s="47"/>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46"/>
      <c r="B198" s="47"/>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46"/>
      <c r="B199" s="47"/>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46"/>
      <c r="B200" s="47"/>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46"/>
      <c r="B201" s="47"/>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46"/>
      <c r="B202" s="47"/>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46"/>
      <c r="B203" s="47"/>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46"/>
      <c r="B204" s="47"/>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46"/>
      <c r="B205" s="47"/>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46"/>
      <c r="B206" s="47"/>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46"/>
      <c r="B207" s="47"/>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46"/>
      <c r="B208" s="47"/>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46"/>
      <c r="B209" s="4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46"/>
      <c r="B210" s="47"/>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46"/>
      <c r="B211" s="47"/>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46"/>
      <c r="B212" s="47"/>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46"/>
      <c r="B213" s="47"/>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46"/>
      <c r="B214" s="47"/>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46"/>
      <c r="B215" s="47"/>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46"/>
      <c r="B216" s="47"/>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46"/>
      <c r="B217" s="47"/>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46"/>
      <c r="B218" s="47"/>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46"/>
      <c r="B219" s="47"/>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46"/>
      <c r="B220" s="47"/>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46"/>
      <c r="B221" s="47"/>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46"/>
      <c r="B222" s="47"/>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46"/>
      <c r="B223" s="4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46"/>
      <c r="B224" s="47"/>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46"/>
      <c r="B225" s="47"/>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46"/>
      <c r="B226" s="47"/>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46"/>
      <c r="B227" s="47"/>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46"/>
      <c r="B228" s="47"/>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46"/>
      <c r="B229" s="47"/>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46"/>
      <c r="B230" s="47"/>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46"/>
      <c r="B231" s="47"/>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46"/>
      <c r="B232" s="47"/>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46"/>
      <c r="B233" s="47"/>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46"/>
      <c r="B234" s="47"/>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46"/>
      <c r="B235" s="47"/>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46"/>
      <c r="B236" s="47"/>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46"/>
      <c r="B237" s="4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46"/>
      <c r="B238" s="47"/>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46"/>
      <c r="B239" s="47"/>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46"/>
      <c r="B240" s="47"/>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46"/>
      <c r="B241" s="47"/>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46"/>
      <c r="B242" s="47"/>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46"/>
      <c r="B243" s="47"/>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46"/>
      <c r="B244" s="47"/>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46"/>
      <c r="B245" s="47"/>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46"/>
      <c r="B246" s="47"/>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46"/>
      <c r="B247" s="47"/>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46"/>
      <c r="B248" s="47"/>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46"/>
      <c r="B249" s="47"/>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46"/>
      <c r="B250" s="47"/>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46"/>
      <c r="B251" s="4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46"/>
      <c r="B252" s="47"/>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46"/>
      <c r="B253" s="47"/>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46"/>
      <c r="B254" s="47"/>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46"/>
      <c r="B255" s="47"/>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46"/>
      <c r="B256" s="47"/>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46"/>
      <c r="B257" s="47"/>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46"/>
      <c r="B258" s="47"/>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46"/>
      <c r="B259" s="47"/>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46"/>
      <c r="B260" s="47"/>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46"/>
      <c r="B261" s="47"/>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46"/>
      <c r="B262" s="47"/>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46"/>
      <c r="B263" s="47"/>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46"/>
      <c r="B264" s="47"/>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46"/>
      <c r="B265" s="4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46"/>
      <c r="B266" s="47"/>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46"/>
      <c r="B267" s="47"/>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46"/>
      <c r="B268" s="47"/>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46"/>
      <c r="B269" s="47"/>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46"/>
      <c r="B270" s="47"/>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46"/>
      <c r="B271" s="47"/>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46"/>
      <c r="B272" s="47"/>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46"/>
      <c r="B273" s="47"/>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46"/>
      <c r="B274" s="47"/>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46"/>
      <c r="B275" s="47"/>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46"/>
      <c r="B276" s="47"/>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46"/>
      <c r="B277" s="47"/>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46"/>
      <c r="B278" s="47"/>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46"/>
      <c r="B279" s="4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46"/>
      <c r="B280" s="47"/>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46"/>
      <c r="B281" s="47"/>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46"/>
      <c r="B282" s="47"/>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46"/>
      <c r="B283" s="47"/>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46"/>
      <c r="B284" s="47"/>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46"/>
      <c r="B285" s="47"/>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46"/>
      <c r="B286" s="47"/>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46"/>
      <c r="B287" s="47"/>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46"/>
      <c r="B288" s="47"/>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46"/>
      <c r="B289" s="47"/>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46"/>
      <c r="B290" s="47"/>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46"/>
      <c r="B291" s="47"/>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46"/>
      <c r="B292" s="47"/>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46"/>
      <c r="B293" s="4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46"/>
      <c r="B294" s="47"/>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46"/>
      <c r="B295" s="47"/>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46"/>
      <c r="B296" s="47"/>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46"/>
      <c r="B297" s="47"/>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46"/>
      <c r="B298" s="47"/>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46"/>
      <c r="B299" s="47"/>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46"/>
      <c r="B300" s="47"/>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46"/>
      <c r="B301" s="47"/>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46"/>
      <c r="B302" s="47"/>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46"/>
      <c r="B303" s="47"/>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46"/>
      <c r="B304" s="47"/>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46"/>
      <c r="B305" s="47"/>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46"/>
      <c r="B306" s="47"/>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46"/>
      <c r="B307" s="4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46"/>
      <c r="B308" s="47"/>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46"/>
      <c r="B309" s="47"/>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46"/>
      <c r="B310" s="47"/>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46"/>
      <c r="B311" s="47"/>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46"/>
      <c r="B312" s="47"/>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46"/>
      <c r="B313" s="47"/>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46"/>
      <c r="B314" s="47"/>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46"/>
      <c r="B315" s="47"/>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46"/>
      <c r="B316" s="47"/>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46"/>
      <c r="B317" s="47"/>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46"/>
      <c r="B318" s="47"/>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46"/>
      <c r="B319" s="47"/>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46"/>
      <c r="B320" s="47"/>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46"/>
      <c r="B321" s="4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46"/>
      <c r="B322" s="47"/>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46"/>
      <c r="B323" s="47"/>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46"/>
      <c r="B324" s="47"/>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46"/>
      <c r="B325" s="47"/>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46"/>
      <c r="B326" s="47"/>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46"/>
      <c r="B327" s="47"/>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46"/>
      <c r="B328" s="47"/>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46"/>
      <c r="B329" s="47"/>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46"/>
      <c r="B330" s="47"/>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46"/>
      <c r="B331" s="47"/>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46"/>
      <c r="B332" s="47"/>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46"/>
      <c r="B333" s="47"/>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46"/>
      <c r="B334" s="47"/>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46"/>
      <c r="B335" s="4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46"/>
      <c r="B336" s="47"/>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46"/>
      <c r="B337" s="47"/>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46"/>
      <c r="B338" s="47"/>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46"/>
      <c r="B339" s="47"/>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46"/>
      <c r="B340" s="47"/>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46"/>
      <c r="B341" s="47"/>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46"/>
      <c r="B342" s="47"/>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46"/>
      <c r="B343" s="47"/>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46"/>
      <c r="B344" s="47"/>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46"/>
      <c r="B345" s="47"/>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46"/>
      <c r="B346" s="47"/>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46"/>
      <c r="B347" s="47"/>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46"/>
      <c r="B348" s="47"/>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46"/>
      <c r="B349" s="47"/>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46"/>
      <c r="B350" s="47"/>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46"/>
      <c r="B351" s="47"/>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46"/>
      <c r="B352" s="47"/>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46"/>
      <c r="B353" s="47"/>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46"/>
      <c r="B354" s="47"/>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46"/>
      <c r="B355" s="47"/>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46"/>
      <c r="B356" s="47"/>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46"/>
      <c r="B357" s="47"/>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46"/>
      <c r="B358" s="47"/>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46"/>
      <c r="B359" s="47"/>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46"/>
      <c r="B360" s="47"/>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46"/>
      <c r="B361" s="47"/>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46"/>
      <c r="B362" s="47"/>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46"/>
      <c r="B363" s="47"/>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46"/>
      <c r="B364" s="47"/>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46"/>
      <c r="B365" s="47"/>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46"/>
      <c r="B366" s="47"/>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46"/>
      <c r="B367" s="47"/>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46"/>
      <c r="B368" s="47"/>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46"/>
      <c r="B369" s="47"/>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46"/>
      <c r="B370" s="47"/>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46"/>
      <c r="B371" s="47"/>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46"/>
      <c r="B372" s="47"/>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46"/>
      <c r="B373" s="47"/>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46"/>
      <c r="B374" s="47"/>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46"/>
      <c r="B375" s="47"/>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46"/>
      <c r="B376" s="47"/>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46"/>
      <c r="B377" s="47"/>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46"/>
      <c r="B378" s="47"/>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46"/>
      <c r="B379" s="47"/>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46"/>
      <c r="B380" s="47"/>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46"/>
      <c r="B381" s="47"/>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46"/>
      <c r="B382" s="47"/>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46"/>
      <c r="B383" s="47"/>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46"/>
      <c r="B384" s="47"/>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46"/>
      <c r="B385" s="47"/>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46"/>
      <c r="B386" s="47"/>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46"/>
      <c r="B387" s="47"/>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46"/>
      <c r="B388" s="47"/>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46"/>
      <c r="B389" s="47"/>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46"/>
      <c r="B390" s="47"/>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46"/>
      <c r="B391" s="47"/>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46"/>
      <c r="B392" s="47"/>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46"/>
      <c r="B393" s="47"/>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46"/>
      <c r="B394" s="47"/>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46"/>
      <c r="B395" s="47"/>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46"/>
      <c r="B396" s="47"/>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46"/>
      <c r="B397" s="47"/>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46"/>
      <c r="B398" s="47"/>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46"/>
      <c r="B399" s="47"/>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46"/>
      <c r="B400" s="47"/>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46"/>
      <c r="B401" s="47"/>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46"/>
      <c r="B402" s="47"/>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46"/>
      <c r="B403" s="47"/>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46"/>
      <c r="B404" s="47"/>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46"/>
      <c r="B405" s="47"/>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46"/>
      <c r="B406" s="47"/>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46"/>
      <c r="B407" s="47"/>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46"/>
      <c r="B408" s="47"/>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46"/>
      <c r="B409" s="47"/>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46"/>
      <c r="B410" s="47"/>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46"/>
      <c r="B411" s="47"/>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46"/>
      <c r="B412" s="47"/>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46"/>
      <c r="B413" s="47"/>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46"/>
      <c r="B414" s="47"/>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46"/>
      <c r="B415" s="47"/>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46"/>
      <c r="B416" s="47"/>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46"/>
      <c r="B417" s="47"/>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46"/>
      <c r="B418" s="47"/>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46"/>
      <c r="B419" s="47"/>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46"/>
      <c r="B420" s="47"/>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46"/>
      <c r="B421" s="47"/>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46"/>
      <c r="B422" s="47"/>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46"/>
      <c r="B423" s="47"/>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46"/>
      <c r="B424" s="47"/>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46"/>
      <c r="B425" s="47"/>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46"/>
      <c r="B426" s="47"/>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46"/>
      <c r="B427" s="47"/>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46"/>
      <c r="B428" s="47"/>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46"/>
      <c r="B429" s="47"/>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46"/>
      <c r="B430" s="47"/>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46"/>
      <c r="B431" s="47"/>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46"/>
      <c r="B432" s="47"/>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46"/>
      <c r="B433" s="47"/>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46"/>
      <c r="B434" s="47"/>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46"/>
      <c r="B435" s="47"/>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46"/>
      <c r="B436" s="47"/>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46"/>
      <c r="B437" s="47"/>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46"/>
      <c r="B438" s="47"/>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46"/>
      <c r="B439" s="47"/>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46"/>
      <c r="B440" s="47"/>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46"/>
      <c r="B441" s="47"/>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46"/>
      <c r="B442" s="47"/>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46"/>
      <c r="B443" s="47"/>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46"/>
      <c r="B444" s="47"/>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46"/>
      <c r="B445" s="47"/>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46"/>
      <c r="B446" s="47"/>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46"/>
      <c r="B447" s="47"/>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46"/>
      <c r="B448" s="47"/>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46"/>
      <c r="B449" s="47"/>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46"/>
      <c r="B450" s="47"/>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46"/>
      <c r="B451" s="47"/>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46"/>
      <c r="B452" s="47"/>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46"/>
      <c r="B453" s="47"/>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46"/>
      <c r="B454" s="47"/>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46"/>
      <c r="B455" s="47"/>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46"/>
      <c r="B456" s="47"/>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46"/>
      <c r="B457" s="47"/>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46"/>
      <c r="B458" s="47"/>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46"/>
      <c r="B459" s="47"/>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46"/>
      <c r="B460" s="47"/>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46"/>
      <c r="B461" s="47"/>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46"/>
      <c r="B462" s="47"/>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46"/>
      <c r="B463" s="47"/>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46"/>
      <c r="B464" s="47"/>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46"/>
      <c r="B465" s="47"/>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46"/>
      <c r="B466" s="47"/>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46"/>
      <c r="B467" s="47"/>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46"/>
      <c r="B468" s="47"/>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46"/>
      <c r="B469" s="47"/>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46"/>
      <c r="B470" s="47"/>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46"/>
      <c r="B471" s="47"/>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46"/>
      <c r="B472" s="47"/>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46"/>
      <c r="B473" s="47"/>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46"/>
      <c r="B474" s="47"/>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46"/>
      <c r="B475" s="47"/>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46"/>
      <c r="B476" s="47"/>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46"/>
      <c r="B477" s="47"/>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46"/>
      <c r="B478" s="47"/>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46"/>
      <c r="B479" s="47"/>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46"/>
      <c r="B480" s="47"/>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46"/>
      <c r="B481" s="47"/>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46"/>
      <c r="B482" s="47"/>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46"/>
      <c r="B483" s="47"/>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46"/>
      <c r="B484" s="47"/>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46"/>
      <c r="B485" s="47"/>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46"/>
      <c r="B486" s="47"/>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46"/>
      <c r="B487" s="47"/>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46"/>
      <c r="B488" s="47"/>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46"/>
      <c r="B489" s="47"/>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46"/>
      <c r="B490" s="47"/>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46"/>
      <c r="B491" s="47"/>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46"/>
      <c r="B492" s="47"/>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46"/>
      <c r="B493" s="47"/>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46"/>
      <c r="B494" s="47"/>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46"/>
      <c r="B495" s="47"/>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46"/>
      <c r="B496" s="47"/>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46"/>
      <c r="B497" s="47"/>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46"/>
      <c r="B498" s="47"/>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46"/>
      <c r="B499" s="47"/>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46"/>
      <c r="B500" s="47"/>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46"/>
      <c r="B501" s="47"/>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46"/>
      <c r="B502" s="47"/>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46"/>
      <c r="B503" s="47"/>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46"/>
      <c r="B504" s="47"/>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46"/>
      <c r="B505" s="47"/>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46"/>
      <c r="B506" s="47"/>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46"/>
      <c r="B507" s="47"/>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46"/>
      <c r="B508" s="47"/>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46"/>
      <c r="B509" s="47"/>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46"/>
      <c r="B510" s="47"/>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46"/>
      <c r="B511" s="47"/>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46"/>
      <c r="B512" s="47"/>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46"/>
      <c r="B513" s="47"/>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46"/>
      <c r="B514" s="47"/>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46"/>
      <c r="B515" s="47"/>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46"/>
      <c r="B516" s="47"/>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46"/>
      <c r="B517" s="47"/>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46"/>
      <c r="B518" s="47"/>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46"/>
      <c r="B519" s="47"/>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46"/>
      <c r="B520" s="47"/>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46"/>
      <c r="B521" s="47"/>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46"/>
      <c r="B522" s="47"/>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46"/>
      <c r="B523" s="47"/>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46"/>
      <c r="B524" s="47"/>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46"/>
      <c r="B525" s="47"/>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46"/>
      <c r="B526" s="47"/>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46"/>
      <c r="B527" s="47"/>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46"/>
      <c r="B528" s="47"/>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46"/>
      <c r="B529" s="47"/>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46"/>
      <c r="B530" s="47"/>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46"/>
      <c r="B531" s="47"/>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46"/>
      <c r="B532" s="47"/>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46"/>
      <c r="B533" s="47"/>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46"/>
      <c r="B534" s="47"/>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46"/>
      <c r="B535" s="47"/>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46"/>
      <c r="B536" s="47"/>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46"/>
      <c r="B537" s="47"/>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46"/>
      <c r="B538" s="47"/>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46"/>
      <c r="B539" s="47"/>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46"/>
      <c r="B540" s="47"/>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46"/>
      <c r="B541" s="47"/>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46"/>
      <c r="B542" s="47"/>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46"/>
      <c r="B543" s="47"/>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46"/>
      <c r="B544" s="47"/>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46"/>
      <c r="B545" s="47"/>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46"/>
      <c r="B546" s="47"/>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46"/>
      <c r="B547" s="47"/>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46"/>
      <c r="B548" s="47"/>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46"/>
      <c r="B549" s="47"/>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46"/>
      <c r="B550" s="47"/>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46"/>
      <c r="B551" s="47"/>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46"/>
      <c r="B552" s="47"/>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46"/>
      <c r="B553" s="47"/>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46"/>
      <c r="B554" s="47"/>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46"/>
      <c r="B555" s="47"/>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46"/>
      <c r="B556" s="47"/>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46"/>
      <c r="B557" s="47"/>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46"/>
      <c r="B558" s="47"/>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46"/>
      <c r="B559" s="47"/>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46"/>
      <c r="B560" s="47"/>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46"/>
      <c r="B561" s="47"/>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46"/>
      <c r="B562" s="47"/>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46"/>
      <c r="B563" s="47"/>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46"/>
      <c r="B564" s="47"/>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46"/>
      <c r="B565" s="47"/>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46"/>
      <c r="B566" s="47"/>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46"/>
      <c r="B567" s="47"/>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46"/>
      <c r="B568" s="47"/>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46"/>
      <c r="B569" s="47"/>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46"/>
      <c r="B570" s="47"/>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46"/>
      <c r="B571" s="47"/>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46"/>
      <c r="B572" s="47"/>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46"/>
      <c r="B573" s="47"/>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46"/>
      <c r="B574" s="47"/>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46"/>
      <c r="B575" s="47"/>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46"/>
      <c r="B576" s="47"/>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46"/>
      <c r="B577" s="47"/>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46"/>
      <c r="B578" s="47"/>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46"/>
      <c r="B579" s="47"/>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46"/>
      <c r="B580" s="47"/>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46"/>
      <c r="B581" s="47"/>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46"/>
      <c r="B582" s="47"/>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46"/>
      <c r="B583" s="47"/>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46"/>
      <c r="B584" s="47"/>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46"/>
      <c r="B585" s="47"/>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46"/>
      <c r="B586" s="47"/>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46"/>
      <c r="B587" s="47"/>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46"/>
      <c r="B588" s="47"/>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46"/>
      <c r="B589" s="47"/>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46"/>
      <c r="B590" s="47"/>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46"/>
      <c r="B591" s="47"/>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46"/>
      <c r="B592" s="47"/>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46"/>
      <c r="B593" s="47"/>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46"/>
      <c r="B594" s="47"/>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46"/>
      <c r="B595" s="47"/>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46"/>
      <c r="B596" s="47"/>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46"/>
      <c r="B597" s="47"/>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46"/>
      <c r="B598" s="47"/>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46"/>
      <c r="B599" s="47"/>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46"/>
      <c r="B600" s="47"/>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46"/>
      <c r="B601" s="47"/>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46"/>
      <c r="B602" s="47"/>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46"/>
      <c r="B603" s="47"/>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46"/>
      <c r="B604" s="47"/>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46"/>
      <c r="B605" s="47"/>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46"/>
      <c r="B606" s="47"/>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46"/>
      <c r="B607" s="47"/>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46"/>
      <c r="B608" s="47"/>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46"/>
      <c r="B609" s="47"/>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46"/>
      <c r="B610" s="47"/>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46"/>
      <c r="B611" s="47"/>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46"/>
      <c r="B612" s="47"/>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46"/>
      <c r="B613" s="47"/>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46"/>
      <c r="B614" s="47"/>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46"/>
      <c r="B615" s="47"/>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46"/>
      <c r="B616" s="47"/>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46"/>
      <c r="B617" s="47"/>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46"/>
      <c r="B618" s="47"/>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46"/>
      <c r="B619" s="47"/>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46"/>
      <c r="B620" s="47"/>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46"/>
      <c r="B621" s="47"/>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46"/>
      <c r="B622" s="47"/>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46"/>
      <c r="B623" s="47"/>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46"/>
      <c r="B624" s="47"/>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46"/>
      <c r="B625" s="47"/>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46"/>
      <c r="B626" s="47"/>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46"/>
      <c r="B627" s="47"/>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46"/>
      <c r="B628" s="47"/>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46"/>
      <c r="B629" s="47"/>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46"/>
      <c r="B630" s="47"/>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46"/>
      <c r="B631" s="47"/>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46"/>
      <c r="B632" s="47"/>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46"/>
      <c r="B633" s="47"/>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46"/>
      <c r="B634" s="47"/>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46"/>
      <c r="B635" s="47"/>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46"/>
      <c r="B636" s="47"/>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46"/>
      <c r="B637" s="47"/>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46"/>
      <c r="B638" s="47"/>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46"/>
      <c r="B639" s="47"/>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46"/>
      <c r="B640" s="47"/>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46"/>
      <c r="B641" s="47"/>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46"/>
      <c r="B642" s="47"/>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46"/>
      <c r="B643" s="47"/>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46"/>
      <c r="B644" s="47"/>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46"/>
      <c r="B645" s="47"/>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46"/>
      <c r="B646" s="47"/>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46"/>
      <c r="B647" s="47"/>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46"/>
      <c r="B648" s="47"/>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46"/>
      <c r="B649" s="47"/>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46"/>
      <c r="B650" s="47"/>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46"/>
      <c r="B651" s="47"/>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46"/>
      <c r="B652" s="47"/>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46"/>
      <c r="B653" s="47"/>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46"/>
      <c r="B654" s="47"/>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46"/>
      <c r="B655" s="47"/>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46"/>
      <c r="B656" s="47"/>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46"/>
      <c r="B657" s="47"/>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46"/>
      <c r="B658" s="47"/>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46"/>
      <c r="B659" s="47"/>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46"/>
      <c r="B660" s="47"/>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46"/>
      <c r="B661" s="47"/>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46"/>
      <c r="B662" s="47"/>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46"/>
      <c r="B663" s="47"/>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46"/>
      <c r="B664" s="47"/>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46"/>
      <c r="B665" s="47"/>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46"/>
      <c r="B666" s="47"/>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46"/>
      <c r="B667" s="47"/>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46"/>
      <c r="B668" s="47"/>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46"/>
      <c r="B669" s="47"/>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46"/>
      <c r="B670" s="47"/>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46"/>
      <c r="B671" s="47"/>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46"/>
      <c r="B672" s="47"/>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46"/>
      <c r="B673" s="47"/>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46"/>
      <c r="B674" s="47"/>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46"/>
      <c r="B675" s="47"/>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46"/>
      <c r="B676" s="47"/>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46"/>
      <c r="B677" s="47"/>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46"/>
      <c r="B678" s="47"/>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46"/>
      <c r="B679" s="47"/>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46"/>
      <c r="B680" s="47"/>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46"/>
      <c r="B681" s="47"/>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46"/>
      <c r="B682" s="47"/>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46"/>
      <c r="B683" s="47"/>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46"/>
      <c r="B684" s="47"/>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46"/>
      <c r="B685" s="47"/>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46"/>
      <c r="B686" s="47"/>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46"/>
      <c r="B687" s="47"/>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46"/>
      <c r="B688" s="47"/>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46"/>
      <c r="B689" s="47"/>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46"/>
      <c r="B690" s="47"/>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46"/>
      <c r="B691" s="47"/>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46"/>
      <c r="B692" s="47"/>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46"/>
      <c r="B693" s="47"/>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46"/>
      <c r="B694" s="47"/>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46"/>
      <c r="B695" s="47"/>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46"/>
      <c r="B696" s="47"/>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46"/>
      <c r="B697" s="47"/>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46"/>
      <c r="B698" s="47"/>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46"/>
      <c r="B699" s="47"/>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46"/>
      <c r="B700" s="47"/>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46"/>
      <c r="B701" s="47"/>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46"/>
      <c r="B702" s="47"/>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46"/>
      <c r="B703" s="47"/>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46"/>
      <c r="B704" s="47"/>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46"/>
      <c r="B705" s="47"/>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46"/>
      <c r="B706" s="47"/>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46"/>
      <c r="B707" s="47"/>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46"/>
      <c r="B708" s="47"/>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46"/>
      <c r="B709" s="47"/>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46"/>
      <c r="B710" s="47"/>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46"/>
      <c r="B711" s="47"/>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46"/>
      <c r="B712" s="47"/>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46"/>
      <c r="B713" s="47"/>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46"/>
      <c r="B714" s="47"/>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46"/>
      <c r="B715" s="47"/>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46"/>
      <c r="B716" s="47"/>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46"/>
      <c r="B717" s="47"/>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46"/>
      <c r="B718" s="47"/>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46"/>
      <c r="B719" s="47"/>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46"/>
      <c r="B720" s="47"/>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46"/>
      <c r="B721" s="47"/>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46"/>
      <c r="B722" s="47"/>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46"/>
      <c r="B723" s="47"/>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46"/>
      <c r="B724" s="47"/>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46"/>
      <c r="B725" s="47"/>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46"/>
      <c r="B726" s="47"/>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46"/>
      <c r="B727" s="47"/>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46"/>
      <c r="B728" s="47"/>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46"/>
      <c r="B729" s="47"/>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46"/>
      <c r="B730" s="47"/>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46"/>
      <c r="B731" s="47"/>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46"/>
      <c r="B732" s="47"/>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46"/>
      <c r="B733" s="47"/>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46"/>
      <c r="B734" s="47"/>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46"/>
      <c r="B735" s="47"/>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46"/>
      <c r="B736" s="47"/>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46"/>
      <c r="B737" s="47"/>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46"/>
      <c r="B738" s="47"/>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46"/>
      <c r="B739" s="47"/>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46"/>
      <c r="B740" s="47"/>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46"/>
      <c r="B741" s="47"/>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46"/>
      <c r="B742" s="47"/>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46"/>
      <c r="B743" s="47"/>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46"/>
      <c r="B744" s="47"/>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46"/>
      <c r="B745" s="47"/>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46"/>
      <c r="B746" s="47"/>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46"/>
      <c r="B747" s="47"/>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46"/>
      <c r="B748" s="47"/>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46"/>
      <c r="B749" s="47"/>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46"/>
      <c r="B750" s="47"/>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46"/>
      <c r="B751" s="47"/>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46"/>
      <c r="B752" s="47"/>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46"/>
      <c r="B753" s="47"/>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46"/>
      <c r="B754" s="47"/>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46"/>
      <c r="B755" s="47"/>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46"/>
      <c r="B756" s="47"/>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46"/>
      <c r="B757" s="47"/>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46"/>
      <c r="B758" s="47"/>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46"/>
      <c r="B759" s="47"/>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46"/>
      <c r="B760" s="47"/>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46"/>
      <c r="B761" s="47"/>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46"/>
      <c r="B762" s="47"/>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46"/>
      <c r="B763" s="47"/>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46"/>
      <c r="B764" s="47"/>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46"/>
      <c r="B765" s="47"/>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46"/>
      <c r="B766" s="47"/>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46"/>
      <c r="B767" s="47"/>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46"/>
      <c r="B768" s="47"/>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46"/>
      <c r="B769" s="47"/>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46"/>
      <c r="B770" s="47"/>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46"/>
      <c r="B771" s="47"/>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46"/>
      <c r="B772" s="47"/>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46"/>
      <c r="B773" s="47"/>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46"/>
      <c r="B774" s="47"/>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46"/>
      <c r="B775" s="47"/>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46"/>
      <c r="B776" s="47"/>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46"/>
      <c r="B777" s="47"/>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46"/>
      <c r="B778" s="47"/>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46"/>
      <c r="B779" s="47"/>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46"/>
      <c r="B780" s="47"/>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46"/>
      <c r="B781" s="47"/>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46"/>
      <c r="B782" s="47"/>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46"/>
      <c r="B783" s="47"/>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46"/>
      <c r="B784" s="47"/>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46"/>
      <c r="B785" s="47"/>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46"/>
      <c r="B786" s="47"/>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46"/>
      <c r="B787" s="47"/>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46"/>
      <c r="B788" s="47"/>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46"/>
      <c r="B789" s="47"/>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46"/>
      <c r="B790" s="47"/>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46"/>
      <c r="B791" s="47"/>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46"/>
      <c r="B792" s="47"/>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46"/>
      <c r="B793" s="47"/>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46"/>
      <c r="B794" s="47"/>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46"/>
      <c r="B795" s="47"/>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46"/>
      <c r="B796" s="47"/>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46"/>
      <c r="B797" s="47"/>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46"/>
      <c r="B798" s="47"/>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46"/>
      <c r="B799" s="47"/>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46"/>
      <c r="B800" s="47"/>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46"/>
      <c r="B801" s="47"/>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46"/>
      <c r="B802" s="47"/>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46"/>
      <c r="B803" s="47"/>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46"/>
      <c r="B804" s="47"/>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46"/>
      <c r="B805" s="47"/>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46"/>
      <c r="B806" s="47"/>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46"/>
      <c r="B807" s="47"/>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46"/>
      <c r="B808" s="47"/>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46"/>
      <c r="B809" s="47"/>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46"/>
      <c r="B810" s="47"/>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46"/>
      <c r="B811" s="47"/>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46"/>
      <c r="B812" s="47"/>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46"/>
      <c r="B813" s="47"/>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46"/>
      <c r="B814" s="47"/>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46"/>
      <c r="B815" s="47"/>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46"/>
      <c r="B816" s="47"/>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46"/>
      <c r="B817" s="47"/>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46"/>
      <c r="B818" s="47"/>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46"/>
      <c r="B819" s="47"/>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46"/>
      <c r="B820" s="47"/>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46"/>
      <c r="B821" s="47"/>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46"/>
      <c r="B822" s="47"/>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46"/>
      <c r="B823" s="47"/>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46"/>
      <c r="B824" s="47"/>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46"/>
      <c r="B825" s="47"/>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46"/>
      <c r="B826" s="47"/>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46"/>
      <c r="B827" s="47"/>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46"/>
      <c r="B828" s="47"/>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46"/>
      <c r="B829" s="47"/>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46"/>
      <c r="B830" s="47"/>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46"/>
      <c r="B831" s="47"/>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46"/>
      <c r="B832" s="47"/>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46"/>
      <c r="B833" s="47"/>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46"/>
      <c r="B834" s="47"/>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46"/>
      <c r="B835" s="47"/>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46"/>
      <c r="B836" s="47"/>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46"/>
      <c r="B837" s="47"/>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46"/>
      <c r="B838" s="47"/>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46"/>
      <c r="B839" s="47"/>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46"/>
      <c r="B840" s="47"/>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46"/>
      <c r="B841" s="47"/>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46"/>
      <c r="B842" s="47"/>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46"/>
      <c r="B843" s="47"/>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46"/>
      <c r="B844" s="47"/>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46"/>
      <c r="B845" s="47"/>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46"/>
      <c r="B846" s="47"/>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46"/>
      <c r="B847" s="47"/>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46"/>
      <c r="B848" s="47"/>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46"/>
      <c r="B849" s="47"/>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46"/>
      <c r="B850" s="47"/>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46"/>
      <c r="B851" s="47"/>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46"/>
      <c r="B852" s="47"/>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46"/>
      <c r="B853" s="47"/>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46"/>
      <c r="B854" s="47"/>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46"/>
      <c r="B855" s="47"/>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46"/>
      <c r="B856" s="47"/>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46"/>
      <c r="B857" s="47"/>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46"/>
      <c r="B858" s="47"/>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46"/>
      <c r="B859" s="47"/>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46"/>
      <c r="B860" s="47"/>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46"/>
      <c r="B861" s="47"/>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46"/>
      <c r="B862" s="47"/>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46"/>
      <c r="B863" s="47"/>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46"/>
      <c r="B864" s="47"/>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46"/>
      <c r="B865" s="47"/>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46"/>
      <c r="B866" s="47"/>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46"/>
      <c r="B867" s="47"/>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46"/>
      <c r="B868" s="47"/>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46"/>
      <c r="B869" s="47"/>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46"/>
      <c r="B870" s="47"/>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46"/>
      <c r="B871" s="47"/>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46"/>
      <c r="B872" s="47"/>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46"/>
      <c r="B873" s="47"/>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46"/>
      <c r="B874" s="47"/>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46"/>
      <c r="B875" s="47"/>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46"/>
      <c r="B876" s="47"/>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46"/>
      <c r="B877" s="47"/>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46"/>
      <c r="B878" s="47"/>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46"/>
      <c r="B879" s="47"/>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46"/>
      <c r="B880" s="47"/>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46"/>
      <c r="B881" s="47"/>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46"/>
      <c r="B882" s="47"/>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46"/>
      <c r="B883" s="47"/>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46"/>
      <c r="B884" s="47"/>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46"/>
      <c r="B885" s="47"/>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46"/>
      <c r="B886" s="47"/>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46"/>
      <c r="B887" s="47"/>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46"/>
      <c r="B888" s="47"/>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46"/>
      <c r="B889" s="47"/>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46"/>
      <c r="B890" s="47"/>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46"/>
      <c r="B891" s="47"/>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46"/>
      <c r="B892" s="47"/>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46"/>
      <c r="B893" s="47"/>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46"/>
      <c r="B894" s="47"/>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46"/>
      <c r="B895" s="47"/>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46"/>
      <c r="B896" s="47"/>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46"/>
      <c r="B897" s="47"/>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46"/>
      <c r="B898" s="47"/>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46"/>
      <c r="B899" s="47"/>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46"/>
      <c r="B900" s="47"/>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46"/>
      <c r="B901" s="47"/>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46"/>
      <c r="B902" s="47"/>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46"/>
      <c r="B903" s="47"/>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46"/>
      <c r="B904" s="47"/>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46"/>
      <c r="B905" s="47"/>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46"/>
      <c r="B906" s="47"/>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46"/>
      <c r="B907" s="47"/>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46"/>
      <c r="B908" s="47"/>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46"/>
      <c r="B909" s="47"/>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46"/>
      <c r="B910" s="47"/>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46"/>
      <c r="B911" s="47"/>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46"/>
      <c r="B912" s="47"/>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46"/>
      <c r="B913" s="47"/>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46"/>
      <c r="B914" s="47"/>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46"/>
      <c r="B915" s="47"/>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46"/>
      <c r="B916" s="47"/>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46"/>
      <c r="B917" s="47"/>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46"/>
      <c r="B918" s="47"/>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46"/>
      <c r="B919" s="47"/>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46"/>
      <c r="B920" s="47"/>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46"/>
      <c r="B921" s="47"/>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46"/>
      <c r="B922" s="47"/>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46"/>
      <c r="B923" s="47"/>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46"/>
      <c r="B924" s="47"/>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46"/>
      <c r="B925" s="47"/>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46"/>
      <c r="B926" s="47"/>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46"/>
      <c r="B927" s="47"/>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46"/>
      <c r="B928" s="47"/>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46"/>
      <c r="B929" s="47"/>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46"/>
      <c r="B930" s="47"/>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46"/>
      <c r="B931" s="47"/>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46"/>
      <c r="B932" s="47"/>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46"/>
      <c r="B933" s="47"/>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46"/>
      <c r="B934" s="47"/>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46"/>
      <c r="B935" s="47"/>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46"/>
      <c r="B936" s="47"/>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46"/>
      <c r="B937" s="47"/>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46"/>
      <c r="B938" s="47"/>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46"/>
      <c r="B939" s="47"/>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46"/>
      <c r="B940" s="47"/>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46"/>
      <c r="B941" s="47"/>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46"/>
      <c r="B942" s="47"/>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46"/>
      <c r="B943" s="47"/>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46"/>
      <c r="B944" s="47"/>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46"/>
      <c r="B945" s="47"/>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46"/>
      <c r="B946" s="47"/>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46"/>
      <c r="B947" s="47"/>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46"/>
      <c r="B948" s="47"/>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46"/>
      <c r="B949" s="47"/>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46"/>
      <c r="B950" s="47"/>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46"/>
      <c r="B951" s="47"/>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46"/>
      <c r="B952" s="47"/>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46"/>
      <c r="B953" s="47"/>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46"/>
      <c r="B954" s="47"/>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46"/>
      <c r="B955" s="47"/>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46"/>
      <c r="B956" s="47"/>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46"/>
      <c r="B957" s="47"/>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46"/>
      <c r="B958" s="47"/>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46"/>
      <c r="B959" s="47"/>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46"/>
      <c r="B960" s="47"/>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46"/>
      <c r="B961" s="47"/>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46"/>
      <c r="B962" s="47"/>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46"/>
      <c r="B963" s="47"/>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46"/>
      <c r="B964" s="47"/>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46"/>
      <c r="B965" s="47"/>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46"/>
      <c r="B966" s="47"/>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46"/>
      <c r="B967" s="47"/>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46"/>
      <c r="B968" s="47"/>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46"/>
      <c r="B969" s="47"/>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46"/>
      <c r="B970" s="47"/>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46"/>
      <c r="B971" s="47"/>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46"/>
      <c r="B972" s="47"/>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46"/>
      <c r="B973" s="47"/>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46"/>
      <c r="B974" s="47"/>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46"/>
      <c r="B975" s="47"/>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46"/>
      <c r="B976" s="47"/>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46"/>
      <c r="B977" s="47"/>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46"/>
      <c r="B978" s="47"/>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46"/>
      <c r="B979" s="47"/>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46"/>
      <c r="B980" s="47"/>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46"/>
      <c r="B981" s="47"/>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46"/>
      <c r="B982" s="47"/>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46"/>
      <c r="B983" s="47"/>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46"/>
      <c r="B984" s="47"/>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46"/>
      <c r="B985" s="47"/>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46"/>
      <c r="B986" s="47"/>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46"/>
      <c r="B987" s="47"/>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46"/>
      <c r="B988" s="47"/>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46"/>
      <c r="B989" s="47"/>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46"/>
      <c r="B990" s="47"/>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46"/>
      <c r="B991" s="47"/>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46"/>
      <c r="B992" s="47"/>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46"/>
      <c r="B993" s="47"/>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46"/>
      <c r="B994" s="47"/>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46"/>
      <c r="B995" s="47"/>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46"/>
      <c r="B996" s="47"/>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46"/>
      <c r="B997" s="47"/>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46"/>
      <c r="B998" s="47"/>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46"/>
      <c r="B999" s="47"/>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46"/>
      <c r="B1000" s="47"/>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autoFilter ref="$A$1:$AB$1000">
    <sortState ref="A1:AB1000">
      <sortCondition ref="A1:A1000"/>
      <sortCondition ref="X1:X1000"/>
    </sortState>
  </autoFilter>
  <dataValidations>
    <dataValidation type="list" allowBlank="1" showErrorMessage="1" sqref="X2:X72">
      <formula1>"Handwritten,Mixed,Typed"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8" t="s">
        <v>0</v>
      </c>
      <c r="B1" s="49" t="s">
        <v>2</v>
      </c>
      <c r="C1" s="49" t="s">
        <v>22</v>
      </c>
      <c r="D1" s="49" t="s">
        <v>573</v>
      </c>
      <c r="E1" s="49" t="s">
        <v>574</v>
      </c>
      <c r="F1" s="49" t="s">
        <v>575</v>
      </c>
      <c r="G1" s="49" t="s">
        <v>576</v>
      </c>
      <c r="H1" s="49" t="s">
        <v>3</v>
      </c>
      <c r="I1" s="49" t="s">
        <v>577</v>
      </c>
      <c r="J1" s="49" t="s">
        <v>18</v>
      </c>
      <c r="K1" s="49" t="s">
        <v>19</v>
      </c>
      <c r="L1" s="49" t="s">
        <v>20</v>
      </c>
      <c r="M1" s="48" t="s">
        <v>24</v>
      </c>
    </row>
    <row r="2">
      <c r="A2" s="50">
        <v>1.0</v>
      </c>
      <c r="B2" s="51" t="s">
        <v>578</v>
      </c>
      <c r="C2" s="51" t="s">
        <v>579</v>
      </c>
      <c r="D2" s="51" t="s">
        <v>580</v>
      </c>
      <c r="E2" s="51" t="s">
        <v>581</v>
      </c>
      <c r="F2" s="51" t="s">
        <v>31</v>
      </c>
      <c r="G2" s="51" t="s">
        <v>32</v>
      </c>
      <c r="H2" s="51" t="s">
        <v>582</v>
      </c>
      <c r="I2" s="51" t="s">
        <v>583</v>
      </c>
      <c r="J2" s="51" t="s">
        <v>584</v>
      </c>
      <c r="K2" s="51" t="s">
        <v>585</v>
      </c>
      <c r="L2" s="52" t="str">
        <f>HYPERLINK("https://digital.ncdcr.gov/Documents/Detail/african-american-man-holding-a-sign-reading-just-a-cup-of-coffee-on-fayetteville-street-in-raleigh/271328","View Item")</f>
        <v>View Item</v>
      </c>
      <c r="M2" s="53"/>
    </row>
    <row r="3">
      <c r="A3" s="50">
        <v>2.0</v>
      </c>
      <c r="B3" s="51" t="s">
        <v>586</v>
      </c>
      <c r="C3" s="51" t="s">
        <v>587</v>
      </c>
      <c r="D3" s="51" t="s">
        <v>580</v>
      </c>
      <c r="E3" s="51"/>
      <c r="F3" s="51"/>
      <c r="G3" s="51"/>
      <c r="H3" s="51" t="s">
        <v>588</v>
      </c>
      <c r="I3" s="51" t="s">
        <v>583</v>
      </c>
      <c r="J3" s="51" t="s">
        <v>584</v>
      </c>
      <c r="K3" s="51" t="s">
        <v>589</v>
      </c>
      <c r="L3" s="52" t="str">
        <f>HYPERLINK("https://digital.ncdcr.gov/Documents/Detail/african-american-man-protesting-outside-cinema/271293","View Item")</f>
        <v>View Item</v>
      </c>
      <c r="M3" s="53"/>
    </row>
    <row r="4">
      <c r="A4" s="50">
        <v>3.0</v>
      </c>
      <c r="B4" s="51" t="s">
        <v>590</v>
      </c>
      <c r="C4" s="51" t="s">
        <v>587</v>
      </c>
      <c r="D4" s="51" t="s">
        <v>580</v>
      </c>
      <c r="E4" s="51"/>
      <c r="F4" s="51"/>
      <c r="G4" s="51"/>
      <c r="H4" s="51" t="s">
        <v>590</v>
      </c>
      <c r="I4" s="51" t="s">
        <v>591</v>
      </c>
      <c r="J4" s="51" t="s">
        <v>584</v>
      </c>
      <c r="K4" s="51" t="s">
        <v>592</v>
      </c>
      <c r="L4" s="52" t="str">
        <f>HYPERLINK("https://digital.ncdcr.gov/Documents/Detail/african-american-men-protesters-crowded-into-a-jail-cell/271368","View Item")</f>
        <v>View Item</v>
      </c>
      <c r="M4" s="53"/>
    </row>
    <row r="5">
      <c r="A5" s="50">
        <v>4.0</v>
      </c>
      <c r="B5" s="51" t="s">
        <v>593</v>
      </c>
      <c r="C5" s="51" t="s">
        <v>579</v>
      </c>
      <c r="D5" s="51" t="s">
        <v>580</v>
      </c>
      <c r="E5" s="51"/>
      <c r="F5" s="51"/>
      <c r="G5" s="51"/>
      <c r="H5" s="51" t="s">
        <v>594</v>
      </c>
      <c r="I5" s="51" t="s">
        <v>583</v>
      </c>
      <c r="J5" s="51" t="s">
        <v>584</v>
      </c>
      <c r="K5" s="51" t="s">
        <v>595</v>
      </c>
      <c r="L5" s="52" t="str">
        <f>HYPERLINK("https://digital.ncdcr.gov/Documents/Detail/african-american-men-seated-at-a-lunch-counter/271295","View Item")</f>
        <v>View Item</v>
      </c>
      <c r="M5" s="53"/>
    </row>
    <row r="6">
      <c r="A6" s="50">
        <v>5.0</v>
      </c>
      <c r="B6" s="51" t="s">
        <v>593</v>
      </c>
      <c r="C6" s="51" t="s">
        <v>579</v>
      </c>
      <c r="D6" s="51" t="s">
        <v>580</v>
      </c>
      <c r="E6" s="51"/>
      <c r="F6" s="51"/>
      <c r="G6" s="51"/>
      <c r="H6" s="51" t="s">
        <v>594</v>
      </c>
      <c r="I6" s="51" t="s">
        <v>583</v>
      </c>
      <c r="J6" s="51" t="s">
        <v>584</v>
      </c>
      <c r="K6" s="51" t="s">
        <v>596</v>
      </c>
      <c r="L6" s="52" t="str">
        <f>HYPERLINK("https://digital.ncdcr.gov/Documents/Detail/african-american-men-seated-at-a-lunch-counter/271317","View Item")</f>
        <v>View Item</v>
      </c>
      <c r="M6" s="53"/>
    </row>
    <row r="7">
      <c r="A7" s="50">
        <v>6.0</v>
      </c>
      <c r="B7" s="51" t="s">
        <v>597</v>
      </c>
      <c r="C7" s="51" t="s">
        <v>579</v>
      </c>
      <c r="D7" s="51" t="s">
        <v>580</v>
      </c>
      <c r="E7" s="51"/>
      <c r="F7" s="51" t="s">
        <v>598</v>
      </c>
      <c r="G7" s="51" t="s">
        <v>599</v>
      </c>
      <c r="H7" s="51" t="s">
        <v>600</v>
      </c>
      <c r="I7" s="51" t="s">
        <v>583</v>
      </c>
      <c r="J7" s="51" t="s">
        <v>584</v>
      </c>
      <c r="K7" s="51" t="s">
        <v>601</v>
      </c>
      <c r="L7" s="52" t="str">
        <f>HYPERLINK("https://digital.ncdcr.gov/Documents/Detail/african-american-men-standing-near-lunch-counter-with-sign-reading-closed-in-the-interest-of-public-safety/271334","View Item")</f>
        <v>View Item</v>
      </c>
      <c r="M7" s="53"/>
    </row>
    <row r="8">
      <c r="A8" s="50">
        <v>7.0</v>
      </c>
      <c r="B8" s="51" t="s">
        <v>602</v>
      </c>
      <c r="C8" s="51" t="s">
        <v>587</v>
      </c>
      <c r="D8" s="51" t="s">
        <v>580</v>
      </c>
      <c r="E8" s="51"/>
      <c r="F8" s="51"/>
      <c r="G8" s="51"/>
      <c r="H8" s="51" t="s">
        <v>603</v>
      </c>
      <c r="I8" s="51" t="s">
        <v>583</v>
      </c>
      <c r="J8" s="51" t="s">
        <v>584</v>
      </c>
      <c r="K8" s="51" t="s">
        <v>604</v>
      </c>
      <c r="L8" s="52" t="str">
        <f>HYPERLINK("https://digital.ncdcr.gov/Documents/Detail/african-american-men-walking-down-a-street-carrying-a-banner-reading-freedom-for-all-people/271342","View Item")</f>
        <v>View Item</v>
      </c>
      <c r="M8" s="53"/>
    </row>
    <row r="9">
      <c r="A9" s="50">
        <v>8.0</v>
      </c>
      <c r="B9" s="51" t="s">
        <v>605</v>
      </c>
      <c r="C9" s="51" t="s">
        <v>606</v>
      </c>
      <c r="D9" s="51" t="s">
        <v>580</v>
      </c>
      <c r="E9" s="51"/>
      <c r="F9" s="51"/>
      <c r="G9" s="51"/>
      <c r="H9" s="51" t="s">
        <v>605</v>
      </c>
      <c r="I9" s="51" t="s">
        <v>583</v>
      </c>
      <c r="J9" s="51" t="s">
        <v>584</v>
      </c>
      <c r="K9" s="51" t="s">
        <v>607</v>
      </c>
      <c r="L9" s="52" t="str">
        <f>HYPERLINK("https://digital.ncdcr.gov/Documents/Detail/african-american-picketers-holding-signs-calling-for-justice/271363","View Item")</f>
        <v>View Item</v>
      </c>
      <c r="M9" s="54" t="s">
        <v>608</v>
      </c>
    </row>
    <row r="10">
      <c r="A10" s="50">
        <v>9.0</v>
      </c>
      <c r="B10" s="51" t="s">
        <v>609</v>
      </c>
      <c r="C10" s="51" t="s">
        <v>587</v>
      </c>
      <c r="D10" s="51" t="s">
        <v>580</v>
      </c>
      <c r="E10" s="51" t="s">
        <v>610</v>
      </c>
      <c r="F10" s="51" t="s">
        <v>31</v>
      </c>
      <c r="G10" s="51" t="s">
        <v>32</v>
      </c>
      <c r="H10" s="51" t="s">
        <v>609</v>
      </c>
      <c r="I10" s="51" t="s">
        <v>611</v>
      </c>
      <c r="J10" s="51" t="s">
        <v>584</v>
      </c>
      <c r="K10" s="51" t="s">
        <v>612</v>
      </c>
      <c r="L10" s="52" t="str">
        <f>HYPERLINK("https://digital.ncdcr.gov/Documents/Detail/african-american-protestors-gathered-outside-the-legislative-building-in-raleigh/271402","View Item")</f>
        <v>View Item</v>
      </c>
      <c r="M10" s="54" t="s">
        <v>613</v>
      </c>
    </row>
    <row r="11">
      <c r="A11" s="50">
        <v>10.0</v>
      </c>
      <c r="B11" s="51" t="s">
        <v>614</v>
      </c>
      <c r="C11" s="51" t="s">
        <v>579</v>
      </c>
      <c r="D11" s="51" t="s">
        <v>580</v>
      </c>
      <c r="E11" s="51" t="s">
        <v>615</v>
      </c>
      <c r="F11" s="51" t="s">
        <v>598</v>
      </c>
      <c r="G11" s="51" t="s">
        <v>599</v>
      </c>
      <c r="H11" s="51" t="s">
        <v>614</v>
      </c>
      <c r="I11" s="51" t="s">
        <v>583</v>
      </c>
      <c r="J11" s="51" t="s">
        <v>584</v>
      </c>
      <c r="K11" s="51" t="s">
        <v>616</v>
      </c>
      <c r="L11" s="52" t="str">
        <f>HYPERLINK("https://digital.ncdcr.gov/Documents/Detail/african-american-women-picketers-holding-signs-calling-for-justice./271323","View Item")</f>
        <v>View Item</v>
      </c>
      <c r="M11" s="54" t="s">
        <v>617</v>
      </c>
    </row>
    <row r="12">
      <c r="A12" s="50">
        <v>11.0</v>
      </c>
      <c r="B12" s="51" t="s">
        <v>618</v>
      </c>
      <c r="C12" s="51" t="s">
        <v>587</v>
      </c>
      <c r="D12" s="51" t="s">
        <v>580</v>
      </c>
      <c r="E12" s="55"/>
      <c r="F12" s="55"/>
      <c r="G12" s="55"/>
      <c r="H12" s="51" t="s">
        <v>619</v>
      </c>
      <c r="I12" s="51" t="s">
        <v>591</v>
      </c>
      <c r="J12" s="51" t="s">
        <v>584</v>
      </c>
      <c r="K12" s="51" t="s">
        <v>620</v>
      </c>
      <c r="L12" s="52" t="str">
        <f>HYPERLINK("https://digital.ncdcr.gov/Documents/Detail/african-american-women-protesters-crowded-into-a-jail-cell/271353","View Item")</f>
        <v>View Item</v>
      </c>
      <c r="M12" s="53"/>
    </row>
    <row r="13">
      <c r="A13" s="50">
        <v>12.0</v>
      </c>
      <c r="B13" s="51" t="s">
        <v>621</v>
      </c>
      <c r="C13" s="51" t="s">
        <v>587</v>
      </c>
      <c r="D13" s="51" t="s">
        <v>580</v>
      </c>
      <c r="E13" s="51" t="s">
        <v>622</v>
      </c>
      <c r="F13" s="51" t="s">
        <v>598</v>
      </c>
      <c r="G13" s="51" t="s">
        <v>623</v>
      </c>
      <c r="H13" s="51" t="s">
        <v>624</v>
      </c>
      <c r="I13" s="51" t="s">
        <v>583</v>
      </c>
      <c r="J13" s="51" t="s">
        <v>584</v>
      </c>
      <c r="K13" s="51" t="s">
        <v>625</v>
      </c>
      <c r="L13" s="52" t="str">
        <f>HYPERLINK("https://digital.ncdcr.gov/Documents/Detail/african-americans-picketing/271290","View Item")</f>
        <v>View Item</v>
      </c>
      <c r="M13" s="53"/>
    </row>
    <row r="14">
      <c r="A14" s="50">
        <v>13.0</v>
      </c>
      <c r="B14" s="51" t="s">
        <v>626</v>
      </c>
      <c r="C14" s="51" t="s">
        <v>579</v>
      </c>
      <c r="D14" s="51" t="s">
        <v>580</v>
      </c>
      <c r="E14" s="51" t="s">
        <v>627</v>
      </c>
      <c r="F14" s="51" t="s">
        <v>31</v>
      </c>
      <c r="G14" s="51" t="s">
        <v>32</v>
      </c>
      <c r="H14" s="51" t="s">
        <v>626</v>
      </c>
      <c r="I14" s="51" t="s">
        <v>583</v>
      </c>
      <c r="J14" s="51" t="s">
        <v>584</v>
      </c>
      <c r="K14" s="51" t="s">
        <v>628</v>
      </c>
      <c r="L14" s="52" t="str">
        <f>HYPERLINK("https://digital.ncdcr.gov/Documents/Detail/african-americans-picketing-outside-a-mclellan-store./271326","View Item")</f>
        <v>View Item</v>
      </c>
      <c r="M14" s="56" t="s">
        <v>613</v>
      </c>
    </row>
    <row r="15">
      <c r="A15" s="50">
        <v>14.0</v>
      </c>
      <c r="B15" s="51" t="s">
        <v>629</v>
      </c>
      <c r="C15" s="51" t="s">
        <v>587</v>
      </c>
      <c r="D15" s="51" t="s">
        <v>580</v>
      </c>
      <c r="E15" s="51" t="s">
        <v>630</v>
      </c>
      <c r="F15" s="51" t="s">
        <v>31</v>
      </c>
      <c r="G15" s="51" t="s">
        <v>32</v>
      </c>
      <c r="H15" s="51" t="s">
        <v>631</v>
      </c>
      <c r="I15" s="51" t="s">
        <v>583</v>
      </c>
      <c r="J15" s="51" t="s">
        <v>584</v>
      </c>
      <c r="K15" s="51" t="s">
        <v>632</v>
      </c>
      <c r="L15" s="52" t="str">
        <f>HYPERLINK("https://digital.ncdcr.gov/Documents/Detail/african-americans-picketing-sir-walter-hotel/271284","View Item")</f>
        <v>View Item</v>
      </c>
      <c r="M15" s="54" t="s">
        <v>613</v>
      </c>
    </row>
    <row r="16">
      <c r="A16" s="50">
        <v>15.0</v>
      </c>
      <c r="B16" s="51" t="s">
        <v>633</v>
      </c>
      <c r="C16" s="51" t="s">
        <v>587</v>
      </c>
      <c r="D16" s="51" t="s">
        <v>580</v>
      </c>
      <c r="E16" s="51"/>
      <c r="F16" s="51"/>
      <c r="G16" s="51"/>
      <c r="H16" s="51" t="s">
        <v>633</v>
      </c>
      <c r="I16" s="51" t="s">
        <v>591</v>
      </c>
      <c r="J16" s="51" t="s">
        <v>584</v>
      </c>
      <c r="K16" s="51" t="s">
        <v>634</v>
      </c>
      <c r="L16" s="52" t="str">
        <f>HYPERLINK("https://digital.ncdcr.gov/Documents/Detail/african-americans-and-police-officers-crowded-in-lobby-of-a-police-station/271357","View Item")</f>
        <v>View Item</v>
      </c>
      <c r="M16" s="53"/>
    </row>
    <row r="17">
      <c r="A17" s="50">
        <v>16.0</v>
      </c>
      <c r="B17" s="51" t="s">
        <v>635</v>
      </c>
      <c r="C17" s="51" t="s">
        <v>636</v>
      </c>
      <c r="D17" s="51"/>
      <c r="E17" s="51" t="s">
        <v>637</v>
      </c>
      <c r="F17" s="51" t="s">
        <v>50</v>
      </c>
      <c r="G17" s="51" t="s">
        <v>50</v>
      </c>
      <c r="H17" s="51" t="s">
        <v>638</v>
      </c>
      <c r="I17" s="51" t="s">
        <v>639</v>
      </c>
      <c r="J17" s="51" t="s">
        <v>584</v>
      </c>
      <c r="K17" s="51" t="s">
        <v>640</v>
      </c>
      <c r="L17" s="52" t="str">
        <f>HYPERLINK("https://digital.ncdcr.gov/Documents/Detail/dr.-martin-luther-king-jr.-at-rally-in-durham./271291","View Item")</f>
        <v>View Item</v>
      </c>
      <c r="M17" s="53"/>
    </row>
    <row r="18">
      <c r="A18" s="50">
        <v>17.0</v>
      </c>
      <c r="B18" s="51" t="s">
        <v>641</v>
      </c>
      <c r="C18" s="51" t="s">
        <v>587</v>
      </c>
      <c r="D18" s="51" t="s">
        <v>580</v>
      </c>
      <c r="E18" s="51"/>
      <c r="F18" s="51"/>
      <c r="G18" s="51"/>
      <c r="H18" s="51" t="s">
        <v>641</v>
      </c>
      <c r="I18" s="51" t="s">
        <v>642</v>
      </c>
      <c r="J18" s="51" t="s">
        <v>584</v>
      </c>
      <c r="K18" s="51" t="s">
        <v>643</v>
      </c>
      <c r="L18" s="52" t="str">
        <f>HYPERLINK("https://digital.ncdcr.gov/Documents/Detail/gov.-terry-sanford-speaking-to-a-group-of-protesters/271370","View Item")</f>
        <v>View Item</v>
      </c>
      <c r="M18" s="53"/>
    </row>
    <row r="19">
      <c r="A19" s="50">
        <v>18.0</v>
      </c>
      <c r="B19" s="51" t="s">
        <v>644</v>
      </c>
      <c r="C19" s="51" t="s">
        <v>587</v>
      </c>
      <c r="D19" s="51" t="s">
        <v>580</v>
      </c>
      <c r="E19" s="51" t="s">
        <v>645</v>
      </c>
      <c r="F19" s="51" t="s">
        <v>31</v>
      </c>
      <c r="G19" s="51" t="s">
        <v>32</v>
      </c>
      <c r="H19" s="51" t="s">
        <v>644</v>
      </c>
      <c r="I19" s="51" t="s">
        <v>646</v>
      </c>
      <c r="J19" s="51" t="s">
        <v>584</v>
      </c>
      <c r="K19" s="51" t="s">
        <v>647</v>
      </c>
      <c r="L19" s="52" t="str">
        <f>HYPERLINK("https://digital.ncdcr.gov/Documents/Detail/a-group-of-african-american-protesters-chanting-and-clapping-on-the-lawn-of-the-executive-mansion-in-raleigh/271377","View Item")</f>
        <v>View Item</v>
      </c>
      <c r="M19" s="54" t="s">
        <v>613</v>
      </c>
    </row>
    <row r="20">
      <c r="A20" s="50">
        <v>19.0</v>
      </c>
      <c r="B20" s="51" t="s">
        <v>648</v>
      </c>
      <c r="C20" s="51" t="s">
        <v>587</v>
      </c>
      <c r="D20" s="51" t="s">
        <v>580</v>
      </c>
      <c r="E20" s="51"/>
      <c r="F20" s="51"/>
      <c r="G20" s="51"/>
      <c r="H20" s="51" t="s">
        <v>648</v>
      </c>
      <c r="I20" s="51" t="s">
        <v>583</v>
      </c>
      <c r="J20" s="51" t="s">
        <v>584</v>
      </c>
      <c r="K20" s="51" t="s">
        <v>649</v>
      </c>
      <c r="L20" s="52" t="str">
        <f>HYPERLINK("https://digital.ncdcr.gov/Documents/Detail/a-group-of-african-american-and-white-protesters-marching-down-a-sidewalk-at-night/271395","View Item")</f>
        <v>View Item</v>
      </c>
      <c r="M20" s="54" t="s">
        <v>613</v>
      </c>
    </row>
    <row r="21">
      <c r="A21" s="50">
        <v>20.0</v>
      </c>
      <c r="B21" s="51" t="s">
        <v>650</v>
      </c>
      <c r="C21" s="51" t="s">
        <v>651</v>
      </c>
      <c r="D21" s="51" t="s">
        <v>652</v>
      </c>
      <c r="E21" s="51" t="s">
        <v>653</v>
      </c>
      <c r="F21" s="51" t="s">
        <v>50</v>
      </c>
      <c r="G21" s="51" t="s">
        <v>50</v>
      </c>
      <c r="H21" s="51" t="s">
        <v>654</v>
      </c>
      <c r="I21" s="51" t="s">
        <v>639</v>
      </c>
      <c r="J21" s="51" t="s">
        <v>584</v>
      </c>
      <c r="K21" s="51" t="s">
        <v>655</v>
      </c>
      <c r="L21" s="52" t="str">
        <f>HYPERLINK("https://digital.ncdcr.gov/Documents/Detail/martin-luther-king-jr.-giving-a-speech-in-north-carolina/271397","View Item")</f>
        <v>View Item</v>
      </c>
      <c r="M21" s="53"/>
    </row>
    <row r="22">
      <c r="A22" s="50">
        <v>21.0</v>
      </c>
      <c r="B22" s="51" t="s">
        <v>656</v>
      </c>
      <c r="C22" s="51" t="s">
        <v>587</v>
      </c>
      <c r="D22" s="51" t="s">
        <v>580</v>
      </c>
      <c r="E22" s="51"/>
      <c r="F22" s="51"/>
      <c r="G22" s="51"/>
      <c r="H22" s="51" t="s">
        <v>656</v>
      </c>
      <c r="I22" s="51" t="s">
        <v>583</v>
      </c>
      <c r="J22" s="51" t="s">
        <v>584</v>
      </c>
      <c r="K22" s="51" t="s">
        <v>657</v>
      </c>
      <c r="L22" s="52" t="str">
        <f>HYPERLINK("https://digital.ncdcr.gov/Documents/Detail/two-african-american-men-attempting-to-integrate-a-restaurant-speak-to-a-law-enforcement-officer/271382","View Item")</f>
        <v>View Item</v>
      </c>
      <c r="M22" s="53"/>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7" t="s">
        <v>658</v>
      </c>
      <c r="B1" s="57" t="s">
        <v>1</v>
      </c>
      <c r="C1" s="57" t="s">
        <v>2</v>
      </c>
      <c r="D1" s="57" t="s">
        <v>3</v>
      </c>
      <c r="E1" s="57" t="s">
        <v>4</v>
      </c>
      <c r="F1" s="57" t="s">
        <v>5</v>
      </c>
      <c r="G1" s="58" t="s">
        <v>6</v>
      </c>
      <c r="H1" s="57" t="s">
        <v>7</v>
      </c>
      <c r="I1" s="59" t="s">
        <v>659</v>
      </c>
      <c r="J1" s="57" t="s">
        <v>14</v>
      </c>
      <c r="K1" s="59" t="s">
        <v>660</v>
      </c>
      <c r="L1" s="57" t="s">
        <v>16</v>
      </c>
      <c r="M1" s="57" t="s">
        <v>17</v>
      </c>
      <c r="N1" s="57" t="s">
        <v>18</v>
      </c>
      <c r="O1" s="57" t="s">
        <v>19</v>
      </c>
      <c r="P1" s="57" t="s">
        <v>20</v>
      </c>
      <c r="Q1" s="57" t="s">
        <v>24</v>
      </c>
      <c r="R1" s="60" t="s">
        <v>23</v>
      </c>
    </row>
    <row r="2">
      <c r="A2" s="61">
        <v>1.0</v>
      </c>
      <c r="B2" s="62" t="s">
        <v>25</v>
      </c>
      <c r="C2" s="62" t="s">
        <v>91</v>
      </c>
      <c r="D2" s="62" t="s">
        <v>92</v>
      </c>
      <c r="E2" s="63">
        <v>24929.0</v>
      </c>
      <c r="F2" s="64" t="s">
        <v>661</v>
      </c>
      <c r="G2" s="62"/>
      <c r="H2" s="62" t="s">
        <v>94</v>
      </c>
      <c r="I2" s="64" t="s">
        <v>662</v>
      </c>
      <c r="J2" s="62"/>
      <c r="K2" s="62"/>
      <c r="L2" s="62"/>
      <c r="M2" s="62" t="s">
        <v>663</v>
      </c>
      <c r="N2" s="62" t="s">
        <v>664</v>
      </c>
      <c r="O2" s="62" t="s">
        <v>99</v>
      </c>
      <c r="P2" s="65" t="str">
        <f>HYPERLINK("https://digital.ncdcr.gov/Documents/Detail/letter-charles-dunn-to-t.-c.-jervay-editor-of-the-wilmington-journal-april-22-1968/273563","View Item")</f>
        <v>View Item</v>
      </c>
      <c r="Q2" s="62"/>
      <c r="R2" s="66" t="s">
        <v>40</v>
      </c>
    </row>
    <row r="3">
      <c r="A3" s="67">
        <v>2.0</v>
      </c>
      <c r="B3" s="68" t="s">
        <v>665</v>
      </c>
      <c r="C3" s="69" t="s">
        <v>666</v>
      </c>
      <c r="D3" s="68" t="s">
        <v>667</v>
      </c>
      <c r="E3" s="70">
        <v>24812.0</v>
      </c>
      <c r="F3" s="68" t="s">
        <v>668</v>
      </c>
      <c r="G3" s="69"/>
      <c r="H3" s="68" t="s">
        <v>669</v>
      </c>
      <c r="I3" s="68" t="s">
        <v>670</v>
      </c>
      <c r="J3" s="69"/>
      <c r="K3" s="69"/>
      <c r="L3" s="69"/>
      <c r="M3" s="68" t="s">
        <v>671</v>
      </c>
      <c r="N3" s="68" t="s">
        <v>672</v>
      </c>
      <c r="O3" s="69" t="s">
        <v>673</v>
      </c>
      <c r="P3" s="71" t="str">
        <f>HYPERLINK("https://digital.ncdcr.gov/Documents/Detail/memorandum-to-charles-dunn-from-d.-s.-coltrane-december-6-1967/272659","View Item")</f>
        <v>View Item</v>
      </c>
      <c r="Q3" s="69"/>
      <c r="R3" s="66" t="s">
        <v>40</v>
      </c>
    </row>
    <row r="4">
      <c r="A4" s="61">
        <v>3.0</v>
      </c>
      <c r="B4" s="64" t="s">
        <v>674</v>
      </c>
      <c r="C4" s="62" t="s">
        <v>675</v>
      </c>
      <c r="D4" s="64" t="s">
        <v>676</v>
      </c>
      <c r="E4" s="72">
        <v>23176.0</v>
      </c>
      <c r="F4" s="64" t="s">
        <v>677</v>
      </c>
      <c r="G4" s="62"/>
      <c r="H4" s="64" t="s">
        <v>678</v>
      </c>
      <c r="I4" s="64" t="s">
        <v>679</v>
      </c>
      <c r="J4" s="62"/>
      <c r="K4" s="62"/>
      <c r="L4" s="62"/>
      <c r="M4" s="64" t="s">
        <v>680</v>
      </c>
      <c r="N4" s="64" t="s">
        <v>672</v>
      </c>
      <c r="O4" s="62" t="s">
        <v>681</v>
      </c>
      <c r="P4" s="65" t="str">
        <f>HYPERLINK("https://digital.ncdcr.gov/Documents/Detail/memorandum-to-colonel-david-t.-lambert-attention-major-c.-raymond-williams-subject-racial-situation-fayetteville-june-14-1963/272827","View Item")</f>
        <v>View Item</v>
      </c>
      <c r="Q4" s="62"/>
      <c r="R4" s="66" t="s">
        <v>40</v>
      </c>
    </row>
    <row r="5">
      <c r="A5" s="67">
        <v>4.0</v>
      </c>
      <c r="B5" s="69" t="s">
        <v>25</v>
      </c>
      <c r="C5" s="69" t="s">
        <v>682</v>
      </c>
      <c r="D5" s="69" t="s">
        <v>683</v>
      </c>
      <c r="E5" s="69" t="s">
        <v>684</v>
      </c>
      <c r="F5" s="68" t="s">
        <v>685</v>
      </c>
      <c r="G5" s="69"/>
      <c r="H5" s="68" t="s">
        <v>686</v>
      </c>
      <c r="I5" s="68" t="s">
        <v>687</v>
      </c>
      <c r="J5" s="69"/>
      <c r="K5" s="69"/>
      <c r="L5" s="69"/>
      <c r="M5" s="69" t="s">
        <v>688</v>
      </c>
      <c r="N5" s="69" t="s">
        <v>672</v>
      </c>
      <c r="O5" s="69" t="s">
        <v>689</v>
      </c>
      <c r="P5" s="71" t="str">
        <f>HYPERLINK("https://digital.ncdcr.gov/Documents/Detail/memorandum-to-governor-dan-k.-moore-subject-negro-demonstrations-for-voting-registration-louisburg-north-carolina-august-9-1965/272646","View Item")</f>
        <v>View Item</v>
      </c>
      <c r="Q5" s="69"/>
      <c r="R5" s="66" t="s">
        <v>40</v>
      </c>
    </row>
    <row r="6">
      <c r="A6" s="61">
        <v>5.0</v>
      </c>
      <c r="B6" s="62" t="s">
        <v>25</v>
      </c>
      <c r="C6" s="62" t="s">
        <v>690</v>
      </c>
      <c r="D6" s="62" t="s">
        <v>691</v>
      </c>
      <c r="E6" s="62" t="s">
        <v>692</v>
      </c>
      <c r="F6" s="64" t="s">
        <v>693</v>
      </c>
      <c r="G6" s="62"/>
      <c r="H6" s="64" t="s">
        <v>686</v>
      </c>
      <c r="I6" s="64" t="s">
        <v>694</v>
      </c>
      <c r="J6" s="62"/>
      <c r="K6" s="62"/>
      <c r="L6" s="62"/>
      <c r="M6" s="62" t="s">
        <v>695</v>
      </c>
      <c r="N6" s="62" t="s">
        <v>672</v>
      </c>
      <c r="O6" s="62" t="s">
        <v>696</v>
      </c>
      <c r="P6" s="65" t="str">
        <f>HYPERLINK("https://digital.ncdcr.gov/Documents/Detail/memorandum-to-governor-dan-k.-moore-subject-report-on-ku-klux-klan-rally-august-10-1965/272639","View Item")</f>
        <v>View Item</v>
      </c>
      <c r="Q6" s="62"/>
      <c r="R6" s="66" t="s">
        <v>40</v>
      </c>
    </row>
    <row r="7">
      <c r="A7" s="67">
        <v>6.0</v>
      </c>
      <c r="B7" s="68" t="s">
        <v>25</v>
      </c>
      <c r="C7" s="69" t="s">
        <v>697</v>
      </c>
      <c r="D7" s="68" t="s">
        <v>698</v>
      </c>
      <c r="E7" s="73" t="s">
        <v>699</v>
      </c>
      <c r="F7" s="68" t="s">
        <v>700</v>
      </c>
      <c r="G7" s="69"/>
      <c r="H7" s="68" t="s">
        <v>686</v>
      </c>
      <c r="I7" s="68" t="s">
        <v>701</v>
      </c>
      <c r="J7" s="69"/>
      <c r="K7" s="69"/>
      <c r="L7" s="69"/>
      <c r="M7" s="68" t="s">
        <v>702</v>
      </c>
      <c r="N7" s="68" t="s">
        <v>672</v>
      </c>
      <c r="O7" s="69" t="s">
        <v>703</v>
      </c>
      <c r="P7" s="71" t="str">
        <f>HYPERLINK("https://digital.ncdcr.gov/Documents/Detail/memorandum-to-governor-dan-moore-attention-tom-walker-from-lieutenant-colonel-edwin-c.-guy-subject-racial-demonstration-in-charlotte-april-5-1968/273940","View Item")</f>
        <v>View Item</v>
      </c>
      <c r="Q7" s="69"/>
      <c r="R7" s="66" t="s">
        <v>40</v>
      </c>
    </row>
    <row r="8">
      <c r="A8" s="61">
        <v>7.0</v>
      </c>
      <c r="B8" s="62" t="s">
        <v>25</v>
      </c>
      <c r="C8" s="62" t="s">
        <v>704</v>
      </c>
      <c r="D8" s="62" t="s">
        <v>705</v>
      </c>
      <c r="E8" s="62" t="s">
        <v>224</v>
      </c>
      <c r="F8" s="62" t="s">
        <v>706</v>
      </c>
      <c r="G8" s="62"/>
      <c r="H8" s="64" t="s">
        <v>686</v>
      </c>
      <c r="I8" s="64" t="s">
        <v>707</v>
      </c>
      <c r="J8" s="62"/>
      <c r="K8" s="62"/>
      <c r="L8" s="62"/>
      <c r="M8" s="62" t="s">
        <v>708</v>
      </c>
      <c r="N8" s="62" t="s">
        <v>672</v>
      </c>
      <c r="O8" s="62" t="s">
        <v>709</v>
      </c>
      <c r="P8" s="65" t="str">
        <f>HYPERLINK("https://digital.ncdcr.gov/Documents/Detail/memorandum-to-governor-dan-moore-attention-tom-walker-from-major-john-laws-subject-racial-demonstration-in-salisbury-april-5-1968/273947","View Item")</f>
        <v>View Item</v>
      </c>
      <c r="Q8" s="62"/>
      <c r="R8" s="66" t="s">
        <v>40</v>
      </c>
    </row>
    <row r="9">
      <c r="A9" s="67">
        <v>8.0</v>
      </c>
      <c r="B9" s="69" t="s">
        <v>710</v>
      </c>
      <c r="C9" s="69" t="s">
        <v>711</v>
      </c>
      <c r="D9" s="69" t="s">
        <v>712</v>
      </c>
      <c r="E9" s="69" t="s">
        <v>713</v>
      </c>
      <c r="F9" s="69" t="s">
        <v>714</v>
      </c>
      <c r="G9" s="69"/>
      <c r="H9" s="68" t="s">
        <v>715</v>
      </c>
      <c r="I9" s="68" t="s">
        <v>50</v>
      </c>
      <c r="J9" s="69"/>
      <c r="K9" s="69"/>
      <c r="L9" s="69"/>
      <c r="M9" s="69" t="s">
        <v>716</v>
      </c>
      <c r="N9" s="69" t="s">
        <v>672</v>
      </c>
      <c r="O9" s="69" t="s">
        <v>717</v>
      </c>
      <c r="P9" s="71" t="str">
        <f>HYPERLINK("https://digital.ncdcr.gov/Documents/Detail/memorandum-to-governor-terry-sanford-from-david-t.-lambert-state-highway-patrol-august-20-1962/272764","View Item")</f>
        <v>View Item</v>
      </c>
      <c r="Q9" s="69"/>
      <c r="R9" s="66" t="s">
        <v>40</v>
      </c>
    </row>
    <row r="10">
      <c r="A10" s="61">
        <v>9.0</v>
      </c>
      <c r="B10" s="62" t="s">
        <v>710</v>
      </c>
      <c r="C10" s="62" t="s">
        <v>718</v>
      </c>
      <c r="D10" s="62" t="s">
        <v>719</v>
      </c>
      <c r="E10" s="62" t="s">
        <v>720</v>
      </c>
      <c r="F10" s="64" t="s">
        <v>693</v>
      </c>
      <c r="G10" s="62"/>
      <c r="H10" s="64" t="s">
        <v>715</v>
      </c>
      <c r="I10" s="62"/>
      <c r="J10" s="62"/>
      <c r="K10" s="62"/>
      <c r="L10" s="62"/>
      <c r="M10" s="62" t="s">
        <v>721</v>
      </c>
      <c r="N10" s="62" t="s">
        <v>672</v>
      </c>
      <c r="O10" s="62" t="s">
        <v>722</v>
      </c>
      <c r="P10" s="65" t="str">
        <f>HYPERLINK("https://digital.ncdcr.gov/Documents/Detail/memorandum-to-governor-terry-sanford-from-c.-raymond-williams-subject-visit-of-reverend-martin-luther-king-to-north-carolina-december-21-1962/272770","View Item")</f>
        <v>View Item</v>
      </c>
      <c r="Q10" s="62"/>
      <c r="R10" s="66" t="s">
        <v>40</v>
      </c>
    </row>
    <row r="11">
      <c r="A11" s="67">
        <v>10.0</v>
      </c>
      <c r="B11" s="69" t="s">
        <v>674</v>
      </c>
      <c r="C11" s="69" t="s">
        <v>723</v>
      </c>
      <c r="D11" s="69" t="s">
        <v>724</v>
      </c>
      <c r="E11" s="69" t="s">
        <v>725</v>
      </c>
      <c r="F11" s="69" t="s">
        <v>726</v>
      </c>
      <c r="G11" s="69"/>
      <c r="H11" s="68" t="s">
        <v>715</v>
      </c>
      <c r="I11" s="68" t="s">
        <v>679</v>
      </c>
      <c r="J11" s="69"/>
      <c r="K11" s="69"/>
      <c r="L11" s="69"/>
      <c r="M11" s="69" t="s">
        <v>727</v>
      </c>
      <c r="N11" s="69" t="s">
        <v>672</v>
      </c>
      <c r="O11" s="69" t="s">
        <v>728</v>
      </c>
      <c r="P11" s="71" t="str">
        <f>HYPERLINK("https://digital.ncdcr.gov/Documents/Detail/memorandum-to-governor-terry-sanford-subject-racial-situation-in-fayetteville-and-hope-mills-area-july-2-1963/272836","View Item")</f>
        <v>View Item</v>
      </c>
      <c r="Q11" s="69"/>
      <c r="R11" s="66" t="s">
        <v>40</v>
      </c>
    </row>
    <row r="12">
      <c r="A12" s="61">
        <v>11.0</v>
      </c>
      <c r="B12" s="62" t="s">
        <v>674</v>
      </c>
      <c r="C12" s="62" t="s">
        <v>729</v>
      </c>
      <c r="D12" s="62" t="s">
        <v>730</v>
      </c>
      <c r="E12" s="62" t="s">
        <v>731</v>
      </c>
      <c r="F12" s="62" t="s">
        <v>714</v>
      </c>
      <c r="G12" s="62"/>
      <c r="H12" s="64" t="s">
        <v>715</v>
      </c>
      <c r="I12" s="64" t="s">
        <v>679</v>
      </c>
      <c r="J12" s="62"/>
      <c r="K12" s="62"/>
      <c r="L12" s="62"/>
      <c r="M12" s="62" t="s">
        <v>732</v>
      </c>
      <c r="N12" s="62" t="s">
        <v>672</v>
      </c>
      <c r="O12" s="62" t="s">
        <v>733</v>
      </c>
      <c r="P12" s="65" t="str">
        <f>HYPERLINK("https://digital.ncdcr.gov/Documents/Detail/memorandum-to-governor-terry-sanford-subject-racial-situation-in-fayetteville-and-wilmington-july-11-1963/272843","View Item")</f>
        <v>View Item</v>
      </c>
      <c r="Q12" s="62"/>
      <c r="R12" s="74" t="s">
        <v>40</v>
      </c>
    </row>
    <row r="13">
      <c r="A13" s="67">
        <v>12.0</v>
      </c>
      <c r="B13" s="69" t="s">
        <v>674</v>
      </c>
      <c r="C13" s="69" t="s">
        <v>734</v>
      </c>
      <c r="D13" s="69" t="s">
        <v>735</v>
      </c>
      <c r="E13" s="69" t="s">
        <v>736</v>
      </c>
      <c r="F13" s="69" t="s">
        <v>714</v>
      </c>
      <c r="G13" s="69"/>
      <c r="H13" s="68" t="s">
        <v>715</v>
      </c>
      <c r="I13" s="68" t="s">
        <v>679</v>
      </c>
      <c r="J13" s="69"/>
      <c r="K13" s="69"/>
      <c r="L13" s="69"/>
      <c r="M13" s="69" t="s">
        <v>732</v>
      </c>
      <c r="N13" s="69" t="s">
        <v>672</v>
      </c>
      <c r="O13" s="69" t="s">
        <v>737</v>
      </c>
      <c r="P13" s="71" t="str">
        <f>HYPERLINK("https://digital.ncdcr.gov/Documents/Detail/memorandum-to-governor-terry-sanford-subject-racial-situation-in-fayetteville-july-10-1963/272840","View Item")</f>
        <v>View Item</v>
      </c>
      <c r="Q13" s="69"/>
      <c r="R13" s="74" t="s">
        <v>40</v>
      </c>
    </row>
    <row r="14">
      <c r="A14" s="61">
        <v>13.0</v>
      </c>
      <c r="B14" s="64" t="s">
        <v>674</v>
      </c>
      <c r="C14" s="62" t="s">
        <v>738</v>
      </c>
      <c r="D14" s="64" t="s">
        <v>739</v>
      </c>
      <c r="E14" s="72">
        <v>23169.0</v>
      </c>
      <c r="F14" s="64" t="s">
        <v>685</v>
      </c>
      <c r="G14" s="62"/>
      <c r="H14" s="64" t="s">
        <v>715</v>
      </c>
      <c r="I14" s="64" t="s">
        <v>57</v>
      </c>
      <c r="J14" s="62"/>
      <c r="K14" s="62"/>
      <c r="L14" s="62"/>
      <c r="M14" s="64" t="s">
        <v>740</v>
      </c>
      <c r="N14" s="69" t="s">
        <v>672</v>
      </c>
      <c r="O14" s="62" t="s">
        <v>741</v>
      </c>
      <c r="P14" s="65" t="str">
        <f>HYPERLINK("https://digital.ncdcr.gov/Documents/Detail/memorandum-to-governor-terry-sanford-subject-report-on-racial-incidents-greensboro-june-7-1963/272822","View Item")</f>
        <v>View Item</v>
      </c>
      <c r="Q14" s="62"/>
      <c r="R14" s="74" t="s">
        <v>40</v>
      </c>
    </row>
    <row r="15">
      <c r="A15" s="67">
        <v>14.0</v>
      </c>
      <c r="B15" s="68" t="s">
        <v>25</v>
      </c>
      <c r="C15" s="69" t="s">
        <v>742</v>
      </c>
      <c r="D15" s="68" t="s">
        <v>743</v>
      </c>
      <c r="E15" s="70">
        <v>24895.0</v>
      </c>
      <c r="F15" s="68" t="s">
        <v>744</v>
      </c>
      <c r="G15" s="69"/>
      <c r="H15" s="68" t="s">
        <v>745</v>
      </c>
      <c r="I15" s="68" t="s">
        <v>746</v>
      </c>
      <c r="J15" s="69"/>
      <c r="K15" s="69"/>
      <c r="L15" s="69"/>
      <c r="M15" s="68" t="s">
        <v>747</v>
      </c>
      <c r="N15" s="68" t="s">
        <v>672</v>
      </c>
      <c r="O15" s="69" t="s">
        <v>748</v>
      </c>
      <c r="P15" s="71" t="str">
        <f>HYPERLINK("https://digital.ncdcr.gov/Documents/Detail/memorandum-to-major-john-laws-from-lieutenant-l.-j.-lance-subject-incident-involving-possible-racial-overtones-february-27-1968/273927","View Item")</f>
        <v>View Item</v>
      </c>
      <c r="Q15" s="69"/>
      <c r="R15" s="74" t="s">
        <v>40</v>
      </c>
    </row>
    <row r="16">
      <c r="A16" s="61">
        <v>15.0</v>
      </c>
      <c r="B16" s="62" t="s">
        <v>25</v>
      </c>
      <c r="C16" s="62" t="s">
        <v>749</v>
      </c>
      <c r="D16" s="62" t="s">
        <v>750</v>
      </c>
      <c r="E16" s="62" t="s">
        <v>751</v>
      </c>
      <c r="F16" s="62" t="s">
        <v>752</v>
      </c>
      <c r="G16" s="62"/>
      <c r="H16" s="64" t="s">
        <v>753</v>
      </c>
      <c r="I16" s="62"/>
      <c r="J16" s="62"/>
      <c r="K16" s="62"/>
      <c r="L16" s="62"/>
      <c r="M16" s="62" t="s">
        <v>754</v>
      </c>
      <c r="N16" s="62" t="s">
        <v>672</v>
      </c>
      <c r="O16" s="62" t="s">
        <v>755</v>
      </c>
      <c r="P16" s="65" t="str">
        <f>HYPERLINK("https://digital.ncdcr.gov/Documents/Detail/memorandum-to-mr.-gill-from-governor-moore-september-1-1965/272650","View Item")</f>
        <v>View Item</v>
      </c>
      <c r="Q16" s="62"/>
      <c r="R16" s="74" t="s">
        <v>40</v>
      </c>
    </row>
    <row r="17">
      <c r="A17" s="67">
        <v>16.0</v>
      </c>
      <c r="B17" s="69" t="s">
        <v>710</v>
      </c>
      <c r="C17" s="69" t="s">
        <v>756</v>
      </c>
      <c r="D17" s="69" t="s">
        <v>757</v>
      </c>
      <c r="E17" s="69" t="s">
        <v>758</v>
      </c>
      <c r="F17" s="69" t="s">
        <v>726</v>
      </c>
      <c r="G17" s="69"/>
      <c r="H17" s="68" t="s">
        <v>759</v>
      </c>
      <c r="I17" s="68" t="s">
        <v>57</v>
      </c>
      <c r="J17" s="69"/>
      <c r="K17" s="69"/>
      <c r="L17" s="69"/>
      <c r="M17" s="69" t="s">
        <v>716</v>
      </c>
      <c r="N17" s="69" t="s">
        <v>672</v>
      </c>
      <c r="O17" s="69" t="s">
        <v>760</v>
      </c>
      <c r="P17" s="71" t="str">
        <f>HYPERLINK("https://digital.ncdcr.gov/Documents/Detail/memorandum-to-mr.-tom-lambeth-administrative-assistant-to-the-governor-subject-core-report-by-captain-a.-w.-welch-state-highway-patrol-november-20-1962/272762","View Item")</f>
        <v>View Item</v>
      </c>
      <c r="Q17" s="69"/>
      <c r="R17" s="74" t="s">
        <v>40</v>
      </c>
    </row>
    <row r="18">
      <c r="A18" s="61">
        <v>17.0</v>
      </c>
      <c r="B18" s="62" t="s">
        <v>230</v>
      </c>
      <c r="C18" s="62" t="s">
        <v>761</v>
      </c>
      <c r="D18" s="62" t="s">
        <v>762</v>
      </c>
      <c r="E18" s="62" t="s">
        <v>763</v>
      </c>
      <c r="F18" s="62" t="s">
        <v>764</v>
      </c>
      <c r="G18" s="62"/>
      <c r="H18" s="64" t="s">
        <v>765</v>
      </c>
      <c r="I18" s="62"/>
      <c r="J18" s="62"/>
      <c r="K18" s="62"/>
      <c r="L18" s="62"/>
      <c r="M18" s="62" t="s">
        <v>766</v>
      </c>
      <c r="N18" s="62" t="s">
        <v>672</v>
      </c>
      <c r="O18" s="62" t="s">
        <v>767</v>
      </c>
      <c r="P18" s="65" t="str">
        <f>HYPERLINK("https://digital.ncdcr.gov/Documents/Detail/memorandum-to-robert-giles-from-governor-hodges-re-governor-hodges-discussions-with-various-southern-governors-on-the-lunch-counter-problem-march-9-1960/272465","View Item")</f>
        <v>View Item</v>
      </c>
      <c r="Q18" s="62"/>
      <c r="R18" s="74" t="s">
        <v>40</v>
      </c>
    </row>
    <row r="19">
      <c r="A19" s="67">
        <v>18.0</v>
      </c>
      <c r="B19" s="69" t="s">
        <v>710</v>
      </c>
      <c r="C19" s="69" t="s">
        <v>768</v>
      </c>
      <c r="D19" s="69" t="s">
        <v>769</v>
      </c>
      <c r="E19" s="69" t="s">
        <v>770</v>
      </c>
      <c r="F19" s="69" t="s">
        <v>771</v>
      </c>
      <c r="G19" s="69"/>
      <c r="H19" s="68" t="s">
        <v>715</v>
      </c>
      <c r="I19" s="69"/>
      <c r="J19" s="69"/>
      <c r="K19" s="69"/>
      <c r="L19" s="69"/>
      <c r="M19" s="69" t="s">
        <v>772</v>
      </c>
      <c r="N19" s="69" t="s">
        <v>672</v>
      </c>
      <c r="O19" s="69" t="s">
        <v>773</v>
      </c>
      <c r="P19" s="71" t="str">
        <f>HYPERLINK("https://digital.ncdcr.gov/Documents/Detail/memorandum-a-discussion-in-reference-to-equality-of-opportunity-in-state-government-and-a-request-for-qualified-negroes-to-be-employed-in-state-governmental-agencies-and-departments-on-an-equal-basis-with-other-c"&amp;"itizens-october-27-1961/272745","View Item")</f>
        <v>View Item</v>
      </c>
      <c r="Q19" s="69"/>
      <c r="R19" s="74" t="s">
        <v>40</v>
      </c>
    </row>
    <row r="20">
      <c r="A20" s="61">
        <v>19.0</v>
      </c>
      <c r="B20" s="62" t="s">
        <v>25</v>
      </c>
      <c r="C20" s="62" t="s">
        <v>774</v>
      </c>
      <c r="D20" s="62" t="s">
        <v>775</v>
      </c>
      <c r="E20" s="62" t="s">
        <v>776</v>
      </c>
      <c r="F20" s="64" t="s">
        <v>777</v>
      </c>
      <c r="G20" s="62"/>
      <c r="H20" s="64" t="s">
        <v>778</v>
      </c>
      <c r="I20" s="62"/>
      <c r="J20" s="62"/>
      <c r="K20" s="62"/>
      <c r="L20" s="62"/>
      <c r="M20" s="62" t="s">
        <v>779</v>
      </c>
      <c r="N20" s="62" t="s">
        <v>780</v>
      </c>
      <c r="O20" s="62" t="s">
        <v>781</v>
      </c>
      <c r="P20" s="65" t="str">
        <f>HYPERLINK("https://digital.ncdcr.gov/Documents/Detail/wtvd-code-of-conduct-regarding-civil-disorder/274272","View Item")</f>
        <v>View Item</v>
      </c>
      <c r="Q20" s="62"/>
      <c r="R20" s="74" t="s">
        <v>40</v>
      </c>
    </row>
  </sheetData>
  <dataValidations>
    <dataValidation type="list" allowBlank="1" showErrorMessage="1" sqref="R2:R20">
      <formula1>"Handwritten,Mixed,Typed"</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2025-03-04T21:56:16Z</dcterms:created>
  <dc:creator>openpyxl</dc:creator>
</cp:coreProperties>
</file>