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hu\OneDrive\Documents\Fintech\"/>
    </mc:Choice>
  </mc:AlternateContent>
  <xr:revisionPtr revIDLastSave="0" documentId="8_{C190154D-BC36-41DA-A077-0BD0D59F6D6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ADME" sheetId="5" r:id="rId1"/>
    <sheet name="raw_data" sheetId="1" r:id="rId2"/>
    <sheet name="calculations" sheetId="2" r:id="rId3"/>
    <sheet name="dashboard" sheetId="3" r:id="rId4"/>
    <sheet name="not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B3" i="3"/>
  <c r="G3" i="3"/>
  <c r="E3" i="3"/>
  <c r="D3" i="3"/>
  <c r="C3" i="3"/>
  <c r="E2" i="2"/>
  <c r="E3" i="2"/>
  <c r="E4" i="2"/>
  <c r="E5" i="2"/>
  <c r="E6" i="2"/>
  <c r="E7" i="2"/>
  <c r="G3" i="2"/>
  <c r="G4" i="2"/>
  <c r="G5" i="2"/>
  <c r="G6" i="2"/>
  <c r="G7" i="2"/>
  <c r="G2" i="2"/>
  <c r="F3" i="2"/>
  <c r="F4" i="2"/>
  <c r="F5" i="2"/>
  <c r="F6" i="2"/>
  <c r="F7" i="2"/>
  <c r="F2" i="2"/>
  <c r="D3" i="2"/>
  <c r="D4" i="2"/>
  <c r="D5" i="2"/>
  <c r="D6" i="2"/>
  <c r="D7" i="2"/>
  <c r="D2" i="2"/>
  <c r="C3" i="2"/>
  <c r="C4" i="2"/>
  <c r="C5" i="2"/>
  <c r="C6" i="2"/>
  <c r="C7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<sst xmlns="http://schemas.openxmlformats.org/spreadsheetml/2006/main" count="53" uniqueCount="46">
  <si>
    <t>Month</t>
  </si>
  <si>
    <t>New Customers</t>
  </si>
  <si>
    <t>Marketing Spend ($)</t>
  </si>
  <si>
    <t>Revenue ($)</t>
  </si>
  <si>
    <t>Active Customers (Start)</t>
  </si>
  <si>
    <t>Churned Customers</t>
  </si>
  <si>
    <t>Active Customers (End)</t>
  </si>
  <si>
    <t>Jan 2024</t>
  </si>
  <si>
    <t>Feb 2024</t>
  </si>
  <si>
    <t>Mar 2024</t>
  </si>
  <si>
    <t>Apr 2024</t>
  </si>
  <si>
    <t>May 2024</t>
  </si>
  <si>
    <t>Jun 2024</t>
  </si>
  <si>
    <t xml:space="preserve">CAC : cost of acquiring new customer </t>
  </si>
  <si>
    <t>CAC = Marketing cost/ new customers</t>
  </si>
  <si>
    <t xml:space="preserve">ARPU : average revenue per unit </t>
  </si>
  <si>
    <t xml:space="preserve">ARPU = Revenue / customer </t>
  </si>
  <si>
    <t>LTV = ARPU * customer life</t>
  </si>
  <si>
    <t>LTV : lifetime value ,  revenue provided by a customer during a given period , here we have taken 12 months as the life.</t>
  </si>
  <si>
    <t xml:space="preserve"> churn % = customers churned / no. of customers in the start of period </t>
  </si>
  <si>
    <t>churn % - no. of people who left or didn’t use the service any longer</t>
  </si>
  <si>
    <t xml:space="preserve">new net customer </t>
  </si>
  <si>
    <t>new customers - customers churned</t>
  </si>
  <si>
    <t>MRR : monthly recurring revenue , here we have assumed it to simply equal the revenue and revenue to be stable</t>
  </si>
  <si>
    <t>MRR = revenue (here)</t>
  </si>
  <si>
    <t>CAC</t>
  </si>
  <si>
    <t>LTV</t>
  </si>
  <si>
    <t>ARPU</t>
  </si>
  <si>
    <t>Churn rate</t>
  </si>
  <si>
    <t>MRR</t>
  </si>
  <si>
    <t>Net new customers</t>
  </si>
  <si>
    <t>Latest CAC</t>
  </si>
  <si>
    <t>Latest ARPU</t>
  </si>
  <si>
    <t>Latest LTV</t>
  </si>
  <si>
    <t>Latest Churn rate</t>
  </si>
  <si>
    <t>Latest MRR</t>
  </si>
  <si>
    <t>Net New Customers</t>
  </si>
  <si>
    <t>positive linear trend of MRR signifies increasing stable revenues</t>
  </si>
  <si>
    <t xml:space="preserve"> Churn dropped from 8% to 5%, showing stronger customer retention month-over-month </t>
  </si>
  <si>
    <t>declining cost of acquiring new customer (downward trend) is a positive sign for the company</t>
  </si>
  <si>
    <t>Fintech Revenue Tracker</t>
  </si>
  <si>
    <t>This Excel dashboard analyzes monthly revenue, customer retention, acquisition costs, and other key metrics for a hypothetical fintech startup.</t>
  </si>
  <si>
    <r>
      <t>Metrics Covered:</t>
    </r>
    <r>
      <rPr>
        <sz val="11"/>
        <color theme="1"/>
        <rFont val="Calibri"/>
        <family val="2"/>
        <scheme val="minor"/>
      </rPr>
      <t xml:space="preserve"> CAC, LTV, ARPU, MRR, Churn Rate, Net New Customers</t>
    </r>
  </si>
  <si>
    <r>
      <t>Tools Used:</t>
    </r>
    <r>
      <rPr>
        <sz val="11"/>
        <color theme="1"/>
        <rFont val="Calibri"/>
        <family val="2"/>
        <scheme val="minor"/>
      </rPr>
      <t xml:space="preserve"> Excel functions (IF, SUMIFS, VLOOKUP), line/bar charts, KPI cards</t>
    </r>
  </si>
  <si>
    <t>📌 Built as part of a personal learning project to strengthen Excel, analytics, and fintech domain understanding.</t>
  </si>
  <si>
    <t>Net New Customers has been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</si>
</sst>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calculations!$F$1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calculations!$A$2:$A$7</c:f>
              <c:strCache>
                <c:ptCount val="6"/>
                <c:pt idx="0">
                  <c:v>Jan 2024</c:v>
                </c:pt>
                <c:pt idx="1">
                  <c:v>Feb 2024</c:v>
                </c:pt>
                <c:pt idx="2">
                  <c:v>Mar 2024</c:v>
                </c:pt>
                <c:pt idx="3">
                  <c:v>Apr 2024</c:v>
                </c:pt>
                <c:pt idx="4">
                  <c:v>May 2024</c:v>
                </c:pt>
                <c:pt idx="5">
                  <c:v>Jun 2024</c:v>
                </c:pt>
              </c:strCache>
            </c:strRef>
          </c:cat>
          <c:val>
            <c:numRef>
              <c:f>calculations!$F$2:$F$7</c:f>
              <c:numCache>
                <c:formatCode>"$"#,##0.00</c:formatCode>
                <c:ptCount val="6"/>
                <c:pt idx="0">
                  <c:v>35000</c:v>
                </c:pt>
                <c:pt idx="1">
                  <c:v>33000</c:v>
                </c:pt>
                <c:pt idx="2">
                  <c:v>45000</c:v>
                </c:pt>
                <c:pt idx="3">
                  <c:v>52000</c:v>
                </c:pt>
                <c:pt idx="4">
                  <c:v>50000</c:v>
                </c:pt>
                <c:pt idx="5">
                  <c:v>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90C-BA9C-6359AE13A7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1773440"/>
        <c:axId val="1201772480"/>
      </c:lineChart>
      <c:catAx>
        <c:axId val="12017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72480"/>
        <c:crosses val="autoZero"/>
        <c:auto val="1"/>
        <c:lblAlgn val="ctr"/>
        <c:lblOffset val="100"/>
        <c:noMultiLvlLbl val="0"/>
      </c:catAx>
      <c:valAx>
        <c:axId val="120177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Churn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calculations!$E$1</c:f>
              <c:strCache>
                <c:ptCount val="1"/>
                <c:pt idx="0">
                  <c:v>Churn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calculations!$A$2:$A$7</c:f>
              <c:strCache>
                <c:ptCount val="6"/>
                <c:pt idx="0">
                  <c:v>Jan 2024</c:v>
                </c:pt>
                <c:pt idx="1">
                  <c:v>Feb 2024</c:v>
                </c:pt>
                <c:pt idx="2">
                  <c:v>Mar 2024</c:v>
                </c:pt>
                <c:pt idx="3">
                  <c:v>Apr 2024</c:v>
                </c:pt>
                <c:pt idx="4">
                  <c:v>May 2024</c:v>
                </c:pt>
                <c:pt idx="5">
                  <c:v>Jun 2024</c:v>
                </c:pt>
              </c:strCache>
            </c:strRef>
          </c:cat>
          <c:val>
            <c:numRef>
              <c:f>calculations!$E$2:$E$7</c:f>
              <c:numCache>
                <c:formatCode>0%</c:formatCode>
                <c:ptCount val="6"/>
                <c:pt idx="0">
                  <c:v>0</c:v>
                </c:pt>
                <c:pt idx="1">
                  <c:v>8.3333333333333329E-2</c:v>
                </c:pt>
                <c:pt idx="2">
                  <c:v>6.9767441860465115E-2</c:v>
                </c:pt>
                <c:pt idx="3">
                  <c:v>5.6338028169014086E-2</c:v>
                </c:pt>
                <c:pt idx="4">
                  <c:v>4.807692307692308E-2</c:v>
                </c:pt>
                <c:pt idx="5">
                  <c:v>4.5112781954887216E-2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C-445D-BF1A-FC20A81E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1180800"/>
        <c:axId val="661189920"/>
      </c:barChart>
      <c:catAx>
        <c:axId val="6611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89920"/>
        <c:crosses val="autoZero"/>
        <c:auto val="1"/>
        <c:lblAlgn val="ctr"/>
        <c:lblOffset val="100"/>
        <c:noMultiLvlLbl val="0"/>
      </c:catAx>
      <c:valAx>
        <c:axId val="6611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8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calculations!$B$1</c:f>
              <c:strCache>
                <c:ptCount val="1"/>
                <c:pt idx="0">
                  <c:v>CAC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calculations!$A$2:$A$7</c:f>
              <c:strCache>
                <c:ptCount val="6"/>
                <c:pt idx="0">
                  <c:v>Jan 2024</c:v>
                </c:pt>
                <c:pt idx="1">
                  <c:v>Feb 2024</c:v>
                </c:pt>
                <c:pt idx="2">
                  <c:v>Mar 2024</c:v>
                </c:pt>
                <c:pt idx="3">
                  <c:v>Apr 2024</c:v>
                </c:pt>
                <c:pt idx="4">
                  <c:v>May 2024</c:v>
                </c:pt>
                <c:pt idx="5">
                  <c:v>Jun 2024</c:v>
                </c:pt>
              </c:strCache>
            </c:strRef>
          </c:cat>
          <c:val>
            <c:numRef>
              <c:f>calculations!$B$2:$B$7</c:f>
              <c:numCache>
                <c:formatCode>"$"#,##0.00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150</c:v>
                </c:pt>
                <c:pt idx="4">
                  <c:v>156.25</c:v>
                </c:pt>
                <c:pt idx="5">
                  <c:v>164.28571428571428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B-45E4-A6A7-03C1448C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99040"/>
        <c:axId val="661199520"/>
      </c:lineChart>
      <c:catAx>
        <c:axId val="661199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99520"/>
        <c:crosses val="autoZero"/>
        <c:auto val="1"/>
        <c:lblAlgn val="ctr"/>
        <c:lblOffset val="100"/>
        <c:noMultiLvlLbl val="0"/>
      </c:catAx>
      <c:valAx>
        <c:axId val="661199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99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calculations!$G$1</c:f>
              <c:strCache>
                <c:ptCount val="1"/>
                <c:pt idx="0">
                  <c:v>Net new customers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calculations!$A$2:$A$7</c:f>
              <c:strCache>
                <c:ptCount val="6"/>
                <c:pt idx="0">
                  <c:v>Jan 2024</c:v>
                </c:pt>
                <c:pt idx="1">
                  <c:v>Feb 2024</c:v>
                </c:pt>
                <c:pt idx="2">
                  <c:v>Mar 2024</c:v>
                </c:pt>
                <c:pt idx="3">
                  <c:v>Apr 2024</c:v>
                </c:pt>
                <c:pt idx="4">
                  <c:v>May 2024</c:v>
                </c:pt>
                <c:pt idx="5">
                  <c:v>Jun 2024</c:v>
                </c:pt>
              </c:strCache>
            </c:strRef>
          </c:cat>
          <c:val>
            <c:numRef>
              <c:f>calculations!$G$2:$G$7</c:f>
              <c:numCache>
                <c:formatCode>General</c:formatCode>
                <c:ptCount val="6"/>
                <c:pt idx="0">
                  <c:v>115</c:v>
                </c:pt>
                <c:pt idx="1">
                  <c:v>90</c:v>
                </c:pt>
                <c:pt idx="2">
                  <c:v>135</c:v>
                </c:pt>
                <c:pt idx="3">
                  <c:v>160</c:v>
                </c:pt>
                <c:pt idx="4">
                  <c:v>135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8-4A0C-A822-1E572E71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8700464"/>
        <c:axId val="548701904"/>
      </c:barChart>
      <c:catAx>
        <c:axId val="5487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01904"/>
        <c:crosses val="autoZero"/>
        <c:auto val="1"/>
        <c:lblAlgn val="ctr"/>
        <c:lblOffset val="100"/>
        <c:noMultiLvlLbl val="0"/>
      </c:catAx>
      <c:valAx>
        <c:axId val="548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0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6</xdr:row>
      <xdr:rowOff>3810</xdr:rowOff>
    </xdr:from>
    <xdr:to>
      <xdr:col>7</xdr:col>
      <xdr:colOff>15240</xdr:colOff>
      <xdr:row>21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35EC21-94F9-0BA1-9E02-1016612EF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5</xdr:row>
      <xdr:rowOff>175260</xdr:rowOff>
    </xdr:from>
    <xdr:to>
      <xdr:col>18</xdr:col>
      <xdr:colOff>601980</xdr:colOff>
      <xdr:row>21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8A12E-9133-B8B0-C99D-4FDDD902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23</xdr:row>
      <xdr:rowOff>163830</xdr:rowOff>
    </xdr:from>
    <xdr:to>
      <xdr:col>7</xdr:col>
      <xdr:colOff>15240</xdr:colOff>
      <xdr:row>41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683C3B-FD30-E8B6-0FBF-12DE06C11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171450</xdr:rowOff>
    </xdr:from>
    <xdr:to>
      <xdr:col>19</xdr:col>
      <xdr:colOff>274320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C0F2F-49B2-3AB4-B5F4-5A4806FA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2D8B-923F-4E4B-BD3E-362FC19C8B5A}">
  <dimension ref="A1:A7"/>
  <sheetViews>
    <sheetView workbookViewId="0">
      <selection activeCell="B8" sqref="B8"/>
    </sheetView>
  </sheetViews>
  <sheetFormatPr defaultRowHeight="14.4" x14ac:dyDescent="0.3"/>
  <cols>
    <col min="1" max="1" width="119.33203125" bestFit="1" customWidth="1"/>
  </cols>
  <sheetData>
    <row r="1" spans="1:1" x14ac:dyDescent="0.3">
      <c r="A1" s="2" t="s">
        <v>40</v>
      </c>
    </row>
    <row r="2" spans="1:1" x14ac:dyDescent="0.3">
      <c r="A2" s="30" t="s">
        <v>41</v>
      </c>
    </row>
    <row r="3" spans="1:1" x14ac:dyDescent="0.3">
      <c r="A3" s="30"/>
    </row>
    <row r="4" spans="1:1" x14ac:dyDescent="0.3">
      <c r="A4" s="2" t="s">
        <v>42</v>
      </c>
    </row>
    <row r="5" spans="1:1" x14ac:dyDescent="0.3">
      <c r="A5" s="2" t="s">
        <v>43</v>
      </c>
    </row>
    <row r="6" spans="1:1" x14ac:dyDescent="0.3">
      <c r="A6" s="30"/>
    </row>
    <row r="7" spans="1:1" x14ac:dyDescent="0.3">
      <c r="A7" s="30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2" sqref="B2"/>
    </sheetView>
  </sheetViews>
  <sheetFormatPr defaultRowHeight="14.4" x14ac:dyDescent="0.3"/>
  <cols>
    <col min="1" max="1" width="9" bestFit="1" customWidth="1"/>
    <col min="2" max="2" width="14.21875" bestFit="1" customWidth="1"/>
    <col min="3" max="3" width="18.44140625" bestFit="1" customWidth="1"/>
    <col min="4" max="4" width="11.109375" bestFit="1" customWidth="1"/>
    <col min="5" max="5" width="21.6640625" bestFit="1" customWidth="1"/>
    <col min="6" max="6" width="17.77734375" bestFit="1" customWidth="1"/>
    <col min="7" max="7" width="20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120</v>
      </c>
      <c r="C2">
        <v>24000</v>
      </c>
      <c r="D2">
        <v>35000</v>
      </c>
      <c r="E2">
        <v>0</v>
      </c>
      <c r="F2">
        <v>5</v>
      </c>
      <c r="G2">
        <v>115</v>
      </c>
    </row>
    <row r="3" spans="1:7" x14ac:dyDescent="0.3">
      <c r="A3" t="s">
        <v>8</v>
      </c>
      <c r="B3">
        <v>100</v>
      </c>
      <c r="C3">
        <v>20000</v>
      </c>
      <c r="D3">
        <v>33000</v>
      </c>
      <c r="E3">
        <v>120</v>
      </c>
      <c r="F3">
        <v>10</v>
      </c>
      <c r="G3">
        <v>210</v>
      </c>
    </row>
    <row r="4" spans="1:7" x14ac:dyDescent="0.3">
      <c r="A4" t="s">
        <v>9</v>
      </c>
      <c r="B4">
        <v>150</v>
      </c>
      <c r="C4">
        <v>30000</v>
      </c>
      <c r="D4">
        <v>45000</v>
      </c>
      <c r="E4">
        <v>215</v>
      </c>
      <c r="F4">
        <v>15</v>
      </c>
      <c r="G4">
        <v>350</v>
      </c>
    </row>
    <row r="5" spans="1:7" x14ac:dyDescent="0.3">
      <c r="A5" t="s">
        <v>10</v>
      </c>
      <c r="B5">
        <v>180</v>
      </c>
      <c r="C5">
        <v>27000</v>
      </c>
      <c r="D5">
        <v>52000</v>
      </c>
      <c r="E5">
        <v>355</v>
      </c>
      <c r="F5">
        <v>20</v>
      </c>
      <c r="G5">
        <v>515</v>
      </c>
    </row>
    <row r="6" spans="1:7" x14ac:dyDescent="0.3">
      <c r="A6" t="s">
        <v>11</v>
      </c>
      <c r="B6">
        <v>160</v>
      </c>
      <c r="C6">
        <v>25000</v>
      </c>
      <c r="D6">
        <v>50000</v>
      </c>
      <c r="E6">
        <v>520</v>
      </c>
      <c r="F6">
        <v>25</v>
      </c>
      <c r="G6">
        <v>655</v>
      </c>
    </row>
    <row r="7" spans="1:7" x14ac:dyDescent="0.3">
      <c r="A7" t="s">
        <v>12</v>
      </c>
      <c r="B7">
        <v>140</v>
      </c>
      <c r="C7">
        <v>23000</v>
      </c>
      <c r="D7">
        <v>47000</v>
      </c>
      <c r="E7">
        <v>665</v>
      </c>
      <c r="F7">
        <v>30</v>
      </c>
      <c r="G7">
        <v>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0D60-9518-41F5-BC76-FCAAF5E0F2A5}">
  <dimension ref="A1:G7"/>
  <sheetViews>
    <sheetView workbookViewId="0">
      <selection activeCell="E3" sqref="E3"/>
    </sheetView>
  </sheetViews>
  <sheetFormatPr defaultColWidth="13.44140625" defaultRowHeight="14.4" x14ac:dyDescent="0.3"/>
  <cols>
    <col min="6" max="6" width="9.77734375" customWidth="1"/>
    <col min="7" max="7" width="17.33203125" bestFit="1" customWidth="1"/>
  </cols>
  <sheetData>
    <row r="1" spans="1:7" s="2" customFormat="1" ht="15" thickBot="1" x14ac:dyDescent="0.35">
      <c r="A1" s="5" t="s">
        <v>0</v>
      </c>
      <c r="B1" s="6" t="s">
        <v>25</v>
      </c>
      <c r="C1" s="6" t="s">
        <v>27</v>
      </c>
      <c r="D1" s="6" t="s">
        <v>26</v>
      </c>
      <c r="E1" s="6" t="s">
        <v>28</v>
      </c>
      <c r="F1" s="6" t="s">
        <v>29</v>
      </c>
      <c r="G1" s="6" t="s">
        <v>30</v>
      </c>
    </row>
    <row r="2" spans="1:7" ht="15" thickTop="1" x14ac:dyDescent="0.3">
      <c r="A2" s="3" t="s">
        <v>7</v>
      </c>
      <c r="B2" s="29">
        <f>raw_data!C2/raw_data!B2</f>
        <v>200</v>
      </c>
      <c r="C2" s="29">
        <f>raw_data!D2/raw_data!G2</f>
        <v>304.3478260869565</v>
      </c>
      <c r="D2" s="29">
        <f>C2*12</f>
        <v>3652.173913043478</v>
      </c>
      <c r="E2" s="4" t="str">
        <f>IF(raw_data!E2 = 0, "N/A", raw_data!F2/raw_data!E2)</f>
        <v>N/A</v>
      </c>
      <c r="F2" s="29">
        <f>raw_data!D2</f>
        <v>35000</v>
      </c>
      <c r="G2" s="3">
        <f>raw_data!B2-raw_data!F2</f>
        <v>115</v>
      </c>
    </row>
    <row r="3" spans="1:7" x14ac:dyDescent="0.3">
      <c r="A3" s="3" t="s">
        <v>8</v>
      </c>
      <c r="B3" s="29">
        <f>raw_data!C3/raw_data!B3</f>
        <v>200</v>
      </c>
      <c r="C3" s="29">
        <f>raw_data!D3/raw_data!G3</f>
        <v>157.14285714285714</v>
      </c>
      <c r="D3" s="29">
        <f t="shared" ref="D3:D7" si="0">C3*12</f>
        <v>1885.7142857142858</v>
      </c>
      <c r="E3" s="4">
        <f>IF(raw_data!E3 = 0, "N/A", raw_data!F3/raw_data!E3)</f>
        <v>8.3333333333333329E-2</v>
      </c>
      <c r="F3" s="29">
        <f>raw_data!D3</f>
        <v>33000</v>
      </c>
      <c r="G3" s="3">
        <f>raw_data!B3-raw_data!F3</f>
        <v>90</v>
      </c>
    </row>
    <row r="4" spans="1:7" x14ac:dyDescent="0.3">
      <c r="A4" s="3" t="s">
        <v>9</v>
      </c>
      <c r="B4" s="29">
        <f>raw_data!C4/raw_data!B4</f>
        <v>200</v>
      </c>
      <c r="C4" s="29">
        <f>raw_data!D4/raw_data!G4</f>
        <v>128.57142857142858</v>
      </c>
      <c r="D4" s="29">
        <f t="shared" si="0"/>
        <v>1542.8571428571431</v>
      </c>
      <c r="E4" s="4">
        <f>IF(raw_data!E4 = 0, "N/A", raw_data!F4/raw_data!E4)</f>
        <v>6.9767441860465115E-2</v>
      </c>
      <c r="F4" s="29">
        <f>raw_data!D4</f>
        <v>45000</v>
      </c>
      <c r="G4" s="3">
        <f>raw_data!B4-raw_data!F4</f>
        <v>135</v>
      </c>
    </row>
    <row r="5" spans="1:7" x14ac:dyDescent="0.3">
      <c r="A5" s="3" t="s">
        <v>10</v>
      </c>
      <c r="B5" s="29">
        <f>raw_data!C5/raw_data!B5</f>
        <v>150</v>
      </c>
      <c r="C5" s="29">
        <f>raw_data!D5/raw_data!G5</f>
        <v>100.97087378640776</v>
      </c>
      <c r="D5" s="29">
        <f t="shared" si="0"/>
        <v>1211.6504854368932</v>
      </c>
      <c r="E5" s="4">
        <f>IF(raw_data!E5 = 0, "N/A", raw_data!F5/raw_data!E5)</f>
        <v>5.6338028169014086E-2</v>
      </c>
      <c r="F5" s="29">
        <f>raw_data!D5</f>
        <v>52000</v>
      </c>
      <c r="G5" s="3">
        <f>raw_data!B5-raw_data!F5</f>
        <v>160</v>
      </c>
    </row>
    <row r="6" spans="1:7" x14ac:dyDescent="0.3">
      <c r="A6" s="3" t="s">
        <v>11</v>
      </c>
      <c r="B6" s="29">
        <f>raw_data!C6/raw_data!B6</f>
        <v>156.25</v>
      </c>
      <c r="C6" s="29">
        <f>raw_data!D6/raw_data!G6</f>
        <v>76.335877862595424</v>
      </c>
      <c r="D6" s="29">
        <f t="shared" si="0"/>
        <v>916.03053435114509</v>
      </c>
      <c r="E6" s="4">
        <f>IF(raw_data!E6 = 0, "N/A", raw_data!F6/raw_data!E6)</f>
        <v>4.807692307692308E-2</v>
      </c>
      <c r="F6" s="29">
        <f>raw_data!D6</f>
        <v>50000</v>
      </c>
      <c r="G6" s="3">
        <f>raw_data!B6-raw_data!F6</f>
        <v>135</v>
      </c>
    </row>
    <row r="7" spans="1:7" x14ac:dyDescent="0.3">
      <c r="A7" s="3" t="s">
        <v>12</v>
      </c>
      <c r="B7" s="29">
        <f>raw_data!C7/raw_data!B7</f>
        <v>164.28571428571428</v>
      </c>
      <c r="C7" s="29">
        <f>raw_data!D7/raw_data!G7</f>
        <v>60.645161290322584</v>
      </c>
      <c r="D7" s="29">
        <f t="shared" si="0"/>
        <v>727.74193548387098</v>
      </c>
      <c r="E7" s="4">
        <f>IF(raw_data!E7 = 0, "N/A", raw_data!F7/raw_data!E7)</f>
        <v>4.5112781954887216E-2</v>
      </c>
      <c r="F7" s="29">
        <f>raw_data!D7</f>
        <v>47000</v>
      </c>
      <c r="G7" s="3">
        <f>raw_data!B7-raw_data!F7</f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AC50-BDE1-49A0-811F-CA5AFAE1D745}">
  <dimension ref="B1:T43"/>
  <sheetViews>
    <sheetView tabSelected="1" topLeftCell="B21" zoomScaleNormal="100" workbookViewId="0">
      <selection activeCell="K43" sqref="K43:S43"/>
    </sheetView>
  </sheetViews>
  <sheetFormatPr defaultRowHeight="14.4" x14ac:dyDescent="0.3"/>
  <cols>
    <col min="2" max="4" width="12" bestFit="1" customWidth="1"/>
    <col min="5" max="5" width="15.109375" bestFit="1" customWidth="1"/>
    <col min="6" max="6" width="10.33203125" bestFit="1" customWidth="1"/>
    <col min="7" max="7" width="23.5546875" bestFit="1" customWidth="1"/>
  </cols>
  <sheetData>
    <row r="1" spans="2:7" ht="15" thickBot="1" x14ac:dyDescent="0.35"/>
    <row r="2" spans="2:7" x14ac:dyDescent="0.3">
      <c r="B2" s="7" t="s">
        <v>31</v>
      </c>
      <c r="C2" s="8" t="s">
        <v>32</v>
      </c>
      <c r="D2" s="8" t="s">
        <v>33</v>
      </c>
      <c r="E2" s="9" t="s">
        <v>34</v>
      </c>
      <c r="F2" s="10" t="s">
        <v>35</v>
      </c>
      <c r="G2" s="11" t="s">
        <v>36</v>
      </c>
    </row>
    <row r="3" spans="2:7" ht="15" thickBot="1" x14ac:dyDescent="0.35">
      <c r="B3" s="12">
        <f>calculations!B7</f>
        <v>164.28571428571428</v>
      </c>
      <c r="C3" s="13">
        <f>calculations!C7</f>
        <v>60.645161290322584</v>
      </c>
      <c r="D3" s="13">
        <f>calculations!D7</f>
        <v>727.74193548387098</v>
      </c>
      <c r="E3" s="14">
        <f>calculations!E7</f>
        <v>4.5112781954887216E-2</v>
      </c>
      <c r="F3" s="15">
        <f>calculations!F7</f>
        <v>47000</v>
      </c>
      <c r="G3" s="16">
        <f>calculations!G7</f>
        <v>110</v>
      </c>
    </row>
    <row r="21" spans="2:19" ht="15" thickBot="1" x14ac:dyDescent="0.35"/>
    <row r="22" spans="2:19" ht="15" thickBot="1" x14ac:dyDescent="0.35">
      <c r="B22" s="23" t="s">
        <v>37</v>
      </c>
      <c r="C22" s="24"/>
      <c r="D22" s="24"/>
      <c r="E22" s="24"/>
      <c r="F22" s="24"/>
      <c r="G22" s="25"/>
      <c r="K22" s="26" t="s">
        <v>38</v>
      </c>
      <c r="L22" s="27"/>
      <c r="M22" s="27"/>
      <c r="N22" s="27"/>
      <c r="O22" s="27"/>
      <c r="P22" s="27"/>
      <c r="Q22" s="27"/>
      <c r="R22" s="27"/>
      <c r="S22" s="28"/>
    </row>
    <row r="41" spans="2:20" ht="15" thickBot="1" x14ac:dyDescent="0.35"/>
    <row r="42" spans="2:20" x14ac:dyDescent="0.3">
      <c r="B42" s="17" t="s">
        <v>39</v>
      </c>
      <c r="C42" s="18"/>
      <c r="D42" s="18"/>
      <c r="E42" s="18"/>
      <c r="F42" s="18"/>
      <c r="G42" s="19"/>
    </row>
    <row r="43" spans="2:20" ht="15" thickBot="1" x14ac:dyDescent="0.35">
      <c r="B43" s="20"/>
      <c r="C43" s="21"/>
      <c r="D43" s="21"/>
      <c r="E43" s="21"/>
      <c r="F43" s="21"/>
      <c r="G43" s="22"/>
      <c r="H43" s="32"/>
      <c r="I43" s="33"/>
      <c r="J43" s="33"/>
      <c r="K43" s="31" t="s">
        <v>45</v>
      </c>
      <c r="L43" s="31"/>
      <c r="M43" s="31"/>
      <c r="N43" s="31"/>
      <c r="O43" s="31"/>
      <c r="P43" s="31"/>
      <c r="Q43" s="31"/>
      <c r="R43" s="31"/>
      <c r="S43" s="31"/>
      <c r="T43" s="33"/>
    </row>
  </sheetData>
  <mergeCells count="4">
    <mergeCell ref="B42:G43"/>
    <mergeCell ref="B22:G22"/>
    <mergeCell ref="K22:S22"/>
    <mergeCell ref="K43:S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A27F-5436-4CF4-BA6F-825FD57A9F9D}">
  <dimension ref="A1:B6"/>
  <sheetViews>
    <sheetView workbookViewId="0">
      <selection activeCell="A23" sqref="A23"/>
    </sheetView>
  </sheetViews>
  <sheetFormatPr defaultRowHeight="14.4" x14ac:dyDescent="0.3"/>
  <cols>
    <col min="1" max="1" width="98.88671875" bestFit="1" customWidth="1"/>
    <col min="2" max="2" width="59.5546875" bestFit="1" customWidth="1"/>
  </cols>
  <sheetData>
    <row r="1" spans="1:2" x14ac:dyDescent="0.3">
      <c r="A1" t="s">
        <v>13</v>
      </c>
      <c r="B1" t="s">
        <v>14</v>
      </c>
    </row>
    <row r="2" spans="1:2" x14ac:dyDescent="0.3">
      <c r="A2" t="s">
        <v>15</v>
      </c>
      <c r="B2" t="s">
        <v>16</v>
      </c>
    </row>
    <row r="3" spans="1:2" x14ac:dyDescent="0.3">
      <c r="A3" t="s">
        <v>18</v>
      </c>
      <c r="B3" t="s">
        <v>17</v>
      </c>
    </row>
    <row r="4" spans="1:2" x14ac:dyDescent="0.3">
      <c r="A4" t="s">
        <v>20</v>
      </c>
      <c r="B4" t="s">
        <v>19</v>
      </c>
    </row>
    <row r="5" spans="1:2" x14ac:dyDescent="0.3">
      <c r="A5" t="s">
        <v>21</v>
      </c>
      <c r="B5" t="s">
        <v>22</v>
      </c>
    </row>
    <row r="6" spans="1:2" x14ac:dyDescent="0.3">
      <c r="A6" t="s">
        <v>23</v>
      </c>
      <c r="B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raw_data</vt:lpstr>
      <vt:lpstr>calculations</vt:lpstr>
      <vt:lpstr>dashboard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Humaira Ali</cp:lastModifiedBy>
  <dcterms:created xsi:type="dcterms:W3CDTF">2025-05-29T01:13:58Z</dcterms:created>
  <dcterms:modified xsi:type="dcterms:W3CDTF">2025-05-31T01:46:14Z</dcterms:modified>
</cp:coreProperties>
</file>