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Memoire_code\Git\"/>
    </mc:Choice>
  </mc:AlternateContent>
  <xr:revisionPtr revIDLastSave="0" documentId="13_ncr:1_{B93BDB64-CDC6-4DEA-A188-44EAEF79212D}" xr6:coauthVersionLast="44" xr6:coauthVersionMax="44" xr10:uidLastSave="{00000000-0000-0000-0000-000000000000}"/>
  <bookViews>
    <workbookView xWindow="28680" yWindow="1860" windowWidth="29040" windowHeight="15840" activeTab="5" xr2:uid="{9DC1155F-5039-4076-A6FD-90BD8077037E}"/>
  </bookViews>
  <sheets>
    <sheet name="Taproot" sheetId="1" r:id="rId1"/>
    <sheet name="Adventives" sheetId="2" r:id="rId2"/>
    <sheet name="Latérale1" sheetId="3" r:id="rId3"/>
    <sheet name="Tige" sheetId="4" r:id="rId4"/>
    <sheet name="Feuille" sheetId="5" r:id="rId5"/>
    <sheet name="Foliol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6" l="1"/>
  <c r="M15" i="6"/>
  <c r="L15" i="6"/>
  <c r="K15" i="6"/>
  <c r="J15" i="6"/>
  <c r="I15" i="6"/>
  <c r="H15" i="6"/>
  <c r="G15" i="6"/>
  <c r="E15" i="6"/>
  <c r="D15" i="6"/>
  <c r="C15" i="6"/>
  <c r="B15" i="6"/>
  <c r="N14" i="6"/>
  <c r="M14" i="6"/>
  <c r="L14" i="6"/>
  <c r="K14" i="6"/>
  <c r="J14" i="6"/>
  <c r="I14" i="6"/>
  <c r="H14" i="6"/>
  <c r="G14" i="6"/>
  <c r="E14" i="6"/>
  <c r="D14" i="6"/>
  <c r="C14" i="6"/>
  <c r="B14" i="6"/>
  <c r="F13" i="6"/>
  <c r="F12" i="6"/>
  <c r="F11" i="6"/>
  <c r="F10" i="6"/>
  <c r="F9" i="6"/>
  <c r="F8" i="6"/>
  <c r="F7" i="6"/>
  <c r="F6" i="6"/>
  <c r="F5" i="6"/>
  <c r="F4" i="6"/>
  <c r="F3" i="6"/>
  <c r="F2" i="6"/>
  <c r="F15" i="6" s="1"/>
  <c r="N24" i="5"/>
  <c r="M24" i="5"/>
  <c r="L24" i="5"/>
  <c r="K24" i="5"/>
  <c r="J24" i="5"/>
  <c r="I24" i="5"/>
  <c r="H24" i="5"/>
  <c r="G24" i="5"/>
  <c r="E24" i="5"/>
  <c r="D24" i="5"/>
  <c r="C24" i="5"/>
  <c r="B24" i="5"/>
  <c r="N23" i="5"/>
  <c r="M23" i="5"/>
  <c r="L23" i="5"/>
  <c r="K23" i="5"/>
  <c r="J23" i="5"/>
  <c r="I23" i="5"/>
  <c r="H23" i="5"/>
  <c r="G23" i="5"/>
  <c r="E23" i="5"/>
  <c r="D23" i="5"/>
  <c r="C23" i="5"/>
  <c r="B23" i="5"/>
  <c r="F22" i="5"/>
  <c r="F21" i="5"/>
  <c r="F20" i="5"/>
  <c r="F19" i="5"/>
  <c r="F17" i="5"/>
  <c r="F16" i="5"/>
  <c r="F15" i="5"/>
  <c r="F14" i="5"/>
  <c r="F12" i="5"/>
  <c r="F11" i="5"/>
  <c r="F10" i="5"/>
  <c r="F6" i="5"/>
  <c r="F5" i="5"/>
  <c r="F4" i="5"/>
  <c r="F3" i="5"/>
  <c r="F23" i="5" s="1"/>
  <c r="M6" i="4"/>
  <c r="L6" i="4"/>
  <c r="K6" i="4"/>
  <c r="J6" i="4"/>
  <c r="I6" i="4"/>
  <c r="H6" i="4"/>
  <c r="G6" i="4"/>
  <c r="F6" i="4"/>
  <c r="D6" i="4"/>
  <c r="C6" i="4"/>
  <c r="B6" i="4"/>
  <c r="M5" i="4"/>
  <c r="L5" i="4"/>
  <c r="K5" i="4"/>
  <c r="J5" i="4"/>
  <c r="I5" i="4"/>
  <c r="H5" i="4"/>
  <c r="G5" i="4"/>
  <c r="F5" i="4"/>
  <c r="D5" i="4"/>
  <c r="C5" i="4"/>
  <c r="B5" i="4"/>
  <c r="E3" i="4"/>
  <c r="E5" i="4" s="1"/>
  <c r="E2" i="4"/>
  <c r="E3" i="3"/>
  <c r="E4" i="3"/>
  <c r="E5" i="3"/>
  <c r="E6" i="3"/>
  <c r="E7" i="3"/>
  <c r="F8" i="3"/>
  <c r="C8" i="3"/>
  <c r="B8" i="3"/>
  <c r="E8" i="2"/>
  <c r="E7" i="2"/>
  <c r="E6" i="2"/>
  <c r="H8" i="2"/>
  <c r="F8" i="2"/>
  <c r="D8" i="2"/>
  <c r="B8" i="2"/>
  <c r="F14" i="6" l="1"/>
  <c r="F24" i="5"/>
  <c r="E6" i="4"/>
  <c r="H9" i="3" l="1"/>
  <c r="F9" i="3"/>
  <c r="D9" i="3"/>
  <c r="C9" i="3"/>
  <c r="B9" i="3"/>
  <c r="H8" i="3"/>
  <c r="D8" i="3"/>
  <c r="E2" i="3"/>
  <c r="E8" i="3" s="1"/>
  <c r="K9" i="2"/>
  <c r="J9" i="2"/>
  <c r="I9" i="2"/>
  <c r="H9" i="2"/>
  <c r="G9" i="2"/>
  <c r="F9" i="2"/>
  <c r="D9" i="2"/>
  <c r="C9" i="2"/>
  <c r="B9" i="2"/>
  <c r="K8" i="2"/>
  <c r="J8" i="2"/>
  <c r="I8" i="2"/>
  <c r="G8" i="2"/>
  <c r="C8" i="2"/>
  <c r="E5" i="2"/>
  <c r="E4" i="2"/>
  <c r="E3" i="2"/>
  <c r="E2" i="2"/>
  <c r="E9" i="2" s="1"/>
  <c r="M4" i="1"/>
  <c r="L4" i="1"/>
  <c r="K4" i="1"/>
  <c r="J4" i="1"/>
  <c r="I4" i="1"/>
  <c r="H4" i="1"/>
  <c r="G4" i="1"/>
  <c r="F4" i="1"/>
  <c r="E4" i="1"/>
  <c r="D4" i="1"/>
  <c r="C4" i="1"/>
  <c r="B4" i="1" s="1"/>
  <c r="B3" i="1"/>
  <c r="B2" i="1"/>
  <c r="E9" i="3" l="1"/>
</calcChain>
</file>

<file path=xl/sharedStrings.xml><?xml version="1.0" encoding="utf-8"?>
<sst xmlns="http://schemas.openxmlformats.org/spreadsheetml/2006/main" count="190" uniqueCount="60">
  <si>
    <t>r</t>
  </si>
  <si>
    <t>Lmax</t>
  </si>
  <si>
    <t>la</t>
  </si>
  <si>
    <t>lb</t>
  </si>
  <si>
    <t>ln</t>
  </si>
  <si>
    <t>rotbeta</t>
  </si>
  <si>
    <t>a</t>
  </si>
  <si>
    <t>theta</t>
  </si>
  <si>
    <t>Nombre successueur type 1</t>
  </si>
  <si>
    <t>type</t>
  </si>
  <si>
    <t>nombre</t>
  </si>
  <si>
    <t>petite lateral</t>
  </si>
  <si>
    <t>Grand lat</t>
  </si>
  <si>
    <t xml:space="preserve">type </t>
  </si>
  <si>
    <t>longue lat</t>
  </si>
  <si>
    <t>moyenne</t>
  </si>
  <si>
    <t>var</t>
  </si>
  <si>
    <t>plante</t>
  </si>
  <si>
    <t>ON a 21 GF</t>
  </si>
  <si>
    <t>mainstem</t>
  </si>
  <si>
    <t>1-1,2-0,3</t>
  </si>
  <si>
    <t>feuille</t>
  </si>
  <si>
    <t xml:space="preserve">tomate 4 </t>
  </si>
  <si>
    <t>Mainstem</t>
  </si>
  <si>
    <t>tomate 7</t>
  </si>
  <si>
    <t>1,3-0,3</t>
  </si>
  <si>
    <t>Tomate 2</t>
  </si>
  <si>
    <t>lmax feuille</t>
  </si>
  <si>
    <t>Feuille 1</t>
  </si>
  <si>
    <t>0.8-0.4</t>
  </si>
  <si>
    <t>Gf</t>
  </si>
  <si>
    <t>Pf</t>
  </si>
  <si>
    <t>Feuille 2</t>
  </si>
  <si>
    <t>0.7-0.2</t>
  </si>
  <si>
    <t>gf</t>
  </si>
  <si>
    <t>pf</t>
  </si>
  <si>
    <t>Feuille 3</t>
  </si>
  <si>
    <t>0,5-0,2</t>
  </si>
  <si>
    <t>Feuille 4</t>
  </si>
  <si>
    <t>0,7-0,2</t>
  </si>
  <si>
    <t>0,8-0,2</t>
  </si>
  <si>
    <t>Tomate 4</t>
  </si>
  <si>
    <t>0,9-0,2</t>
  </si>
  <si>
    <t>Feuille 5</t>
  </si>
  <si>
    <t>Feuille 6</t>
  </si>
  <si>
    <t>Feuille 7</t>
  </si>
  <si>
    <t>Feuille 8</t>
  </si>
  <si>
    <t>tomate2</t>
  </si>
  <si>
    <t>Lmax foliole</t>
  </si>
  <si>
    <t>Lmax pétiole</t>
  </si>
  <si>
    <t>Foliole 1</t>
  </si>
  <si>
    <t>PF</t>
  </si>
  <si>
    <t>Foliole 2</t>
  </si>
  <si>
    <t>0,3-0,2</t>
  </si>
  <si>
    <t>Foliole 3</t>
  </si>
  <si>
    <t>Foliole 4</t>
  </si>
  <si>
    <t>Foliole 5</t>
  </si>
  <si>
    <t>Foliole 6</t>
  </si>
  <si>
    <t>Foliole 7</t>
  </si>
  <si>
    <t>Lmax petiole inclue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</si>
</sst>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744F-3610-4CC4-B9CD-39A485B61091}">
  <dimension ref="A1:M4"/>
  <sheetViews>
    <sheetView workbookViewId="0">
      <selection activeCell="G33" sqref="G33"/>
    </sheetView>
  </sheetViews>
  <sheetFormatPr baseColWidth="10" defaultRowHeight="14.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9</v>
      </c>
    </row>
    <row r="2" spans="1:13" x14ac:dyDescent="0.3">
      <c r="B2">
        <f>C2/60</f>
        <v>0.5</v>
      </c>
      <c r="C2">
        <v>30</v>
      </c>
      <c r="D2">
        <v>0.5</v>
      </c>
      <c r="E2">
        <v>0.3</v>
      </c>
      <c r="F2">
        <v>0.3</v>
      </c>
      <c r="J2">
        <v>35</v>
      </c>
      <c r="K2" t="s">
        <v>11</v>
      </c>
      <c r="L2">
        <v>30</v>
      </c>
      <c r="M2" t="s">
        <v>12</v>
      </c>
    </row>
    <row r="3" spans="1:13" x14ac:dyDescent="0.3">
      <c r="B3">
        <f t="shared" ref="B3:B4" si="0">C3/60</f>
        <v>0.58333333333333337</v>
      </c>
      <c r="C3">
        <v>35</v>
      </c>
      <c r="D3">
        <v>0.3</v>
      </c>
      <c r="E3">
        <v>0.2</v>
      </c>
      <c r="F3">
        <v>0.5</v>
      </c>
      <c r="J3">
        <v>60</v>
      </c>
      <c r="L3">
        <v>21</v>
      </c>
    </row>
    <row r="4" spans="1:13" x14ac:dyDescent="0.3">
      <c r="A4" t="s">
        <v>15</v>
      </c>
      <c r="B4">
        <f t="shared" si="0"/>
        <v>0.54166666666666663</v>
      </c>
      <c r="C4">
        <f>AVERAGE(C2:C3)</f>
        <v>32.5</v>
      </c>
      <c r="D4">
        <f>AVERAGE(D2:D3)</f>
        <v>0.4</v>
      </c>
      <c r="E4">
        <f>AVERAGE(E2:E3)</f>
        <v>0.25</v>
      </c>
      <c r="F4">
        <f>AVERAGE(F2:F3)</f>
        <v>0.4</v>
      </c>
      <c r="G4" t="e">
        <f>AVERAGE(G2:G3)</f>
        <v>#DIV/0!</v>
      </c>
      <c r="H4" t="e">
        <f>AVERAGE(H2:H3)</f>
        <v>#DIV/0!</v>
      </c>
      <c r="I4" t="e">
        <f>AVERAGE(I2:I3)</f>
        <v>#DIV/0!</v>
      </c>
      <c r="J4">
        <f>AVERAGE(J2:J3)</f>
        <v>47.5</v>
      </c>
      <c r="K4" t="e">
        <f>AVERAGE(K2:K3)</f>
        <v>#DIV/0!</v>
      </c>
      <c r="L4">
        <f>AVERAGE(L2:L3)</f>
        <v>25.5</v>
      </c>
      <c r="M4" t="e">
        <f>AVERAGE(M2:M3)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6690-90DF-43F5-8989-7B25E22333AE}">
  <dimension ref="A1:K9"/>
  <sheetViews>
    <sheetView workbookViewId="0">
      <selection activeCell="B7" sqref="B5:B7"/>
    </sheetView>
  </sheetViews>
  <sheetFormatPr baseColWidth="10" defaultRowHeight="14.4" x14ac:dyDescent="0.3"/>
  <sheetData>
    <row r="1" spans="1:11" x14ac:dyDescent="0.3"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9</v>
      </c>
      <c r="J1" t="s">
        <v>10</v>
      </c>
      <c r="K1" t="s">
        <v>13</v>
      </c>
    </row>
    <row r="2" spans="1:11" x14ac:dyDescent="0.3">
      <c r="B2">
        <v>15</v>
      </c>
      <c r="C2">
        <v>1.2</v>
      </c>
      <c r="D2">
        <v>2</v>
      </c>
      <c r="E2">
        <f>B2/(F2+H2+J2)</f>
        <v>0.41666666666666669</v>
      </c>
      <c r="F2">
        <v>18</v>
      </c>
      <c r="G2" t="s">
        <v>11</v>
      </c>
      <c r="H2">
        <v>14</v>
      </c>
      <c r="I2" t="s">
        <v>12</v>
      </c>
      <c r="J2">
        <v>4</v>
      </c>
      <c r="K2" t="s">
        <v>14</v>
      </c>
    </row>
    <row r="3" spans="1:11" x14ac:dyDescent="0.3">
      <c r="B3">
        <v>10</v>
      </c>
      <c r="C3">
        <v>0.8</v>
      </c>
      <c r="D3">
        <v>0.7</v>
      </c>
      <c r="E3">
        <f>B3/(F3+H3+J3)</f>
        <v>0.32258064516129031</v>
      </c>
      <c r="F3">
        <v>13</v>
      </c>
      <c r="H3">
        <v>15</v>
      </c>
      <c r="J3">
        <v>3</v>
      </c>
    </row>
    <row r="4" spans="1:11" x14ac:dyDescent="0.3">
      <c r="B4">
        <v>12</v>
      </c>
      <c r="C4">
        <v>1</v>
      </c>
      <c r="D4">
        <v>0.5</v>
      </c>
      <c r="E4">
        <f>B4/(F4+H4+J4)</f>
        <v>0.3</v>
      </c>
      <c r="F4">
        <v>21</v>
      </c>
      <c r="H4">
        <v>17</v>
      </c>
      <c r="J4">
        <v>2</v>
      </c>
    </row>
    <row r="5" spans="1:11" x14ac:dyDescent="0.3">
      <c r="B5">
        <v>11</v>
      </c>
      <c r="C5">
        <v>0.3</v>
      </c>
      <c r="D5">
        <v>1.3</v>
      </c>
      <c r="E5">
        <f>B5/(F5+H5+J5)</f>
        <v>0.42307692307692307</v>
      </c>
      <c r="F5">
        <v>12</v>
      </c>
      <c r="H5">
        <v>13</v>
      </c>
      <c r="J5">
        <v>1</v>
      </c>
    </row>
    <row r="6" spans="1:11" x14ac:dyDescent="0.3">
      <c r="B6">
        <v>13</v>
      </c>
      <c r="C6">
        <v>1.1000000000000001</v>
      </c>
      <c r="D6">
        <v>0.9</v>
      </c>
      <c r="E6">
        <f>B6/(F6+H6+J6)</f>
        <v>0.4642857142857143</v>
      </c>
      <c r="F6">
        <v>14</v>
      </c>
      <c r="H6">
        <v>11</v>
      </c>
      <c r="J6">
        <v>3</v>
      </c>
    </row>
    <row r="7" spans="1:11" x14ac:dyDescent="0.3">
      <c r="B7">
        <v>11</v>
      </c>
      <c r="C7">
        <v>0.8</v>
      </c>
      <c r="D7">
        <v>1.1000000000000001</v>
      </c>
      <c r="E7">
        <f>B7/(F7+H7+J7)</f>
        <v>0.55000000000000004</v>
      </c>
      <c r="F7">
        <v>8</v>
      </c>
      <c r="H7">
        <v>10</v>
      </c>
      <c r="J7">
        <v>2</v>
      </c>
    </row>
    <row r="8" spans="1:11" x14ac:dyDescent="0.3">
      <c r="A8" t="s">
        <v>15</v>
      </c>
      <c r="B8">
        <f>AVERAGE(B1:B7)</f>
        <v>12</v>
      </c>
      <c r="C8">
        <f>AVERAGE(C1:C5)</f>
        <v>0.82499999999999996</v>
      </c>
      <c r="D8">
        <f>AVERAGE(D1:D7)</f>
        <v>1.0833333333333333</v>
      </c>
      <c r="E8">
        <f>AVERAGE(E1:E7)</f>
        <v>0.41276832486509907</v>
      </c>
      <c r="F8">
        <f>AVERAGE(F1:F7)</f>
        <v>14.333333333333334</v>
      </c>
      <c r="G8" t="e">
        <f>AVERAGE(G1:G5)</f>
        <v>#DIV/0!</v>
      </c>
      <c r="H8">
        <f>AVERAGE(H1:H7)</f>
        <v>13.333333333333334</v>
      </c>
      <c r="I8" t="e">
        <f>AVERAGE(I1:I5)</f>
        <v>#DIV/0!</v>
      </c>
      <c r="J8">
        <f>AVERAGE(J1:J5)</f>
        <v>2.5</v>
      </c>
      <c r="K8" t="e">
        <f>AVERAGE(K1:K5)</f>
        <v>#DIV/0!</v>
      </c>
    </row>
    <row r="9" spans="1:11" x14ac:dyDescent="0.3">
      <c r="A9" t="s">
        <v>16</v>
      </c>
      <c r="B9">
        <f>_xlfn.VAR.S(B1:B5)</f>
        <v>4.666666666666667</v>
      </c>
      <c r="C9">
        <f>_xlfn.VAR.S(C1:C5)</f>
        <v>0.14916666666666675</v>
      </c>
      <c r="D9">
        <f>_xlfn.VAR.S(D1:D5)</f>
        <v>0.45583333333333353</v>
      </c>
      <c r="E9">
        <f>_xlfn.VAR.S(E1:E5)</f>
        <v>4.0218081954954315E-3</v>
      </c>
      <c r="F9">
        <f>_xlfn.VAR.S(F1:F5)</f>
        <v>18</v>
      </c>
      <c r="G9" t="e">
        <f>_xlfn.VAR.S(G1:G5)</f>
        <v>#DIV/0!</v>
      </c>
      <c r="H9">
        <f>_xlfn.VAR.S(H1:H5)</f>
        <v>2.9166666666666665</v>
      </c>
      <c r="I9" t="e">
        <f>_xlfn.VAR.S(I1:I5)</f>
        <v>#DIV/0!</v>
      </c>
      <c r="J9">
        <f>_xlfn.VAR.S(J1:J5)</f>
        <v>1.6666666666666667</v>
      </c>
      <c r="K9" t="e">
        <f>_xlfn.VAR.S(K1:K5)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8657D-F5FE-4157-80C5-D761E7D5C08A}">
  <dimension ref="A1:I9"/>
  <sheetViews>
    <sheetView workbookViewId="0">
      <selection activeCell="B1" sqref="B1:I1"/>
    </sheetView>
  </sheetViews>
  <sheetFormatPr baseColWidth="10" defaultRowHeight="14.4" x14ac:dyDescent="0.3"/>
  <sheetData>
    <row r="1" spans="1:9" x14ac:dyDescent="0.3"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9</v>
      </c>
    </row>
    <row r="2" spans="1:9" x14ac:dyDescent="0.3">
      <c r="B2">
        <v>27</v>
      </c>
      <c r="C2">
        <v>1</v>
      </c>
      <c r="D2">
        <v>0.5</v>
      </c>
      <c r="E2">
        <f>B2/(F2+H2+J2)</f>
        <v>0.41538461538461541</v>
      </c>
      <c r="F2">
        <v>35</v>
      </c>
      <c r="G2" t="s">
        <v>11</v>
      </c>
      <c r="H2">
        <v>30</v>
      </c>
      <c r="I2" t="s">
        <v>12</v>
      </c>
    </row>
    <row r="3" spans="1:9" x14ac:dyDescent="0.3">
      <c r="B3">
        <v>30</v>
      </c>
      <c r="C3">
        <v>0.7</v>
      </c>
      <c r="D3">
        <v>0.4</v>
      </c>
      <c r="E3">
        <f t="shared" ref="E3:E7" si="0">B3/(F3+H3+J3)</f>
        <v>0.375</v>
      </c>
      <c r="F3">
        <v>45</v>
      </c>
      <c r="H3">
        <v>35</v>
      </c>
    </row>
    <row r="4" spans="1:9" x14ac:dyDescent="0.3">
      <c r="B4">
        <v>50</v>
      </c>
      <c r="C4">
        <v>0.6</v>
      </c>
      <c r="D4">
        <v>0.3</v>
      </c>
      <c r="E4">
        <f t="shared" si="0"/>
        <v>0.46728971962616822</v>
      </c>
      <c r="F4">
        <v>43</v>
      </c>
      <c r="H4">
        <v>64</v>
      </c>
    </row>
    <row r="5" spans="1:9" x14ac:dyDescent="0.3">
      <c r="B5">
        <v>40</v>
      </c>
      <c r="C5">
        <v>0.9</v>
      </c>
      <c r="D5">
        <v>0.6</v>
      </c>
      <c r="E5">
        <f t="shared" si="0"/>
        <v>0.42553191489361702</v>
      </c>
      <c r="F5">
        <v>42</v>
      </c>
      <c r="H5">
        <v>52</v>
      </c>
    </row>
    <row r="6" spans="1:9" x14ac:dyDescent="0.3">
      <c r="B6">
        <v>32</v>
      </c>
      <c r="C6">
        <v>1.2</v>
      </c>
      <c r="D6">
        <v>0.5</v>
      </c>
      <c r="E6">
        <f t="shared" si="0"/>
        <v>0.42105263157894735</v>
      </c>
      <c r="F6">
        <v>35</v>
      </c>
      <c r="H6">
        <v>41</v>
      </c>
    </row>
    <row r="7" spans="1:9" x14ac:dyDescent="0.3">
      <c r="B7">
        <v>39</v>
      </c>
      <c r="C7">
        <v>1.1000000000000001</v>
      </c>
      <c r="D7">
        <v>0.4</v>
      </c>
      <c r="E7">
        <f t="shared" si="0"/>
        <v>0.56521739130434778</v>
      </c>
      <c r="F7">
        <v>31</v>
      </c>
      <c r="H7">
        <v>38</v>
      </c>
    </row>
    <row r="8" spans="1:9" x14ac:dyDescent="0.3">
      <c r="A8" t="s">
        <v>15</v>
      </c>
      <c r="B8">
        <f>AVERAGE(B2:B7)</f>
        <v>36.333333333333336</v>
      </c>
      <c r="C8">
        <f>AVERAGE(C2:C7)</f>
        <v>0.91666666666666663</v>
      </c>
      <c r="D8">
        <f>AVERAGE(D2:D5)</f>
        <v>0.44999999999999996</v>
      </c>
      <c r="E8">
        <f>AVERAGE(E2:E7)</f>
        <v>0.44491271213128264</v>
      </c>
      <c r="F8">
        <f>AVERAGE(F2:F7)</f>
        <v>38.5</v>
      </c>
      <c r="H8">
        <f>AVERAGE(H2:H5)</f>
        <v>45.25</v>
      </c>
    </row>
    <row r="9" spans="1:9" x14ac:dyDescent="0.3">
      <c r="A9" t="s">
        <v>16</v>
      </c>
      <c r="B9">
        <f>_xlfn.VAR.S(B2:B5)</f>
        <v>108.91666666666667</v>
      </c>
      <c r="C9">
        <f>_xlfn.VAR.S(C2:C5)</f>
        <v>3.3333333333333513E-2</v>
      </c>
      <c r="D9">
        <f>_xlfn.VAR.S(D2:D5)</f>
        <v>1.6666666666666718E-2</v>
      </c>
      <c r="E9">
        <f>_xlfn.VAR.S(E2:E5)</f>
        <v>1.4368838100824613E-3</v>
      </c>
      <c r="F9">
        <f>_xlfn.VAR.S(F2:F5)</f>
        <v>18.916666666666668</v>
      </c>
      <c r="H9">
        <f>_xlfn.VAR.S(H2:H5)</f>
        <v>244.91666666666666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BEFF0-DC6D-4300-84BA-DEFF44613939}">
  <dimension ref="A1:N6"/>
  <sheetViews>
    <sheetView workbookViewId="0">
      <selection activeCell="C25" sqref="C25"/>
    </sheetView>
  </sheetViews>
  <sheetFormatPr baseColWidth="10" defaultRowHeight="14.4" x14ac:dyDescent="0.3"/>
  <sheetData>
    <row r="1" spans="1:14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</v>
      </c>
      <c r="M1" t="s">
        <v>17</v>
      </c>
      <c r="N1" t="s">
        <v>18</v>
      </c>
    </row>
    <row r="2" spans="1:14" x14ac:dyDescent="0.3">
      <c r="A2" t="s">
        <v>19</v>
      </c>
      <c r="B2">
        <v>50</v>
      </c>
      <c r="C2">
        <v>0</v>
      </c>
      <c r="D2">
        <v>6</v>
      </c>
      <c r="E2">
        <f>B2/(I2+K2)</f>
        <v>5.5555555555555554</v>
      </c>
      <c r="G2" t="s">
        <v>20</v>
      </c>
      <c r="I2">
        <v>9</v>
      </c>
      <c r="J2" t="s">
        <v>21</v>
      </c>
      <c r="M2" t="s">
        <v>22</v>
      </c>
    </row>
    <row r="3" spans="1:14" x14ac:dyDescent="0.3">
      <c r="A3" t="s">
        <v>23</v>
      </c>
      <c r="B3">
        <v>40</v>
      </c>
      <c r="C3">
        <v>0</v>
      </c>
      <c r="D3">
        <v>0</v>
      </c>
      <c r="E3">
        <f>40/6</f>
        <v>6.666666666666667</v>
      </c>
      <c r="G3">
        <v>1.2</v>
      </c>
      <c r="I3">
        <v>7</v>
      </c>
      <c r="J3" t="s">
        <v>21</v>
      </c>
      <c r="M3" t="s">
        <v>24</v>
      </c>
    </row>
    <row r="4" spans="1:14" x14ac:dyDescent="0.3">
      <c r="A4" t="s">
        <v>23</v>
      </c>
      <c r="B4">
        <v>55</v>
      </c>
      <c r="D4">
        <v>4</v>
      </c>
      <c r="G4" t="s">
        <v>25</v>
      </c>
      <c r="I4">
        <v>7</v>
      </c>
      <c r="J4" t="s">
        <v>21</v>
      </c>
      <c r="M4" t="s">
        <v>26</v>
      </c>
    </row>
    <row r="5" spans="1:14" x14ac:dyDescent="0.3">
      <c r="A5" t="s">
        <v>15</v>
      </c>
      <c r="B5">
        <f>AVERAGE(B2:B4)</f>
        <v>48.333333333333336</v>
      </c>
      <c r="C5">
        <f t="shared" ref="C5:M5" si="0">AVERAGE(C2:C4)</f>
        <v>0</v>
      </c>
      <c r="D5">
        <f t="shared" si="0"/>
        <v>3.3333333333333335</v>
      </c>
      <c r="E5">
        <f t="shared" si="0"/>
        <v>6.1111111111111107</v>
      </c>
      <c r="F5" t="e">
        <f t="shared" si="0"/>
        <v>#DIV/0!</v>
      </c>
      <c r="G5">
        <f t="shared" si="0"/>
        <v>1.2</v>
      </c>
      <c r="H5" t="e">
        <f t="shared" si="0"/>
        <v>#DIV/0!</v>
      </c>
      <c r="I5">
        <f t="shared" si="0"/>
        <v>7.666666666666667</v>
      </c>
      <c r="J5" t="e">
        <f t="shared" si="0"/>
        <v>#DIV/0!</v>
      </c>
      <c r="K5" t="e">
        <f t="shared" si="0"/>
        <v>#DIV/0!</v>
      </c>
      <c r="L5" t="e">
        <f t="shared" si="0"/>
        <v>#DIV/0!</v>
      </c>
      <c r="M5" t="e">
        <f t="shared" si="0"/>
        <v>#DIV/0!</v>
      </c>
    </row>
    <row r="6" spans="1:14" x14ac:dyDescent="0.3">
      <c r="A6" t="s">
        <v>16</v>
      </c>
      <c r="B6">
        <f>VAR(B2:B4)</f>
        <v>58.333333333333485</v>
      </c>
      <c r="C6">
        <f t="shared" ref="C6:M6" si="1">VAR(C2:C4)</f>
        <v>0</v>
      </c>
      <c r="D6">
        <f t="shared" si="1"/>
        <v>9.3333333333333321</v>
      </c>
      <c r="E6">
        <f t="shared" si="1"/>
        <v>0.61728395061728447</v>
      </c>
      <c r="F6" t="e">
        <f t="shared" si="1"/>
        <v>#DIV/0!</v>
      </c>
      <c r="G6" t="e">
        <f t="shared" si="1"/>
        <v>#DIV/0!</v>
      </c>
      <c r="H6" t="e">
        <f t="shared" si="1"/>
        <v>#DIV/0!</v>
      </c>
      <c r="I6">
        <f t="shared" si="1"/>
        <v>1.3333333333333286</v>
      </c>
      <c r="J6" t="e">
        <f t="shared" si="1"/>
        <v>#DIV/0!</v>
      </c>
      <c r="K6" t="e">
        <f t="shared" si="1"/>
        <v>#DIV/0!</v>
      </c>
      <c r="L6" t="e">
        <f t="shared" si="1"/>
        <v>#DIV/0!</v>
      </c>
      <c r="M6" t="e">
        <f t="shared" si="1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472C-1FDE-4395-831D-AE59C6AB12A9}">
  <dimension ref="A1:N24"/>
  <sheetViews>
    <sheetView workbookViewId="0">
      <selection activeCell="D7" sqref="D7"/>
    </sheetView>
  </sheetViews>
  <sheetFormatPr baseColWidth="10" defaultRowHeight="14.4" x14ac:dyDescent="0.3"/>
  <cols>
    <col min="3" max="3" width="16.5546875" customWidth="1"/>
  </cols>
  <sheetData>
    <row r="1" spans="1:14" x14ac:dyDescent="0.3">
      <c r="B1" t="s">
        <v>27</v>
      </c>
      <c r="K1" t="s">
        <v>9</v>
      </c>
    </row>
    <row r="2" spans="1:14" x14ac:dyDescent="0.3">
      <c r="C2" t="s">
        <v>59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9</v>
      </c>
      <c r="N2" t="s">
        <v>17</v>
      </c>
    </row>
    <row r="3" spans="1:14" x14ac:dyDescent="0.3">
      <c r="A3" t="s">
        <v>28</v>
      </c>
      <c r="B3">
        <v>10</v>
      </c>
      <c r="C3">
        <v>21</v>
      </c>
      <c r="E3">
        <v>5</v>
      </c>
      <c r="F3">
        <f>C3/(J3+L3)</f>
        <v>2.3333333333333335</v>
      </c>
      <c r="H3" t="s">
        <v>29</v>
      </c>
      <c r="I3">
        <v>35</v>
      </c>
      <c r="J3">
        <v>5</v>
      </c>
      <c r="K3" t="s">
        <v>30</v>
      </c>
      <c r="L3">
        <v>4</v>
      </c>
      <c r="M3" t="s">
        <v>31</v>
      </c>
      <c r="N3" t="s">
        <v>24</v>
      </c>
    </row>
    <row r="4" spans="1:14" x14ac:dyDescent="0.3">
      <c r="A4" t="s">
        <v>32</v>
      </c>
      <c r="B4">
        <v>8</v>
      </c>
      <c r="C4">
        <v>17</v>
      </c>
      <c r="E4">
        <v>8</v>
      </c>
      <c r="F4">
        <f>C4/(J4+L4)</f>
        <v>3.4</v>
      </c>
      <c r="H4" t="s">
        <v>33</v>
      </c>
      <c r="I4">
        <v>50</v>
      </c>
      <c r="J4">
        <v>4</v>
      </c>
      <c r="K4" t="s">
        <v>34</v>
      </c>
      <c r="L4">
        <v>1</v>
      </c>
      <c r="M4" t="s">
        <v>35</v>
      </c>
      <c r="N4" t="s">
        <v>24</v>
      </c>
    </row>
    <row r="5" spans="1:14" x14ac:dyDescent="0.3">
      <c r="A5" t="s">
        <v>36</v>
      </c>
      <c r="B5">
        <v>6</v>
      </c>
      <c r="C5">
        <v>15.5</v>
      </c>
      <c r="E5">
        <v>2.7</v>
      </c>
      <c r="F5">
        <f>C5/(J5+L5)</f>
        <v>1.2916666666666667</v>
      </c>
      <c r="H5" t="s">
        <v>37</v>
      </c>
      <c r="I5">
        <v>45</v>
      </c>
      <c r="J5">
        <v>6</v>
      </c>
      <c r="L5">
        <v>6</v>
      </c>
      <c r="N5" t="s">
        <v>24</v>
      </c>
    </row>
    <row r="6" spans="1:14" x14ac:dyDescent="0.3">
      <c r="A6" t="s">
        <v>38</v>
      </c>
      <c r="B6">
        <v>7</v>
      </c>
      <c r="C6">
        <v>20.5</v>
      </c>
      <c r="E6">
        <v>7.5</v>
      </c>
      <c r="F6">
        <f>C6/(J6+L6)</f>
        <v>1.7083333333333333</v>
      </c>
      <c r="H6" t="s">
        <v>39</v>
      </c>
      <c r="I6">
        <v>90</v>
      </c>
      <c r="J6">
        <v>6</v>
      </c>
      <c r="L6">
        <v>6</v>
      </c>
      <c r="N6" t="s">
        <v>24</v>
      </c>
    </row>
    <row r="10" spans="1:14" x14ac:dyDescent="0.3">
      <c r="A10" t="s">
        <v>28</v>
      </c>
      <c r="B10">
        <v>8</v>
      </c>
      <c r="C10">
        <v>20</v>
      </c>
      <c r="D10">
        <v>1</v>
      </c>
      <c r="E10">
        <v>2</v>
      </c>
      <c r="F10">
        <f>C10/(J10+L10)</f>
        <v>3.3333333333333335</v>
      </c>
      <c r="H10" t="s">
        <v>40</v>
      </c>
      <c r="I10">
        <v>60</v>
      </c>
      <c r="J10">
        <v>4</v>
      </c>
      <c r="K10" t="s">
        <v>30</v>
      </c>
      <c r="L10">
        <v>2</v>
      </c>
      <c r="M10" t="s">
        <v>35</v>
      </c>
      <c r="N10" t="s">
        <v>41</v>
      </c>
    </row>
    <row r="11" spans="1:14" x14ac:dyDescent="0.3">
      <c r="A11" t="s">
        <v>32</v>
      </c>
      <c r="B11">
        <v>3</v>
      </c>
      <c r="C11">
        <v>10.5</v>
      </c>
      <c r="D11">
        <v>0.5</v>
      </c>
      <c r="E11">
        <v>2.5</v>
      </c>
      <c r="F11">
        <f>C11/(J11+L11)</f>
        <v>3.5</v>
      </c>
      <c r="H11" t="s">
        <v>37</v>
      </c>
      <c r="I11">
        <v>60</v>
      </c>
      <c r="J11">
        <v>3</v>
      </c>
      <c r="N11" t="s">
        <v>41</v>
      </c>
    </row>
    <row r="12" spans="1:14" x14ac:dyDescent="0.3">
      <c r="A12" t="s">
        <v>36</v>
      </c>
      <c r="B12">
        <v>12</v>
      </c>
      <c r="C12">
        <v>20</v>
      </c>
      <c r="D12">
        <v>5</v>
      </c>
      <c r="E12">
        <v>1.5</v>
      </c>
      <c r="F12">
        <f>C12/(J12+L12)</f>
        <v>2.2222222222222223</v>
      </c>
      <c r="H12" t="s">
        <v>42</v>
      </c>
      <c r="I12">
        <v>45</v>
      </c>
      <c r="J12">
        <v>4</v>
      </c>
      <c r="K12" t="s">
        <v>30</v>
      </c>
      <c r="L12">
        <v>5</v>
      </c>
      <c r="M12" t="s">
        <v>35</v>
      </c>
      <c r="N12" t="s">
        <v>41</v>
      </c>
    </row>
    <row r="13" spans="1:14" x14ac:dyDescent="0.3">
      <c r="A13" t="s">
        <v>38</v>
      </c>
      <c r="F13">
        <v>2</v>
      </c>
      <c r="N13" t="s">
        <v>41</v>
      </c>
    </row>
    <row r="14" spans="1:14" x14ac:dyDescent="0.3">
      <c r="A14" t="s">
        <v>43</v>
      </c>
      <c r="B14">
        <v>9</v>
      </c>
      <c r="C14">
        <v>25</v>
      </c>
      <c r="D14">
        <v>1</v>
      </c>
      <c r="E14">
        <v>7</v>
      </c>
      <c r="F14">
        <f>C14/(J14+L14)</f>
        <v>2.2727272727272729</v>
      </c>
      <c r="H14" t="s">
        <v>42</v>
      </c>
      <c r="I14">
        <v>50</v>
      </c>
      <c r="J14">
        <v>6</v>
      </c>
      <c r="K14" t="s">
        <v>30</v>
      </c>
      <c r="L14">
        <v>5</v>
      </c>
      <c r="M14" t="s">
        <v>35</v>
      </c>
      <c r="N14" t="s">
        <v>41</v>
      </c>
    </row>
    <row r="15" spans="1:14" x14ac:dyDescent="0.3">
      <c r="A15" t="s">
        <v>44</v>
      </c>
      <c r="B15">
        <v>7</v>
      </c>
      <c r="C15">
        <v>26</v>
      </c>
      <c r="E15">
        <v>8</v>
      </c>
      <c r="F15">
        <f>C15/(J14+L14)</f>
        <v>2.3636363636363638</v>
      </c>
      <c r="I15">
        <v>50</v>
      </c>
      <c r="J15">
        <v>6</v>
      </c>
      <c r="K15" t="s">
        <v>34</v>
      </c>
      <c r="L15">
        <v>6</v>
      </c>
      <c r="M15" t="s">
        <v>35</v>
      </c>
      <c r="N15" t="s">
        <v>41</v>
      </c>
    </row>
    <row r="16" spans="1:14" x14ac:dyDescent="0.3">
      <c r="A16" t="s">
        <v>45</v>
      </c>
      <c r="B16">
        <v>8</v>
      </c>
      <c r="C16">
        <v>22</v>
      </c>
      <c r="E16">
        <v>4</v>
      </c>
      <c r="F16">
        <f>C16/(J16+L16)</f>
        <v>1.2941176470588236</v>
      </c>
      <c r="H16" t="s">
        <v>39</v>
      </c>
      <c r="I16">
        <v>45</v>
      </c>
      <c r="J16">
        <v>6</v>
      </c>
      <c r="L16">
        <v>11</v>
      </c>
      <c r="N16" t="s">
        <v>41</v>
      </c>
    </row>
    <row r="17" spans="1:14" x14ac:dyDescent="0.3">
      <c r="A17" t="s">
        <v>46</v>
      </c>
      <c r="B17">
        <v>10</v>
      </c>
      <c r="C17">
        <v>26</v>
      </c>
      <c r="E17">
        <v>5</v>
      </c>
      <c r="F17">
        <f>C17/(J17+L17)</f>
        <v>1.625</v>
      </c>
      <c r="H17" t="s">
        <v>39</v>
      </c>
      <c r="I17">
        <v>60</v>
      </c>
      <c r="J17">
        <v>6</v>
      </c>
      <c r="L17">
        <v>10</v>
      </c>
      <c r="N17" t="s">
        <v>41</v>
      </c>
    </row>
    <row r="18" spans="1:14" x14ac:dyDescent="0.3">
      <c r="F18">
        <v>2.2999999999999998</v>
      </c>
    </row>
    <row r="19" spans="1:14" x14ac:dyDescent="0.3">
      <c r="A19" t="s">
        <v>28</v>
      </c>
      <c r="B19">
        <v>12</v>
      </c>
      <c r="C19">
        <v>30</v>
      </c>
      <c r="E19">
        <v>5</v>
      </c>
      <c r="F19">
        <f t="shared" ref="F19:F22" si="0">C19/(J19+L19)</f>
        <v>2.7272727272727271</v>
      </c>
      <c r="I19">
        <v>50</v>
      </c>
      <c r="J19">
        <v>6</v>
      </c>
      <c r="L19">
        <v>5</v>
      </c>
      <c r="N19" t="s">
        <v>47</v>
      </c>
    </row>
    <row r="20" spans="1:14" x14ac:dyDescent="0.3">
      <c r="A20" t="s">
        <v>32</v>
      </c>
      <c r="B20">
        <v>10</v>
      </c>
      <c r="C20">
        <v>30</v>
      </c>
      <c r="E20">
        <v>4</v>
      </c>
      <c r="F20">
        <f t="shared" si="0"/>
        <v>3.75</v>
      </c>
      <c r="I20">
        <v>45</v>
      </c>
      <c r="J20">
        <v>4</v>
      </c>
      <c r="L20">
        <v>4</v>
      </c>
      <c r="N20" t="s">
        <v>47</v>
      </c>
    </row>
    <row r="21" spans="1:14" x14ac:dyDescent="0.3">
      <c r="A21" t="s">
        <v>36</v>
      </c>
      <c r="B21">
        <v>7</v>
      </c>
      <c r="C21">
        <v>23</v>
      </c>
      <c r="E21">
        <v>3</v>
      </c>
      <c r="F21">
        <f t="shared" si="0"/>
        <v>1.9166666666666667</v>
      </c>
      <c r="I21">
        <v>60</v>
      </c>
      <c r="J21">
        <v>6</v>
      </c>
      <c r="L21">
        <v>6</v>
      </c>
      <c r="N21" t="s">
        <v>47</v>
      </c>
    </row>
    <row r="22" spans="1:14" x14ac:dyDescent="0.3">
      <c r="A22" t="s">
        <v>38</v>
      </c>
      <c r="B22">
        <v>5</v>
      </c>
      <c r="C22">
        <v>20</v>
      </c>
      <c r="E22">
        <v>3</v>
      </c>
      <c r="F22">
        <f t="shared" si="0"/>
        <v>4</v>
      </c>
      <c r="I22">
        <v>80</v>
      </c>
      <c r="J22">
        <v>2</v>
      </c>
      <c r="L22">
        <v>3</v>
      </c>
      <c r="N22" t="s">
        <v>47</v>
      </c>
    </row>
    <row r="23" spans="1:14" x14ac:dyDescent="0.3">
      <c r="B23">
        <f>AVERAGE(B3:B22)</f>
        <v>8.1333333333333329</v>
      </c>
      <c r="C23">
        <f t="shared" ref="C23:N23" si="1">AVERAGE(C3:C22)</f>
        <v>21.766666666666666</v>
      </c>
      <c r="D23">
        <f t="shared" si="1"/>
        <v>1.875</v>
      </c>
      <c r="E23">
        <f t="shared" si="1"/>
        <v>4.5466666666666669</v>
      </c>
      <c r="F23">
        <f t="shared" si="1"/>
        <v>2.4728417391912205</v>
      </c>
      <c r="G23" t="e">
        <f t="shared" si="1"/>
        <v>#DIV/0!</v>
      </c>
      <c r="H23" t="e">
        <f t="shared" si="1"/>
        <v>#DIV/0!</v>
      </c>
      <c r="I23">
        <f t="shared" si="1"/>
        <v>55</v>
      </c>
      <c r="J23">
        <f t="shared" si="1"/>
        <v>4.9333333333333336</v>
      </c>
      <c r="K23" t="e">
        <f t="shared" si="1"/>
        <v>#DIV/0!</v>
      </c>
      <c r="L23">
        <f t="shared" si="1"/>
        <v>5.2857142857142856</v>
      </c>
      <c r="M23" t="e">
        <f t="shared" si="1"/>
        <v>#DIV/0!</v>
      </c>
      <c r="N23" t="e">
        <f t="shared" si="1"/>
        <v>#DIV/0!</v>
      </c>
    </row>
    <row r="24" spans="1:14" x14ac:dyDescent="0.3">
      <c r="B24">
        <f>_xlfn.VAR.S(B3:B22)</f>
        <v>6.1238095238095251</v>
      </c>
      <c r="C24">
        <f t="shared" ref="C24:N24" si="2">_xlfn.VAR.S(C3:C22)</f>
        <v>27.423809523809528</v>
      </c>
      <c r="D24">
        <f t="shared" si="2"/>
        <v>4.395833333333333</v>
      </c>
      <c r="E24">
        <f t="shared" si="2"/>
        <v>4.8540952380952342</v>
      </c>
      <c r="F24">
        <f t="shared" si="2"/>
        <v>0.71675658848445423</v>
      </c>
      <c r="G24" t="e">
        <f t="shared" si="2"/>
        <v>#DIV/0!</v>
      </c>
      <c r="H24" t="e">
        <f t="shared" si="2"/>
        <v>#DIV/0!</v>
      </c>
      <c r="I24">
        <f t="shared" si="2"/>
        <v>203.57142857142858</v>
      </c>
      <c r="J24">
        <f t="shared" si="2"/>
        <v>1.7809523809523813</v>
      </c>
      <c r="K24" t="e">
        <f t="shared" si="2"/>
        <v>#DIV/0!</v>
      </c>
      <c r="L24">
        <f t="shared" si="2"/>
        <v>7.2967032967032948</v>
      </c>
      <c r="M24" t="e">
        <f t="shared" si="2"/>
        <v>#DIV/0!</v>
      </c>
      <c r="N24" t="e">
        <f t="shared" si="2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EB6EA-6379-426E-A929-70D65FDE0A1F}">
  <dimension ref="A1:O15"/>
  <sheetViews>
    <sheetView tabSelected="1" workbookViewId="0">
      <selection activeCell="F29" sqref="F29"/>
    </sheetView>
  </sheetViews>
  <sheetFormatPr baseColWidth="10" defaultRowHeight="14.4" x14ac:dyDescent="0.3"/>
  <sheetData>
    <row r="1" spans="1:15" x14ac:dyDescent="0.3">
      <c r="B1" t="s">
        <v>48</v>
      </c>
      <c r="C1" t="s">
        <v>49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9</v>
      </c>
      <c r="N1" t="s">
        <v>17</v>
      </c>
      <c r="O1" t="s">
        <v>18</v>
      </c>
    </row>
    <row r="2" spans="1:15" x14ac:dyDescent="0.3">
      <c r="A2" t="s">
        <v>50</v>
      </c>
      <c r="B2">
        <v>5</v>
      </c>
      <c r="C2">
        <v>7</v>
      </c>
      <c r="D2">
        <v>1</v>
      </c>
      <c r="E2">
        <v>8</v>
      </c>
      <c r="F2">
        <f t="shared" ref="F2:F13" si="0">C2/(J2+L2)</f>
        <v>3.5</v>
      </c>
      <c r="I2">
        <v>50</v>
      </c>
      <c r="K2" t="s">
        <v>51</v>
      </c>
      <c r="L2">
        <v>2</v>
      </c>
      <c r="M2" t="s">
        <v>35</v>
      </c>
      <c r="N2" t="s">
        <v>41</v>
      </c>
    </row>
    <row r="3" spans="1:15" x14ac:dyDescent="0.3">
      <c r="A3" t="s">
        <v>52</v>
      </c>
      <c r="B3">
        <v>8</v>
      </c>
      <c r="C3">
        <v>6</v>
      </c>
      <c r="E3">
        <v>2</v>
      </c>
      <c r="F3">
        <f t="shared" si="0"/>
        <v>6</v>
      </c>
      <c r="H3" t="s">
        <v>53</v>
      </c>
      <c r="I3">
        <v>80</v>
      </c>
      <c r="J3">
        <v>1</v>
      </c>
      <c r="K3" t="s">
        <v>51</v>
      </c>
      <c r="N3" t="s">
        <v>41</v>
      </c>
    </row>
    <row r="4" spans="1:15" x14ac:dyDescent="0.3">
      <c r="A4" t="s">
        <v>54</v>
      </c>
      <c r="B4">
        <v>7</v>
      </c>
      <c r="C4">
        <v>6</v>
      </c>
      <c r="E4">
        <v>2</v>
      </c>
      <c r="F4">
        <f t="shared" si="0"/>
        <v>2</v>
      </c>
      <c r="H4" t="s">
        <v>53</v>
      </c>
      <c r="I4">
        <v>80</v>
      </c>
      <c r="J4">
        <v>2</v>
      </c>
      <c r="K4" t="s">
        <v>51</v>
      </c>
      <c r="L4">
        <v>1</v>
      </c>
      <c r="N4" t="s">
        <v>41</v>
      </c>
    </row>
    <row r="5" spans="1:15" x14ac:dyDescent="0.3">
      <c r="A5" t="s">
        <v>55</v>
      </c>
      <c r="B5">
        <v>3</v>
      </c>
      <c r="C5">
        <v>8</v>
      </c>
      <c r="E5">
        <v>1</v>
      </c>
      <c r="F5" t="e">
        <f t="shared" si="0"/>
        <v>#DIV/0!</v>
      </c>
      <c r="I5">
        <v>80</v>
      </c>
      <c r="J5">
        <v>0</v>
      </c>
      <c r="K5" t="s">
        <v>51</v>
      </c>
      <c r="N5" t="s">
        <v>41</v>
      </c>
    </row>
    <row r="6" spans="1:15" x14ac:dyDescent="0.3">
      <c r="A6" t="s">
        <v>56</v>
      </c>
      <c r="B6">
        <v>10</v>
      </c>
      <c r="C6">
        <v>8</v>
      </c>
      <c r="E6">
        <v>3</v>
      </c>
      <c r="F6">
        <f t="shared" si="0"/>
        <v>2</v>
      </c>
      <c r="I6">
        <v>90</v>
      </c>
      <c r="J6">
        <v>4</v>
      </c>
      <c r="K6" t="s">
        <v>51</v>
      </c>
      <c r="N6" t="s">
        <v>41</v>
      </c>
    </row>
    <row r="7" spans="1:15" x14ac:dyDescent="0.3">
      <c r="A7" t="s">
        <v>57</v>
      </c>
      <c r="B7">
        <v>8</v>
      </c>
      <c r="C7">
        <v>9</v>
      </c>
      <c r="E7">
        <v>4</v>
      </c>
      <c r="F7">
        <f t="shared" si="0"/>
        <v>2.25</v>
      </c>
      <c r="I7">
        <v>80</v>
      </c>
      <c r="J7">
        <v>4</v>
      </c>
      <c r="K7" t="s">
        <v>51</v>
      </c>
      <c r="N7" t="s">
        <v>41</v>
      </c>
    </row>
    <row r="8" spans="1:15" x14ac:dyDescent="0.3">
      <c r="A8" t="s">
        <v>58</v>
      </c>
      <c r="B8">
        <v>8</v>
      </c>
      <c r="C8">
        <v>12</v>
      </c>
      <c r="E8">
        <v>3</v>
      </c>
      <c r="F8">
        <f t="shared" si="0"/>
        <v>2</v>
      </c>
      <c r="I8">
        <v>90</v>
      </c>
      <c r="J8">
        <v>6</v>
      </c>
      <c r="K8" t="s">
        <v>51</v>
      </c>
      <c r="N8" t="s">
        <v>41</v>
      </c>
    </row>
    <row r="9" spans="1:15" x14ac:dyDescent="0.3">
      <c r="A9" t="s">
        <v>50</v>
      </c>
      <c r="B9">
        <v>2</v>
      </c>
      <c r="C9">
        <v>6</v>
      </c>
      <c r="E9">
        <v>3</v>
      </c>
      <c r="F9">
        <f t="shared" si="0"/>
        <v>3</v>
      </c>
      <c r="I9">
        <v>50</v>
      </c>
      <c r="J9">
        <v>2</v>
      </c>
      <c r="K9" t="s">
        <v>51</v>
      </c>
      <c r="N9" t="s">
        <v>24</v>
      </c>
    </row>
    <row r="10" spans="1:15" x14ac:dyDescent="0.3">
      <c r="A10" t="s">
        <v>52</v>
      </c>
      <c r="B10">
        <v>7</v>
      </c>
      <c r="C10">
        <v>3</v>
      </c>
      <c r="E10">
        <v>4</v>
      </c>
      <c r="F10" t="e">
        <f t="shared" si="0"/>
        <v>#DIV/0!</v>
      </c>
      <c r="I10">
        <v>80</v>
      </c>
      <c r="J10">
        <v>0</v>
      </c>
      <c r="K10" t="s">
        <v>51</v>
      </c>
      <c r="N10" t="s">
        <v>24</v>
      </c>
    </row>
    <row r="11" spans="1:15" x14ac:dyDescent="0.3">
      <c r="A11" t="s">
        <v>54</v>
      </c>
      <c r="B11">
        <v>6</v>
      </c>
      <c r="C11">
        <v>2</v>
      </c>
      <c r="E11">
        <v>5</v>
      </c>
      <c r="F11" t="e">
        <f t="shared" si="0"/>
        <v>#DIV/0!</v>
      </c>
      <c r="I11">
        <v>45</v>
      </c>
      <c r="J11">
        <v>0</v>
      </c>
      <c r="K11" t="s">
        <v>51</v>
      </c>
      <c r="N11" t="s">
        <v>24</v>
      </c>
    </row>
    <row r="12" spans="1:15" x14ac:dyDescent="0.3">
      <c r="A12" t="s">
        <v>55</v>
      </c>
      <c r="B12">
        <v>2.5</v>
      </c>
      <c r="C12">
        <v>11</v>
      </c>
      <c r="E12">
        <v>2</v>
      </c>
      <c r="F12" t="e">
        <f t="shared" si="0"/>
        <v>#DIV/0!</v>
      </c>
      <c r="I12">
        <v>45</v>
      </c>
      <c r="J12">
        <v>0</v>
      </c>
      <c r="K12" t="s">
        <v>51</v>
      </c>
      <c r="N12" t="s">
        <v>24</v>
      </c>
    </row>
    <row r="13" spans="1:15" x14ac:dyDescent="0.3">
      <c r="A13" t="s">
        <v>56</v>
      </c>
      <c r="B13">
        <v>9</v>
      </c>
      <c r="C13">
        <v>12</v>
      </c>
      <c r="E13">
        <v>3.5</v>
      </c>
      <c r="F13">
        <f t="shared" si="0"/>
        <v>6</v>
      </c>
      <c r="I13">
        <v>90</v>
      </c>
      <c r="J13">
        <v>2</v>
      </c>
      <c r="K13" t="s">
        <v>51</v>
      </c>
      <c r="N13" t="s">
        <v>24</v>
      </c>
    </row>
    <row r="14" spans="1:15" x14ac:dyDescent="0.3">
      <c r="A14" t="s">
        <v>15</v>
      </c>
      <c r="B14">
        <f>AVERAGE(B2:B13)</f>
        <v>6.291666666666667</v>
      </c>
      <c r="C14">
        <f t="shared" ref="C14:N14" si="1">AVERAGE(C2:C13)</f>
        <v>7.5</v>
      </c>
      <c r="D14">
        <f t="shared" si="1"/>
        <v>1</v>
      </c>
      <c r="E14">
        <f t="shared" si="1"/>
        <v>3.375</v>
      </c>
      <c r="F14" t="e">
        <f t="shared" si="1"/>
        <v>#DIV/0!</v>
      </c>
      <c r="G14" t="e">
        <f t="shared" si="1"/>
        <v>#DIV/0!</v>
      </c>
      <c r="H14" t="e">
        <f t="shared" si="1"/>
        <v>#DIV/0!</v>
      </c>
      <c r="I14">
        <f t="shared" si="1"/>
        <v>71.666666666666671</v>
      </c>
      <c r="J14">
        <f t="shared" si="1"/>
        <v>1.9090909090909092</v>
      </c>
      <c r="K14" t="e">
        <f t="shared" si="1"/>
        <v>#DIV/0!</v>
      </c>
      <c r="L14">
        <f t="shared" si="1"/>
        <v>1.5</v>
      </c>
      <c r="M14" t="e">
        <f t="shared" si="1"/>
        <v>#DIV/0!</v>
      </c>
      <c r="N14" t="e">
        <f t="shared" si="1"/>
        <v>#DIV/0!</v>
      </c>
    </row>
    <row r="15" spans="1:15" x14ac:dyDescent="0.3">
      <c r="B15">
        <f>VAR(B2:B13)</f>
        <v>6.929924242424244</v>
      </c>
      <c r="C15">
        <f t="shared" ref="C15:N15" si="2">VAR(C2:C13)</f>
        <v>10.272727272727273</v>
      </c>
      <c r="D15" t="e">
        <f t="shared" si="2"/>
        <v>#DIV/0!</v>
      </c>
      <c r="E15">
        <f t="shared" si="2"/>
        <v>3.3238636363636362</v>
      </c>
      <c r="F15" t="e">
        <f t="shared" si="2"/>
        <v>#DIV/0!</v>
      </c>
      <c r="G15" t="e">
        <f t="shared" si="2"/>
        <v>#DIV/0!</v>
      </c>
      <c r="H15" t="e">
        <f t="shared" si="2"/>
        <v>#DIV/0!</v>
      </c>
      <c r="I15">
        <f t="shared" si="2"/>
        <v>337.87878787878765</v>
      </c>
      <c r="J15">
        <f t="shared" si="2"/>
        <v>4.0909090909090908</v>
      </c>
      <c r="K15" t="e">
        <f t="shared" si="2"/>
        <v>#DIV/0!</v>
      </c>
      <c r="L15">
        <f t="shared" si="2"/>
        <v>0.5</v>
      </c>
      <c r="M15" t="e">
        <f t="shared" si="2"/>
        <v>#DIV/0!</v>
      </c>
      <c r="N15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Taproot</vt:lpstr>
      <vt:lpstr>Adventives</vt:lpstr>
      <vt:lpstr>Latérale1</vt:lpstr>
      <vt:lpstr>Tige</vt:lpstr>
      <vt:lpstr>Feuille</vt:lpstr>
      <vt:lpstr>Foliole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2020-08-03T13:10:36Z</dcterms:created>
  <dcterms:modified xsi:type="dcterms:W3CDTF">2020-08-03T14:51:12Z</dcterms:modified>
</cp:coreProperties>
</file>