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lly\Documents\College\WGU\C749 NanoDegree\Projects\Inferential Statistics\Turn in Testing a perceptual phenomenon\"/>
    </mc:Choice>
  </mc:AlternateContent>
  <xr:revisionPtr revIDLastSave="0" documentId="8_{E55E460B-AFD3-4AAE-8E31-7938C4705C6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troopdata customized" sheetId="1" r:id="rId1"/>
  </sheets>
  <definedNames>
    <definedName name="_xlchart.v1.0" hidden="1">'stroopdata customized'!$B$1</definedName>
    <definedName name="_xlchart.v1.1" hidden="1">'stroopdata customized'!$B$2:$B$25</definedName>
    <definedName name="_xlchart.v1.2" hidden="1">'stroopdata customized'!$C$1</definedName>
    <definedName name="_xlchart.v1.3" hidden="1">'stroopdata customized'!$C$2:$C$25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35" i="1" l="1"/>
  <c r="D37" i="1" s="1"/>
  <c r="D32" i="1"/>
  <c r="D28" i="1"/>
  <c r="D33" i="1"/>
  <c r="D29" i="1"/>
  <c r="D30" i="1"/>
  <c r="F36" i="1" s="1"/>
  <c r="D34" i="1"/>
  <c r="G36" i="1" s="1"/>
  <c r="D31" i="1"/>
  <c r="C34" i="1"/>
  <c r="B34" i="1"/>
  <c r="B31" i="1"/>
  <c r="C31" i="1"/>
  <c r="C32" i="1"/>
  <c r="B32" i="1"/>
  <c r="C29" i="1"/>
  <c r="B29" i="1"/>
  <c r="D40" i="1" l="1"/>
  <c r="D41" i="1" s="1"/>
  <c r="C35" i="1"/>
  <c r="B35" i="1"/>
  <c r="B30" i="1"/>
  <c r="B28" i="1"/>
  <c r="B33" i="1"/>
  <c r="C30" i="1"/>
  <c r="C28" i="1"/>
  <c r="C33" i="1"/>
</calcChain>
</file>

<file path=xl/sharedStrings.xml><?xml version="1.0" encoding="utf-8"?>
<sst xmlns="http://schemas.openxmlformats.org/spreadsheetml/2006/main" count="24" uniqueCount="21">
  <si>
    <t>Congruent</t>
  </si>
  <si>
    <t>Incongruent</t>
  </si>
  <si>
    <t>MIN</t>
  </si>
  <si>
    <t>MAX</t>
  </si>
  <si>
    <t>MEAN</t>
  </si>
  <si>
    <t>MEDIAN</t>
  </si>
  <si>
    <t>Difference</t>
  </si>
  <si>
    <t>Sample#</t>
  </si>
  <si>
    <t>Sample Size</t>
  </si>
  <si>
    <t>SD</t>
  </si>
  <si>
    <t>SE (standard error)</t>
  </si>
  <si>
    <t>T (t-statistic)</t>
  </si>
  <si>
    <t>CI (confidence interval)</t>
  </si>
  <si>
    <t>dF (degrees of freedom)</t>
  </si>
  <si>
    <t>P (probability)</t>
  </si>
  <si>
    <t>&lt; 0.0001</t>
  </si>
  <si>
    <t>tc (t-critical value)</t>
  </si>
  <si>
    <t>a (alpha level)</t>
  </si>
  <si>
    <t>https://www.graphpad.com/quickcalcs/pValue2/</t>
  </si>
  <si>
    <t>Confidence Interval</t>
  </si>
  <si>
    <t>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</si>
</sst>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000"/>
    <numFmt numFmtId="167" formatCode="0.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0" fillId="0" borderId="10" xfId="0" applyFill="1" applyBorder="1"/>
    <xf numFmtId="9" fontId="0" fillId="0" borderId="10" xfId="0" applyNumberFormat="1" applyBorder="1" applyAlignment="1">
      <alignment horizontal="left"/>
    </xf>
    <xf numFmtId="164" fontId="0" fillId="0" borderId="10" xfId="0" applyNumberFormat="1" applyBorder="1"/>
    <xf numFmtId="165" fontId="0" fillId="0" borderId="10" xfId="0" applyNumberFormat="1" applyBorder="1"/>
    <xf numFmtId="165" fontId="16" fillId="0" borderId="10" xfId="0" applyNumberFormat="1" applyFont="1" applyBorder="1"/>
    <xf numFmtId="0" fontId="0" fillId="0" borderId="12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0" xfId="0" applyBorder="1"/>
    <xf numFmtId="164" fontId="0" fillId="0" borderId="16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" fontId="0" fillId="0" borderId="10" xfId="0" applyNumberFormat="1" applyBorder="1"/>
    <xf numFmtId="166" fontId="16" fillId="0" borderId="10" xfId="0" applyNumberFormat="1" applyFont="1" applyBorder="1"/>
    <xf numFmtId="167" fontId="0" fillId="0" borderId="10" xfId="0" applyNumberFormat="1" applyBorder="1"/>
    <xf numFmtId="0" fontId="18" fillId="0" borderId="0" xfId="42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right"/>
    </xf>
    <xf numFmtId="0" fontId="16" fillId="0" borderId="10" xfId="0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18" fillId="0" borderId="0" xfId="42"/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Scatter w/ lines-plot: Congruent vs Incongruent distribution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'stroopdata customized'!$B$1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'stroopdata customized'!$B$2:$B$25</c:f>
              <c:numCache>
                <c:formatCode>0.000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2-4957-9922-D157C5099A56}"/>
            </c:ext>
          </c:extLst>
        </c:ser>
        <c:ser>
          <c:idx val="1"/>
          <c:order val="1"/>
          <c:tx>
            <c:strRef>
              <c:f>'stroopdata customized'!$C$1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'stroopdata customized'!$C$2:$C$25</c:f>
              <c:numCache>
                <c:formatCode>0.000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22-4957-9922-D157C5099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516064"/>
        <c:axId val="818516720"/>
      </c:scatterChart>
      <c:valAx>
        <c:axId val="81851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16720"/>
        <c:crosses val="autoZero"/>
        <c:crossBetween val="midCat"/>
      </c:valAx>
      <c:valAx>
        <c:axId val="8185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1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Column plot: </a:t>
            </a:r>
            <a:r>
              <a:rPr lang="en-US" sz="1200" b="1" i="0" baseline="0">
                <a:effectLst/>
              </a:rPr>
              <a:t>Congruent vs Incongruent distribution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'stroopdata customized'!$B$1</c:f>
              <c:strCache>
                <c:ptCount val="1"/>
                <c:pt idx="0">
                  <c:v>Congruent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'stroopdata customized'!$B$2:$B$25</c:f>
              <c:numCache>
                <c:formatCode>0.000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8-432E-9876-47EA231DA91F}"/>
            </c:ext>
          </c:extLst>
        </c:ser>
        <c:ser>
          <c:idx val="1"/>
          <c:order val="1"/>
          <c:tx>
            <c:strRef>
              <c:f>'stroopdata customized'!$C$1</c:f>
              <c:strCache>
                <c:ptCount val="1"/>
                <c:pt idx="0">
                  <c:v>Incongruent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'stroopdata customized'!$C$2:$C$25</c:f>
              <c:numCache>
                <c:formatCode>0.000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8-432E-9876-47EA231D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206440"/>
        <c:axId val="924203488"/>
      </c:barChart>
      <c:catAx>
        <c:axId val="924206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03488"/>
        <c:crosses val="autoZero"/>
        <c:auto val="1"/>
        <c:lblAlgn val="ctr"/>
        <c:lblOffset val="100"/>
        <c:noMultiLvlLbl val="0"/>
      </c:catAx>
      <c:valAx>
        <c:axId val="9242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20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200" b="1" i="0" baseline="0">
                <a:effectLst/>
              </a:rPr>
              <a:t>Box-plot: Congruent vs Incongruent </a:t>
            </a:r>
            <a:r>
              <a:rPr lang="en-US" sz="1200" b="1">
                <a:effectLst/>
              </a:rPr>
              <a:t>distribution</a:t>
            </a:r>
          </a:p>
        </cx:rich>
      </cx:tx>
    </cx:title>
    <cx:plotArea>
      <cx:plotAreaRegion>
        <cx:series layoutId="boxWhisker" uniqueId="{2F9BD872-169C-4B22-B33E-7F2B1E5A0A78}">
          <cx:tx>
            <cx:txData>
              <cx:f>_xlchart.v1.0</cx:f>
              <cx:v>Congruent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F9D57F44-057A-4C88-BE0B-D52E3A907EBA}">
          <cx:tx>
            <cx:txData>
              <cx:f>_xlchart.v1.2</cx:f>
              <cx:v>Incongruent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Seconds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Seconds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128586</xdr:colOff>
      <xdr:row>47</xdr:row>
      <xdr:rowOff>0</xdr:rowOff>
    </xdr:from>
    <xdr:to>
      <xdr:col>8</xdr:col>
      <xdr:colOff>485775</xdr:colOff>
      <xdr:row>64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C5E4F4-09F4-4D95-8E07-7C0162DB6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128587</xdr:colOff>
      <xdr:row>66</xdr:row>
      <xdr:rowOff>4761</xdr:rowOff>
    </xdr:from>
    <xdr:to>
      <xdr:col>8</xdr:col>
      <xdr:colOff>485775</xdr:colOff>
      <xdr:row>84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96F3A49-E218-43C7-9438-3BA86366CF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87" y="11653836"/>
              <a:ext cx="6891338" cy="3433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142874</xdr:colOff>
      <xdr:row>84</xdr:row>
      <xdr:rowOff>161925</xdr:rowOff>
    </xdr:from>
    <xdr:to>
      <xdr:col>8</xdr:col>
      <xdr:colOff>457199</xdr:colOff>
      <xdr:row>103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6B31158-240D-4025-A110-79BE2C422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585618</xdr:colOff>
      <xdr:row>1</xdr:row>
      <xdr:rowOff>64992</xdr:rowOff>
    </xdr:from>
    <xdr:to>
      <xdr:col>12</xdr:col>
      <xdr:colOff>495300</xdr:colOff>
      <xdr:row>22</xdr:row>
      <xdr:rowOff>96298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7A5BE4-5F1D-4CC0-8659-42BCC45A1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7543" y="265017"/>
          <a:ext cx="5853282" cy="403180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25</xdr:row>
      <xdr:rowOff>133350</xdr:rowOff>
    </xdr:from>
    <xdr:to>
      <xdr:col>16</xdr:col>
      <xdr:colOff>38964</xdr:colOff>
      <xdr:row>42</xdr:row>
      <xdr:rowOff>47933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16A85-F820-4D26-A4FB-D0AE31851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0775" y="4914900"/>
          <a:ext cx="6192114" cy="22101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raphpad.com/quickcalcs/pValue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activeCell="F39" sqref="F39"/>
    </sheetView>
  </sheetViews>
  <sheetFormatPr defaultRowHeight="15" x14ac:dyDescent="0.25"/>
  <cols>
    <col min="1" max="1" width="22.28515625" customWidth="1"/>
    <col min="2" max="3" width="11.7109375" bestFit="1" customWidth="1"/>
    <col min="4" max="4" width="13.85546875" customWidth="1"/>
    <col min="7" max="7" width="10.28515625" customWidth="1"/>
    <col min="8" max="8" width="9.85546875" bestFit="1" customWidth="1"/>
    <col min="9" max="9" width="11.7109375" bestFit="1" customWidth="1"/>
    <col min="10" max="10" width="11.5703125" bestFit="1" customWidth="1"/>
    <col min="11" max="11" width="11.7109375" bestFit="1" customWidth="1"/>
    <col min="12" max="12" width="15.7109375" bestFit="1" customWidth="1"/>
  </cols>
  <sheetData>
    <row r="1" spans="1:12" ht="15.75" thickBot="1" x14ac:dyDescent="0.3">
      <c r="A1" s="1" t="s">
        <v>7</v>
      </c>
      <c r="B1" s="12" t="s">
        <v>0</v>
      </c>
      <c r="C1" s="8" t="s">
        <v>1</v>
      </c>
      <c r="D1" s="8" t="s">
        <v>6</v>
      </c>
      <c r="G1" s="16"/>
      <c r="H1" s="16"/>
      <c r="I1" s="16"/>
      <c r="J1" s="16"/>
      <c r="K1" s="16"/>
      <c r="L1" s="16"/>
    </row>
    <row r="2" spans="1:12" x14ac:dyDescent="0.25">
      <c r="A2" s="1">
        <v>1</v>
      </c>
      <c r="B2" s="13">
        <v>12.079000000000001</v>
      </c>
      <c r="C2" s="9">
        <v>19.277999999999999</v>
      </c>
      <c r="D2" s="5">
        <f t="shared" ref="D2:D24" si="0">C2-B2</f>
        <v>7.1989999999999981</v>
      </c>
      <c r="G2" s="16"/>
      <c r="H2" s="16"/>
      <c r="I2" s="16"/>
      <c r="J2" s="16"/>
      <c r="K2" s="16"/>
      <c r="L2" s="16"/>
    </row>
    <row r="3" spans="1:12" x14ac:dyDescent="0.25">
      <c r="A3" s="1">
        <v>2</v>
      </c>
      <c r="B3" s="14">
        <v>16.791</v>
      </c>
      <c r="C3" s="10">
        <v>18.741</v>
      </c>
      <c r="D3" s="5">
        <f t="shared" si="0"/>
        <v>1.9499999999999993</v>
      </c>
      <c r="G3" s="16"/>
      <c r="H3" s="16"/>
      <c r="I3" s="16"/>
      <c r="J3" s="16"/>
      <c r="K3" s="16"/>
      <c r="L3" s="16"/>
    </row>
    <row r="4" spans="1:12" x14ac:dyDescent="0.25">
      <c r="A4" s="1">
        <v>3</v>
      </c>
      <c r="B4" s="14">
        <v>9.5640000000000001</v>
      </c>
      <c r="C4" s="10">
        <v>21.213999999999999</v>
      </c>
      <c r="D4" s="5">
        <f t="shared" si="0"/>
        <v>11.649999999999999</v>
      </c>
      <c r="G4" s="16"/>
      <c r="H4" s="16"/>
      <c r="I4" s="16"/>
      <c r="J4" s="16"/>
      <c r="K4" s="16"/>
      <c r="L4" s="16"/>
    </row>
    <row r="5" spans="1:12" x14ac:dyDescent="0.25">
      <c r="A5" s="1">
        <v>4</v>
      </c>
      <c r="B5" s="14">
        <v>8.6300000000000008</v>
      </c>
      <c r="C5" s="10">
        <v>15.686999999999999</v>
      </c>
      <c r="D5" s="5">
        <f t="shared" si="0"/>
        <v>7.0569999999999986</v>
      </c>
      <c r="G5" s="16"/>
      <c r="H5" s="16"/>
      <c r="I5" s="16"/>
      <c r="J5" s="16"/>
      <c r="K5" s="16"/>
      <c r="L5" s="16"/>
    </row>
    <row r="6" spans="1:12" x14ac:dyDescent="0.25">
      <c r="A6" s="1">
        <v>5</v>
      </c>
      <c r="B6" s="14">
        <v>14.669</v>
      </c>
      <c r="C6" s="10">
        <v>22.803000000000001</v>
      </c>
      <c r="D6" s="5">
        <f t="shared" si="0"/>
        <v>8.1340000000000003</v>
      </c>
      <c r="G6" s="16"/>
      <c r="H6" s="16"/>
      <c r="I6" s="16"/>
      <c r="J6" s="16"/>
      <c r="K6" s="16"/>
      <c r="L6" s="16"/>
    </row>
    <row r="7" spans="1:12" x14ac:dyDescent="0.25">
      <c r="A7" s="1">
        <v>6</v>
      </c>
      <c r="B7" s="14">
        <v>12.238</v>
      </c>
      <c r="C7" s="10">
        <v>20.878</v>
      </c>
      <c r="D7" s="5">
        <f t="shared" si="0"/>
        <v>8.64</v>
      </c>
      <c r="G7" s="16"/>
      <c r="H7" s="16"/>
      <c r="I7" s="16"/>
      <c r="J7" s="16"/>
      <c r="K7" s="16"/>
      <c r="L7" s="16"/>
    </row>
    <row r="8" spans="1:12" x14ac:dyDescent="0.25">
      <c r="A8" s="1">
        <v>7</v>
      </c>
      <c r="B8" s="14">
        <v>14.692</v>
      </c>
      <c r="C8" s="10">
        <v>24.571999999999999</v>
      </c>
      <c r="D8" s="5">
        <f t="shared" si="0"/>
        <v>9.879999999999999</v>
      </c>
      <c r="G8" s="16"/>
      <c r="H8" s="16"/>
      <c r="I8" s="16"/>
      <c r="J8" s="16"/>
      <c r="K8" s="16"/>
      <c r="L8" s="16"/>
    </row>
    <row r="9" spans="1:12" x14ac:dyDescent="0.25">
      <c r="A9" s="1">
        <v>8</v>
      </c>
      <c r="B9" s="14">
        <v>8.9870000000000001</v>
      </c>
      <c r="C9" s="10">
        <v>17.393999999999998</v>
      </c>
      <c r="D9" s="5">
        <f t="shared" si="0"/>
        <v>8.4069999999999983</v>
      </c>
      <c r="G9" s="16"/>
      <c r="H9" s="16"/>
      <c r="I9" s="16"/>
      <c r="J9" s="16"/>
      <c r="K9" s="16"/>
      <c r="L9" s="16"/>
    </row>
    <row r="10" spans="1:12" x14ac:dyDescent="0.25">
      <c r="A10" s="1">
        <v>9</v>
      </c>
      <c r="B10" s="14">
        <v>9.4009999999999998</v>
      </c>
      <c r="C10" s="10">
        <v>20.762</v>
      </c>
      <c r="D10" s="5">
        <f t="shared" si="0"/>
        <v>11.361000000000001</v>
      </c>
      <c r="G10" s="16"/>
      <c r="H10" s="16"/>
      <c r="I10" s="16"/>
      <c r="J10" s="16"/>
      <c r="K10" s="16"/>
      <c r="L10" s="16"/>
    </row>
    <row r="11" spans="1:12" x14ac:dyDescent="0.25">
      <c r="A11" s="1">
        <v>10</v>
      </c>
      <c r="B11" s="14">
        <v>14.48</v>
      </c>
      <c r="C11" s="10">
        <v>26.282</v>
      </c>
      <c r="D11" s="5">
        <f t="shared" si="0"/>
        <v>11.802</v>
      </c>
      <c r="G11" s="16"/>
      <c r="H11" s="16"/>
      <c r="I11" s="16"/>
      <c r="J11" s="16"/>
      <c r="K11" s="16"/>
      <c r="L11" s="16"/>
    </row>
    <row r="12" spans="1:12" x14ac:dyDescent="0.25">
      <c r="A12" s="1">
        <v>11</v>
      </c>
      <c r="B12" s="14">
        <v>22.327999999999999</v>
      </c>
      <c r="C12" s="10">
        <v>24.524000000000001</v>
      </c>
      <c r="D12" s="5">
        <f t="shared" si="0"/>
        <v>2.1960000000000015</v>
      </c>
      <c r="G12" s="16"/>
      <c r="H12" s="16"/>
      <c r="I12" s="16"/>
      <c r="J12" s="16"/>
      <c r="K12" s="16"/>
      <c r="L12" s="16"/>
    </row>
    <row r="13" spans="1:12" x14ac:dyDescent="0.25">
      <c r="A13" s="1">
        <v>12</v>
      </c>
      <c r="B13" s="14">
        <v>15.298</v>
      </c>
      <c r="C13" s="10">
        <v>18.643999999999998</v>
      </c>
      <c r="D13" s="5">
        <f t="shared" si="0"/>
        <v>3.3459999999999983</v>
      </c>
      <c r="G13" s="16"/>
      <c r="H13" s="16"/>
      <c r="I13" s="16"/>
      <c r="J13" s="16"/>
      <c r="K13" s="16"/>
      <c r="L13" s="16"/>
    </row>
    <row r="14" spans="1:12" x14ac:dyDescent="0.25">
      <c r="A14" s="1">
        <v>13</v>
      </c>
      <c r="B14" s="14">
        <v>15.073</v>
      </c>
      <c r="C14" s="10">
        <v>17.510000000000002</v>
      </c>
      <c r="D14" s="5">
        <f t="shared" si="0"/>
        <v>2.4370000000000012</v>
      </c>
      <c r="G14" s="16"/>
      <c r="H14" s="16"/>
      <c r="I14" s="16"/>
      <c r="J14" s="16"/>
      <c r="K14" s="16"/>
      <c r="L14" s="16"/>
    </row>
    <row r="15" spans="1:12" x14ac:dyDescent="0.25">
      <c r="A15" s="1">
        <v>14</v>
      </c>
      <c r="B15" s="14">
        <v>16.928999999999998</v>
      </c>
      <c r="C15" s="10">
        <v>20.329999999999998</v>
      </c>
      <c r="D15" s="5">
        <f t="shared" si="0"/>
        <v>3.4009999999999998</v>
      </c>
      <c r="G15" s="16"/>
      <c r="H15" s="16"/>
      <c r="I15" s="16"/>
      <c r="J15" s="16"/>
      <c r="K15" s="16"/>
      <c r="L15" s="16"/>
    </row>
    <row r="16" spans="1:12" x14ac:dyDescent="0.25">
      <c r="A16" s="1">
        <v>15</v>
      </c>
      <c r="B16" s="14">
        <v>18.2</v>
      </c>
      <c r="C16" s="10">
        <v>35.255000000000003</v>
      </c>
      <c r="D16" s="5">
        <f t="shared" si="0"/>
        <v>17.055000000000003</v>
      </c>
      <c r="G16" s="16"/>
      <c r="H16" s="16"/>
      <c r="I16" s="16"/>
      <c r="J16" s="16"/>
      <c r="K16" s="16"/>
      <c r="L16" s="16"/>
    </row>
    <row r="17" spans="1:12" x14ac:dyDescent="0.25">
      <c r="A17" s="1">
        <v>16</v>
      </c>
      <c r="B17" s="14">
        <v>12.13</v>
      </c>
      <c r="C17" s="10">
        <v>22.158000000000001</v>
      </c>
      <c r="D17" s="5">
        <f t="shared" si="0"/>
        <v>10.028</v>
      </c>
      <c r="G17" s="16"/>
      <c r="H17" s="16"/>
      <c r="I17" s="16"/>
      <c r="J17" s="16"/>
      <c r="K17" s="16"/>
      <c r="L17" s="16"/>
    </row>
    <row r="18" spans="1:12" x14ac:dyDescent="0.25">
      <c r="A18" s="1">
        <v>17</v>
      </c>
      <c r="B18" s="14">
        <v>18.495000000000001</v>
      </c>
      <c r="C18" s="10">
        <v>25.138999999999999</v>
      </c>
      <c r="D18" s="5">
        <f t="shared" si="0"/>
        <v>6.6439999999999984</v>
      </c>
      <c r="G18" s="16"/>
      <c r="H18" s="16"/>
      <c r="I18" s="16"/>
      <c r="J18" s="16"/>
      <c r="K18" s="16"/>
      <c r="L18" s="16"/>
    </row>
    <row r="19" spans="1:12" x14ac:dyDescent="0.25">
      <c r="A19" s="1">
        <v>18</v>
      </c>
      <c r="B19" s="14">
        <v>10.638999999999999</v>
      </c>
      <c r="C19" s="10">
        <v>20.428999999999998</v>
      </c>
      <c r="D19" s="5">
        <f t="shared" si="0"/>
        <v>9.7899999999999991</v>
      </c>
      <c r="G19" s="23"/>
      <c r="H19" s="16"/>
      <c r="I19" s="16"/>
      <c r="J19" s="16"/>
      <c r="K19" s="16"/>
      <c r="L19" s="16"/>
    </row>
    <row r="20" spans="1:12" x14ac:dyDescent="0.25">
      <c r="A20" s="1">
        <v>19</v>
      </c>
      <c r="B20" s="14">
        <v>11.343999999999999</v>
      </c>
      <c r="C20" s="10">
        <v>17.425000000000001</v>
      </c>
      <c r="D20" s="5">
        <f t="shared" si="0"/>
        <v>6.0810000000000013</v>
      </c>
      <c r="G20" s="24"/>
      <c r="H20" s="16"/>
      <c r="I20" s="16"/>
      <c r="J20" s="16"/>
      <c r="K20" s="16"/>
      <c r="L20" s="16"/>
    </row>
    <row r="21" spans="1:12" x14ac:dyDescent="0.25">
      <c r="A21" s="1">
        <v>20</v>
      </c>
      <c r="B21" s="14">
        <v>12.369</v>
      </c>
      <c r="C21" s="10">
        <v>34.287999999999997</v>
      </c>
      <c r="D21" s="5">
        <f t="shared" si="0"/>
        <v>21.918999999999997</v>
      </c>
      <c r="G21" s="24"/>
      <c r="H21" s="16"/>
      <c r="I21" s="16"/>
      <c r="J21" s="16"/>
      <c r="K21" s="16"/>
      <c r="L21" s="16"/>
    </row>
    <row r="22" spans="1:12" x14ac:dyDescent="0.25">
      <c r="A22" s="1">
        <v>21</v>
      </c>
      <c r="B22" s="14">
        <v>12.944000000000001</v>
      </c>
      <c r="C22" s="10">
        <v>23.893999999999998</v>
      </c>
      <c r="D22" s="5">
        <f t="shared" si="0"/>
        <v>10.949999999999998</v>
      </c>
      <c r="G22" s="25"/>
      <c r="H22" s="16"/>
      <c r="I22" s="16"/>
      <c r="J22" s="16"/>
      <c r="K22" s="16"/>
      <c r="L22" s="16"/>
    </row>
    <row r="23" spans="1:12" x14ac:dyDescent="0.25">
      <c r="A23" s="1">
        <v>22</v>
      </c>
      <c r="B23" s="14">
        <v>14.233000000000001</v>
      </c>
      <c r="C23" s="10">
        <v>17.96</v>
      </c>
      <c r="D23" s="5">
        <f t="shared" si="0"/>
        <v>3.7270000000000003</v>
      </c>
      <c r="G23" s="16"/>
      <c r="H23" s="16"/>
      <c r="I23" s="16"/>
      <c r="J23" s="16"/>
      <c r="K23" s="16"/>
      <c r="L23" s="16"/>
    </row>
    <row r="24" spans="1:12" x14ac:dyDescent="0.25">
      <c r="A24" s="1">
        <v>23</v>
      </c>
      <c r="B24" s="14">
        <v>19.71</v>
      </c>
      <c r="C24" s="10">
        <v>22.058</v>
      </c>
      <c r="D24" s="5">
        <f t="shared" si="0"/>
        <v>2.347999999999999</v>
      </c>
      <c r="G24" s="16"/>
      <c r="H24" s="16"/>
      <c r="I24" s="16"/>
      <c r="J24" s="16"/>
      <c r="K24" s="16"/>
      <c r="L24" s="16"/>
    </row>
    <row r="25" spans="1:12" ht="15.75" thickBot="1" x14ac:dyDescent="0.3">
      <c r="A25" s="1">
        <v>24</v>
      </c>
      <c r="B25" s="15">
        <v>16.004000000000001</v>
      </c>
      <c r="C25" s="11">
        <v>21.157</v>
      </c>
      <c r="D25" s="5">
        <f t="shared" ref="D25" si="1">C25-B25</f>
        <v>5.1529999999999987</v>
      </c>
      <c r="G25" s="16"/>
      <c r="H25" s="16"/>
      <c r="I25" s="16"/>
      <c r="J25" s="16"/>
      <c r="K25" s="16"/>
      <c r="L25" s="16"/>
    </row>
    <row r="26" spans="1:12" x14ac:dyDescent="0.25">
      <c r="A26" s="16"/>
      <c r="B26" s="17"/>
      <c r="C26" s="18"/>
      <c r="D26" s="19"/>
      <c r="G26" s="16"/>
      <c r="H26" s="16"/>
      <c r="I26" s="16"/>
      <c r="J26" s="16"/>
      <c r="K26" s="16"/>
      <c r="L26" s="16"/>
    </row>
    <row r="27" spans="1:12" x14ac:dyDescent="0.25">
      <c r="B27" s="26" t="s">
        <v>0</v>
      </c>
      <c r="C27" s="26" t="s">
        <v>1</v>
      </c>
      <c r="D27" s="27" t="s">
        <v>6</v>
      </c>
      <c r="G27" s="16"/>
      <c r="H27" s="16"/>
      <c r="I27" s="16"/>
      <c r="J27" s="16"/>
      <c r="K27" s="16"/>
      <c r="L27" s="16"/>
    </row>
    <row r="28" spans="1:12" hidden="1" x14ac:dyDescent="0.25">
      <c r="A28" s="1" t="s">
        <v>2</v>
      </c>
      <c r="B28" s="6">
        <f>MIN(B$2:B$25)</f>
        <v>8.6300000000000008</v>
      </c>
      <c r="C28" s="6">
        <f>MIN(C$2:C$25)</f>
        <v>15.686999999999999</v>
      </c>
      <c r="D28" s="6">
        <f>MIN(D$2:D$25)</f>
        <v>1.9499999999999993</v>
      </c>
      <c r="G28" s="16"/>
      <c r="H28" s="16"/>
      <c r="I28" s="16"/>
      <c r="J28" s="16"/>
      <c r="K28" s="16"/>
      <c r="L28" s="16"/>
    </row>
    <row r="29" spans="1:12" hidden="1" x14ac:dyDescent="0.25">
      <c r="A29" s="4">
        <v>0.25</v>
      </c>
      <c r="B29" s="6">
        <f>QUARTILE(B$2:B$25,1)</f>
        <v>11.895250000000001</v>
      </c>
      <c r="C29" s="6">
        <f>QUARTILE(C$2:C$25,1)</f>
        <v>18.716749999999998</v>
      </c>
      <c r="D29" s="6">
        <f>QUARTILE(D$2:D$25,1)</f>
        <v>3.6455000000000002</v>
      </c>
      <c r="G29" s="16"/>
      <c r="H29" s="16"/>
      <c r="I29" s="16"/>
      <c r="J29" s="16"/>
      <c r="K29" s="16"/>
      <c r="L29" s="16"/>
    </row>
    <row r="30" spans="1:12" x14ac:dyDescent="0.25">
      <c r="A30" s="29" t="s">
        <v>4</v>
      </c>
      <c r="B30" s="7">
        <f>AVERAGE(B$2:B$25)</f>
        <v>14.051125000000001</v>
      </c>
      <c r="C30" s="7">
        <f>AVERAGE(C$2:C$25)</f>
        <v>22.015916666666669</v>
      </c>
      <c r="D30" s="7">
        <f>AVERAGE(D$2:D$25)</f>
        <v>7.964791666666664</v>
      </c>
      <c r="G30" s="16"/>
      <c r="H30" s="16"/>
      <c r="I30" s="16"/>
      <c r="J30" s="16"/>
      <c r="K30" s="16"/>
      <c r="L30" s="16"/>
    </row>
    <row r="31" spans="1:12" hidden="1" x14ac:dyDescent="0.25">
      <c r="A31" s="30" t="s">
        <v>5</v>
      </c>
      <c r="B31" s="6">
        <f>QUARTILE(B$2:B$25,2)</f>
        <v>14.3565</v>
      </c>
      <c r="C31" s="6">
        <f>QUARTILE(C$2:C$25,2)</f>
        <v>21.017499999999998</v>
      </c>
      <c r="D31" s="6">
        <f>QUARTILE(D$2:D$25,2)</f>
        <v>7.6664999999999992</v>
      </c>
      <c r="G31" s="16"/>
      <c r="H31" s="16"/>
      <c r="I31" s="16"/>
      <c r="J31" s="16"/>
      <c r="K31" s="16"/>
      <c r="L31" s="16"/>
    </row>
    <row r="32" spans="1:12" hidden="1" x14ac:dyDescent="0.25">
      <c r="A32" s="30">
        <v>0.75</v>
      </c>
      <c r="B32" s="6">
        <f>QUARTILE(B$2:B$25,3)</f>
        <v>16.200749999999999</v>
      </c>
      <c r="C32" s="6">
        <f>QUARTILE(C$2:C$25,3)</f>
        <v>24.051499999999997</v>
      </c>
      <c r="D32" s="6">
        <f>QUARTILE(D$2:D$25,3)</f>
        <v>10.2585</v>
      </c>
      <c r="G32" s="16"/>
      <c r="H32" s="16"/>
      <c r="I32" s="16"/>
      <c r="J32" s="16"/>
      <c r="K32" s="16"/>
      <c r="L32" s="16"/>
    </row>
    <row r="33" spans="1:12" hidden="1" x14ac:dyDescent="0.25">
      <c r="A33" s="31" t="s">
        <v>3</v>
      </c>
      <c r="B33" s="6">
        <f>MAX(B$2:B$25)</f>
        <v>22.327999999999999</v>
      </c>
      <c r="C33" s="6">
        <f>MAX(C$2:C$25)</f>
        <v>35.255000000000003</v>
      </c>
      <c r="D33" s="6">
        <f>MAX(D$2:D$25)</f>
        <v>21.918999999999997</v>
      </c>
      <c r="G33" s="16"/>
      <c r="H33" s="16"/>
      <c r="I33" s="16"/>
      <c r="J33" s="16"/>
      <c r="K33" s="16"/>
      <c r="L33" s="16"/>
    </row>
    <row r="34" spans="1:12" x14ac:dyDescent="0.25">
      <c r="A34" s="29" t="s">
        <v>9</v>
      </c>
      <c r="B34" s="21">
        <f>_xlfn.STDEV.S(B$2:B$25)</f>
        <v>3.559357957645187</v>
      </c>
      <c r="C34" s="21">
        <f>_xlfn.STDEV.S(C$2:C$25)</f>
        <v>4.7970571224691367</v>
      </c>
      <c r="D34" s="21">
        <f>_xlfn.STDEV.S(D$2:D$25)</f>
        <v>4.8648269103590565</v>
      </c>
      <c r="G34" s="16"/>
      <c r="H34" s="16"/>
      <c r="I34" s="16"/>
      <c r="J34" s="16"/>
      <c r="K34" s="16"/>
      <c r="L34" s="16"/>
    </row>
    <row r="35" spans="1:12" x14ac:dyDescent="0.25">
      <c r="A35" s="32" t="s">
        <v>8</v>
      </c>
      <c r="B35" s="20">
        <f>COUNT(B2:B25)</f>
        <v>24</v>
      </c>
      <c r="C35" s="20">
        <f>COUNT(C2:C25)</f>
        <v>24</v>
      </c>
      <c r="D35" s="20">
        <f>COUNT(D2:D25)</f>
        <v>24</v>
      </c>
      <c r="F35" s="34" t="s">
        <v>19</v>
      </c>
      <c r="G35" s="34"/>
      <c r="H35" s="16"/>
      <c r="I35" s="16"/>
      <c r="J35" s="16"/>
      <c r="K35" s="16"/>
      <c r="L35" s="16"/>
    </row>
    <row r="36" spans="1:12" ht="15.75" customHeight="1" x14ac:dyDescent="0.25">
      <c r="A36" s="32" t="s">
        <v>12</v>
      </c>
      <c r="B36" s="20"/>
      <c r="C36" s="20"/>
      <c r="D36" s="2">
        <f>1-D38</f>
        <v>0.95</v>
      </c>
      <c r="F36" s="1">
        <f>D30-(D34/SQRT(D35))*(D39)</f>
        <v>5.9102154213102764</v>
      </c>
      <c r="G36" s="1">
        <f>(D34/SQRT(D35))*(D39)+D30</f>
        <v>10.019367912023052</v>
      </c>
      <c r="H36" s="16"/>
      <c r="I36" s="16"/>
      <c r="J36" s="16"/>
      <c r="K36" s="16"/>
      <c r="L36" s="16"/>
    </row>
    <row r="37" spans="1:12" x14ac:dyDescent="0.25">
      <c r="A37" s="32" t="s">
        <v>13</v>
      </c>
      <c r="B37" s="20"/>
      <c r="C37" s="20"/>
      <c r="D37" s="20">
        <f>D35-1</f>
        <v>23</v>
      </c>
      <c r="G37" s="16"/>
      <c r="H37" s="16"/>
      <c r="I37" s="16"/>
      <c r="J37" s="16"/>
      <c r="K37" s="16"/>
      <c r="L37" s="16"/>
    </row>
    <row r="38" spans="1:12" x14ac:dyDescent="0.25">
      <c r="A38" s="32" t="s">
        <v>17</v>
      </c>
      <c r="B38" s="20"/>
      <c r="C38" s="20"/>
      <c r="D38" s="2">
        <v>0.05</v>
      </c>
      <c r="G38" s="16"/>
      <c r="H38" s="16"/>
      <c r="I38" s="16"/>
      <c r="J38" s="16"/>
      <c r="K38" s="16"/>
      <c r="L38" s="16"/>
    </row>
    <row r="39" spans="1:12" x14ac:dyDescent="0.25">
      <c r="A39" s="32" t="s">
        <v>16</v>
      </c>
      <c r="B39" s="20"/>
      <c r="C39" s="20"/>
      <c r="D39" s="5">
        <v>2.069</v>
      </c>
      <c r="G39" s="16"/>
      <c r="H39" s="16"/>
      <c r="I39" s="16"/>
      <c r="J39" s="16"/>
      <c r="K39" s="16"/>
      <c r="L39" s="16"/>
    </row>
    <row r="40" spans="1:12" x14ac:dyDescent="0.25">
      <c r="A40" s="32" t="s">
        <v>10</v>
      </c>
      <c r="B40" s="20"/>
      <c r="C40" s="20"/>
      <c r="D40" s="22">
        <f>D34/SQRT(D35)</f>
        <v>0.9930286347783408</v>
      </c>
      <c r="G40" s="16"/>
      <c r="H40" s="16"/>
      <c r="I40" s="16"/>
      <c r="J40" s="16"/>
      <c r="K40" s="16"/>
      <c r="L40" s="16"/>
    </row>
    <row r="41" spans="1:12" x14ac:dyDescent="0.25">
      <c r="A41" s="32" t="s">
        <v>11</v>
      </c>
      <c r="B41" s="20"/>
      <c r="C41" s="20"/>
      <c r="D41" s="22">
        <f>D30/D40</f>
        <v>8.0207069441099534</v>
      </c>
      <c r="G41" s="16"/>
      <c r="H41" s="16"/>
      <c r="I41" s="16"/>
      <c r="J41" s="16"/>
      <c r="K41" s="16"/>
      <c r="L41" s="16"/>
    </row>
    <row r="42" spans="1:12" x14ac:dyDescent="0.25">
      <c r="A42" s="32" t="s">
        <v>20</v>
      </c>
      <c r="B42" s="20"/>
      <c r="C42" s="20"/>
      <c r="D42" s="22">
        <f>SUM(D30/D34)</f>
        <v>1.6372199491222617</v>
      </c>
      <c r="G42" s="16"/>
      <c r="H42" s="16"/>
      <c r="I42" s="16"/>
      <c r="J42" s="16"/>
      <c r="K42" s="16"/>
      <c r="L42" s="16"/>
    </row>
    <row r="43" spans="1:12" x14ac:dyDescent="0.25">
      <c r="A43" s="32" t="s">
        <v>14</v>
      </c>
      <c r="B43" s="20"/>
      <c r="C43" s="20"/>
      <c r="D43" s="28" t="s">
        <v>15</v>
      </c>
      <c r="E43" s="33"/>
      <c r="G43" s="16"/>
      <c r="H43" s="16"/>
      <c r="I43" s="16"/>
      <c r="J43" s="16"/>
      <c r="K43" s="16"/>
      <c r="L43" s="16"/>
    </row>
    <row r="44" spans="1:12" x14ac:dyDescent="0.25">
      <c r="A44" s="33" t="s">
        <v>18</v>
      </c>
      <c r="B44" s="20"/>
      <c r="C44" s="20"/>
      <c r="D44" s="20"/>
      <c r="G44" s="16"/>
      <c r="H44" s="16"/>
      <c r="I44" s="16"/>
      <c r="J44" s="16"/>
      <c r="K44" s="16"/>
      <c r="L44" s="16"/>
    </row>
    <row r="45" spans="1:12" x14ac:dyDescent="0.25">
      <c r="A45" s="3"/>
      <c r="B45" s="20"/>
      <c r="C45" s="20"/>
      <c r="D45" s="20"/>
      <c r="G45" s="16"/>
      <c r="H45" s="16"/>
      <c r="I45" s="16"/>
      <c r="J45" s="16"/>
      <c r="K45" s="16"/>
      <c r="L45" s="16"/>
    </row>
    <row r="46" spans="1:12" x14ac:dyDescent="0.25">
      <c r="A46" s="1"/>
      <c r="B46" s="1"/>
      <c r="C46" s="2"/>
      <c r="D46" s="1"/>
      <c r="I46" s="16"/>
      <c r="J46" s="16"/>
      <c r="K46" s="16"/>
      <c r="L46" s="16"/>
    </row>
  </sheetData>
  <sortState xmlns:xlrd2="http://schemas.microsoft.com/office/spreadsheetml/2017/richdata2" ref="O2:P25">
    <sortCondition ref="O2:O25"/>
  </sortState>
  <mergeCells count="1">
    <mergeCell ref="F35:G35"/>
  </mergeCells>
  <hyperlinks>
    <hyperlink ref="A44" r:id="rId1" xr:uid="{4F2BEB6D-8215-4018-90F7-2718454109C2}"/>
  </hyperlinks>
  <pageMargins left="0.25" right="0.25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 customized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MOORE</dc:creator>
  <cp:lastModifiedBy>HOLLY MOORE</cp:lastModifiedBy>
  <cp:lastPrinted>2020-07-28T01:25:29Z</cp:lastPrinted>
  <dcterms:created xsi:type="dcterms:W3CDTF">2020-07-28T06:31:22Z</dcterms:created>
  <dcterms:modified xsi:type="dcterms:W3CDTF">2020-07-29T17:17:42Z</dcterms:modified>
</cp:coreProperties>
</file>