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
    </mc:Choice>
  </mc:AlternateContent>
  <xr:revisionPtr revIDLastSave="0" documentId="8_{CF65C662-8430-4D97-A3F9-FAC01B889E92}" xr6:coauthVersionLast="47" xr6:coauthVersionMax="47" xr10:uidLastSave="{00000000-0000-0000-0000-000000000000}"/>
  <bookViews>
    <workbookView xWindow="-108" yWindow="492" windowWidth="23256" windowHeight="12576" tabRatio="840" firstSheet="4" activeTab="4" xr2:uid="{00000000-000D-0000-FFFF-FFFF00000000}"/>
  </bookViews>
  <sheets>
    <sheet name="Record of Change" sheetId="4" r:id="rId1"/>
    <sheet name="Instruction" sheetId="5" r:id="rId2"/>
    <sheet name="Cover" sheetId="6" r:id="rId3"/>
    <sheet name="Common checklist" sheetId="7" r:id="rId4"/>
    <sheet name="1.1. Display Price" sheetId="8" r:id="rId5"/>
    <sheet name="1.2. Display Photo"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1" i="9" l="1"/>
  <c r="A22" i="9" s="1"/>
  <c r="A23" i="9" s="1"/>
  <c r="A24" i="9" s="1"/>
  <c r="A26" i="9" s="1"/>
  <c r="A27" i="9" s="1"/>
  <c r="A28" i="9" s="1"/>
  <c r="A29" i="9" s="1"/>
  <c r="A30" i="9" s="1"/>
  <c r="A32" i="9" s="1"/>
  <c r="A33" i="9" s="1"/>
  <c r="A34" i="9" s="1"/>
  <c r="A35" i="9" s="1"/>
  <c r="A36" i="9" s="1"/>
  <c r="A37" i="9" s="1"/>
  <c r="A38" i="9" s="1"/>
  <c r="F30" i="10"/>
  <c r="F29" i="10"/>
  <c r="F28" i="10"/>
  <c r="F27" i="10"/>
  <c r="E30" i="10"/>
  <c r="E29" i="10"/>
  <c r="E28" i="10"/>
  <c r="E27" i="10"/>
  <c r="D30" i="10"/>
  <c r="D29" i="10"/>
  <c r="D28" i="10"/>
  <c r="D27" i="10"/>
  <c r="C30" i="10" l="1"/>
  <c r="C29" i="10"/>
  <c r="C28" i="10"/>
  <c r="C27" i="10"/>
  <c r="C31" i="10" l="1"/>
  <c r="F52" i="10" s="1"/>
  <c r="C19" i="10"/>
  <c r="D11" i="9"/>
  <c r="C11" i="9"/>
  <c r="B11" i="9"/>
  <c r="C11" i="8"/>
  <c r="B11" i="8"/>
  <c r="D11" i="8"/>
  <c r="G19" i="10"/>
  <c r="E19" i="10"/>
  <c r="F19" i="10"/>
  <c r="D19" i="10"/>
  <c r="F31" i="10"/>
  <c r="D15" i="9"/>
  <c r="C15" i="9"/>
  <c r="B15" i="9"/>
  <c r="D15" i="8"/>
  <c r="C15" i="8"/>
  <c r="B15" i="8"/>
  <c r="C18" i="10" l="1"/>
  <c r="C20" i="10" s="1"/>
  <c r="G18" i="10"/>
  <c r="G20" i="10" s="1"/>
  <c r="D14" i="9"/>
  <c r="C14" i="9"/>
  <c r="B14" i="9"/>
  <c r="D13" i="9"/>
  <c r="C13" i="9"/>
  <c r="B13" i="9"/>
  <c r="D12" i="9"/>
  <c r="C12" i="9"/>
  <c r="B12" i="9"/>
  <c r="D9" i="9"/>
  <c r="C9" i="9"/>
  <c r="B9" i="9"/>
  <c r="A21" i="8"/>
  <c r="D14" i="8"/>
  <c r="C14" i="8"/>
  <c r="B14" i="8"/>
  <c r="D13" i="8"/>
  <c r="C13" i="8"/>
  <c r="B13" i="8"/>
  <c r="D12" i="8"/>
  <c r="C12" i="8"/>
  <c r="B12" i="8"/>
  <c r="D9" i="8"/>
  <c r="C9" i="8"/>
  <c r="B9" i="8"/>
  <c r="A22" i="8" l="1"/>
  <c r="A23" i="8" s="1"/>
  <c r="A24" i="8" s="1"/>
  <c r="A25" i="8" s="1"/>
  <c r="A26" i="8" s="1"/>
  <c r="A27" i="8" s="1"/>
  <c r="A28" i="8" s="1"/>
  <c r="A29" i="8" s="1"/>
  <c r="E18" i="10"/>
  <c r="E20" i="10" s="1"/>
  <c r="D18" i="10"/>
  <c r="D20" i="10" s="1"/>
  <c r="B10" i="8"/>
  <c r="D10" i="8"/>
  <c r="F18" i="10"/>
  <c r="F20" i="10" s="1"/>
  <c r="D21" i="10" s="1"/>
  <c r="G52" i="10" s="1"/>
  <c r="D10" i="9"/>
  <c r="C10" i="9"/>
  <c r="B10" i="9"/>
  <c r="C10" i="8"/>
  <c r="A30" i="8" l="1"/>
  <c r="A31" i="8" s="1"/>
  <c r="A32" i="8" s="1"/>
  <c r="A33" i="8" s="1"/>
  <c r="A35" i="8" s="1"/>
  <c r="A36" i="8" s="1"/>
  <c r="A37" i="8" s="1"/>
  <c r="A38" i="8" s="1"/>
  <c r="A39" i="8" s="1"/>
  <c r="A40" i="8" s="1"/>
  <c r="A41" i="8" s="1"/>
  <c r="A42" i="8" s="1"/>
  <c r="A43" i="8" s="1"/>
  <c r="A44" i="8" s="1"/>
  <c r="A45" i="8" s="1"/>
  <c r="A46" i="8" s="1"/>
  <c r="A47" i="8" s="1"/>
  <c r="A48" i="8" s="1"/>
  <c r="A49" i="8" s="1"/>
  <c r="A5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<sst xmlns="http://schemas.openxmlformats.org/spreadsheetml/2006/main" count="445" uniqueCount="324">
  <si>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</si>
  <si>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</si>
  <si>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</si>
  <si>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</si>
  <si>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</si>
  <si>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</si>
  <si>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</si>
  <si>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</si>
  <si>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</si>
  <si>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</si>
  <si>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</si>
  <si>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</si>
  <si>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</si>
  <si>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</si>
  <si>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</si>
  <si>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</si>
  <si>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</si>
  <si>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</si>
  <si>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</si>
  <si>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</si>
  <si>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</si>
  <si>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</si>
  <si>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</si>
  <si>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</si>
  <si>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</si>
  <si>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</si>
  <si>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</si>
  <si>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</si>
  <si>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</si>
  <si>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</si>
  <si>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</si>
  <si>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</si>
  <si>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</si>
  <si>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</si>
  <si>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</si>
  <si>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</si>
  <si>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</si>
  <si>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</si>
  <si>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</si>
  <si>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</si>
  <si>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</si>
  <si>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</si>
  <si>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</si>
  <si>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</si>
  <si>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</si>
  <si>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</si>
  <si>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</si>
  <si>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</si>
  <si>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</si>
  <si>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</si>
  <si>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</si>
  <si>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</si>
  <si>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</si>
  <si>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</si>
  <si>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</si>
  <si>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</si>
  <si>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</si>
  <si>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</si>
  <si>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</si>
  <si>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</si>
  <si>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</si>
  <si>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</si>
  <si>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</si>
  <si>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</si>
  <si>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</si>
  <si>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</si>
  <si>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</si>
  <si>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</si>
  <si>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</si>
  <si>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</si>
  <si>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</si>
  <si>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</si>
  <si>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</si>
  <si>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</si>
  <si>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</si>
  <si>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</si>
  <si>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</si>
  <si>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</si>
  <si>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</si>
  <si>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</si>
  <si>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</si>
  <si>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</si>
  <si>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</si>
  <si>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</si>
  <si>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</si>
  <si>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</si>
  <si>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</si>
  <si>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</si>
  <si>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</si>
  <si>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</si>
  <si>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</si>
  <si>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</si>
  <si>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</si>
  <si>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</si>
  <si>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</si>
  <si>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</si>
  <si>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</si>
  <si>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</si>
  <si>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</si>
  <si>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</si>
  <si>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</si>
  <si>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</si>
  <si>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</si>
  <si>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</si>
  <si>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</si>
  <si>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</si>
  <si>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</si>
  <si>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</si>
  <si>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</si>
  <si>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</si>
  <si>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</si>
  <si>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</si>
  <si>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</si>
  <si>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</si>
  <si>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</si>
  <si>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</si>
  <si>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</si>
  <si>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</si>
  <si>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</si>
  <si>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</si>
  <si>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</si>
  <si>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</si>
  <si>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</si>
  <si>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</si>
  <si>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</si>
  <si>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</si>
  <si>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</si>
  <si>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</si>
  <si>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</si>
  <si>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</si>
  <si>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</si>
  <si>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</si>
  <si>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</si>
  <si>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</si>
  <si>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</si>
  <si>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</si>
  <si>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</si>
  <si>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</si>
  <si>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</si>
  <si>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</si>
  <si>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</si>
  <si>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</si>
  <si>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</si>
  <si>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</si>
  <si>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</si>
  <si>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</si>
  <si>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</si>
  <si>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</si>
  <si>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</si>
  <si>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</si>
  <si>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</si>
  <si>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</si>
  <si>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</si>
  <si>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</si>
  <si>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</si>
  <si>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</si>
  <si>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</si>
  <si>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</si>
  <si>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</si>
  <si>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</si>
  <si>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</si>
  <si>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</si>
  <si>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</si>
  <si>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</si>
  <si>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</si>
  <si>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</si>
  <si>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</si>
  <si>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</si>
  <si>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</si>
  <si>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</si>
  <si>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</si>
  <si>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</si>
  <si>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</si>
  <si>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</si>
  <si>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</si>
  <si>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</si>
  <si>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</si>
  <si>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</si>
  <si>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</si>
  <si>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</si>
  <si>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</si>
  <si>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</si>
  <si>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</si>
  <si>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</si>
  <si>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</si>
  <si>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</si>
  <si>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</si>
  <si>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</si>
  <si>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</si>
  <si>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</si>
  <si>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</si>
  <si>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</si>
  <si>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</si>
  <si>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</si>
  <si>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</si>
  <si>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</si>
  <si>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</si>
  <si>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</si>
  <si>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</si>
  <si>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</si>
  <si>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Verify that the original price is crossed</t>
  </si>
  <si>
    <t>1. Observe the original price</t>
  </si>
  <si>
    <t>- The original price should be crossed</t>
  </si>
  <si>
    <t>Verify that the default currency is VND</t>
  </si>
  <si>
    <t>1. Observe the currency of the original price</t>
  </si>
  <si>
    <t>- The default currency should be VND.
- The symbol 'đ' should be placed before the price</t>
  </si>
  <si>
    <t>Verify that there is no comma when the price is less than 999</t>
  </si>
  <si>
    <t>Pre-condition: Prepare a product with any original price less than 999
1. Observe the price</t>
  </si>
  <si>
    <t>- There should be no comma separating the number
Example: 987</t>
  </si>
  <si>
    <t>Verify that there is no comma when the price is 999</t>
  </si>
  <si>
    <t>Pre-condition: Prepare a product with the original price is 999
1. Observe the price</t>
  </si>
  <si>
    <t>There should be no comma separating number 999</t>
  </si>
  <si>
    <t>Verify that there is 1 comma separating group of thousands when the price is from 1,000 to 999,999</t>
  </si>
  <si>
    <t>Pre-condition: Prepare a product with any original price from 1,000 to 999,999
1. Observe the price</t>
  </si>
  <si>
    <t>-There should be 1 comma separating group of thousands of the number
Example: 23,456</t>
  </si>
  <si>
    <t>Verify that there is 1 comma separating group of thousands when the price is 1,000</t>
  </si>
  <si>
    <t>Pre-condition: Prepare a product with the original price is 1,000
1. Observe the price</t>
  </si>
  <si>
    <t>There should be 1 comma separating group of thousands of number 1,000</t>
  </si>
  <si>
    <t>Verify that there is 1 comma separating group of thousands when the price is 999,999</t>
  </si>
  <si>
    <t>Pre-condition: Prepare a product with the original price is 999,999
1. Observe the price</t>
  </si>
  <si>
    <t>There should be 1 comma separating group of thousands of number 999,999</t>
  </si>
  <si>
    <t>Verify that there are 2 commas separating groups of thousands and millions when the price is from 1,000,000 to 999,999,999</t>
  </si>
  <si>
    <t>Pre-condition: Prepare a product with any original price from 1,000,000 to 999,999,999
1. Observe the price</t>
  </si>
  <si>
    <t>- There should be 2 commas separating groups of thousands and millions of the number
Example: 1,234,567</t>
  </si>
  <si>
    <t>Verify that there are 2 commas separating groups of thousands and millions when the price is 1,000,000</t>
  </si>
  <si>
    <t>Pre-condition: Prepare a product with the original price is 1,000,000
1. Observe the price</t>
  </si>
  <si>
    <t>There should be 2 commas separating groups of thousands and millions of number 1,000,000</t>
  </si>
  <si>
    <t>Verify that there are 2 commas separating groups of thousands and millions when the price is 999,999,999</t>
  </si>
  <si>
    <t>Pre-condition: Prepare a product with the original price is 999,999,999
1. Observe the price</t>
  </si>
  <si>
    <t>There should be 2 commas separating groups of thousands and millions of number 999,999,999</t>
  </si>
  <si>
    <t>Verify that there are 3 commas separating groups of thousands, millions and billions when the price is 1,000,000,000</t>
  </si>
  <si>
    <t xml:space="preserve">Pre-condition: Prepare a product with the original price is 1,000,000,000
1. Observe the price </t>
  </si>
  <si>
    <t>There should be 3 commas separating groups of thousands, millions and billions of number 1,000,000,000</t>
  </si>
  <si>
    <t>Verify that there are more than 2 commas separating groups of thousands, millions, and billions when the price is greater than 1,000,000,000</t>
  </si>
  <si>
    <t>Pre-condition: Prepare a product with any original price greater than 1,000,000,000
1. Observe the price</t>
  </si>
  <si>
    <t>There should be 3 commas separating groups of thousands, millions and billions of the number
Example: 2,468,135,789</t>
  </si>
  <si>
    <t>Verify that when users select another picture, the original price remains unchanged</t>
  </si>
  <si>
    <t>1. Observe the original price
2. Select another picture
3. Observe the original price after selecting another picture</t>
  </si>
  <si>
    <t>The original price should be remained the same after selecting another picture</t>
  </si>
  <si>
    <t>1. Check UI</t>
  </si>
  <si>
    <t>2. Original Price</t>
  </si>
  <si>
    <t>3. Discounted Price</t>
  </si>
  <si>
    <t>Pre-condition: Prepare a product with any discounted price less than 999
1. Observe the price</t>
  </si>
  <si>
    <t>- There should be no comma separating the number
Example: 123</t>
  </si>
  <si>
    <t>Pre-condition: Prepare a product with the discounted price is 999
1. Observe the price</t>
  </si>
  <si>
    <t>Verify that there is 1 comma separating group of thousands when the price is from 1,000 to 999.999</t>
  </si>
  <si>
    <t>Pre-condition: Prepare a product with any discounted price from 1,000 to 999,999
1. Observe the price</t>
  </si>
  <si>
    <t>- There should be 1 comma separating group of thousands of the number
Example: 1,234</t>
  </si>
  <si>
    <t>Pre-condition: Prepare a product with the discounted price is 1,000
1. Observe the price</t>
  </si>
  <si>
    <t>Pre-condition: Prepare a product with the discounted price is 999,999
1. Observe the price</t>
  </si>
  <si>
    <t>Pre-condition: Prepare a product with any discounted price from 1,000,000 to 999,999,999
1. Observe the price</t>
  </si>
  <si>
    <t>There should be 2 commas separating groups of thousands and millions of the number
Example: 1,234,567</t>
  </si>
  <si>
    <t>Pre-condition: Prepare a product with the discounted price is 1,000,000
1. Observe the price</t>
  </si>
  <si>
    <t>Pre-condition: Prepare a product with the discounted price is 999,999,999
1. Observe the price</t>
  </si>
  <si>
    <t>Verify that there are 3 commas separating groups of thousands, millions, and billions when the price is 1,000,000,000</t>
  </si>
  <si>
    <t xml:space="preserve">Pre-condition: Prepare a product with the discounted price is 1,000,000,000
1. Observe the price </t>
  </si>
  <si>
    <t>Pre-condition: Prepare a product with any discounted price greater than 1,000,000,000
1. Observe the price</t>
  </si>
  <si>
    <t>There should be 3 commas separating groups of thousands, millions and billions of the number
Example: 1,234,567,890</t>
  </si>
  <si>
    <t>Verify that the discounted price will be rounded up to the nearest integer if the decimal is greater than 0.5</t>
  </si>
  <si>
    <t>Pre-condition: Prepare a product with any discounted price with a decimal greater than 0.5
1. Observe the price</t>
  </si>
  <si>
    <t>- The discounted price should be an integer
- The discounted price should have no decimal
Example: 1,000,000</t>
  </si>
  <si>
    <t>Verify that the discounted price will be rounded down to the nearest integer if the decimal is less than 0.5</t>
  </si>
  <si>
    <t>Pre-condition: Prepare a product with any discounted price with a decimal less than 0.5
1. Observe the price</t>
  </si>
  <si>
    <t>- The discounted price should be an integer
- The discounted price should have no decimal
Example: 100,000</t>
  </si>
  <si>
    <t>Verify that the discounted price will be rounded up to the nearest integer if the decimal is 0.5</t>
  </si>
  <si>
    <t>Pre-condition: Prepare a product whose discounted price's decimal is 0.5
1. Observe the price</t>
  </si>
  <si>
    <t>- The discounted price should be an integer
- The discounted price should have no decimal
Example: 10,000</t>
  </si>
  <si>
    <t xml:space="preserve">Verify that the discounted price will remain the same if the discounted price is integer </t>
  </si>
  <si>
    <t>Pre-condition: Prepare a product has a price is an integer
1. Observe the price</t>
  </si>
  <si>
    <t>- The discounted price should be an integer
- The discounted price should have no decimal
Example: 1,000</t>
  </si>
  <si>
    <t>Verify that when user select another picture, the discounted price remain unchanged</t>
  </si>
  <si>
    <t>1. Observe the discounted price
2. Select another picture
3. Observe the discounted price after selecting another picture</t>
  </si>
  <si>
    <t>The discounted price should be remained the same after selecting another picture</t>
  </si>
  <si>
    <t>2. Big photo frame</t>
  </si>
  <si>
    <t>3. Photo list</t>
  </si>
  <si>
    <t>4. Navigation</t>
  </si>
  <si>
    <t xml:space="preserve">Verify that the default photo on the big frame is the first photo in the photo list </t>
  </si>
  <si>
    <t>Pre-condition: Prepare a product that has more than 1 photo in the photo list
1. Observe the product page</t>
  </si>
  <si>
    <t>The first photo in the photo list should be displayed on the big frame when opening the product page</t>
  </si>
  <si>
    <t>Check the big frame photo when the photo list has no photo</t>
  </si>
  <si>
    <t>Pre-condition: Prepare a product that has no photo in the photo list
1. Observe the big frame photo when the photo list shows no photo</t>
  </si>
  <si>
    <t>The big frame photo should display blank</t>
  </si>
  <si>
    <t>Verify that any selected photo will be displayed on the big photo frame</t>
  </si>
  <si>
    <t>Pre-condition: Prepare a product that has more than 1 photo in the photo list
1. Observe the selected photo in the photo list
2. Observe the big frame photo</t>
  </si>
  <si>
    <t>The big frame photo should show the selected photo</t>
  </si>
  <si>
    <t>Verify that any photo in the small orange frame will be display on the big photo frame</t>
  </si>
  <si>
    <t>1. Observe the photo in the small orange frame in the photo list
2. Observe the big frame photo</t>
  </si>
  <si>
    <t>- The selected photo should be in the small orange frame
- The selected photo should be displayed on the big photo frame</t>
  </si>
  <si>
    <t>Check if the photo list shows no photo</t>
  </si>
  <si>
    <t>Pre-condition: Prepare a product that has no photos in the photo list
1. Observe the photo list</t>
  </si>
  <si>
    <t xml:space="preserve">- The photo list should be blank and show no picture
- There should be no navigation bar </t>
  </si>
  <si>
    <t>Check if the photo list shows less than 5 photos</t>
  </si>
  <si>
    <t>Pre-condition: Prepare a product that has less than 5 photos in the photo list
1. Observe the photo list</t>
  </si>
  <si>
    <t>The photo list should display the number of photos created</t>
  </si>
  <si>
    <t>Check if the photo list shows 5 photos</t>
  </si>
  <si>
    <t>Pre-condition: Prepare a product that has 5 photos in the photo list
1. Observe the photo list</t>
  </si>
  <si>
    <t>The photo list should display 5 photos</t>
  </si>
  <si>
    <t>Check if the photo list shows 6 photos</t>
  </si>
  <si>
    <t>Pre-condition: Prepare a product that has 6 photos in the photo list
2. Click on the &gt; button
3. Observe the photo list</t>
  </si>
  <si>
    <t>- The photo list should display 5 photos
- The other photo should be on the next page</t>
  </si>
  <si>
    <t>Verify that any selected photo will be displayed in a small orange frame</t>
  </si>
  <si>
    <t>Pre-condition: Prepare a product that has more than 1 photo in the photo list
1. Select any photo
2. Observe the selected photo in the photo list</t>
  </si>
  <si>
    <t>The thumbnail of the selected photo should be focused in a small orange frame</t>
  </si>
  <si>
    <t>Verify that when the selected photo is the first one, the &lt; button will be disable</t>
  </si>
  <si>
    <t>Pre-condition: Prepare a product that has more than 1 photo in the photo list
1. Select the first photo
2. Click on &lt; button</t>
  </si>
  <si>
    <t>- The &lt; button should be disabled
- There should be no actions triggered after clicking the button</t>
  </si>
  <si>
    <t>Verify that when the selected photo is not the first one, the &lt; button will be enable</t>
  </si>
  <si>
    <t>Pre-condition: Prepare a product that has more than 1 photo in the photo list
1. Select any photo that is not the first one
2. Click on &lt; button</t>
  </si>
  <si>
    <t>- The &lt; button should be enabled
- The previous photo should be focused</t>
  </si>
  <si>
    <t>Verify that when the selected photo is the last one, the &gt; button will be disable</t>
  </si>
  <si>
    <t>Pre-condition: Prepare a product that has more than 1 photo in the photo list
1. Select the last photo
2. Click on the &gt; button</t>
  </si>
  <si>
    <t>- The &gt; button should be disabled
- There should be no actions triggered after clicking the button</t>
  </si>
  <si>
    <t>Verify that when the selected photo is not the last one, the &lt; button will be enable</t>
  </si>
  <si>
    <t>Pre-condition: Prepare a product that has more than 1 photo in the photo list
1. Select any photo that is not the last one
2. Click on the &gt; button</t>
  </si>
  <si>
    <t>- The &lt; button should be enabled
- The next photo should be focused</t>
  </si>
  <si>
    <t>Verify that when users interact with &lt; button, the previous photo will be displayed on the big frame</t>
  </si>
  <si>
    <t>Pre-condition: Prepare a product that has more than 1 photo in the photo list
1. Click on the &lt; button</t>
  </si>
  <si>
    <t>The previous photo should be displayed on the big frame</t>
  </si>
  <si>
    <t>Verify that when users interact with &gt; button, the next photo will be displayed on the big frame</t>
  </si>
  <si>
    <t>Pre-condition: Prepare a product that has more than 1 photo in the photo list
1. Click on the &gt; button</t>
  </si>
  <si>
    <t>The next photo should be displayed on the big frame</t>
  </si>
  <si>
    <t>Verify that when there is 1 photo in the photo list, the &lt;&gt; button will be disable</t>
  </si>
  <si>
    <t>Pre-condition: Prepare a product that has only 1 photo in the photo list
1. Click on the &lt; button
2. Click on the &gt; button</t>
  </si>
  <si>
    <t>- Both &lt;&gt; buttons should be disabled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</si>
</sst>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5">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s>
  <borders count="3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7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36" fillId="0" borderId="0" xfId="0" applyFont="1"/>
    <xf numFmtId="0" fontId="36" fillId="3" borderId="0" xfId="0" applyFont="1" applyFill="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5" fillId="0" borderId="0" xfId="0" applyFont="1" applyAlignment="1">
      <alignment horizontal="center" vertical="center"/>
    </xf>
    <xf numFmtId="0" fontId="6" fillId="0" borderId="17" xfId="0" applyFont="1" applyBorder="1" applyAlignment="1">
      <alignment horizontal="right" vertical="center"/>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1" fillId="3" borderId="6" xfId="0" applyFont="1" applyFill="1" applyBorder="1" applyAlignment="1">
      <alignment horizontal="left" vertical="center"/>
    </xf>
    <xf numFmtId="0" fontId="26" fillId="6" borderId="0" xfId="0" applyFont="1" applyFill="1" applyAlignment="1"/>
    <xf numFmtId="0" fontId="1" fillId="0" borderId="0" xfId="0" applyFont="1" applyAlignment="1">
      <alignment vertical="center"/>
    </xf>
    <xf numFmtId="0" fontId="1" fillId="0" borderId="6" xfId="5" applyFont="1" applyBorder="1" applyAlignment="1">
      <alignment horizontal="left" vertical="center" wrapText="1"/>
    </xf>
    <xf numFmtId="0" fontId="33" fillId="0" borderId="0" xfId="5" applyFont="1" applyAlignment="1">
      <alignment vertical="center" wrapText="1"/>
    </xf>
    <xf numFmtId="0" fontId="1" fillId="0" borderId="0" xfId="0" applyFont="1" applyAlignment="1">
      <alignment vertical="center" wrapText="1"/>
    </xf>
    <xf numFmtId="0" fontId="1" fillId="0" borderId="6" xfId="5" quotePrefix="1" applyFont="1" applyBorder="1" applyAlignment="1">
      <alignment horizontal="left" vertical="center" wrapText="1"/>
    </xf>
    <xf numFmtId="0" fontId="33" fillId="0" borderId="0" xfId="5" applyFont="1" applyAlignment="1">
      <alignment horizontal="left" vertical="center" wrapText="1"/>
    </xf>
    <xf numFmtId="165" fontId="1" fillId="0" borderId="6" xfId="5" applyNumberFormat="1" applyFont="1" applyBorder="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3" fillId="19" borderId="7"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9" borderId="6" xfId="0" applyFont="1" applyFill="1" applyBorder="1" applyAlignment="1">
      <alignment horizontal="left" vertical="center" wrapText="1"/>
    </xf>
    <xf numFmtId="0" fontId="1" fillId="6" borderId="6" xfId="0" applyFont="1" applyFill="1" applyBorder="1" applyAlignment="1">
      <alignment horizontal="lef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4" fillId="8"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righ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10" xfId="5" applyFont="1" applyFill="1" applyBorder="1" applyAlignment="1">
      <alignment horizontal="left" vertical="center" wrapText="1"/>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6" borderId="18" xfId="5" applyFont="1" applyFill="1" applyBorder="1" applyAlignment="1">
      <alignment horizontal="left" vertical="center" wrapText="1"/>
    </xf>
    <xf numFmtId="0" fontId="1" fillId="6" borderId="15" xfId="5"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3" fillId="11" borderId="6" xfId="5" applyFont="1" applyFill="1" applyBorder="1" applyAlignment="1">
      <alignment vertical="center"/>
    </xf>
    <xf numFmtId="0" fontId="3" fillId="11" borderId="15" xfId="5" applyFont="1" applyFill="1" applyBorder="1" applyAlignment="1">
      <alignment vertical="center"/>
    </xf>
    <xf numFmtId="0" fontId="3" fillId="11" borderId="16" xfId="5" applyFont="1" applyFill="1" applyBorder="1" applyAlignment="1">
      <alignment vertical="center"/>
    </xf>
    <xf numFmtId="0" fontId="3" fillId="11" borderId="11" xfId="5" applyFont="1" applyFill="1" applyBorder="1" applyAlignment="1">
      <alignment vertical="center"/>
    </xf>
    <xf numFmtId="0" fontId="37" fillId="11" borderId="6" xfId="5" applyFont="1" applyFill="1" applyBorder="1" applyAlignment="1">
      <alignment vertical="center"/>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1" fillId="3" borderId="6" xfId="0" applyFont="1" applyFill="1" applyBorder="1" applyAlignment="1">
      <alignment horizontal="center"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1" fillId="9" borderId="29" xfId="0" applyFont="1" applyFill="1" applyBorder="1" applyAlignment="1">
      <alignment horizontal="left" vertical="center" wrapText="1"/>
    </xf>
    <xf numFmtId="0" fontId="1" fillId="6" borderId="28" xfId="5" applyFont="1" applyFill="1" applyBorder="1" applyAlignment="1">
      <alignment horizontal="left" vertical="center" wrapText="1"/>
    </xf>
    <xf numFmtId="0" fontId="1" fillId="9" borderId="28" xfId="0" quotePrefix="1" applyFont="1" applyFill="1" applyBorder="1" applyAlignment="1">
      <alignment horizontal="left" vertical="center" wrapText="1"/>
    </xf>
    <xf numFmtId="0" fontId="1" fillId="9" borderId="6" xfId="5" quotePrefix="1"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3" fillId="11" borderId="6" xfId="5" applyFont="1" applyFill="1" applyBorder="1" applyAlignment="1">
      <alignment horizontal="center" vertical="center"/>
    </xf>
    <xf numFmtId="0" fontId="1" fillId="6" borderId="0" xfId="0" applyFont="1" applyFill="1" applyAlignment="1">
      <alignment horizontal="center"/>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7" t="s">
        <v>0</v>
      </c>
      <c r="F1" s="16"/>
    </row>
    <row r="2" spans="1:6" ht="21">
      <c r="A2" s="37" t="s">
        <v>1</v>
      </c>
      <c r="B2" s="18"/>
      <c r="C2" s="18"/>
      <c r="D2" s="18"/>
      <c r="E2" s="18"/>
      <c r="F2" s="18"/>
    </row>
    <row r="3" spans="1:6">
      <c r="A3" s="18"/>
      <c r="B3" s="18"/>
      <c r="C3" s="18"/>
      <c r="D3" s="18"/>
      <c r="E3" s="18"/>
      <c r="F3" s="18"/>
    </row>
    <row r="4" spans="1:6" ht="15" customHeight="1">
      <c r="A4" s="137" t="s">
        <v>2</v>
      </c>
      <c r="B4" s="138"/>
      <c r="C4" s="138"/>
      <c r="D4" s="138"/>
      <c r="E4" s="139"/>
      <c r="F4" s="18"/>
    </row>
    <row r="5" spans="1:6">
      <c r="A5" s="140" t="s">
        <v>3</v>
      </c>
      <c r="B5" s="140"/>
      <c r="C5" s="141" t="s">
        <v>4</v>
      </c>
      <c r="D5" s="141"/>
      <c r="E5" s="141"/>
      <c r="F5" s="18"/>
    </row>
    <row r="6" spans="1:6" ht="29.25" customHeight="1">
      <c r="A6" s="142" t="s">
        <v>5</v>
      </c>
      <c r="B6" s="143"/>
      <c r="C6" s="136" t="s">
        <v>6</v>
      </c>
      <c r="D6" s="136"/>
      <c r="E6" s="136"/>
      <c r="F6" s="18"/>
    </row>
    <row r="7" spans="1:6" ht="29.25" customHeight="1">
      <c r="A7" s="112"/>
      <c r="B7" s="112"/>
      <c r="C7" s="113"/>
      <c r="D7" s="113"/>
      <c r="E7" s="113"/>
      <c r="F7" s="18"/>
    </row>
    <row r="8" spans="1:6" s="114" customFormat="1" ht="29.25" customHeight="1">
      <c r="A8" s="134" t="s">
        <v>7</v>
      </c>
      <c r="B8" s="135"/>
      <c r="C8" s="135"/>
      <c r="D8" s="135"/>
      <c r="E8" s="135"/>
      <c r="F8" s="135"/>
    </row>
    <row r="9" spans="1:6" s="114" customFormat="1" ht="15" customHeight="1">
      <c r="A9" s="115" t="s">
        <v>8</v>
      </c>
      <c r="B9" s="115" t="s">
        <v>9</v>
      </c>
      <c r="C9" s="115" t="s">
        <v>10</v>
      </c>
      <c r="D9" s="115" t="s">
        <v>11</v>
      </c>
      <c r="E9" s="115" t="s">
        <v>12</v>
      </c>
      <c r="F9" s="115" t="s">
        <v>13</v>
      </c>
    </row>
    <row r="10" spans="1:6" s="114" customFormat="1" ht="39.6">
      <c r="A10" s="101" t="s">
        <v>14</v>
      </c>
      <c r="B10" s="102" t="s">
        <v>15</v>
      </c>
      <c r="C10" s="103" t="s">
        <v>16</v>
      </c>
      <c r="D10" s="117" t="s">
        <v>17</v>
      </c>
      <c r="E10" s="104" t="s">
        <v>18</v>
      </c>
      <c r="F10" s="116" t="s">
        <v>19</v>
      </c>
    </row>
    <row r="11" spans="1:6" s="114" customFormat="1" ht="26.4">
      <c r="A11" s="101">
        <v>1.3</v>
      </c>
      <c r="B11" s="102">
        <v>43082</v>
      </c>
      <c r="C11" s="103" t="s">
        <v>16</v>
      </c>
      <c r="D11" s="117" t="s">
        <v>20</v>
      </c>
      <c r="E11" s="104" t="s">
        <v>18</v>
      </c>
      <c r="F11" s="116" t="s">
        <v>19</v>
      </c>
    </row>
    <row r="12" spans="1:6" s="114" customFormat="1" ht="105.6">
      <c r="A12" s="129">
        <v>1.4</v>
      </c>
      <c r="B12" s="130" t="s">
        <v>21</v>
      </c>
      <c r="C12" s="131" t="s">
        <v>16</v>
      </c>
      <c r="D12" s="132" t="s">
        <v>22</v>
      </c>
      <c r="E12" s="133" t="s">
        <v>18</v>
      </c>
      <c r="F12" s="116" t="s">
        <v>19</v>
      </c>
    </row>
    <row r="13" spans="1:6" s="114" customFormat="1" ht="30" customHeight="1">
      <c r="A13" s="136" t="s">
        <v>23</v>
      </c>
      <c r="B13" s="136"/>
      <c r="C13" s="136"/>
      <c r="D13" s="136"/>
      <c r="E13" s="136"/>
      <c r="F13" s="13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2" t="s">
        <v>24</v>
      </c>
      <c r="J1" s="34"/>
      <c r="K1" s="34"/>
    </row>
    <row r="2" spans="1:11" ht="25.5" customHeight="1">
      <c r="B2" s="149" t="s">
        <v>25</v>
      </c>
      <c r="C2" s="149"/>
      <c r="D2" s="149"/>
      <c r="E2" s="149"/>
      <c r="F2" s="149"/>
      <c r="G2" s="149"/>
      <c r="H2" s="149"/>
      <c r="I2" s="149"/>
      <c r="J2" s="147" t="s">
        <v>26</v>
      </c>
      <c r="K2" s="147"/>
    </row>
    <row r="3" spans="1:11" ht="28.5" customHeight="1">
      <c r="B3" s="150" t="s">
        <v>27</v>
      </c>
      <c r="C3" s="150"/>
      <c r="D3" s="150"/>
      <c r="E3" s="150"/>
      <c r="F3" s="148" t="s">
        <v>28</v>
      </c>
      <c r="G3" s="148"/>
      <c r="H3" s="148"/>
      <c r="I3" s="148"/>
      <c r="J3" s="147"/>
      <c r="K3" s="147"/>
    </row>
    <row r="4" spans="1:11" ht="18" customHeight="1">
      <c r="B4" s="120"/>
      <c r="C4" s="120"/>
      <c r="D4" s="120"/>
      <c r="E4" s="120"/>
      <c r="F4" s="119"/>
      <c r="G4" s="119"/>
      <c r="H4" s="119"/>
      <c r="I4" s="119"/>
      <c r="J4" s="118"/>
      <c r="K4" s="118"/>
    </row>
    <row r="6" spans="1:11" ht="22.8">
      <c r="A6" s="4" t="s">
        <v>29</v>
      </c>
    </row>
    <row r="7" spans="1:11">
      <c r="A7" s="154" t="s">
        <v>30</v>
      </c>
      <c r="B7" s="154"/>
      <c r="C7" s="154"/>
      <c r="D7" s="154"/>
      <c r="E7" s="154"/>
      <c r="F7" s="154"/>
      <c r="G7" s="154"/>
      <c r="H7" s="154"/>
      <c r="I7" s="154"/>
    </row>
    <row r="8" spans="1:11" ht="20.25" customHeight="1">
      <c r="A8" s="154"/>
      <c r="B8" s="154"/>
      <c r="C8" s="154"/>
      <c r="D8" s="154"/>
      <c r="E8" s="154"/>
      <c r="F8" s="154"/>
      <c r="G8" s="154"/>
      <c r="H8" s="154"/>
      <c r="I8" s="154"/>
    </row>
    <row r="9" spans="1:11">
      <c r="A9" s="154" t="s">
        <v>31</v>
      </c>
      <c r="B9" s="154"/>
      <c r="C9" s="154"/>
      <c r="D9" s="154"/>
      <c r="E9" s="154"/>
      <c r="F9" s="154"/>
      <c r="G9" s="154"/>
      <c r="H9" s="154"/>
      <c r="I9" s="154"/>
    </row>
    <row r="10" spans="1:11" ht="21" customHeight="1">
      <c r="A10" s="154"/>
      <c r="B10" s="154"/>
      <c r="C10" s="154"/>
      <c r="D10" s="154"/>
      <c r="E10" s="154"/>
      <c r="F10" s="154"/>
      <c r="G10" s="154"/>
      <c r="H10" s="154"/>
      <c r="I10" s="154"/>
    </row>
    <row r="11" spans="1:11" ht="13.8">
      <c r="A11" s="155" t="s">
        <v>32</v>
      </c>
      <c r="B11" s="155"/>
      <c r="C11" s="155"/>
      <c r="D11" s="155"/>
      <c r="E11" s="155"/>
      <c r="F11" s="155"/>
      <c r="G11" s="155"/>
      <c r="H11" s="155"/>
      <c r="I11" s="155"/>
    </row>
    <row r="12" spans="1:11">
      <c r="A12" s="3"/>
      <c r="B12" s="3"/>
      <c r="C12" s="3"/>
      <c r="D12" s="3"/>
      <c r="E12" s="3"/>
      <c r="F12" s="3"/>
      <c r="G12" s="3"/>
      <c r="H12" s="3"/>
      <c r="I12" s="3"/>
    </row>
    <row r="13" spans="1:11" ht="22.8">
      <c r="A13" s="4" t="s">
        <v>33</v>
      </c>
    </row>
    <row r="14" spans="1:11">
      <c r="A14" s="105" t="s">
        <v>34</v>
      </c>
      <c r="B14" s="151" t="s">
        <v>35</v>
      </c>
      <c r="C14" s="152"/>
      <c r="D14" s="152"/>
      <c r="E14" s="152"/>
      <c r="F14" s="152"/>
      <c r="G14" s="152"/>
      <c r="H14" s="152"/>
      <c r="I14" s="152"/>
      <c r="J14" s="152"/>
      <c r="K14" s="153"/>
    </row>
    <row r="15" spans="1:11" ht="14.25" customHeight="1">
      <c r="A15" s="105" t="s">
        <v>36</v>
      </c>
      <c r="B15" s="151" t="s">
        <v>37</v>
      </c>
      <c r="C15" s="152"/>
      <c r="D15" s="152"/>
      <c r="E15" s="152"/>
      <c r="F15" s="152"/>
      <c r="G15" s="152"/>
      <c r="H15" s="152"/>
      <c r="I15" s="152"/>
      <c r="J15" s="152"/>
      <c r="K15" s="153"/>
    </row>
    <row r="16" spans="1:11" ht="14.25" customHeight="1">
      <c r="A16" s="105"/>
      <c r="B16" s="151" t="s">
        <v>38</v>
      </c>
      <c r="C16" s="152"/>
      <c r="D16" s="152"/>
      <c r="E16" s="152"/>
      <c r="F16" s="152"/>
      <c r="G16" s="152"/>
      <c r="H16" s="152"/>
      <c r="I16" s="152"/>
      <c r="J16" s="152"/>
      <c r="K16" s="153"/>
    </row>
    <row r="17" spans="1:14" ht="14.25" customHeight="1">
      <c r="A17" s="105"/>
      <c r="B17" s="151" t="s">
        <v>39</v>
      </c>
      <c r="C17" s="152"/>
      <c r="D17" s="152"/>
      <c r="E17" s="152"/>
      <c r="F17" s="152"/>
      <c r="G17" s="152"/>
      <c r="H17" s="152"/>
      <c r="I17" s="152"/>
      <c r="J17" s="152"/>
      <c r="K17" s="153"/>
    </row>
    <row r="19" spans="1:14" ht="22.8">
      <c r="A19" s="4" t="s">
        <v>40</v>
      </c>
    </row>
    <row r="20" spans="1:14">
      <c r="A20" s="105" t="s">
        <v>41</v>
      </c>
      <c r="B20" s="151" t="s">
        <v>42</v>
      </c>
      <c r="C20" s="152"/>
      <c r="D20" s="152"/>
      <c r="E20" s="152"/>
      <c r="F20" s="152"/>
      <c r="G20" s="153"/>
    </row>
    <row r="21" spans="1:14" ht="12.75" customHeight="1">
      <c r="A21" s="105" t="s">
        <v>43</v>
      </c>
      <c r="B21" s="151" t="s">
        <v>44</v>
      </c>
      <c r="C21" s="152"/>
      <c r="D21" s="152"/>
      <c r="E21" s="152"/>
      <c r="F21" s="152"/>
      <c r="G21" s="153"/>
    </row>
    <row r="22" spans="1:14" ht="12.75" customHeight="1">
      <c r="A22" s="105" t="s">
        <v>45</v>
      </c>
      <c r="B22" s="151" t="s">
        <v>46</v>
      </c>
      <c r="C22" s="152"/>
      <c r="D22" s="152"/>
      <c r="E22" s="152"/>
      <c r="F22" s="152"/>
      <c r="G22" s="153"/>
    </row>
    <row r="24" spans="1:14" ht="22.8">
      <c r="A24" s="4" t="s">
        <v>47</v>
      </c>
    </row>
    <row r="25" spans="1:14" ht="13.8">
      <c r="A25" s="121" t="s">
        <v>48</v>
      </c>
      <c r="C25" s="121"/>
      <c r="D25" s="121"/>
      <c r="E25" s="121"/>
      <c r="F25" s="121"/>
      <c r="G25" s="121"/>
      <c r="H25" s="121"/>
      <c r="I25" s="121"/>
      <c r="J25" s="121"/>
      <c r="K25" s="121"/>
      <c r="L25" s="121"/>
      <c r="M25" s="121"/>
      <c r="N25" s="46"/>
    </row>
    <row r="26" spans="1:14" ht="13.8">
      <c r="A26" s="121" t="s">
        <v>49</v>
      </c>
      <c r="C26" s="121"/>
      <c r="D26" s="121"/>
      <c r="E26" s="121"/>
      <c r="F26" s="121"/>
      <c r="G26" s="121"/>
      <c r="H26" s="121"/>
      <c r="I26" s="121"/>
      <c r="J26" s="121"/>
      <c r="K26" s="121"/>
      <c r="L26" s="121"/>
      <c r="M26" s="121"/>
      <c r="N26" s="46"/>
    </row>
    <row r="27" spans="1:14" ht="13.8">
      <c r="A27" s="121" t="s">
        <v>50</v>
      </c>
      <c r="C27" s="121"/>
      <c r="D27" s="121"/>
      <c r="E27" s="121"/>
      <c r="F27" s="121"/>
      <c r="G27" s="121"/>
      <c r="H27" s="121"/>
      <c r="I27" s="121"/>
      <c r="J27" s="121"/>
      <c r="K27" s="121"/>
      <c r="L27" s="121"/>
      <c r="M27" s="121"/>
      <c r="N27" s="46"/>
    </row>
    <row r="29" spans="1:14" ht="21.75" customHeight="1">
      <c r="B29" s="144" t="s">
        <v>51</v>
      </c>
      <c r="C29" s="145"/>
      <c r="D29" s="146"/>
    </row>
    <row r="30" spans="1:14" ht="90" customHeight="1">
      <c r="B30" s="5"/>
      <c r="C30" s="6" t="s">
        <v>52</v>
      </c>
      <c r="D30" s="6" t="s">
        <v>53</v>
      </c>
    </row>
    <row r="32" spans="1:14" ht="22.8">
      <c r="A32" s="4" t="s">
        <v>54</v>
      </c>
    </row>
    <row r="33" spans="1:1" ht="13.8">
      <c r="A33" s="121"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56" t="s">
        <v>56</v>
      </c>
      <c r="B2" s="156"/>
      <c r="C2" s="156"/>
      <c r="D2" s="156"/>
      <c r="E2" s="156"/>
      <c r="F2" s="156"/>
    </row>
    <row r="3" spans="1:10">
      <c r="A3" s="10"/>
      <c r="B3" s="11"/>
      <c r="E3" s="12"/>
    </row>
    <row r="5" spans="1:10" ht="24.6">
      <c r="A5" s="8"/>
      <c r="D5" s="106" t="s">
        <v>57</v>
      </c>
      <c r="E5" s="14"/>
    </row>
    <row r="6" spans="1:10">
      <c r="A6" s="8"/>
    </row>
    <row r="7" spans="1:10" ht="20.25" customHeight="1">
      <c r="A7" s="107" t="s">
        <v>58</v>
      </c>
      <c r="B7" s="107" t="s">
        <v>59</v>
      </c>
      <c r="C7" s="108" t="s">
        <v>60</v>
      </c>
      <c r="D7" s="108" t="s">
        <v>61</v>
      </c>
      <c r="E7" s="108" t="s">
        <v>62</v>
      </c>
      <c r="F7" s="108"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8"/>
      <c r="E11" s="22"/>
      <c r="F11" s="22"/>
    </row>
    <row r="12" spans="1:10" ht="13.8">
      <c r="A12" s="19">
        <v>5</v>
      </c>
      <c r="B12" s="19" t="s">
        <v>68</v>
      </c>
      <c r="C12" s="20"/>
      <c r="D12" s="48"/>
      <c r="E12" s="22"/>
      <c r="F12" s="22"/>
    </row>
    <row r="13" spans="1:10" ht="13.8">
      <c r="A13" s="19">
        <v>6</v>
      </c>
      <c r="B13" s="19" t="s">
        <v>69</v>
      </c>
      <c r="C13" s="20"/>
      <c r="D13" s="48"/>
      <c r="E13" s="22"/>
      <c r="F13" s="22"/>
    </row>
    <row r="14" spans="1:10" ht="13.8">
      <c r="A14" s="19">
        <v>7</v>
      </c>
      <c r="B14" s="19" t="s">
        <v>69</v>
      </c>
      <c r="C14" s="20"/>
      <c r="D14" s="48"/>
      <c r="E14" s="22"/>
      <c r="F14" s="22"/>
    </row>
    <row r="15" spans="1:10" ht="13.8">
      <c r="A15" s="19"/>
      <c r="B15" s="19"/>
      <c r="C15" s="20"/>
      <c r="D15" s="48"/>
      <c r="E15" s="22"/>
      <c r="F15" s="22"/>
    </row>
    <row r="16" spans="1:10" ht="13.8">
      <c r="A16" s="19"/>
      <c r="B16" s="19"/>
      <c r="C16" s="20"/>
      <c r="D16" s="4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59" t="s">
        <v>70</v>
      </c>
      <c r="B2" s="159"/>
      <c r="C2" s="159"/>
      <c r="D2" s="159"/>
      <c r="E2" s="123"/>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9" t="s">
        <v>58</v>
      </c>
      <c r="B5" s="109" t="s">
        <v>71</v>
      </c>
      <c r="C5" s="109" t="s">
        <v>72</v>
      </c>
      <c r="D5" s="109"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157" t="s">
        <v>91</v>
      </c>
      <c r="B16" s="157"/>
      <c r="C16" s="30"/>
      <c r="D16" s="31"/>
    </row>
    <row r="17" spans="1:4" ht="13.8">
      <c r="A17" s="158" t="s">
        <v>92</v>
      </c>
      <c r="B17" s="15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0"/>
  <sheetViews>
    <sheetView showGridLines="0" tabSelected="1" topLeftCell="A45" zoomScaleNormal="100" workbookViewId="0">
      <selection activeCell="C38" sqref="C38"/>
    </sheetView>
  </sheetViews>
  <sheetFormatPr defaultColWidth="9.109375" defaultRowHeight="13.2"/>
  <cols>
    <col min="1" max="1" width="8.88671875" style="236" customWidth="1"/>
    <col min="2" max="2" width="44.6640625" style="229" customWidth="1"/>
    <col min="3" max="3" width="35.5546875" style="229" customWidth="1"/>
    <col min="4" max="4" width="38.33203125" style="229" customWidth="1"/>
    <col min="5" max="5" width="32.109375" style="229" customWidth="1"/>
    <col min="6" max="8" width="9.6640625" style="229" customWidth="1"/>
    <col min="9" max="9" width="17.6640625" style="229" customWidth="1"/>
    <col min="10" max="16384" width="9.109375" style="229"/>
  </cols>
  <sheetData>
    <row r="1" spans="1:24" s="195" customFormat="1" ht="13.8">
      <c r="A1" s="212"/>
      <c r="B1" s="212"/>
      <c r="C1" s="212"/>
      <c r="D1" s="212"/>
      <c r="E1" s="213"/>
      <c r="F1" s="213"/>
      <c r="G1" s="213"/>
      <c r="H1" s="213"/>
      <c r="I1" s="213"/>
      <c r="J1" s="213"/>
    </row>
    <row r="2" spans="1:24" s="195" customFormat="1" ht="24.6">
      <c r="A2" s="214" t="s">
        <v>70</v>
      </c>
      <c r="B2" s="214"/>
      <c r="C2" s="214"/>
      <c r="D2" s="214"/>
      <c r="E2" s="215"/>
      <c r="F2" s="216"/>
      <c r="G2" s="216"/>
      <c r="H2" s="216"/>
      <c r="I2" s="216"/>
      <c r="J2" s="216"/>
    </row>
    <row r="3" spans="1:24" s="195" customFormat="1" ht="22.8">
      <c r="A3" s="230"/>
      <c r="C3" s="217"/>
      <c r="D3" s="217"/>
      <c r="E3" s="215"/>
      <c r="F3" s="216"/>
      <c r="G3" s="216"/>
      <c r="H3" s="216"/>
      <c r="I3" s="216"/>
      <c r="J3" s="216"/>
    </row>
    <row r="4" spans="1:24" s="218" customFormat="1" ht="39.6">
      <c r="A4" s="231" t="s">
        <v>66</v>
      </c>
      <c r="B4" s="193"/>
      <c r="C4" s="193"/>
      <c r="D4" s="193"/>
      <c r="E4" s="194"/>
      <c r="F4" s="194"/>
      <c r="G4" s="194"/>
      <c r="H4" s="195"/>
      <c r="I4" s="195"/>
      <c r="X4" s="218" t="s">
        <v>93</v>
      </c>
    </row>
    <row r="5" spans="1:24" s="218" customFormat="1" ht="26.4">
      <c r="A5" s="231" t="s">
        <v>62</v>
      </c>
      <c r="B5" s="196"/>
      <c r="C5" s="193"/>
      <c r="D5" s="193"/>
      <c r="E5" s="194"/>
      <c r="F5" s="194"/>
      <c r="G5" s="194"/>
      <c r="H5" s="195"/>
      <c r="I5" s="195"/>
      <c r="X5" s="218" t="s">
        <v>94</v>
      </c>
    </row>
    <row r="6" spans="1:24" s="218" customFormat="1" ht="39.6">
      <c r="A6" s="231" t="s">
        <v>95</v>
      </c>
      <c r="B6" s="196"/>
      <c r="C6" s="193"/>
      <c r="D6" s="193"/>
      <c r="E6" s="194"/>
      <c r="F6" s="194"/>
      <c r="G6" s="194"/>
      <c r="H6" s="195"/>
      <c r="I6" s="195"/>
    </row>
    <row r="7" spans="1:24" s="218" customFormat="1" ht="26.4">
      <c r="A7" s="231" t="s">
        <v>96</v>
      </c>
      <c r="B7" s="193"/>
      <c r="C7" s="193"/>
      <c r="D7" s="193"/>
      <c r="E7" s="194"/>
      <c r="F7" s="194"/>
      <c r="G7" s="194"/>
      <c r="H7" s="197"/>
      <c r="I7" s="195"/>
      <c r="X7" s="219"/>
    </row>
    <row r="8" spans="1:24" s="220" customFormat="1" ht="26.4">
      <c r="A8" s="231" t="s">
        <v>97</v>
      </c>
      <c r="B8" s="198"/>
      <c r="C8" s="198"/>
      <c r="D8" s="198"/>
      <c r="E8" s="194"/>
    </row>
    <row r="9" spans="1:24" s="220" customFormat="1" ht="39.6">
      <c r="A9" s="232" t="s">
        <v>98</v>
      </c>
      <c r="B9" s="49" t="str">
        <f>F17</f>
        <v>Internal Build 03112011</v>
      </c>
      <c r="C9" s="49" t="str">
        <f>G17</f>
        <v>Internal build 14112011</v>
      </c>
      <c r="D9" s="49" t="str">
        <f>H17</f>
        <v>External build 16112011</v>
      </c>
    </row>
    <row r="10" spans="1:24" s="220" customFormat="1">
      <c r="A10" s="233" t="s">
        <v>99</v>
      </c>
      <c r="B10" s="200">
        <f>SUM(B11:B14)</f>
        <v>0</v>
      </c>
      <c r="C10" s="200">
        <f>SUM(C11:C14)</f>
        <v>0</v>
      </c>
      <c r="D10" s="200">
        <f>SUM(D11:D14)</f>
        <v>0</v>
      </c>
    </row>
    <row r="11" spans="1:24" s="220" customFormat="1" ht="26.4">
      <c r="A11" s="233" t="s">
        <v>41</v>
      </c>
      <c r="B11" s="201">
        <f>COUNTIF($F$18:$F$49602,"*Passed")</f>
        <v>0</v>
      </c>
      <c r="C11" s="201">
        <f>COUNTIF($G$18:$G$49602,"*Passed")</f>
        <v>0</v>
      </c>
      <c r="D11" s="201">
        <f>COUNTIF($H$18:$H$49602,"*Passed")</f>
        <v>0</v>
      </c>
    </row>
    <row r="12" spans="1:24" s="220" customFormat="1">
      <c r="A12" s="233" t="s">
        <v>43</v>
      </c>
      <c r="B12" s="201">
        <f>COUNTIF($F$18:$F$49322,"*Failed*")</f>
        <v>0</v>
      </c>
      <c r="C12" s="201">
        <f>COUNTIF($G$18:$G$49322,"*Failed*")</f>
        <v>0</v>
      </c>
      <c r="D12" s="201">
        <f>COUNTIF($H$18:$H$49322,"*Failed*")</f>
        <v>0</v>
      </c>
    </row>
    <row r="13" spans="1:24" s="220" customFormat="1" ht="26.4">
      <c r="A13" s="233" t="s">
        <v>45</v>
      </c>
      <c r="B13" s="201">
        <f>COUNTIF($F$18:$F$49322,"*Not Run*")</f>
        <v>0</v>
      </c>
      <c r="C13" s="201">
        <f>COUNTIF($G$18:$G$49322,"*Not Run*")</f>
        <v>0</v>
      </c>
      <c r="D13" s="201">
        <f>COUNTIF($H$18:$H$49322,"*Not Run*")</f>
        <v>0</v>
      </c>
      <c r="E13" s="195"/>
      <c r="F13" s="195"/>
      <c r="G13" s="195"/>
      <c r="H13" s="195"/>
      <c r="I13" s="195"/>
    </row>
    <row r="14" spans="1:24" s="220" customFormat="1">
      <c r="A14" s="233" t="s">
        <v>100</v>
      </c>
      <c r="B14" s="201">
        <f>COUNTIF($F$18:$F$49322,"*NA*")</f>
        <v>0</v>
      </c>
      <c r="C14" s="201">
        <f>COUNTIF($G$18:$G$49322,"*NA*")</f>
        <v>0</v>
      </c>
      <c r="D14" s="201">
        <f>COUNTIF($H$18:$H$49322,"*NA*")</f>
        <v>0</v>
      </c>
      <c r="E14" s="195"/>
      <c r="F14" s="195"/>
      <c r="G14" s="195"/>
      <c r="H14" s="195"/>
      <c r="I14" s="195"/>
    </row>
    <row r="15" spans="1:24" s="220" customFormat="1" ht="66">
      <c r="A15" s="233" t="s">
        <v>101</v>
      </c>
      <c r="B15" s="201">
        <f>COUNTIF($F$18:$F$49322,"*Passed in previous build*")</f>
        <v>0</v>
      </c>
      <c r="C15" s="201">
        <f>COUNTIF($G$18:$G$49322,"*Passed in previous build*")</f>
        <v>0</v>
      </c>
      <c r="D15" s="201">
        <f>COUNTIF($H$18:$H$49322,"*Passed in previous build*")</f>
        <v>0</v>
      </c>
      <c r="E15" s="195"/>
      <c r="F15" s="195"/>
      <c r="G15" s="195"/>
      <c r="H15" s="195"/>
      <c r="I15" s="195"/>
    </row>
    <row r="16" spans="1:24" s="221" customFormat="1">
      <c r="A16" s="203"/>
      <c r="B16" s="209"/>
      <c r="C16" s="209"/>
      <c r="D16" s="203"/>
      <c r="E16" s="204"/>
      <c r="F16" s="205" t="s">
        <v>98</v>
      </c>
      <c r="G16" s="205"/>
      <c r="H16" s="205"/>
      <c r="I16" s="206"/>
    </row>
    <row r="17" spans="1:9" s="221" customFormat="1" ht="39.6">
      <c r="A17" s="110" t="s">
        <v>102</v>
      </c>
      <c r="B17" s="110" t="s">
        <v>103</v>
      </c>
      <c r="C17" s="110" t="s">
        <v>104</v>
      </c>
      <c r="D17" s="110" t="s">
        <v>105</v>
      </c>
      <c r="E17" s="110" t="s">
        <v>106</v>
      </c>
      <c r="F17" s="110" t="s">
        <v>107</v>
      </c>
      <c r="G17" s="110" t="s">
        <v>108</v>
      </c>
      <c r="H17" s="110" t="s">
        <v>109</v>
      </c>
      <c r="I17" s="110" t="s">
        <v>110</v>
      </c>
    </row>
    <row r="18" spans="1:9" s="240" customFormat="1">
      <c r="A18" s="222"/>
      <c r="B18" s="237" t="s">
        <v>239</v>
      </c>
      <c r="C18" s="238"/>
      <c r="D18" s="239"/>
      <c r="E18" s="222"/>
      <c r="F18" s="223"/>
      <c r="G18" s="223"/>
      <c r="H18" s="223"/>
      <c r="I18" s="222"/>
    </row>
    <row r="19" spans="1:9" s="221" customFormat="1">
      <c r="A19" s="234">
        <v>1</v>
      </c>
      <c r="B19" s="243" t="s">
        <v>199</v>
      </c>
      <c r="C19" s="187"/>
      <c r="D19" s="207"/>
      <c r="E19" s="208"/>
      <c r="F19" s="187"/>
      <c r="G19" s="187"/>
      <c r="H19" s="187"/>
      <c r="I19" s="209"/>
    </row>
    <row r="20" spans="1:9" s="242" customFormat="1" ht="13.8">
      <c r="A20" s="226"/>
      <c r="B20" s="237" t="s">
        <v>240</v>
      </c>
      <c r="C20" s="238"/>
      <c r="D20" s="239"/>
      <c r="E20" s="226"/>
      <c r="F20" s="241"/>
      <c r="G20" s="241"/>
      <c r="H20" s="241"/>
      <c r="I20" s="226"/>
    </row>
    <row r="21" spans="1:9" s="225" customFormat="1" ht="13.8">
      <c r="A21" s="201">
        <f t="shared" ref="A21:A33" ca="1" si="0">IF(OFFSET(A21,-1,0) ="",OFFSET(A21,-2,0)+1,OFFSET(A21,-1,0)+1 )</f>
        <v>2</v>
      </c>
      <c r="B21" s="244" t="s">
        <v>200</v>
      </c>
      <c r="C21" s="245" t="s">
        <v>201</v>
      </c>
      <c r="D21" s="246" t="s">
        <v>202</v>
      </c>
      <c r="E21" s="208"/>
      <c r="F21" s="187"/>
      <c r="G21" s="187"/>
      <c r="H21" s="187"/>
      <c r="I21" s="224"/>
    </row>
    <row r="22" spans="1:9" s="225" customFormat="1" ht="39.6">
      <c r="A22" s="201">
        <f t="shared" ca="1" si="0"/>
        <v>3</v>
      </c>
      <c r="B22" s="244" t="s">
        <v>203</v>
      </c>
      <c r="C22" s="245" t="s">
        <v>204</v>
      </c>
      <c r="D22" s="246" t="s">
        <v>205</v>
      </c>
      <c r="E22" s="208"/>
      <c r="F22" s="187"/>
      <c r="G22" s="187"/>
      <c r="H22" s="187"/>
      <c r="I22" s="224"/>
    </row>
    <row r="23" spans="1:9" s="225" customFormat="1" ht="39.6">
      <c r="A23" s="201">
        <f t="shared" ca="1" si="0"/>
        <v>4</v>
      </c>
      <c r="B23" s="187" t="s">
        <v>206</v>
      </c>
      <c r="C23" s="187" t="s">
        <v>207</v>
      </c>
      <c r="D23" s="207" t="s">
        <v>208</v>
      </c>
      <c r="E23" s="208"/>
      <c r="F23" s="187"/>
      <c r="G23" s="187"/>
      <c r="H23" s="187"/>
      <c r="I23" s="224"/>
    </row>
    <row r="24" spans="1:9" s="225" customFormat="1" ht="39.6">
      <c r="A24" s="201">
        <f t="shared" ca="1" si="0"/>
        <v>5</v>
      </c>
      <c r="B24" s="187" t="s">
        <v>209</v>
      </c>
      <c r="C24" s="187" t="s">
        <v>210</v>
      </c>
      <c r="D24" s="210" t="s">
        <v>211</v>
      </c>
      <c r="E24" s="208"/>
      <c r="F24" s="187"/>
      <c r="G24" s="187"/>
      <c r="H24" s="187"/>
      <c r="I24" s="224"/>
    </row>
    <row r="25" spans="1:9" s="225" customFormat="1" ht="39.6">
      <c r="A25" s="201">
        <f t="shared" ca="1" si="0"/>
        <v>6</v>
      </c>
      <c r="B25" s="187" t="s">
        <v>212</v>
      </c>
      <c r="C25" s="187" t="s">
        <v>213</v>
      </c>
      <c r="D25" s="208" t="s">
        <v>214</v>
      </c>
      <c r="E25" s="208"/>
      <c r="F25" s="187"/>
      <c r="G25" s="187"/>
      <c r="H25" s="187"/>
      <c r="I25" s="224"/>
    </row>
    <row r="26" spans="1:9" s="225" customFormat="1" ht="39.6">
      <c r="A26" s="201">
        <f t="shared" ca="1" si="0"/>
        <v>7</v>
      </c>
      <c r="B26" s="187" t="s">
        <v>215</v>
      </c>
      <c r="C26" s="187" t="s">
        <v>216</v>
      </c>
      <c r="D26" s="208" t="s">
        <v>217</v>
      </c>
      <c r="E26" s="208"/>
      <c r="F26" s="187"/>
      <c r="G26" s="187"/>
      <c r="H26" s="187"/>
      <c r="I26" s="224"/>
    </row>
    <row r="27" spans="1:9" s="225" customFormat="1" ht="39.6">
      <c r="A27" s="201">
        <f t="shared" ca="1" si="0"/>
        <v>8</v>
      </c>
      <c r="B27" s="187" t="s">
        <v>218</v>
      </c>
      <c r="C27" s="187" t="s">
        <v>219</v>
      </c>
      <c r="D27" s="208" t="s">
        <v>220</v>
      </c>
      <c r="E27" s="208"/>
      <c r="F27" s="187"/>
      <c r="G27" s="187"/>
      <c r="H27" s="187"/>
      <c r="I27" s="224"/>
    </row>
    <row r="28" spans="1:9" s="225" customFormat="1" ht="52.8">
      <c r="A28" s="201">
        <f t="shared" ca="1" si="0"/>
        <v>9</v>
      </c>
      <c r="B28" s="187" t="s">
        <v>221</v>
      </c>
      <c r="C28" s="187" t="s">
        <v>222</v>
      </c>
      <c r="D28" s="208" t="s">
        <v>223</v>
      </c>
      <c r="E28" s="208"/>
      <c r="F28" s="187"/>
      <c r="G28" s="187"/>
      <c r="H28" s="187"/>
      <c r="I28" s="224"/>
    </row>
    <row r="29" spans="1:9" s="225" customFormat="1" ht="39.6">
      <c r="A29" s="201">
        <f t="shared" ca="1" si="0"/>
        <v>10</v>
      </c>
      <c r="B29" s="187" t="s">
        <v>224</v>
      </c>
      <c r="C29" s="187" t="s">
        <v>225</v>
      </c>
      <c r="D29" s="208" t="s">
        <v>226</v>
      </c>
      <c r="E29" s="208"/>
      <c r="F29" s="187"/>
      <c r="G29" s="187"/>
      <c r="H29" s="187"/>
      <c r="I29" s="224"/>
    </row>
    <row r="30" spans="1:9" s="225" customFormat="1" ht="39.6">
      <c r="A30" s="201">
        <f t="shared" ca="1" si="0"/>
        <v>11</v>
      </c>
      <c r="B30" s="187" t="s">
        <v>227</v>
      </c>
      <c r="C30" s="187" t="s">
        <v>228</v>
      </c>
      <c r="D30" s="208" t="s">
        <v>229</v>
      </c>
      <c r="E30" s="208"/>
      <c r="F30" s="187"/>
      <c r="G30" s="187"/>
      <c r="H30" s="187"/>
      <c r="I30" s="224"/>
    </row>
    <row r="31" spans="1:9" s="225" customFormat="1" ht="52.8">
      <c r="A31" s="201">
        <f t="shared" ca="1" si="0"/>
        <v>12</v>
      </c>
      <c r="B31" s="187" t="s">
        <v>230</v>
      </c>
      <c r="C31" s="187" t="s">
        <v>231</v>
      </c>
      <c r="D31" s="208" t="s">
        <v>232</v>
      </c>
      <c r="E31" s="208"/>
      <c r="F31" s="187"/>
      <c r="G31" s="187"/>
      <c r="H31" s="187"/>
      <c r="I31" s="224"/>
    </row>
    <row r="32" spans="1:9" s="225" customFormat="1" ht="52.8">
      <c r="A32" s="201">
        <f t="shared" ca="1" si="0"/>
        <v>13</v>
      </c>
      <c r="B32" s="187" t="s">
        <v>233</v>
      </c>
      <c r="C32" s="187" t="s">
        <v>234</v>
      </c>
      <c r="D32" s="208" t="s">
        <v>235</v>
      </c>
      <c r="E32" s="208"/>
      <c r="F32" s="187"/>
      <c r="G32" s="187"/>
      <c r="H32" s="187"/>
      <c r="I32" s="224"/>
    </row>
    <row r="33" spans="1:9" s="225" customFormat="1" ht="52.8">
      <c r="A33" s="201">
        <f t="shared" ca="1" si="0"/>
        <v>14</v>
      </c>
      <c r="B33" s="247" t="s">
        <v>236</v>
      </c>
      <c r="C33" s="247" t="s">
        <v>237</v>
      </c>
      <c r="D33" s="208" t="s">
        <v>238</v>
      </c>
      <c r="E33" s="208"/>
      <c r="F33" s="187"/>
      <c r="G33" s="187"/>
      <c r="H33" s="187"/>
      <c r="I33" s="224"/>
    </row>
    <row r="34" spans="1:9" s="242" customFormat="1" ht="13.8">
      <c r="A34" s="226"/>
      <c r="B34" s="237" t="s">
        <v>241</v>
      </c>
      <c r="C34" s="238"/>
      <c r="D34" s="239"/>
      <c r="E34" s="226"/>
      <c r="F34" s="241"/>
      <c r="G34" s="241"/>
      <c r="H34" s="241"/>
      <c r="I34" s="226"/>
    </row>
    <row r="35" spans="1:9" s="228" customFormat="1" ht="39.6">
      <c r="A35" s="235">
        <f t="shared" ref="A35:A50" ca="1" si="1">IF(OFFSET(A35,-1,0) ="",OFFSET(A35,-2,0)+1,OFFSET(A35,-1,0)+1 )</f>
        <v>15</v>
      </c>
      <c r="B35" s="248" t="s">
        <v>203</v>
      </c>
      <c r="C35" s="245" t="s">
        <v>204</v>
      </c>
      <c r="D35" s="246" t="s">
        <v>205</v>
      </c>
      <c r="E35" s="208"/>
      <c r="F35" s="187"/>
      <c r="G35" s="187"/>
      <c r="H35" s="187"/>
      <c r="I35" s="227"/>
    </row>
    <row r="36" spans="1:9" s="225" customFormat="1" ht="39.6">
      <c r="A36" s="201">
        <f t="shared" ca="1" si="1"/>
        <v>16</v>
      </c>
      <c r="B36" s="187" t="s">
        <v>206</v>
      </c>
      <c r="C36" s="187" t="s">
        <v>242</v>
      </c>
      <c r="D36" s="207" t="s">
        <v>243</v>
      </c>
      <c r="E36" s="208"/>
      <c r="F36" s="187"/>
      <c r="G36" s="187"/>
      <c r="H36" s="187"/>
      <c r="I36" s="224"/>
    </row>
    <row r="37" spans="1:9" s="225" customFormat="1" ht="39.6">
      <c r="A37" s="201">
        <f t="shared" ca="1" si="1"/>
        <v>17</v>
      </c>
      <c r="B37" s="187" t="s">
        <v>209</v>
      </c>
      <c r="C37" s="187" t="s">
        <v>244</v>
      </c>
      <c r="D37" s="210" t="s">
        <v>211</v>
      </c>
      <c r="E37" s="208"/>
      <c r="F37" s="187"/>
      <c r="G37" s="187"/>
      <c r="H37" s="187"/>
      <c r="I37" s="224"/>
    </row>
    <row r="38" spans="1:9" s="225" customFormat="1" ht="52.8">
      <c r="A38" s="201">
        <f t="shared" ca="1" si="1"/>
        <v>18</v>
      </c>
      <c r="B38" s="187" t="s">
        <v>245</v>
      </c>
      <c r="C38" s="187" t="s">
        <v>246</v>
      </c>
      <c r="D38" s="208" t="s">
        <v>247</v>
      </c>
      <c r="E38" s="211"/>
      <c r="F38" s="187"/>
      <c r="G38" s="187"/>
      <c r="H38" s="187"/>
      <c r="I38" s="224"/>
    </row>
    <row r="39" spans="1:9" s="225" customFormat="1" ht="39.6">
      <c r="A39" s="201">
        <f t="shared" ca="1" si="1"/>
        <v>19</v>
      </c>
      <c r="B39" s="187" t="s">
        <v>215</v>
      </c>
      <c r="C39" s="187" t="s">
        <v>248</v>
      </c>
      <c r="D39" s="208" t="s">
        <v>217</v>
      </c>
      <c r="E39" s="208"/>
      <c r="F39" s="187"/>
      <c r="G39" s="187"/>
      <c r="H39" s="187"/>
      <c r="I39" s="224"/>
    </row>
    <row r="40" spans="1:9" s="225" customFormat="1" ht="39.6">
      <c r="A40" s="201">
        <f t="shared" ca="1" si="1"/>
        <v>20</v>
      </c>
      <c r="B40" s="187" t="s">
        <v>218</v>
      </c>
      <c r="C40" s="187" t="s">
        <v>249</v>
      </c>
      <c r="D40" s="208" t="s">
        <v>220</v>
      </c>
      <c r="E40" s="208"/>
      <c r="F40" s="187"/>
      <c r="G40" s="187"/>
      <c r="H40" s="187"/>
      <c r="I40" s="224"/>
    </row>
    <row r="41" spans="1:9" s="225" customFormat="1" ht="52.8">
      <c r="A41" s="201">
        <f t="shared" ca="1" si="1"/>
        <v>21</v>
      </c>
      <c r="B41" s="187" t="s">
        <v>221</v>
      </c>
      <c r="C41" s="187" t="s">
        <v>250</v>
      </c>
      <c r="D41" s="208" t="s">
        <v>251</v>
      </c>
      <c r="E41" s="208"/>
      <c r="F41" s="187"/>
      <c r="G41" s="187"/>
      <c r="H41" s="187"/>
      <c r="I41" s="224"/>
    </row>
    <row r="42" spans="1:9" s="225" customFormat="1" ht="39.6">
      <c r="A42" s="201">
        <f ca="1">IF(OFFSET(A42,-1,0) ="",OFFSET(A42,-2,0)+1,OFFSET(A42,-1,0)+1 )</f>
        <v>22</v>
      </c>
      <c r="B42" s="187" t="s">
        <v>224</v>
      </c>
      <c r="C42" s="187" t="s">
        <v>252</v>
      </c>
      <c r="D42" s="208" t="s">
        <v>226</v>
      </c>
      <c r="E42" s="208"/>
      <c r="F42" s="187"/>
      <c r="G42" s="187"/>
      <c r="H42" s="187"/>
      <c r="I42" s="224"/>
    </row>
    <row r="43" spans="1:9" s="225" customFormat="1" ht="39.6">
      <c r="A43" s="201">
        <f t="shared" ca="1" si="1"/>
        <v>23</v>
      </c>
      <c r="B43" s="187" t="s">
        <v>227</v>
      </c>
      <c r="C43" s="187" t="s">
        <v>253</v>
      </c>
      <c r="D43" s="208" t="s">
        <v>229</v>
      </c>
      <c r="E43" s="208"/>
      <c r="F43" s="187"/>
      <c r="G43" s="187"/>
      <c r="H43" s="187"/>
      <c r="I43" s="224"/>
    </row>
    <row r="44" spans="1:9" s="225" customFormat="1" ht="39.6">
      <c r="A44" s="201">
        <f t="shared" ca="1" si="1"/>
        <v>24</v>
      </c>
      <c r="B44" s="187" t="s">
        <v>254</v>
      </c>
      <c r="C44" s="187" t="s">
        <v>255</v>
      </c>
      <c r="D44" s="208" t="s">
        <v>232</v>
      </c>
      <c r="E44" s="208"/>
      <c r="F44" s="187"/>
      <c r="G44" s="187"/>
      <c r="H44" s="187"/>
      <c r="I44" s="224"/>
    </row>
    <row r="45" spans="1:9" s="225" customFormat="1" ht="52.8">
      <c r="A45" s="201">
        <f t="shared" ca="1" si="1"/>
        <v>25</v>
      </c>
      <c r="B45" s="187" t="s">
        <v>233</v>
      </c>
      <c r="C45" s="187" t="s">
        <v>256</v>
      </c>
      <c r="D45" s="208" t="s">
        <v>257</v>
      </c>
      <c r="E45" s="208"/>
      <c r="F45" s="187"/>
      <c r="G45" s="187"/>
      <c r="H45" s="187"/>
      <c r="I45" s="224"/>
    </row>
    <row r="46" spans="1:9" s="225" customFormat="1" ht="52.8">
      <c r="A46" s="201">
        <f t="shared" ca="1" si="1"/>
        <v>26</v>
      </c>
      <c r="B46" s="187" t="s">
        <v>258</v>
      </c>
      <c r="C46" s="208" t="s">
        <v>259</v>
      </c>
      <c r="D46" s="207" t="s">
        <v>260</v>
      </c>
      <c r="E46" s="208"/>
      <c r="F46" s="187"/>
      <c r="G46" s="187"/>
      <c r="H46" s="187"/>
      <c r="I46" s="224"/>
    </row>
    <row r="47" spans="1:9" s="225" customFormat="1" ht="52.8">
      <c r="A47" s="201">
        <f t="shared" ca="1" si="1"/>
        <v>27</v>
      </c>
      <c r="B47" s="187" t="s">
        <v>261</v>
      </c>
      <c r="C47" s="208" t="s">
        <v>262</v>
      </c>
      <c r="D47" s="207" t="s">
        <v>263</v>
      </c>
      <c r="E47" s="208"/>
      <c r="F47" s="187"/>
      <c r="G47" s="187"/>
      <c r="H47" s="187"/>
      <c r="I47" s="224"/>
    </row>
    <row r="48" spans="1:9" s="225" customFormat="1" ht="39.6">
      <c r="A48" s="201">
        <f t="shared" ca="1" si="1"/>
        <v>28</v>
      </c>
      <c r="B48" s="187" t="s">
        <v>264</v>
      </c>
      <c r="C48" s="249" t="s">
        <v>265</v>
      </c>
      <c r="D48" s="207" t="s">
        <v>266</v>
      </c>
      <c r="E48" s="208"/>
      <c r="F48" s="187"/>
      <c r="G48" s="187"/>
      <c r="H48" s="187"/>
      <c r="I48" s="224"/>
    </row>
    <row r="49" spans="1:9" s="225" customFormat="1" ht="39.6">
      <c r="A49" s="201">
        <f t="shared" ca="1" si="1"/>
        <v>29</v>
      </c>
      <c r="B49" s="248" t="s">
        <v>267</v>
      </c>
      <c r="C49" s="249" t="s">
        <v>268</v>
      </c>
      <c r="D49" s="207" t="s">
        <v>269</v>
      </c>
      <c r="E49" s="211"/>
      <c r="F49" s="187"/>
      <c r="G49" s="187"/>
      <c r="H49" s="187"/>
      <c r="I49" s="224"/>
    </row>
    <row r="50" spans="1:9" s="225" customFormat="1" ht="52.8">
      <c r="A50" s="201">
        <f t="shared" ca="1" si="1"/>
        <v>30</v>
      </c>
      <c r="B50" s="187" t="s">
        <v>270</v>
      </c>
      <c r="C50" s="187" t="s">
        <v>271</v>
      </c>
      <c r="D50" s="208" t="s">
        <v>272</v>
      </c>
      <c r="E50" s="208"/>
      <c r="F50" s="187"/>
      <c r="G50" s="187"/>
      <c r="H50" s="187"/>
      <c r="I50" s="224"/>
    </row>
  </sheetData>
  <mergeCells count="13">
    <mergeCell ref="F16:H16"/>
    <mergeCell ref="B18:D18"/>
    <mergeCell ref="B20:D20"/>
    <mergeCell ref="E2:E3"/>
    <mergeCell ref="C3:D3"/>
    <mergeCell ref="B4:D4"/>
    <mergeCell ref="B5:D5"/>
    <mergeCell ref="A1:D1"/>
    <mergeCell ref="A2:D2"/>
    <mergeCell ref="B34:D34"/>
    <mergeCell ref="B6:D6"/>
    <mergeCell ref="B7:D7"/>
    <mergeCell ref="B8:D8"/>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51:H108" xr:uid="{00000000-0002-0000-0400-000002000000}">
      <formula1>#REF!</formula1>
      <formula2>0</formula2>
    </dataValidation>
    <dataValidation type="list" allowBlank="1" sqref="F19:H50"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38"/>
  <sheetViews>
    <sheetView showGridLines="0" topLeftCell="A12" zoomScaleNormal="100" workbookViewId="0">
      <selection activeCell="B38" sqref="B38"/>
    </sheetView>
  </sheetViews>
  <sheetFormatPr defaultColWidth="9.109375" defaultRowHeight="13.2"/>
  <cols>
    <col min="1" max="1" width="9" style="277" customWidth="1"/>
    <col min="2" max="2" width="41.33203125" style="43" customWidth="1"/>
    <col min="3" max="3" width="40.21875" style="43" customWidth="1"/>
    <col min="4" max="4" width="37.21875" style="43" customWidth="1"/>
    <col min="5" max="5" width="32.109375" style="43" customWidth="1"/>
    <col min="6" max="8" width="9.6640625" style="43" customWidth="1"/>
    <col min="9" max="9" width="17.6640625" style="43" customWidth="1"/>
    <col min="10" max="16384" width="9.109375" style="43"/>
  </cols>
  <sheetData>
    <row r="1" spans="1:24" s="1" customFormat="1" ht="13.8">
      <c r="A1" s="160"/>
      <c r="B1" s="160"/>
      <c r="C1" s="160"/>
      <c r="D1" s="160"/>
      <c r="E1" s="34"/>
      <c r="F1" s="34"/>
      <c r="G1" s="34"/>
      <c r="H1" s="34"/>
      <c r="I1" s="34"/>
      <c r="J1" s="34"/>
    </row>
    <row r="2" spans="1:24" s="1" customFormat="1" ht="24.6">
      <c r="A2" s="161" t="s">
        <v>70</v>
      </c>
      <c r="B2" s="161"/>
      <c r="C2" s="161"/>
      <c r="D2" s="161"/>
      <c r="E2" s="162"/>
      <c r="F2" s="23"/>
      <c r="G2" s="23"/>
      <c r="H2" s="23"/>
      <c r="I2" s="23"/>
      <c r="J2" s="23"/>
    </row>
    <row r="3" spans="1:24" s="1" customFormat="1" ht="22.8">
      <c r="A3" s="274"/>
      <c r="C3" s="163"/>
      <c r="D3" s="163"/>
      <c r="E3" s="162"/>
      <c r="F3" s="23"/>
      <c r="G3" s="23"/>
      <c r="H3" s="23"/>
      <c r="I3" s="23"/>
      <c r="J3" s="23"/>
    </row>
    <row r="4" spans="1:24" s="38" customFormat="1" ht="26.4">
      <c r="A4" s="231" t="s">
        <v>67</v>
      </c>
      <c r="B4" s="193"/>
      <c r="C4" s="193"/>
      <c r="D4" s="193"/>
      <c r="E4" s="194"/>
      <c r="F4" s="194"/>
      <c r="G4" s="194"/>
      <c r="H4" s="195"/>
      <c r="I4" s="195"/>
      <c r="X4" s="38" t="s">
        <v>93</v>
      </c>
    </row>
    <row r="5" spans="1:24" s="38" customFormat="1" ht="26.4">
      <c r="A5" s="231" t="s">
        <v>62</v>
      </c>
      <c r="B5" s="196"/>
      <c r="C5" s="193"/>
      <c r="D5" s="193"/>
      <c r="E5" s="194"/>
      <c r="F5" s="194"/>
      <c r="G5" s="194"/>
      <c r="H5" s="195"/>
      <c r="I5" s="195"/>
      <c r="X5" s="38" t="s">
        <v>94</v>
      </c>
    </row>
    <row r="6" spans="1:24" s="38" customFormat="1" ht="39.6">
      <c r="A6" s="231" t="s">
        <v>95</v>
      </c>
      <c r="B6" s="196"/>
      <c r="C6" s="193"/>
      <c r="D6" s="193"/>
      <c r="E6" s="194"/>
      <c r="F6" s="194"/>
      <c r="G6" s="194"/>
      <c r="H6" s="195"/>
      <c r="I6" s="195"/>
    </row>
    <row r="7" spans="1:24" s="38" customFormat="1" ht="26.4">
      <c r="A7" s="231" t="s">
        <v>96</v>
      </c>
      <c r="B7" s="193"/>
      <c r="C7" s="193"/>
      <c r="D7" s="193"/>
      <c r="E7" s="194"/>
      <c r="F7" s="194"/>
      <c r="G7" s="194"/>
      <c r="H7" s="197"/>
      <c r="I7" s="195"/>
      <c r="X7" s="39"/>
    </row>
    <row r="8" spans="1:24" s="40" customFormat="1" ht="26.4">
      <c r="A8" s="231" t="s">
        <v>97</v>
      </c>
      <c r="B8" s="198"/>
      <c r="C8" s="198"/>
      <c r="D8" s="198"/>
      <c r="E8" s="194"/>
      <c r="F8" s="199"/>
      <c r="G8" s="199"/>
      <c r="H8" s="199"/>
      <c r="I8" s="199"/>
    </row>
    <row r="9" spans="1:24" s="40" customFormat="1" ht="26.4">
      <c r="A9" s="232" t="s">
        <v>98</v>
      </c>
      <c r="B9" s="49" t="str">
        <f>F17</f>
        <v>Internal Build 03112011</v>
      </c>
      <c r="C9" s="49" t="str">
        <f>G17</f>
        <v>Internal build 14112011</v>
      </c>
      <c r="D9" s="49" t="str">
        <f>H17</f>
        <v>External build 16112011</v>
      </c>
      <c r="E9" s="199"/>
      <c r="F9" s="199"/>
      <c r="G9" s="199"/>
      <c r="H9" s="199"/>
      <c r="I9" s="199"/>
    </row>
    <row r="10" spans="1:24" s="40" customFormat="1">
      <c r="A10" s="233" t="s">
        <v>99</v>
      </c>
      <c r="B10" s="200">
        <f>SUM(B11:B14)</f>
        <v>0</v>
      </c>
      <c r="C10" s="200">
        <f>SUM(C11:C14)</f>
        <v>0</v>
      </c>
      <c r="D10" s="200">
        <f>SUM(D11:D14)</f>
        <v>0</v>
      </c>
      <c r="E10" s="199"/>
      <c r="F10" s="199"/>
      <c r="G10" s="199"/>
      <c r="H10" s="199"/>
      <c r="I10" s="199"/>
    </row>
    <row r="11" spans="1:24" s="40" customFormat="1">
      <c r="A11" s="233" t="s">
        <v>41</v>
      </c>
      <c r="B11" s="201">
        <f>COUNTIF($F$18:$F$49590,"*Passed")</f>
        <v>0</v>
      </c>
      <c r="C11" s="201">
        <f>COUNTIF($G$18:$G$49590,"*Passed")</f>
        <v>0</v>
      </c>
      <c r="D11" s="201">
        <f>COUNTIF($H$18:$H$49590,"*Passed")</f>
        <v>0</v>
      </c>
      <c r="E11" s="199"/>
      <c r="F11" s="199"/>
      <c r="G11" s="199"/>
      <c r="H11" s="199"/>
      <c r="I11" s="199"/>
    </row>
    <row r="12" spans="1:24" s="40" customFormat="1">
      <c r="A12" s="233" t="s">
        <v>43</v>
      </c>
      <c r="B12" s="201">
        <f>COUNTIF($F$18:$F$49310,"*Failed*")</f>
        <v>0</v>
      </c>
      <c r="C12" s="201">
        <f>COUNTIF($G$18:$G$49310,"*Failed*")</f>
        <v>0</v>
      </c>
      <c r="D12" s="201">
        <f>COUNTIF($H$18:$H$49310,"*Failed*")</f>
        <v>0</v>
      </c>
      <c r="E12" s="199"/>
      <c r="F12" s="199"/>
      <c r="G12" s="199"/>
      <c r="H12" s="199"/>
      <c r="I12" s="199"/>
    </row>
    <row r="13" spans="1:24" s="40" customFormat="1">
      <c r="A13" s="233" t="s">
        <v>45</v>
      </c>
      <c r="B13" s="201">
        <f>COUNTIF($F$18:$F$49310,"*Not Run*")</f>
        <v>0</v>
      </c>
      <c r="C13" s="201">
        <f>COUNTIF($G$18:$G$49310,"*Not Run*")</f>
        <v>0</v>
      </c>
      <c r="D13" s="201">
        <f>COUNTIF($H$18:$H$49310,"*Not Run*")</f>
        <v>0</v>
      </c>
      <c r="E13" s="192"/>
      <c r="F13" s="192"/>
      <c r="G13" s="192"/>
      <c r="H13" s="192"/>
      <c r="I13" s="192"/>
    </row>
    <row r="14" spans="1:24" s="40" customFormat="1">
      <c r="A14" s="233" t="s">
        <v>100</v>
      </c>
      <c r="B14" s="201">
        <f>COUNTIF($F$18:$F$49310,"*NA*")</f>
        <v>0</v>
      </c>
      <c r="C14" s="201">
        <f>COUNTIF($G$18:$G$49310,"*NA*")</f>
        <v>0</v>
      </c>
      <c r="D14" s="201">
        <f>COUNTIF($H$18:$H$49310,"*NA*")</f>
        <v>0</v>
      </c>
      <c r="E14" s="250"/>
      <c r="F14" s="192"/>
      <c r="G14" s="192"/>
      <c r="H14" s="192"/>
      <c r="I14" s="192"/>
    </row>
    <row r="15" spans="1:24" s="40" customFormat="1" ht="52.8">
      <c r="A15" s="233" t="s">
        <v>101</v>
      </c>
      <c r="B15" s="201">
        <f>COUNTIF($F$18:$F$49310,"*Passed in previous build*")</f>
        <v>0</v>
      </c>
      <c r="C15" s="201">
        <f>COUNTIF($G$18:$G$49310,"*Passed in previous build*")</f>
        <v>0</v>
      </c>
      <c r="D15" s="201">
        <f>COUNTIF($H$18:$H$49310,"*Passed in previous build*")</f>
        <v>0</v>
      </c>
      <c r="E15" s="192"/>
      <c r="F15" s="192"/>
      <c r="G15" s="192"/>
      <c r="H15" s="192"/>
      <c r="I15" s="192"/>
    </row>
    <row r="16" spans="1:24" s="41" customFormat="1">
      <c r="A16" s="275"/>
      <c r="B16" s="202"/>
      <c r="C16" s="202"/>
      <c r="D16" s="203"/>
      <c r="E16" s="251"/>
      <c r="F16" s="252" t="s">
        <v>98</v>
      </c>
      <c r="G16" s="253"/>
      <c r="H16" s="254"/>
      <c r="I16" s="251"/>
    </row>
    <row r="17" spans="1:9" s="41" customFormat="1" ht="39.6">
      <c r="A17" s="110" t="s">
        <v>102</v>
      </c>
      <c r="B17" s="110" t="s">
        <v>103</v>
      </c>
      <c r="C17" s="110" t="s">
        <v>104</v>
      </c>
      <c r="D17" s="110" t="s">
        <v>105</v>
      </c>
      <c r="E17" s="111" t="s">
        <v>106</v>
      </c>
      <c r="F17" s="110" t="s">
        <v>107</v>
      </c>
      <c r="G17" s="110" t="s">
        <v>108</v>
      </c>
      <c r="H17" s="110" t="s">
        <v>109</v>
      </c>
      <c r="I17" s="110" t="s">
        <v>110</v>
      </c>
    </row>
    <row r="18" spans="1:9" s="191" customFormat="1">
      <c r="A18" s="276"/>
      <c r="B18" s="256" t="s">
        <v>239</v>
      </c>
      <c r="C18" s="257"/>
      <c r="D18" s="258"/>
      <c r="E18" s="255"/>
      <c r="F18" s="259"/>
      <c r="G18" s="259"/>
      <c r="H18" s="259"/>
      <c r="I18" s="255"/>
    </row>
    <row r="19" spans="1:9" s="42" customFormat="1">
      <c r="A19" s="234">
        <v>1</v>
      </c>
      <c r="B19" s="243" t="s">
        <v>199</v>
      </c>
      <c r="C19" s="187"/>
      <c r="D19" s="207"/>
      <c r="E19" s="208"/>
      <c r="F19" s="187"/>
      <c r="G19" s="187"/>
      <c r="H19" s="187"/>
      <c r="I19" s="209"/>
    </row>
    <row r="20" spans="1:9" s="266" customFormat="1" ht="13.8">
      <c r="A20" s="261"/>
      <c r="B20" s="263" t="s">
        <v>273</v>
      </c>
      <c r="C20" s="264"/>
      <c r="D20" s="265"/>
      <c r="E20" s="189"/>
      <c r="F20" s="241"/>
      <c r="G20" s="241"/>
      <c r="H20" s="241"/>
      <c r="I20" s="189"/>
    </row>
    <row r="21" spans="1:9" s="44" customFormat="1" ht="39.6">
      <c r="A21" s="260">
        <f t="shared" ref="A21:A24" ca="1" si="0">IF(OFFSET(A21,-1,0) ="",OFFSET(A21,-2,0)+1,OFFSET(A21,-1,0)+1 )</f>
        <v>2</v>
      </c>
      <c r="B21" s="187" t="s">
        <v>276</v>
      </c>
      <c r="C21" s="267" t="s">
        <v>277</v>
      </c>
      <c r="D21" s="207" t="s">
        <v>278</v>
      </c>
      <c r="E21" s="208"/>
      <c r="F21" s="187"/>
      <c r="G21" s="187"/>
      <c r="H21" s="187"/>
      <c r="I21" s="188"/>
    </row>
    <row r="22" spans="1:9" s="44" customFormat="1" ht="52.8">
      <c r="A22" s="260">
        <f t="shared" ca="1" si="0"/>
        <v>3</v>
      </c>
      <c r="B22" s="187" t="s">
        <v>279</v>
      </c>
      <c r="C22" s="187" t="s">
        <v>280</v>
      </c>
      <c r="D22" s="207" t="s">
        <v>281</v>
      </c>
      <c r="E22" s="208"/>
      <c r="F22" s="187"/>
      <c r="G22" s="187"/>
      <c r="H22" s="187"/>
      <c r="I22" s="188"/>
    </row>
    <row r="23" spans="1:9" s="44" customFormat="1" ht="66">
      <c r="A23" s="260">
        <f t="shared" ca="1" si="0"/>
        <v>4</v>
      </c>
      <c r="B23" s="268" t="s">
        <v>282</v>
      </c>
      <c r="C23" s="269" t="s">
        <v>283</v>
      </c>
      <c r="D23" s="270" t="s">
        <v>284</v>
      </c>
      <c r="E23" s="208"/>
      <c r="F23" s="187"/>
      <c r="G23" s="187"/>
      <c r="H23" s="187"/>
      <c r="I23" s="188"/>
    </row>
    <row r="24" spans="1:9" s="44" customFormat="1" ht="52.8">
      <c r="A24" s="260">
        <f t="shared" ca="1" si="0"/>
        <v>5</v>
      </c>
      <c r="B24" s="271" t="s">
        <v>285</v>
      </c>
      <c r="C24" s="268" t="s">
        <v>286</v>
      </c>
      <c r="D24" s="272" t="s">
        <v>287</v>
      </c>
      <c r="E24" s="208"/>
      <c r="F24" s="187"/>
      <c r="G24" s="187"/>
      <c r="H24" s="187"/>
      <c r="I24" s="188"/>
    </row>
    <row r="25" spans="1:9" s="266" customFormat="1" ht="13.8">
      <c r="A25" s="261"/>
      <c r="B25" s="263" t="s">
        <v>274</v>
      </c>
      <c r="C25" s="264"/>
      <c r="D25" s="265"/>
      <c r="E25" s="189"/>
      <c r="F25" s="241"/>
      <c r="G25" s="241"/>
      <c r="H25" s="241"/>
      <c r="I25" s="189"/>
    </row>
    <row r="26" spans="1:9" s="44" customFormat="1" ht="39.6">
      <c r="A26" s="260">
        <f t="shared" ref="A26:A38" ca="1" si="1">IF(OFFSET(A26,-1,0) ="",OFFSET(A26,-2,0)+1,OFFSET(A26,-1,0)+1 )</f>
        <v>6</v>
      </c>
      <c r="B26" s="187" t="s">
        <v>288</v>
      </c>
      <c r="C26" s="187" t="s">
        <v>289</v>
      </c>
      <c r="D26" s="208" t="s">
        <v>290</v>
      </c>
      <c r="E26" s="208"/>
      <c r="F26" s="187"/>
      <c r="G26" s="187"/>
      <c r="H26" s="187"/>
      <c r="I26" s="188"/>
    </row>
    <row r="27" spans="1:9" s="45" customFormat="1" ht="39.6">
      <c r="A27" s="262">
        <f t="shared" ca="1" si="1"/>
        <v>7</v>
      </c>
      <c r="B27" s="187" t="s">
        <v>291</v>
      </c>
      <c r="C27" s="187" t="s">
        <v>292</v>
      </c>
      <c r="D27" s="208" t="s">
        <v>293</v>
      </c>
      <c r="E27" s="208"/>
      <c r="F27" s="187"/>
      <c r="G27" s="187"/>
      <c r="H27" s="187"/>
      <c r="I27" s="190"/>
    </row>
    <row r="28" spans="1:9" s="44" customFormat="1" ht="39.6">
      <c r="A28" s="260">
        <f t="shared" ca="1" si="1"/>
        <v>8</v>
      </c>
      <c r="B28" s="187" t="s">
        <v>294</v>
      </c>
      <c r="C28" s="187" t="s">
        <v>295</v>
      </c>
      <c r="D28" s="208" t="s">
        <v>296</v>
      </c>
      <c r="E28" s="208"/>
      <c r="F28" s="187"/>
      <c r="G28" s="187"/>
      <c r="H28" s="187"/>
      <c r="I28" s="188"/>
    </row>
    <row r="29" spans="1:9" s="44" customFormat="1" ht="52.8">
      <c r="A29" s="260">
        <f t="shared" ca="1" si="1"/>
        <v>9</v>
      </c>
      <c r="B29" s="187" t="s">
        <v>297</v>
      </c>
      <c r="C29" s="187" t="s">
        <v>298</v>
      </c>
      <c r="D29" s="208" t="s">
        <v>299</v>
      </c>
      <c r="E29" s="208"/>
      <c r="F29" s="187"/>
      <c r="G29" s="187"/>
      <c r="H29" s="187"/>
      <c r="I29" s="188"/>
    </row>
    <row r="30" spans="1:9" s="44" customFormat="1" ht="52.8">
      <c r="A30" s="260">
        <f t="shared" ca="1" si="1"/>
        <v>10</v>
      </c>
      <c r="B30" s="187" t="s">
        <v>300</v>
      </c>
      <c r="C30" s="187" t="s">
        <v>301</v>
      </c>
      <c r="D30" s="208" t="s">
        <v>302</v>
      </c>
      <c r="E30" s="211"/>
      <c r="F30" s="187"/>
      <c r="G30" s="187"/>
      <c r="H30" s="187"/>
      <c r="I30" s="188"/>
    </row>
    <row r="31" spans="1:9" s="266" customFormat="1" ht="13.8">
      <c r="A31" s="261"/>
      <c r="B31" s="263" t="s">
        <v>275</v>
      </c>
      <c r="C31" s="264"/>
      <c r="D31" s="265"/>
      <c r="E31" s="189"/>
      <c r="F31" s="241"/>
      <c r="G31" s="241"/>
      <c r="H31" s="241"/>
      <c r="I31" s="189"/>
    </row>
    <row r="32" spans="1:9" s="44" customFormat="1" ht="52.8">
      <c r="A32" s="260">
        <f t="shared" ca="1" si="1"/>
        <v>11</v>
      </c>
      <c r="B32" s="187" t="s">
        <v>303</v>
      </c>
      <c r="C32" s="267" t="s">
        <v>304</v>
      </c>
      <c r="D32" s="207" t="s">
        <v>305</v>
      </c>
      <c r="E32" s="208"/>
      <c r="F32" s="187"/>
      <c r="G32" s="187"/>
      <c r="H32" s="187"/>
      <c r="I32" s="188"/>
    </row>
    <row r="33" spans="1:9" s="44" customFormat="1" ht="52.8">
      <c r="A33" s="260">
        <f t="shared" ca="1" si="1"/>
        <v>12</v>
      </c>
      <c r="B33" s="187" t="s">
        <v>306</v>
      </c>
      <c r="C33" s="208" t="s">
        <v>307</v>
      </c>
      <c r="D33" s="207" t="s">
        <v>308</v>
      </c>
      <c r="E33" s="208"/>
      <c r="F33" s="187"/>
      <c r="G33" s="187"/>
      <c r="H33" s="187"/>
      <c r="I33" s="188"/>
    </row>
    <row r="34" spans="1:9" s="44" customFormat="1" ht="52.8">
      <c r="A34" s="260">
        <f t="shared" ca="1" si="1"/>
        <v>13</v>
      </c>
      <c r="B34" s="187" t="s">
        <v>309</v>
      </c>
      <c r="C34" s="267" t="s">
        <v>310</v>
      </c>
      <c r="D34" s="207" t="s">
        <v>311</v>
      </c>
      <c r="E34" s="208"/>
      <c r="F34" s="187"/>
      <c r="G34" s="187"/>
      <c r="H34" s="187"/>
      <c r="I34" s="188"/>
    </row>
    <row r="35" spans="1:9" s="44" customFormat="1" ht="52.8">
      <c r="A35" s="260">
        <f t="shared" ca="1" si="1"/>
        <v>14</v>
      </c>
      <c r="B35" s="187" t="s">
        <v>312</v>
      </c>
      <c r="C35" s="208" t="s">
        <v>313</v>
      </c>
      <c r="D35" s="207" t="s">
        <v>314</v>
      </c>
      <c r="E35" s="208"/>
      <c r="F35" s="187"/>
      <c r="G35" s="187"/>
      <c r="H35" s="187"/>
      <c r="I35" s="188"/>
    </row>
    <row r="36" spans="1:9" s="44" customFormat="1" ht="39.6">
      <c r="A36" s="260">
        <f t="shared" ca="1" si="1"/>
        <v>15</v>
      </c>
      <c r="B36" s="187" t="s">
        <v>315</v>
      </c>
      <c r="C36" s="267" t="s">
        <v>316</v>
      </c>
      <c r="D36" s="208" t="s">
        <v>317</v>
      </c>
      <c r="E36" s="208"/>
      <c r="F36" s="187"/>
      <c r="G36" s="187"/>
      <c r="H36" s="187"/>
      <c r="I36" s="188"/>
    </row>
    <row r="37" spans="1:9" s="44" customFormat="1" ht="39.6">
      <c r="A37" s="260">
        <f t="shared" ca="1" si="1"/>
        <v>16</v>
      </c>
      <c r="B37" s="187" t="s">
        <v>318</v>
      </c>
      <c r="C37" s="267" t="s">
        <v>319</v>
      </c>
      <c r="D37" s="208" t="s">
        <v>320</v>
      </c>
      <c r="E37" s="211"/>
      <c r="F37" s="187"/>
      <c r="G37" s="187"/>
      <c r="H37" s="187"/>
      <c r="I37" s="188"/>
    </row>
    <row r="38" spans="1:9" s="44" customFormat="1" ht="52.8">
      <c r="A38" s="260">
        <f t="shared" ca="1" si="1"/>
        <v>17</v>
      </c>
      <c r="B38" s="249" t="s">
        <v>321</v>
      </c>
      <c r="C38" s="273" t="s">
        <v>322</v>
      </c>
      <c r="D38" s="207" t="s">
        <v>323</v>
      </c>
      <c r="E38" s="208"/>
      <c r="F38" s="187"/>
      <c r="G38" s="187"/>
      <c r="H38" s="187"/>
      <c r="I38" s="188"/>
    </row>
  </sheetData>
  <mergeCells count="14">
    <mergeCell ref="A1:D1"/>
    <mergeCell ref="A2:D2"/>
    <mergeCell ref="C3:D3"/>
    <mergeCell ref="B4:D4"/>
    <mergeCell ref="F16:H16"/>
    <mergeCell ref="E2:E3"/>
    <mergeCell ref="B18:D18"/>
    <mergeCell ref="B5:D5"/>
    <mergeCell ref="B6:D6"/>
    <mergeCell ref="B7:D7"/>
    <mergeCell ref="B8:D8"/>
    <mergeCell ref="B20:D20"/>
    <mergeCell ref="B25:D25"/>
    <mergeCell ref="B31:D31"/>
  </mergeCells>
  <dataValidations count="4">
    <dataValidation type="list" allowBlank="1" showErrorMessage="1" sqref="F39:H96"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38"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50" customWidth="1"/>
    <col min="2" max="2" width="16.109375" style="51" customWidth="1"/>
    <col min="3" max="3" width="19" style="51" customWidth="1"/>
    <col min="4" max="4" width="20.44140625" style="51" customWidth="1"/>
    <col min="5" max="5" width="16.33203125" style="51" customWidth="1"/>
    <col min="6" max="6" width="19" style="51" customWidth="1"/>
    <col min="7" max="7" width="15" style="53" customWidth="1"/>
    <col min="8" max="8" width="23.5546875" style="53" customWidth="1"/>
    <col min="9" max="9" width="25.44140625" style="53" customWidth="1"/>
    <col min="10" max="10" width="21" style="53" customWidth="1"/>
    <col min="11" max="11" width="11.44140625" style="53" customWidth="1"/>
    <col min="12" max="12" width="17.33203125" style="53" customWidth="1"/>
    <col min="13" max="13" width="17.33203125" style="51" customWidth="1"/>
    <col min="14" max="14" width="14.109375" style="51" customWidth="1"/>
    <col min="15" max="15" width="18.44140625" style="51" customWidth="1"/>
    <col min="16" max="16384" width="9.109375" style="51"/>
  </cols>
  <sheetData>
    <row r="1" spans="1:12">
      <c r="G1" s="52" t="s">
        <v>113</v>
      </c>
    </row>
    <row r="2" spans="1:12" s="55" customFormat="1" ht="24.6">
      <c r="A2" s="54"/>
      <c r="C2" s="166" t="s">
        <v>114</v>
      </c>
      <c r="D2" s="166"/>
      <c r="E2" s="166"/>
      <c r="F2" s="166"/>
      <c r="G2" s="166"/>
      <c r="H2" s="56" t="s">
        <v>115</v>
      </c>
      <c r="I2" s="57"/>
      <c r="J2" s="57"/>
      <c r="K2" s="57"/>
      <c r="L2" s="57"/>
    </row>
    <row r="3" spans="1:12" s="55" customFormat="1" ht="22.8">
      <c r="A3" s="54"/>
      <c r="C3" s="167" t="s">
        <v>116</v>
      </c>
      <c r="D3" s="167"/>
      <c r="E3" s="124"/>
      <c r="F3" s="168" t="s">
        <v>117</v>
      </c>
      <c r="G3" s="168"/>
      <c r="H3" s="57"/>
      <c r="I3" s="57"/>
      <c r="J3" s="58"/>
      <c r="K3" s="57"/>
      <c r="L3" s="57"/>
    </row>
    <row r="4" spans="1:12">
      <c r="A4" s="54"/>
      <c r="D4" s="59"/>
      <c r="E4" s="59"/>
      <c r="H4" s="60"/>
    </row>
    <row r="5" spans="1:12" s="61" customFormat="1" ht="14.4">
      <c r="A5" s="54"/>
      <c r="D5" s="62"/>
      <c r="E5" s="62"/>
      <c r="G5" s="63"/>
      <c r="H5" s="64"/>
      <c r="I5" s="63"/>
      <c r="J5" s="63"/>
      <c r="K5" s="63"/>
      <c r="L5" s="63"/>
    </row>
    <row r="6" spans="1:12" ht="21.75" customHeight="1">
      <c r="B6" s="169" t="s">
        <v>118</v>
      </c>
      <c r="C6" s="169"/>
      <c r="D6" s="65"/>
      <c r="E6" s="65"/>
      <c r="F6" s="65"/>
      <c r="G6" s="66"/>
      <c r="H6" s="66"/>
    </row>
    <row r="7" spans="1:12">
      <c r="B7" s="67" t="s">
        <v>119</v>
      </c>
      <c r="C7" s="68"/>
      <c r="D7" s="68"/>
      <c r="E7" s="68"/>
      <c r="F7" s="68"/>
      <c r="G7" s="69"/>
    </row>
    <row r="8" spans="1:12">
      <c r="A8" s="70" t="s">
        <v>58</v>
      </c>
      <c r="B8" s="127" t="s">
        <v>120</v>
      </c>
      <c r="C8" s="127" t="s">
        <v>121</v>
      </c>
      <c r="D8" s="127" t="s">
        <v>122</v>
      </c>
      <c r="E8" s="127" t="s">
        <v>123</v>
      </c>
      <c r="F8" s="127" t="s">
        <v>124</v>
      </c>
      <c r="G8" s="127" t="s">
        <v>125</v>
      </c>
      <c r="H8" s="127" t="s">
        <v>126</v>
      </c>
      <c r="I8" s="126" t="s">
        <v>127</v>
      </c>
      <c r="L8" s="51"/>
    </row>
    <row r="9" spans="1:12" s="96" customFormat="1" ht="14.4">
      <c r="A9" s="92"/>
      <c r="B9" s="93" t="s">
        <v>128</v>
      </c>
      <c r="C9" s="93" t="s">
        <v>129</v>
      </c>
      <c r="D9" s="93" t="s">
        <v>130</v>
      </c>
      <c r="E9" s="93" t="s">
        <v>131</v>
      </c>
      <c r="F9" s="93" t="s">
        <v>132</v>
      </c>
      <c r="G9" s="93" t="s">
        <v>133</v>
      </c>
      <c r="H9" s="93" t="s">
        <v>134</v>
      </c>
      <c r="I9" s="94"/>
      <c r="J9" s="95"/>
      <c r="K9" s="95"/>
    </row>
    <row r="10" spans="1:12">
      <c r="A10" s="71">
        <v>1</v>
      </c>
      <c r="B10" s="72" t="s">
        <v>66</v>
      </c>
      <c r="C10" s="72" t="s">
        <v>135</v>
      </c>
      <c r="D10" s="72" t="s">
        <v>136</v>
      </c>
      <c r="E10" s="72" t="s">
        <v>137</v>
      </c>
      <c r="F10" s="72" t="s">
        <v>138</v>
      </c>
      <c r="G10" s="72" t="s">
        <v>139</v>
      </c>
      <c r="H10" s="72" t="s">
        <v>139</v>
      </c>
      <c r="I10" s="73"/>
      <c r="L10" s="51"/>
    </row>
    <row r="11" spans="1:12" ht="20.25" customHeight="1">
      <c r="A11" s="71">
        <v>2</v>
      </c>
      <c r="B11" s="72" t="s">
        <v>67</v>
      </c>
      <c r="C11" s="72" t="s">
        <v>140</v>
      </c>
      <c r="D11" s="72" t="s">
        <v>141</v>
      </c>
      <c r="E11" s="72" t="s">
        <v>142</v>
      </c>
      <c r="F11" s="72" t="s">
        <v>138</v>
      </c>
      <c r="G11" s="72" t="s">
        <v>139</v>
      </c>
      <c r="H11" s="72" t="s">
        <v>143</v>
      </c>
      <c r="I11" s="73" t="s">
        <v>144</v>
      </c>
      <c r="L11" s="51"/>
    </row>
    <row r="12" spans="1:12" ht="20.25" customHeight="1">
      <c r="A12" s="71">
        <v>3</v>
      </c>
      <c r="B12" s="72" t="s">
        <v>145</v>
      </c>
      <c r="C12" s="72" t="s">
        <v>146</v>
      </c>
      <c r="D12" s="72" t="s">
        <v>141</v>
      </c>
      <c r="E12" s="72" t="s">
        <v>137</v>
      </c>
      <c r="F12" s="72" t="s">
        <v>147</v>
      </c>
      <c r="G12" s="72" t="s">
        <v>139</v>
      </c>
      <c r="H12" s="72" t="s">
        <v>139</v>
      </c>
      <c r="I12" s="73"/>
      <c r="L12" s="51"/>
    </row>
    <row r="13" spans="1:12" ht="15" customHeight="1">
      <c r="B13" s="74"/>
      <c r="C13" s="68"/>
      <c r="D13" s="68"/>
      <c r="E13" s="68"/>
      <c r="F13" s="68"/>
      <c r="G13" s="69"/>
    </row>
    <row r="14" spans="1:12" ht="21.75" customHeight="1">
      <c r="B14" s="169" t="s">
        <v>148</v>
      </c>
      <c r="C14" s="169"/>
      <c r="D14" s="169"/>
      <c r="E14" s="65"/>
      <c r="F14" s="65"/>
      <c r="G14" s="66"/>
      <c r="H14" s="66"/>
    </row>
    <row r="15" spans="1:12">
      <c r="B15" s="67" t="s">
        <v>149</v>
      </c>
      <c r="C15" s="68"/>
      <c r="D15" s="68"/>
      <c r="E15" s="68"/>
      <c r="F15" s="68"/>
      <c r="G15" s="69"/>
    </row>
    <row r="16" spans="1:12" ht="31.5" customHeight="1">
      <c r="A16" s="70" t="s">
        <v>58</v>
      </c>
      <c r="B16" s="127" t="s">
        <v>150</v>
      </c>
      <c r="C16" s="127" t="s">
        <v>41</v>
      </c>
      <c r="D16" s="127" t="s">
        <v>43</v>
      </c>
      <c r="E16" s="127" t="s">
        <v>143</v>
      </c>
      <c r="F16" s="127" t="s">
        <v>45</v>
      </c>
      <c r="G16" s="127" t="s">
        <v>151</v>
      </c>
      <c r="L16" s="51"/>
    </row>
    <row r="17" spans="1:12" s="96" customFormat="1" ht="52.8">
      <c r="A17" s="92"/>
      <c r="B17" s="93" t="s">
        <v>128</v>
      </c>
      <c r="C17" s="97" t="s">
        <v>152</v>
      </c>
      <c r="D17" s="97" t="s">
        <v>153</v>
      </c>
      <c r="E17" s="97" t="s">
        <v>154</v>
      </c>
      <c r="F17" s="97" t="s">
        <v>155</v>
      </c>
      <c r="G17" s="97" t="s">
        <v>156</v>
      </c>
      <c r="H17" s="95"/>
      <c r="I17" s="95"/>
      <c r="J17" s="95"/>
      <c r="K17" s="95"/>
    </row>
    <row r="18" spans="1:12">
      <c r="A18" s="71">
        <v>1</v>
      </c>
      <c r="B18" s="72" t="s">
        <v>66</v>
      </c>
      <c r="C18" s="75">
        <f>'1.1. Display Price'!D11</f>
        <v>0</v>
      </c>
      <c r="D18" s="75">
        <f>'1.1. Display Price'!D12</f>
        <v>0</v>
      </c>
      <c r="E18" s="75">
        <f>'1.1. Display Price'!D14</f>
        <v>0</v>
      </c>
      <c r="F18" s="75">
        <f>'1.1. Display Price'!D13</f>
        <v>0</v>
      </c>
      <c r="G18" s="75">
        <f>'1.1. Display Price'!D15</f>
        <v>0</v>
      </c>
      <c r="L18" s="51"/>
    </row>
    <row r="19" spans="1:12" ht="20.25" customHeight="1">
      <c r="A19" s="71">
        <v>2</v>
      </c>
      <c r="B19" s="72" t="s">
        <v>145</v>
      </c>
      <c r="C19" s="75" t="e">
        <f>#REF!</f>
        <v>#REF!</v>
      </c>
      <c r="D19" s="75" t="e">
        <f>#REF!</f>
        <v>#REF!</v>
      </c>
      <c r="E19" s="75" t="e">
        <f>#REF!</f>
        <v>#REF!</v>
      </c>
      <c r="F19" s="75" t="e">
        <f>#REF!</f>
        <v>#REF!</v>
      </c>
      <c r="G19" s="75" t="e">
        <f>#REF!</f>
        <v>#REF!</v>
      </c>
      <c r="L19" s="51"/>
    </row>
    <row r="20" spans="1:12" ht="20.25" customHeight="1">
      <c r="A20" s="71">
        <v>3</v>
      </c>
      <c r="B20" s="72" t="s">
        <v>99</v>
      </c>
      <c r="C20" s="75" t="e">
        <f>SUM(C18:C19)</f>
        <v>#REF!</v>
      </c>
      <c r="D20" s="75" t="e">
        <f t="shared" ref="D20:G20" si="0">SUM(D18:D19)</f>
        <v>#REF!</v>
      </c>
      <c r="E20" s="75" t="e">
        <f t="shared" si="0"/>
        <v>#REF!</v>
      </c>
      <c r="F20" s="75" t="e">
        <f t="shared" si="0"/>
        <v>#REF!</v>
      </c>
      <c r="G20" s="75" t="e">
        <f t="shared" si="0"/>
        <v>#REF!</v>
      </c>
      <c r="L20" s="51"/>
    </row>
    <row r="21" spans="1:12" ht="20.25" customHeight="1">
      <c r="A21" s="77"/>
      <c r="B21" s="78"/>
      <c r="C21" s="91" t="s">
        <v>157</v>
      </c>
      <c r="D21" s="90" t="e">
        <f>SUM(C20,D20,G20)/SUM(C20:G20)</f>
        <v>#REF!</v>
      </c>
      <c r="E21" s="79"/>
      <c r="F21" s="79"/>
      <c r="G21" s="79"/>
      <c r="L21" s="51"/>
    </row>
    <row r="22" spans="1:12">
      <c r="B22" s="74"/>
      <c r="C22" s="68"/>
      <c r="D22" s="68"/>
      <c r="E22" s="68"/>
      <c r="F22" s="68"/>
      <c r="G22" s="69"/>
    </row>
    <row r="23" spans="1:12" ht="21.75" customHeight="1">
      <c r="B23" s="169" t="s">
        <v>158</v>
      </c>
      <c r="C23" s="169"/>
      <c r="D23" s="169"/>
      <c r="E23" s="65"/>
      <c r="F23" s="65"/>
      <c r="G23" s="66"/>
      <c r="H23" s="66"/>
    </row>
    <row r="24" spans="1:12" ht="21.75" customHeight="1">
      <c r="B24" s="67" t="s">
        <v>159</v>
      </c>
      <c r="C24" s="125"/>
      <c r="D24" s="125"/>
      <c r="E24" s="65"/>
      <c r="F24" s="65"/>
      <c r="G24" s="66"/>
      <c r="H24" s="66"/>
    </row>
    <row r="25" spans="1:12" ht="14.4">
      <c r="B25" s="76" t="s">
        <v>160</v>
      </c>
      <c r="C25" s="68"/>
      <c r="D25" s="68"/>
      <c r="E25" s="68"/>
      <c r="F25" s="68"/>
      <c r="G25" s="69"/>
    </row>
    <row r="26" spans="1:12" ht="18.75" customHeight="1">
      <c r="A26" s="70" t="s">
        <v>58</v>
      </c>
      <c r="B26" s="127" t="s">
        <v>161</v>
      </c>
      <c r="C26" s="127" t="s">
        <v>162</v>
      </c>
      <c r="D26" s="127" t="s">
        <v>163</v>
      </c>
      <c r="E26" s="127" t="s">
        <v>164</v>
      </c>
      <c r="F26" s="127" t="s">
        <v>165</v>
      </c>
      <c r="G26" s="170" t="s">
        <v>110</v>
      </c>
      <c r="H26" s="171"/>
    </row>
    <row r="27" spans="1:12">
      <c r="A27" s="71">
        <v>1</v>
      </c>
      <c r="B27" s="72" t="s">
        <v>166</v>
      </c>
      <c r="C27" s="75" t="e">
        <f>COUNTIFS(#REF!, "*Critical*",#REF!,"*Open*")</f>
        <v>#REF!</v>
      </c>
      <c r="D27" s="75" t="e">
        <f>COUNTIFS(#REF!, "*Critical*",#REF!,"*Resolved*")</f>
        <v>#REF!</v>
      </c>
      <c r="E27" s="75" t="e">
        <f>COUNTIFS(#REF!, "*Critical*",#REF!,"*Reopened*")</f>
        <v>#REF!</v>
      </c>
      <c r="F27" s="75" t="e">
        <f>COUNTIFS(#REF!, "*Critical*",#REF!,"*Closed*") + COUNTIFS(#REF!, "*Critical*",#REF!,"*Ready for client test*")</f>
        <v>#REF!</v>
      </c>
      <c r="G27" s="164"/>
      <c r="H27" s="165"/>
    </row>
    <row r="28" spans="1:12" ht="20.25" customHeight="1">
      <c r="A28" s="71">
        <v>2</v>
      </c>
      <c r="B28" s="72" t="s">
        <v>167</v>
      </c>
      <c r="C28" s="75" t="e">
        <f>COUNTIFS(#REF!, "*Major*",#REF!,"*Open*")</f>
        <v>#REF!</v>
      </c>
      <c r="D28" s="75" t="e">
        <f>COUNTIFS(#REF!, "*Major*",#REF!,"*Resolved*")</f>
        <v>#REF!</v>
      </c>
      <c r="E28" s="75" t="e">
        <f>COUNTIFS(#REF!, "*Major*",#REF!,"*Reopened*")</f>
        <v>#REF!</v>
      </c>
      <c r="F28" s="75" t="e">
        <f>COUNTIFS(#REF!, "*Major*",#REF!,"*Closed*") + COUNTIFS(#REF!, "*Major*",#REF!,"*Ready for client test*")</f>
        <v>#REF!</v>
      </c>
      <c r="G28" s="164"/>
      <c r="H28" s="165"/>
    </row>
    <row r="29" spans="1:12" ht="20.25" customHeight="1">
      <c r="A29" s="71">
        <v>3</v>
      </c>
      <c r="B29" s="72" t="s">
        <v>168</v>
      </c>
      <c r="C29" s="75" t="e">
        <f>COUNTIFS(#REF!, "*Normal*",#REF!,"*Open*")</f>
        <v>#REF!</v>
      </c>
      <c r="D29" s="75" t="e">
        <f>COUNTIFS(#REF!, "*Normal*",#REF!,"*Resolved*")</f>
        <v>#REF!</v>
      </c>
      <c r="E29" s="75" t="e">
        <f>COUNTIFS(#REF!, "*Normal*",#REF!,"*Reopened*")</f>
        <v>#REF!</v>
      </c>
      <c r="F29" s="75" t="e">
        <f>COUNTIFS(#REF!, "*Normal*",#REF!,"*Closed*") + COUNTIFS(#REF!, "*Normal*",#REF!,"*Ready for client test*")</f>
        <v>#REF!</v>
      </c>
      <c r="G29" s="164"/>
      <c r="H29" s="165"/>
    </row>
    <row r="30" spans="1:12" ht="20.25" customHeight="1">
      <c r="A30" s="71">
        <v>4</v>
      </c>
      <c r="B30" s="72" t="s">
        <v>169</v>
      </c>
      <c r="C30" s="75" t="e">
        <f>COUNTIFS(#REF!, "*Minor*",#REF!,"*Open*")</f>
        <v>#REF!</v>
      </c>
      <c r="D30" s="75" t="e">
        <f>COUNTIFS(#REF!, "*Minor*",#REF!,"*Resolved*")</f>
        <v>#REF!</v>
      </c>
      <c r="E30" s="75" t="e">
        <f>COUNTIFS(#REF!, "*Minor*",#REF!,"*Reopened*")</f>
        <v>#REF!</v>
      </c>
      <c r="F30" s="75" t="e">
        <f>COUNTIFS(#REF!, "*Minor*",#REF!,"*Closed*") + COUNTIFS(#REF!, "*Minor*",#REF!,"*Ready for client test*")</f>
        <v>#REF!</v>
      </c>
      <c r="G30" s="164"/>
      <c r="H30" s="165"/>
    </row>
    <row r="31" spans="1:12" ht="20.25" customHeight="1">
      <c r="A31" s="71"/>
      <c r="B31" s="70" t="s">
        <v>99</v>
      </c>
      <c r="C31" s="70" t="e">
        <f>SUM(C27:C30)</f>
        <v>#REF!</v>
      </c>
      <c r="D31" s="70">
        <v>0</v>
      </c>
      <c r="E31" s="70">
        <v>0</v>
      </c>
      <c r="F31" s="70" t="e">
        <f>SUM(F27:F30)</f>
        <v>#REF!</v>
      </c>
      <c r="G31" s="164"/>
      <c r="H31" s="165"/>
    </row>
    <row r="32" spans="1:12" ht="20.25" customHeight="1">
      <c r="A32" s="77"/>
      <c r="B32" s="78"/>
      <c r="C32" s="79"/>
      <c r="D32" s="79"/>
      <c r="E32" s="79"/>
      <c r="F32" s="79"/>
      <c r="G32" s="79"/>
      <c r="H32" s="79"/>
    </row>
    <row r="33" spans="1:12" ht="14.4">
      <c r="B33" s="76" t="s">
        <v>170</v>
      </c>
      <c r="C33" s="68"/>
      <c r="D33" s="68"/>
      <c r="E33" s="68"/>
      <c r="F33" s="68"/>
      <c r="G33" s="69"/>
    </row>
    <row r="34" spans="1:12" ht="18.75" customHeight="1">
      <c r="A34" s="70" t="s">
        <v>58</v>
      </c>
      <c r="B34" s="127" t="s">
        <v>171</v>
      </c>
      <c r="C34" s="127" t="s">
        <v>172</v>
      </c>
      <c r="D34" s="127" t="s">
        <v>173</v>
      </c>
      <c r="E34" s="127" t="s">
        <v>124</v>
      </c>
      <c r="F34" s="172" t="s">
        <v>127</v>
      </c>
      <c r="G34" s="173"/>
    </row>
    <row r="35" spans="1:12" s="96" customFormat="1" ht="14.4">
      <c r="A35" s="92"/>
      <c r="B35" s="93" t="s">
        <v>174</v>
      </c>
      <c r="C35" s="97" t="s">
        <v>175</v>
      </c>
      <c r="D35" s="97" t="s">
        <v>176</v>
      </c>
      <c r="E35" s="97" t="s">
        <v>132</v>
      </c>
      <c r="F35" s="175"/>
      <c r="G35" s="176"/>
      <c r="H35" s="95"/>
      <c r="I35" s="95"/>
      <c r="J35" s="95"/>
      <c r="K35" s="95"/>
      <c r="L35" s="95"/>
    </row>
    <row r="36" spans="1:12">
      <c r="A36" s="71">
        <v>1</v>
      </c>
      <c r="B36" s="72" t="s">
        <v>112</v>
      </c>
      <c r="C36" s="75" t="s">
        <v>177</v>
      </c>
      <c r="D36" s="75" t="s">
        <v>169</v>
      </c>
      <c r="E36" s="75" t="s">
        <v>138</v>
      </c>
      <c r="F36" s="164"/>
      <c r="G36" s="165"/>
    </row>
    <row r="37" spans="1:12" ht="20.25" customHeight="1">
      <c r="A37" s="71">
        <v>2</v>
      </c>
      <c r="B37" s="72" t="s">
        <v>111</v>
      </c>
      <c r="C37" s="75" t="s">
        <v>178</v>
      </c>
      <c r="D37" s="75" t="s">
        <v>169</v>
      </c>
      <c r="E37" s="75" t="s">
        <v>138</v>
      </c>
      <c r="F37" s="164"/>
      <c r="G37" s="165"/>
    </row>
    <row r="38" spans="1:12" ht="20.25" customHeight="1">
      <c r="A38" s="77"/>
      <c r="B38" s="78"/>
      <c r="C38" s="79"/>
      <c r="D38" s="79"/>
      <c r="E38" s="79"/>
      <c r="F38" s="79"/>
      <c r="G38" s="79"/>
      <c r="H38" s="79"/>
    </row>
    <row r="39" spans="1:12" ht="21.75" customHeight="1">
      <c r="B39" s="169" t="s">
        <v>179</v>
      </c>
      <c r="C39" s="169"/>
      <c r="D39" s="65"/>
      <c r="E39" s="65"/>
      <c r="F39" s="65"/>
      <c r="G39" s="66"/>
      <c r="H39" s="66"/>
    </row>
    <row r="40" spans="1:12">
      <c r="B40" s="67" t="s">
        <v>180</v>
      </c>
      <c r="C40" s="68"/>
      <c r="D40" s="68"/>
      <c r="E40" s="68"/>
      <c r="F40" s="68"/>
      <c r="G40" s="69"/>
    </row>
    <row r="41" spans="1:12" ht="18.75" customHeight="1">
      <c r="A41" s="70" t="s">
        <v>58</v>
      </c>
      <c r="B41" s="127" t="s">
        <v>62</v>
      </c>
      <c r="C41" s="174" t="s">
        <v>181</v>
      </c>
      <c r="D41" s="174"/>
      <c r="E41" s="174" t="s">
        <v>182</v>
      </c>
      <c r="F41" s="174"/>
      <c r="G41" s="174"/>
      <c r="H41" s="70" t="s">
        <v>183</v>
      </c>
    </row>
    <row r="42" spans="1:12" ht="34.5" customHeight="1">
      <c r="A42" s="71">
        <v>1</v>
      </c>
      <c r="B42" s="128" t="s">
        <v>184</v>
      </c>
      <c r="C42" s="177" t="s">
        <v>185</v>
      </c>
      <c r="D42" s="177"/>
      <c r="E42" s="177" t="s">
        <v>186</v>
      </c>
      <c r="F42" s="177"/>
      <c r="G42" s="177"/>
      <c r="H42" s="80"/>
    </row>
    <row r="43" spans="1:12" ht="34.5" customHeight="1">
      <c r="A43" s="71">
        <v>2</v>
      </c>
      <c r="B43" s="128" t="s">
        <v>184</v>
      </c>
      <c r="C43" s="177" t="s">
        <v>185</v>
      </c>
      <c r="D43" s="177"/>
      <c r="E43" s="177" t="s">
        <v>186</v>
      </c>
      <c r="F43" s="177"/>
      <c r="G43" s="177"/>
      <c r="H43" s="80"/>
    </row>
    <row r="44" spans="1:12" ht="34.5" customHeight="1">
      <c r="A44" s="71">
        <v>3</v>
      </c>
      <c r="B44" s="128" t="s">
        <v>184</v>
      </c>
      <c r="C44" s="177" t="s">
        <v>185</v>
      </c>
      <c r="D44" s="177"/>
      <c r="E44" s="177" t="s">
        <v>186</v>
      </c>
      <c r="F44" s="177"/>
      <c r="G44" s="177"/>
      <c r="H44" s="80"/>
    </row>
    <row r="45" spans="1:12">
      <c r="B45" s="81"/>
      <c r="C45" s="81"/>
      <c r="D45" s="81"/>
      <c r="E45" s="82"/>
      <c r="F45" s="68"/>
      <c r="G45" s="69"/>
    </row>
    <row r="46" spans="1:12" ht="21.75" customHeight="1">
      <c r="B46" s="169" t="s">
        <v>187</v>
      </c>
      <c r="C46" s="169"/>
      <c r="D46" s="65"/>
      <c r="E46" s="65"/>
      <c r="F46" s="65"/>
      <c r="G46" s="66"/>
      <c r="H46" s="66"/>
    </row>
    <row r="47" spans="1:12">
      <c r="B47" s="67" t="s">
        <v>188</v>
      </c>
      <c r="C47" s="81"/>
      <c r="D47" s="81"/>
      <c r="E47" s="82"/>
      <c r="F47" s="68"/>
      <c r="G47" s="69"/>
    </row>
    <row r="48" spans="1:12" s="84" customFormat="1" ht="21" customHeight="1">
      <c r="A48" s="180" t="s">
        <v>58</v>
      </c>
      <c r="B48" s="182" t="s">
        <v>189</v>
      </c>
      <c r="C48" s="172" t="s">
        <v>190</v>
      </c>
      <c r="D48" s="184"/>
      <c r="E48" s="184"/>
      <c r="F48" s="173"/>
      <c r="G48" s="185" t="s">
        <v>157</v>
      </c>
      <c r="H48" s="185" t="s">
        <v>189</v>
      </c>
      <c r="I48" s="178" t="s">
        <v>191</v>
      </c>
      <c r="J48" s="83"/>
      <c r="K48" s="83"/>
      <c r="L48" s="83"/>
    </row>
    <row r="49" spans="1:9">
      <c r="A49" s="181"/>
      <c r="B49" s="183"/>
      <c r="C49" s="85" t="s">
        <v>166</v>
      </c>
      <c r="D49" s="85" t="s">
        <v>167</v>
      </c>
      <c r="E49" s="86" t="s">
        <v>168</v>
      </c>
      <c r="F49" s="86" t="s">
        <v>169</v>
      </c>
      <c r="G49" s="186"/>
      <c r="H49" s="186"/>
      <c r="I49" s="179"/>
    </row>
    <row r="50" spans="1:9" ht="39.6">
      <c r="A50" s="181"/>
      <c r="B50" s="183"/>
      <c r="C50" s="99" t="s">
        <v>192</v>
      </c>
      <c r="D50" s="99" t="s">
        <v>193</v>
      </c>
      <c r="E50" s="99" t="s">
        <v>194</v>
      </c>
      <c r="F50" s="99" t="s">
        <v>195</v>
      </c>
      <c r="G50" s="98" t="s">
        <v>196</v>
      </c>
      <c r="H50" s="98" t="s">
        <v>197</v>
      </c>
      <c r="I50" s="98" t="s">
        <v>197</v>
      </c>
    </row>
    <row r="51" spans="1:9" ht="39.6">
      <c r="A51" s="71">
        <v>1</v>
      </c>
      <c r="B51" s="92" t="s">
        <v>198</v>
      </c>
      <c r="C51" s="99" t="s">
        <v>192</v>
      </c>
      <c r="D51" s="99" t="s">
        <v>193</v>
      </c>
      <c r="E51" s="99" t="s">
        <v>194</v>
      </c>
      <c r="F51" s="99" t="s">
        <v>195</v>
      </c>
      <c r="G51" s="87" t="s">
        <v>196</v>
      </c>
      <c r="H51" s="87" t="s">
        <v>197</v>
      </c>
      <c r="I51" s="87" t="s">
        <v>197</v>
      </c>
    </row>
    <row r="52" spans="1:9">
      <c r="A52" s="71">
        <v>2</v>
      </c>
      <c r="B52" s="71" t="s">
        <v>65</v>
      </c>
      <c r="C52" s="87">
        <v>0</v>
      </c>
      <c r="D52" s="87">
        <v>0</v>
      </c>
      <c r="E52" s="87">
        <v>0</v>
      </c>
      <c r="F52" s="87" t="e">
        <f>SUM(C31:E31)</f>
        <v>#REF!</v>
      </c>
      <c r="G52" s="100" t="e">
        <f>D21</f>
        <v>#REF!</v>
      </c>
      <c r="H52" s="87" t="s">
        <v>197</v>
      </c>
      <c r="I52" s="87" t="s">
        <v>197</v>
      </c>
    </row>
    <row r="53" spans="1:9" ht="18.75" customHeight="1">
      <c r="B53" s="88"/>
    </row>
    <row r="54" spans="1:9">
      <c r="B54" s="89"/>
    </row>
    <row r="55" spans="1:9">
      <c r="B55" s="89"/>
    </row>
    <row r="56" spans="1:9">
      <c r="B56" s="89"/>
    </row>
    <row r="57" spans="1:9">
      <c r="B57" s="89"/>
    </row>
    <row r="58" spans="1:9">
      <c r="B58" s="89"/>
    </row>
    <row r="59" spans="1:9">
      <c r="B59" s="89"/>
    </row>
    <row r="60" spans="1:9">
      <c r="B60" s="89"/>
    </row>
    <row r="61" spans="1:9">
      <c r="B61" s="89"/>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1.1. Display Price</vt:lpstr>
      <vt:lpstr>1.2. Display Photo</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2022-10-17T04:09:58Z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