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7e7e3234e46657ee/Máy tính/Nash Tech/Assignment/Assignment 2/"/>
    </mc:Choice>
  </mc:AlternateContent>
  <xr:revisionPtr revIDLastSave="17" documentId="8_{C1F9A839-206D-4002-A543-EDF5FD67655C}" xr6:coauthVersionLast="47" xr6:coauthVersionMax="47" xr10:uidLastSave="{4D34B323-F0A6-4E4E-B460-1E61E3C2BE4B}"/>
  <bookViews>
    <workbookView xWindow="-108" yWindow="492" windowWidth="23256" windowHeight="12576" tabRatio="840" firstSheet="4" activeTab="4" xr2:uid="{00000000-000D-0000-FFFF-FFFF00000000}"/>
  </bookViews>
  <sheets>
    <sheet name="Record of Change" sheetId="4" r:id="rId1"/>
    <sheet name="Instruction" sheetId="5" r:id="rId2"/>
    <sheet name="Cover" sheetId="6" r:id="rId3"/>
    <sheet name="Common checklist" sheetId="7" r:id="rId4"/>
    <sheet name="VALIDATION" sheetId="8" r:id="rId5"/>
    <sheet name="FUNCTION" sheetId="9" r:id="rId6"/>
    <sheet name="Sheet3" sheetId="13" r:id="rId7"/>
    <sheet name="Test report" sheetId="10" r:id="rId8"/>
  </sheets>
  <externalReferences>
    <externalReference r:id="rId9"/>
  </externalReferences>
  <definedNames>
    <definedName name="abc">#REF!</definedName>
    <definedName name="Check_inputed_mail_address">#REF!</definedName>
    <definedName name="CS_IT_1.1_001">#REF!</definedName>
    <definedName name="CS_IT_1.1_002">#REF!</definedName>
    <definedName name="CS_IT_1.1_003">#REF!</definedName>
    <definedName name="CS_IT_1.1_004">#REF!</definedName>
    <definedName name="Evaluation">#REF!</definedName>
    <definedName name="JaEnNickname">#REF!</definedName>
    <definedName name="Mail_Magazine">#REF!</definedName>
    <definedName name="project_code">#REF!</definedName>
    <definedName name="ProjectName">'[1]Version 1'!#REF!</definedName>
    <definedName name="Result_CS_IT_1.1_001">#REF!</definedName>
    <definedName name="Result_CS_IT_1.1_002">#REF!</definedName>
    <definedName name="Result_CS_IT_1.1_003">#REF!</definedName>
    <definedName name="Result_CS_IT_1.1_004">#REF!</definedName>
    <definedName name="safa">#REF!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21" i="8" l="1"/>
  <c r="A22" i="8" s="1"/>
  <c r="A21" i="9"/>
  <c r="A22" i="9" s="1"/>
  <c r="A23" i="9" s="1"/>
  <c r="F30" i="10"/>
  <c r="F29" i="10"/>
  <c r="F28" i="10"/>
  <c r="F27" i="10"/>
  <c r="E30" i="10"/>
  <c r="E29" i="10"/>
  <c r="E28" i="10"/>
  <c r="E27" i="10"/>
  <c r="D30" i="10"/>
  <c r="D29" i="10"/>
  <c r="D28" i="10"/>
  <c r="D27" i="10"/>
  <c r="A24" i="9" l="1"/>
  <c r="A25" i="9" s="1"/>
  <c r="C30" i="10"/>
  <c r="C29" i="10"/>
  <c r="C28" i="10"/>
  <c r="C27" i="10"/>
  <c r="A26" i="9" l="1"/>
  <c r="A27" i="9" s="1"/>
  <c r="A29" i="9" s="1"/>
  <c r="C31" i="10"/>
  <c r="F52" i="10" s="1"/>
  <c r="C19" i="10"/>
  <c r="D11" i="9"/>
  <c r="C11" i="9"/>
  <c r="B11" i="9"/>
  <c r="C11" i="8"/>
  <c r="B11" i="8"/>
  <c r="D11" i="8"/>
  <c r="G19" i="10"/>
  <c r="E19" i="10"/>
  <c r="F19" i="10"/>
  <c r="D19" i="10"/>
  <c r="F31" i="10"/>
  <c r="D15" i="9"/>
  <c r="C15" i="9"/>
  <c r="B15" i="9"/>
  <c r="D15" i="8"/>
  <c r="C15" i="8"/>
  <c r="B15" i="8"/>
  <c r="A30" i="9" l="1"/>
  <c r="A32" i="9" s="1"/>
  <c r="C18" i="10"/>
  <c r="C20" i="10" s="1"/>
  <c r="G18" i="10"/>
  <c r="G20" i="10" s="1"/>
  <c r="D14" i="9"/>
  <c r="C14" i="9"/>
  <c r="B14" i="9"/>
  <c r="D13" i="9"/>
  <c r="C13" i="9"/>
  <c r="B13" i="9"/>
  <c r="D12" i="9"/>
  <c r="C12" i="9"/>
  <c r="B12" i="9"/>
  <c r="D9" i="9"/>
  <c r="C9" i="9"/>
  <c r="B9" i="9"/>
  <c r="A23" i="8"/>
  <c r="D14" i="8"/>
  <c r="C14" i="8"/>
  <c r="B14" i="8"/>
  <c r="D13" i="8"/>
  <c r="C13" i="8"/>
  <c r="B13" i="8"/>
  <c r="D12" i="8"/>
  <c r="C12" i="8"/>
  <c r="B12" i="8"/>
  <c r="D9" i="8"/>
  <c r="C9" i="8"/>
  <c r="B9" i="8"/>
  <c r="A33" i="9" l="1"/>
  <c r="A35" i="9" s="1"/>
  <c r="A24" i="8"/>
  <c r="E18" i="10"/>
  <c r="E20" i="10" s="1"/>
  <c r="D18" i="10"/>
  <c r="D20" i="10" s="1"/>
  <c r="B10" i="8"/>
  <c r="D10" i="8"/>
  <c r="F18" i="10"/>
  <c r="F20" i="10" s="1"/>
  <c r="D21" i="10" s="1"/>
  <c r="G52" i="10" s="1"/>
  <c r="D10" i="9"/>
  <c r="C10" i="9"/>
  <c r="B10" i="9"/>
  <c r="C10" i="8"/>
  <c r="A36" i="9" l="1"/>
  <c r="A38" i="9" s="1"/>
  <c r="A39" i="9" s="1"/>
  <c r="A40" i="9" s="1"/>
  <c r="A42" i="9" s="1"/>
  <c r="A43" i="9" s="1"/>
  <c r="A25" i="8"/>
  <c r="A26" i="8" s="1"/>
  <c r="A27" i="8" l="1"/>
  <c r="A28" i="8" s="1"/>
  <c r="A29" i="8" s="1"/>
  <c r="A30" i="8" s="1"/>
  <c r="A31" i="8" s="1"/>
  <c r="A32" i="8" s="1"/>
  <c r="A33" i="8" s="1"/>
  <c r="A34" i="8" s="1"/>
  <c r="A35" i="8" s="1"/>
  <c r="A36" i="8" s="1"/>
  <c r="A37" i="8" s="1"/>
  <c r="A39" i="8" l="1"/>
  <c r="A40" i="8" l="1"/>
  <c r="A41" i="8" s="1"/>
  <c r="A42" i="8" s="1"/>
  <c r="A43" i="8" s="1"/>
  <c r="A44" i="8" s="1"/>
  <c r="A45" i="8" l="1"/>
  <c r="A46" i="8" s="1"/>
  <c r="A47" i="8" s="1"/>
  <c r="A48" i="8" s="1"/>
  <c r="A49" i="8" s="1"/>
  <c r="A50" i="8" s="1"/>
  <c r="A51" i="8" s="1"/>
  <c r="A52" i="8" s="1"/>
  <c r="A53" i="8" s="1"/>
  <c r="A54" i="8" s="1"/>
  <c r="A55" i="8" s="1"/>
  <c r="A56" i="8" s="1"/>
  <c r="A58" i="8" s="1"/>
  <c r="A59" i="8" s="1"/>
  <c r="A60" i="8" s="1"/>
  <c r="A61" i="8" s="1"/>
  <c r="A62" i="8" s="1"/>
  <c r="A63" i="8" s="1"/>
  <c r="A64" i="8" s="1"/>
  <c r="A65" i="8" l="1"/>
  <c r="A66" i="8" s="1"/>
  <c r="A67" i="8" s="1"/>
  <c r="A68" i="8" s="1"/>
  <c r="A69" i="8" s="1"/>
  <c r="A70" i="8" s="1"/>
  <c r="A71" i="8" s="1"/>
  <c r="A72" i="8" s="1"/>
  <c r="A73" i="8" s="1"/>
  <c r="A74" i="8" s="1"/>
  <c r="A75" i="8" s="1"/>
  <c r="A77" i="8" s="1"/>
  <c r="A78" i="8" l="1"/>
  <c r="A79" i="8" s="1"/>
  <c r="A80" i="8" s="1"/>
  <c r="A81" i="8" s="1"/>
  <c r="A82" i="8" s="1"/>
  <c r="A83" i="8" s="1"/>
  <c r="A84" i="8" s="1"/>
  <c r="A85" i="8" s="1"/>
  <c r="A86" i="8" s="1"/>
  <c r="A87" i="8" s="1"/>
  <c r="A88" i="8" s="1"/>
  <c r="A90" i="8" s="1"/>
  <c r="A91" i="8" s="1"/>
  <c r="A92" i="8" s="1"/>
  <c r="A93" i="8" s="1"/>
  <c r="A94" i="8" s="1"/>
  <c r="A95" i="8" s="1"/>
  <c r="A96" i="8" s="1"/>
  <c r="A97" i="8" s="1"/>
  <c r="A99" i="8" s="1"/>
  <c r="A100" i="8" s="1"/>
  <c r="A101" i="8" s="1"/>
  <c r="A102" i="8" s="1"/>
  <c r="A103" i="8" s="1"/>
  <c r="A104" i="8" s="1"/>
  <c r="A105" i="8" s="1"/>
  <c r="A106" i="8" s="1"/>
  <c r="A107" i="8" s="1"/>
  <c r="A108" i="8" s="1"/>
  <c r="A109" i="8" s="1"/>
  <c r="A110" i="8" s="1"/>
  <c r="A111" i="8" s="1"/>
  <c r="A112" i="8" s="1"/>
  <c r="A113" i="8" s="1"/>
  <c r="A114" i="8" s="1"/>
  <c r="A115" i="8" s="1"/>
  <c r="A117" i="8" s="1"/>
  <c r="A118" i="8" s="1"/>
  <c r="A119" i="8" s="1"/>
  <c r="A121" i="8" l="1"/>
  <c r="A122" i="8" s="1"/>
  <c r="A123" i="8" s="1"/>
  <c r="A124"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Nhan Nguyen Hoang</author>
  </authors>
  <commentList>
    <comment ref="D5" authorId="0" shapeId="0" xr:uid="{00000000-0006-0000-0300-000001000000}">
      <text>
        <r>
          <rPr>
            <b/>
            <sz val="9"/>
            <color indexed="81"/>
            <rFont val="Tahoma"/>
            <family val="2"/>
          </rPr>
          <t>Nhan Nguyen Hoang:</t>
        </r>
        <r>
          <rPr>
            <sz val="9"/>
            <color indexed="81"/>
            <rFont val="Tahoma"/>
            <family val="2"/>
          </rPr>
          <t xml:space="preserve">
Yes/No/NA
NA: there is no page to check.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400-000001000000}">
      <text>
        <r>
          <rPr>
            <b/>
            <sz val="8"/>
            <color indexed="8"/>
            <rFont val="Times New Roman"/>
            <family val="1"/>
          </rPr>
          <t xml:space="preserve">Pass
Fail
Untested
N/A
</t>
        </r>
      </text>
    </comment>
    <comment ref="G17" authorId="0" shapeId="0" xr:uid="{00000000-0006-0000-0400-000002000000}">
      <text>
        <r>
          <rPr>
            <b/>
            <sz val="8"/>
            <color indexed="8"/>
            <rFont val="Times New Roman"/>
            <family val="1"/>
          </rPr>
          <t xml:space="preserve">Pass
Fail
Untested
N/A
</t>
        </r>
      </text>
    </comment>
    <comment ref="H17" authorId="0" shapeId="0" xr:uid="{00000000-0006-0000-0400-000003000000}">
      <text>
        <r>
          <rPr>
            <b/>
            <sz val="8"/>
            <color indexed="8"/>
            <rFont val="Times New Roman"/>
            <family val="1"/>
          </rPr>
          <t xml:space="preserve">Pass
Fail
Untested
N/A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17" authorId="0" shapeId="0" xr:uid="{00000000-0006-0000-0500-000001000000}">
      <text>
        <r>
          <rPr>
            <b/>
            <sz val="8"/>
            <color indexed="8"/>
            <rFont val="Times New Roman"/>
            <family val="1"/>
          </rPr>
          <t xml:space="preserve">Pass
Fail
Untested
N/A
</t>
        </r>
      </text>
    </comment>
    <comment ref="G17" authorId="0" shapeId="0" xr:uid="{00000000-0006-0000-0500-000002000000}">
      <text>
        <r>
          <rPr>
            <b/>
            <sz val="8"/>
            <color indexed="8"/>
            <rFont val="Times New Roman"/>
            <family val="1"/>
          </rPr>
          <t xml:space="preserve">Pass
Fail
Untested
N/A
</t>
        </r>
      </text>
    </comment>
    <comment ref="H17" authorId="0" shapeId="0" xr:uid="{00000000-0006-0000-0500-00000300000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<sst xmlns="http://schemas.openxmlformats.org/spreadsheetml/2006/main" count="494" uniqueCount="325">
  <si>
    <r>
      <t xml:space="preserve">Security Classification: </t>
    </r>
    <r>
      <rPr>
        <b/>
        <sz val="11"/>
        <rFont val="Cambria"/>
        <family val="2"/>
        <scheme val="major"/>
      </rPr>
      <t>Confidential</t>
    </r>
  </si>
  <si>
    <t>Document History</t>
  </si>
  <si>
    <t>Document Location</t>
  </si>
  <si>
    <t>File Name</t>
  </si>
  <si>
    <t>Location</t>
  </si>
  <si>
    <t>NTVN_SD_SCRUM_008_03_TestcaseAndTestReportTemplate.xltx</t>
  </si>
  <si>
    <t>Process Asset Library</t>
  </si>
  <si>
    <t>Document Version History</t>
  </si>
  <si>
    <t>Version</t>
  </si>
  <si>
    <t>Effective Date</t>
  </si>
  <si>
    <t>Author</t>
  </si>
  <si>
    <t>Details</t>
  </si>
  <si>
    <t>Reviewer</t>
  </si>
  <si>
    <t>Approvers</t>
  </si>
  <si>
    <t>1.2.2</t>
  </si>
  <si>
    <t>Aug 29 2017</t>
  </si>
  <si>
    <t>Hai Pham</t>
  </si>
  <si>
    <t>Update record of change, file name, reference and link following new naming convention</t>
  </si>
  <si>
    <t>Nhan Nguyen</t>
  </si>
  <si>
    <t>Ly Vo</t>
  </si>
  <si>
    <t>Add Defect category analysis into test report template</t>
  </si>
  <si>
    <t>Mar 01 2018</t>
  </si>
  <si>
    <t>Remove Defect category analysis report and consolidate test result and report into 1 file
Change file name from "NTVN_SD_SCRUM_008_03_TestCaseTemplate.xltx" to "NTVN_SD_SCRUM_008_03_TestcaseAndTestReportTemplate.xltx"</t>
  </si>
  <si>
    <t>For previous versions, please refer PIP_Master List</t>
  </si>
  <si>
    <r>
      <t xml:space="preserve">Security Classification: </t>
    </r>
    <r>
      <rPr>
        <b/>
        <sz val="11"/>
        <color rgb="FF002E36"/>
        <rFont val="Arial"/>
        <family val="2"/>
      </rPr>
      <t>Confidential</t>
    </r>
  </si>
  <si>
    <t>Instruction</t>
  </si>
  <si>
    <t>&lt;&lt;Client Logo&gt;&gt;</t>
  </si>
  <si>
    <t>&lt;&lt;Client Name&gt;&gt;</t>
  </si>
  <si>
    <t>&lt;&lt;Project Name&gt;&gt;</t>
  </si>
  <si>
    <t>1. Purpose</t>
  </si>
  <si>
    <t>Test Case is a set of test inputs, execution conditions, and expected results developed for particular objective, such as to exercise a particular program path or to verify compliance with a specific requirement.</t>
  </si>
  <si>
    <t>The purpose of the Test Case is to identify and communicate the conditions, which will be implemented and are necessary to verify successful and acceptable implementation of the project.</t>
  </si>
  <si>
    <t xml:space="preserve">QC will perform tests and give the result in the test case. </t>
  </si>
  <si>
    <t>2. How to Use</t>
  </si>
  <si>
    <t>Test Case List</t>
  </si>
  <si>
    <t>List all test cases sheet in the file. Each function has a sheet. Generally, each sheet is test case of a UC</t>
  </si>
  <si>
    <t>Other sheets</t>
  </si>
  <si>
    <t>There is no specific template for using the test case in the scrum process. It depends on the project, the QC will define how to write test case.</t>
  </si>
  <si>
    <t>However, how to write test case must be defined in the test strategy/test plan.</t>
  </si>
  <si>
    <t>There are two samples: "user story 1" and "user story 2"</t>
  </si>
  <si>
    <t>3. Test Result</t>
  </si>
  <si>
    <t>Passed</t>
  </si>
  <si>
    <t>The actual result is met the expected result</t>
  </si>
  <si>
    <t>Failed</t>
  </si>
  <si>
    <r>
      <t>The actual result is</t>
    </r>
    <r>
      <rPr>
        <b/>
        <sz val="10"/>
        <color indexed="10"/>
        <rFont val="Arial"/>
        <family val="2"/>
      </rPr>
      <t xml:space="preserve"> NOT</t>
    </r>
    <r>
      <rPr>
        <sz val="10"/>
        <rFont val="Arial"/>
        <family val="2"/>
      </rPr>
      <t xml:space="preserve"> met the expected result</t>
    </r>
  </si>
  <si>
    <t>Not Run</t>
  </si>
  <si>
    <t>By some reasons, the cases can't be run: The system has bug and the case can't be run.</t>
  </si>
  <si>
    <t>4. Bug is not met any case in the test cases</t>
  </si>
  <si>
    <t>During testing, the QC is able to find a bug which is not met any case in the test case. In this situation, QC need to add the case into the related function as an ad-hoc case.</t>
  </si>
  <si>
    <t>The step: is the step to reproduce bug.</t>
  </si>
  <si>
    <t>The expected result: mention the actual and expected result of the bug</t>
  </si>
  <si>
    <t>Test case #18: Ad-hoc testing</t>
  </si>
  <si>
    <t>Detail the task as the bug description</t>
  </si>
  <si>
    <t xml:space="preserve">Actual result:
 -
 -
Expectation:
 -
 - </t>
  </si>
  <si>
    <t>5. Test Report</t>
  </si>
  <si>
    <t>The test report is using for all sprints of the project.</t>
  </si>
  <si>
    <t>Cover</t>
  </si>
  <si>
    <t>TEST CASE LIST</t>
  </si>
  <si>
    <t>No.</t>
  </si>
  <si>
    <t>Sprint #</t>
  </si>
  <si>
    <t>Function Name</t>
  </si>
  <si>
    <t>Sheet Name</t>
  </si>
  <si>
    <t>Description</t>
  </si>
  <si>
    <t>Pre-Condition</t>
  </si>
  <si>
    <t>Common checklist</t>
  </si>
  <si>
    <t>Sprint 1</t>
  </si>
  <si>
    <t>User Story 1</t>
  </si>
  <si>
    <t>User Story 2</t>
  </si>
  <si>
    <t>Sprint 2</t>
  </si>
  <si>
    <t>Sprint 3</t>
  </si>
  <si>
    <t>Common Checklist</t>
  </si>
  <si>
    <t>Checking item</t>
  </si>
  <si>
    <t>Expectation</t>
  </si>
  <si>
    <t>Result</t>
  </si>
  <si>
    <t xml:space="preserve">Check the maxlengh of all text fields. 
</t>
  </si>
  <si>
    <t xml:space="preserve"> - The system does not allow user to enter more than the expected maxlength.
 - If user can enter data more than the expected maxlength, the system will not be truncated the data without warning message.</t>
  </si>
  <si>
    <t xml:space="preserve"> - Enter the greatest number for numeric fields: 9999999999999999999999999999999999</t>
  </si>
  <si>
    <t xml:space="preserve"> - There is no run-time error if user enters the largest number.
 - If the system accepts the largest number, the view page is still shown what user entered.</t>
  </si>
  <si>
    <t xml:space="preserve"> - Enter character in the numeric field.</t>
  </si>
  <si>
    <t xml:space="preserve"> - User can't enter or COPY AND PASTE the character in the numeric fields.
 - If user can enter the character in the nummeric fields, the system must be shown error message.</t>
  </si>
  <si>
    <t xml:space="preserve"> - Enter JS code to verify the HTML encode and SQL injection.
Eg:
&lt;script&gt;alert(‘a’);&lt;/script&gt;
&lt;input&gt; </t>
  </si>
  <si>
    <t xml:space="preserve"> - If there is no special requirement, the system will allow user to enter any character in the input fields. It is also make sure what is entered will be shown in the edit/view page.</t>
  </si>
  <si>
    <t xml:space="preserve"> - Enter special characters in search fields:
Eg:
%%, apostrophe('), underscore(_)</t>
  </si>
  <si>
    <t xml:space="preserve"> - when user enter the %% in the search keywork, the search result just shows the data which contains the %%</t>
  </si>
  <si>
    <t xml:space="preserve"> - All data in dropdown list should be ordered by alphabetical (aA-&gt;zZ)</t>
  </si>
  <si>
    <t xml:space="preserve"> - Search a criteria  which has more than 2 pages in search result. Change the search criteria (don't click on the search button again) and then click on the next page.</t>
  </si>
  <si>
    <t xml:space="preserve"> - The system shows the search result of the first criteria. It means that the new search criteria is not impacted when clicking on the 2nd page.</t>
  </si>
  <si>
    <t>The warning message/field name must be consitance in all pages.
For example: 
 - Just use one of the following word in the system: "Username" or "user name"
 - It is not accepted to see the following messages in two pages in the same system:
    + &lt;field name is required.
    + The following field is required:
              &lt;field name&gt;
 - It is not accepted if the error message is shown in the top in the first page but it shows next to the field in another page.</t>
  </si>
  <si>
    <t>The warning message/field name must be consitance in all pages.</t>
  </si>
  <si>
    <t>Concurrence user:
 - User A updates data of a record which has been deleted by User B. The system should show warning message
 - User A and user B are updating the same record.</t>
  </si>
  <si>
    <t xml:space="preserve"> - There is no run-time error in any case.
 - Need to define First-win or Last-win in the project. By default, the Last-win.</t>
  </si>
  <si>
    <t>* Note:</t>
  </si>
  <si>
    <t>[ x ] has verified</t>
  </si>
  <si>
    <t>Pass</t>
  </si>
  <si>
    <t>Fail - DE</t>
  </si>
  <si>
    <t xml:space="preserve">Pre-condition </t>
  </si>
  <si>
    <t>Tested by</t>
  </si>
  <si>
    <t>Test Date</t>
  </si>
  <si>
    <t>Test Result</t>
  </si>
  <si>
    <t>Total</t>
  </si>
  <si>
    <t>NA</t>
  </si>
  <si>
    <t>Passed in previous build</t>
  </si>
  <si>
    <t>ID</t>
  </si>
  <si>
    <t>Test Case Description</t>
  </si>
  <si>
    <t>Step</t>
  </si>
  <si>
    <t>Expected Output</t>
  </si>
  <si>
    <t>Test Data</t>
  </si>
  <si>
    <t>Internal Build 03112011</t>
  </si>
  <si>
    <t>Internal build 14112011</t>
  </si>
  <si>
    <t>External build 16112011</t>
  </si>
  <si>
    <t>Note</t>
  </si>
  <si>
    <t>US1-1</t>
  </si>
  <si>
    <t>US3-1</t>
  </si>
  <si>
    <r>
      <t xml:space="preserve">Security Classification: </t>
    </r>
    <r>
      <rPr>
        <b/>
        <sz val="11"/>
        <rFont val="Arial"/>
        <family val="2"/>
      </rPr>
      <t>Confidential</t>
    </r>
  </si>
  <si>
    <t>End Sprint Test report</t>
  </si>
  <si>
    <t>&lt;&lt;&lt;&lt;Client Logo&gt;&gt;&gt;&gt;</t>
  </si>
  <si>
    <t>&lt;&lt;&lt;&lt;Client Name&gt;&gt;&gt;&gt;</t>
  </si>
  <si>
    <t>&lt;&lt;&lt;&lt;Project Name&gt;&gt;&gt;&gt;</t>
  </si>
  <si>
    <t>1. Scope of sprint</t>
  </si>
  <si>
    <t>&lt;&lt;List all the User story which be tested in this sprint, Epic ID and Epic Name field can be removed / modified  if needed&gt;&gt;</t>
  </si>
  <si>
    <t>US ID</t>
  </si>
  <si>
    <t>US Summary</t>
  </si>
  <si>
    <t>Epic ID</t>
  </si>
  <si>
    <t>Epic Name</t>
  </si>
  <si>
    <t>Environment</t>
  </si>
  <si>
    <t>Dev Status</t>
  </si>
  <si>
    <t>QC status</t>
  </si>
  <si>
    <t>Notes</t>
  </si>
  <si>
    <t>&lt;&lt;US ID&gt;&gt;</t>
  </si>
  <si>
    <t>&lt;&lt;US Summary&gt;&gt;</t>
  </si>
  <si>
    <t>&lt;&lt;Epic ID&gt;&gt;</t>
  </si>
  <si>
    <t>&lt;&lt;Epic Name&gt;&gt;</t>
  </si>
  <si>
    <t>&lt;&lt;Environment&gt;&gt;</t>
  </si>
  <si>
    <t>&lt;&lt;Dev status&gt;&gt;</t>
  </si>
  <si>
    <t>&lt;&lt;QC status&gt;&gt;</t>
  </si>
  <si>
    <t>US summary</t>
  </si>
  <si>
    <t>PRT-1</t>
  </si>
  <si>
    <t>Epic name 1</t>
  </si>
  <si>
    <t>PROD</t>
  </si>
  <si>
    <t>Done</t>
  </si>
  <si>
    <t>US summary 2</t>
  </si>
  <si>
    <t>PRT-4</t>
  </si>
  <si>
    <t>Epic name 2</t>
  </si>
  <si>
    <t>N/A</t>
  </si>
  <si>
    <t>Out of scope of testing</t>
  </si>
  <si>
    <t>User Story 3</t>
  </si>
  <si>
    <t>US summary 3</t>
  </si>
  <si>
    <t>Testing</t>
  </si>
  <si>
    <t>2. Test case status in summary</t>
  </si>
  <si>
    <t>&lt;&lt;List all the test case which be tested for each User story in this sprint&gt;&gt;</t>
  </si>
  <si>
    <t xml:space="preserve">US ID </t>
  </si>
  <si>
    <t>Passed in previous builds</t>
  </si>
  <si>
    <t>&lt;&lt;number of passed&gt;&gt;</t>
  </si>
  <si>
    <t>&lt;&lt;number of fail cases&gt;&gt;</t>
  </si>
  <si>
    <t>&lt;&lt;number of n/a&gt;&gt;</t>
  </si>
  <si>
    <t>&lt;&lt;number of not run&gt;&gt;</t>
  </si>
  <si>
    <t>&lt;&lt;number of passed in previous build&gt;&gt;</t>
  </si>
  <si>
    <t>Test coverage</t>
  </si>
  <si>
    <t xml:space="preserve">3. Bug status </t>
  </si>
  <si>
    <t>&lt;&lt;The summary information for bugs found in this sprint&gt;&gt;</t>
  </si>
  <si>
    <t>3.1 Bug summary</t>
  </si>
  <si>
    <t> Total</t>
  </si>
  <si>
    <t>New</t>
  </si>
  <si>
    <t>Resolved</t>
  </si>
  <si>
    <t>Reopened</t>
  </si>
  <si>
    <t>Verified / Closed</t>
  </si>
  <si>
    <t>Critical</t>
  </si>
  <si>
    <t>Major</t>
  </si>
  <si>
    <t>Normal</t>
  </si>
  <si>
    <t>Minor</t>
  </si>
  <si>
    <t>3.2 Open Bug</t>
  </si>
  <si>
    <t>Bug ID</t>
  </si>
  <si>
    <t>Bug Summary</t>
  </si>
  <si>
    <t>Priority</t>
  </si>
  <si>
    <t>&lt;&lt;Bug ID&gt;&gt;</t>
  </si>
  <si>
    <t>&lt;&lt;Bug summary&gt;&gt;</t>
  </si>
  <si>
    <t>&lt;&lt;Priority&gt;&gt;</t>
  </si>
  <si>
    <t>Bug summary 1</t>
  </si>
  <si>
    <t>Bug summary</t>
  </si>
  <si>
    <t>4. Risk &amp; Issue</t>
  </si>
  <si>
    <t>&lt;&lt;Describe the risk, issue, recommendation from QC point of view for this project&gt;&gt;</t>
  </si>
  <si>
    <t>Mitigation Strategy</t>
  </si>
  <si>
    <t>Contingency (Risk is realized)</t>
  </si>
  <si>
    <t>Created Date</t>
  </si>
  <si>
    <t>&lt;&lt;Risk which happened in this project&gt;&gt;</t>
  </si>
  <si>
    <t>&lt;&lt;propose an action to solve this risk&gt;&gt;</t>
  </si>
  <si>
    <t>&lt;&lt;The action needs when the risk is become to issue&gt;&gt;</t>
  </si>
  <si>
    <t>5. QC evaluation</t>
  </si>
  <si>
    <t>&lt;&lt;Describe the QC evaluation for each sprint based on the DoD of project&gt;&gt;</t>
  </si>
  <si>
    <t>DoD Criteria</t>
  </si>
  <si>
    <t>Number of  Defects</t>
  </si>
  <si>
    <t>QC End Sprint report status</t>
  </si>
  <si>
    <t>&lt;&lt;number of open critical bugs&gt;</t>
  </si>
  <si>
    <t xml:space="preserve">&lt;&lt;number of open major bugs&gt;&gt; </t>
  </si>
  <si>
    <t>&lt;&lt;number of open normal bugs&gt;&gt;</t>
  </si>
  <si>
    <t>&lt;&lt;number of open minor bugs&gt;&gt;</t>
  </si>
  <si>
    <t>100% </t>
  </si>
  <si>
    <t>PASS</t>
  </si>
  <si>
    <t>&lt;&lt;Sprint number&gt;&gt;</t>
  </si>
  <si>
    <t>Check UI following the UI checklist</t>
  </si>
  <si>
    <t>1. Check UI</t>
  </si>
  <si>
    <t>2. Phone number</t>
  </si>
  <si>
    <t>3. SMS Verification Code</t>
  </si>
  <si>
    <t>Verify that error message 1: "The length of the Phone number should be 10 characters." will appear when entering less than 10 digits phone number</t>
  </si>
  <si>
    <t>Verify that error message 1: "The length of the Phone number should be 10 characters." will appear when entering more than 10 digits phone number</t>
  </si>
  <si>
    <t>Verify that error message 2: "Please enter Phone number." will appear when the Phone number field is left empty</t>
  </si>
  <si>
    <t xml:space="preserve">Verify the field by entering only numbers </t>
  </si>
  <si>
    <t>Verify the field by entering only letters</t>
  </si>
  <si>
    <t>Verify the field by entering special characters</t>
  </si>
  <si>
    <t>Verify the field by entering only space</t>
  </si>
  <si>
    <t>Verify the field without entering any value</t>
  </si>
  <si>
    <t>Verify the field by entering 10 digits phone number</t>
  </si>
  <si>
    <t>Verify the field by entering less than 10 digits phone number</t>
  </si>
  <si>
    <t>Verify the field by entering more than 10 digits phone number</t>
  </si>
  <si>
    <t>Verify the field by entering the blank space between the phone number</t>
  </si>
  <si>
    <t>Verify the field by entering only numbers</t>
  </si>
  <si>
    <t>Verify the field by entering less than 6 digits code</t>
  </si>
  <si>
    <t>Verify the field by entering 6 digits code</t>
  </si>
  <si>
    <t>Verify the field by entering more than 6 digits code</t>
  </si>
  <si>
    <t>Verify the field by entering the blank space between the code</t>
  </si>
  <si>
    <t>Verify error message 1: "Please enter only 6 digits" will appear when entering less than 6 digits</t>
  </si>
  <si>
    <t>Verify error message 1: "Please enter only 6 digits" will appear when entering more than 6 digits</t>
  </si>
  <si>
    <t>Verify error message 2: "Please enter SMS Verification Code" when the field is left empty</t>
  </si>
  <si>
    <t>4. Password</t>
  </si>
  <si>
    <t>Verify the field by entering an incorrect code</t>
  </si>
  <si>
    <t>Verify the field by entering letters and numbers</t>
  </si>
  <si>
    <t xml:space="preserve">Verify if the field is mandatory </t>
  </si>
  <si>
    <t>Verify the field by entering 6 characters</t>
  </si>
  <si>
    <t>Verify the field by entering 6-50 characters</t>
  </si>
  <si>
    <t>Verify the field by entering 50 characters</t>
  </si>
  <si>
    <t>Verify the field by entering less than 6 characters</t>
  </si>
  <si>
    <t>Verify the field by entering more than 50 characters</t>
  </si>
  <si>
    <t>Verify error message 1: "The length of Password should be 6-50 characters" will appear when entering less than 6 character</t>
  </si>
  <si>
    <t>Verify error message 1: "The length of Password should be 6-50 characters" will appear when entering more than 50 character</t>
  </si>
  <si>
    <t>Verify the error message 2: "Please enter Password value" when the field is left empty</t>
  </si>
  <si>
    <t>5. Birthday</t>
  </si>
  <si>
    <t>Verify the field by input information</t>
  </si>
  <si>
    <t>Verify the field by pasting information</t>
  </si>
  <si>
    <t>Verify the dropdown list will appear when click in the field</t>
  </si>
  <si>
    <t>Verify the slide bar after entering the valid phone number</t>
  </si>
  <si>
    <t>Verify the slide bar when the phone number field is empty</t>
  </si>
  <si>
    <t>Verify the data will display in the field after selecting an value in the dropdown list</t>
  </si>
  <si>
    <t>Verify the field without selecting any value</t>
  </si>
  <si>
    <t>Verify an error message: "Wrong birthday format" appears when the birthday data is farther than present</t>
  </si>
  <si>
    <t>Verify an error message: "Wrong birthday format" appears when the field is not fully filled</t>
  </si>
  <si>
    <t>6. Gender</t>
  </si>
  <si>
    <t>6. Full name</t>
  </si>
  <si>
    <t>Verify error message 1: "The name length should be 6-50 characters" will appear when entering less than 6 character</t>
  </si>
  <si>
    <t>Verify error message 1: "The name length should be 6-50 characters" will appear when entering more than 50 character</t>
  </si>
  <si>
    <t>Verify the error message 2: "Please enter Full name" when the field is left empty</t>
  </si>
  <si>
    <t>7. Checkbox</t>
  </si>
  <si>
    <t>Verify the defaut status of the checkbox is checked</t>
  </si>
  <si>
    <t>Verify the checkbox by unchecking</t>
  </si>
  <si>
    <t>Verify if the checkbox is mandatory</t>
  </si>
  <si>
    <t>Check if the password can be copy-pasted or not</t>
  </si>
  <si>
    <t>Verify users can login with the created accounts</t>
  </si>
  <si>
    <t>Verify that system will show the page to create a new account with Email address after clicking the button</t>
  </si>
  <si>
    <t>Verify that after clicking the button, a new pop-up will be displayed with Google accounts for users to choose</t>
  </si>
  <si>
    <t>6. Password</t>
  </si>
  <si>
    <t>Verify that the password will be shown by clicking the eye icon while the password is in masked form</t>
  </si>
  <si>
    <t>Verify that the password will be hidden by clicking the eye icon while the password is visible</t>
  </si>
  <si>
    <t>SMS</t>
  </si>
  <si>
    <t>TC1</t>
  </si>
  <si>
    <t>EMAIL</t>
  </si>
  <si>
    <t>DOB</t>
  </si>
  <si>
    <t>GENDER</t>
  </si>
  <si>
    <t>NAME</t>
  </si>
  <si>
    <t>CHECKBOX</t>
  </si>
  <si>
    <t>TC2</t>
  </si>
  <si>
    <t>TC3</t>
  </si>
  <si>
    <t>TC4</t>
  </si>
  <si>
    <t>TC5</t>
  </si>
  <si>
    <t>TC6</t>
  </si>
  <si>
    <t>TC7</t>
  </si>
  <si>
    <t>TC8</t>
  </si>
  <si>
    <t>TC9</t>
  </si>
  <si>
    <t>TC10</t>
  </si>
  <si>
    <t>ACTIONS</t>
  </si>
  <si>
    <t>SIGN IN SUCCESSFUL</t>
  </si>
  <si>
    <t>ERROR</t>
  </si>
  <si>
    <t>V</t>
  </si>
  <si>
    <t>-</t>
  </si>
  <si>
    <t>Verify the password will be encrypted when typing in the password field</t>
  </si>
  <si>
    <t>2. Sign up</t>
  </si>
  <si>
    <t>Verify that after filling all fields with valid data, users can sign up successfully</t>
  </si>
  <si>
    <t>Verify that after filling only mandatory fields with valid data, users can sign up successfully</t>
  </si>
  <si>
    <t>5. "Google" button</t>
  </si>
  <si>
    <t>4. "Facebook" button</t>
  </si>
  <si>
    <t>3. "Sign up with Email" button</t>
  </si>
  <si>
    <t>Verify a new account can be created successfully by entering valid credentials then clicking on the "Sign up" button</t>
  </si>
  <si>
    <t>Verify the homepage will appear after clicking on the "Sign up" button</t>
  </si>
  <si>
    <t>Verify that after clicking the button, a new pop-up will be displayed to confirm if users continue to log in with Facebook account</t>
  </si>
  <si>
    <t>Verify that users can not sign up in case at least 1 of the mandatory fields is left empty</t>
  </si>
  <si>
    <t>Verify the field by entering an existed phone number</t>
  </si>
  <si>
    <t>Verify that users can not sign up in case all the fields are left empty</t>
  </si>
  <si>
    <t>Verify users can sign up with Email</t>
  </si>
  <si>
    <t>Verify users can sign up with Facebook account</t>
  </si>
  <si>
    <t>Verify users can sign up with Google account</t>
  </si>
  <si>
    <t>7. SMS Code Verification</t>
  </si>
  <si>
    <t>Verify that error message: "Please enter a valid phone number" will appear when entering an invalid phone number and slide the bar</t>
  </si>
  <si>
    <t>Verify that error message: "Please enter Phone number" will appear when sliding the bar without entering a Phone number</t>
  </si>
  <si>
    <t>8. Hyper link</t>
  </si>
  <si>
    <t>Verify the system will open a new tab by clicking on the "Term of Use" hyperlink</t>
  </si>
  <si>
    <t>Verify the "Privacy Policy" hyperlink is clickable</t>
  </si>
  <si>
    <t>Verify the "Term of Use" hyperlink is clickable</t>
  </si>
  <si>
    <t>Verify the system will open a new tab by clicking on the "Privacy Policy" hyperlink</t>
  </si>
  <si>
    <t>Verify the field is empty with a placeholder "Please enter your phone number" displayed</t>
  </si>
  <si>
    <t>Verify that the placeholder "Please enter your phone number" will disappear when inputting information in the field</t>
  </si>
  <si>
    <t>Verify the SMS Verification Code field is empty with a placeholder "6 digits" after sliding the bar</t>
  </si>
  <si>
    <t>Verify that the placeholder "6 digits" will disappear when inputting information in the field</t>
  </si>
  <si>
    <t>Verify the field by entering space between the number</t>
  </si>
  <si>
    <t>Verify the field is empty with a placeholder "Minimum 6 characters with a number and a letter" displayed</t>
  </si>
  <si>
    <t>Verify that the placeholder "Minimum 6 characters with a number and a letter" will disappear when inputting information in the field</t>
  </si>
  <si>
    <t>Verify the month field is empty with placeholders "Month" displayed</t>
  </si>
  <si>
    <t>Verify the day field is empty with placeholders "Day" displayed</t>
  </si>
  <si>
    <t>Verify the year field is empty with placeholders "Year" displayed</t>
  </si>
  <si>
    <t>Verify that the placeholders will disappear when selecting information in the field</t>
  </si>
  <si>
    <t>Verify the fields by input information</t>
  </si>
  <si>
    <t>Verify the fields by pasting information</t>
  </si>
  <si>
    <t>Verify the dropdown list will appear when click in the fields</t>
  </si>
  <si>
    <t>Verify the data will display in the fields after selecting a value in the dropdown list</t>
  </si>
  <si>
    <t>Verify the field is empty with a placeholder "Select" displayed</t>
  </si>
  <si>
    <t>Verify that the placeholder "Select" will disappear when selecting information in the field</t>
  </si>
  <si>
    <t>Verify the field is empty with a placeholder "Full Last" displayed</t>
  </si>
  <si>
    <t>Verify that the placeholder "Full Last" will disappear when inputting information in the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</si>
</sst>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mm\ dd\ yyyy"/>
    <numFmt numFmtId="165" formatCode="[$-409]d\-mmm\-yy;@"/>
    <numFmt numFmtId="166" formatCode="[$-409]mmmm\ d\,\ yyyy;@"/>
  </numFmts>
  <fonts count="69">
    <font>
      <sz val="11"/>
      <color theme="1"/>
      <name val="Calibri"/>
      <family val="2"/>
      <scheme val="minor"/>
    </font>
    <font>
      <sz val="10"/>
      <name val="Arial"/>
      <family val="2"/>
    </font>
    <font>
      <b/>
      <sz val="10"/>
      <color rgb="FFFFFFFF"/>
      <name val="Arial"/>
      <family val="2"/>
    </font>
    <font>
      <b/>
      <sz val="10"/>
      <color theme="0"/>
      <name val="Arial"/>
      <family val="2"/>
    </font>
    <font>
      <u/>
      <sz val="11"/>
      <color indexed="12"/>
      <name val="ＭＳ Ｐゴシック"/>
      <family val="2"/>
      <charset val="128"/>
    </font>
    <font>
      <sz val="11"/>
      <color rgb="FF002E36"/>
      <name val="Arial"/>
      <family val="2"/>
    </font>
    <font>
      <b/>
      <sz val="18"/>
      <color indexed="56"/>
      <name val="Arial"/>
      <family val="2"/>
    </font>
    <font>
      <b/>
      <sz val="10"/>
      <color indexed="10"/>
      <name val="Arial"/>
      <family val="2"/>
    </font>
    <font>
      <sz val="11"/>
      <name val="ＭＳ Ｐゴシック"/>
      <family val="2"/>
      <charset val="128"/>
    </font>
    <font>
      <b/>
      <i/>
      <sz val="10"/>
      <name val="Arial"/>
      <family val="2"/>
    </font>
    <font>
      <b/>
      <sz val="11"/>
      <color rgb="FF002E36"/>
      <name val="Arial"/>
      <family val="2"/>
    </font>
    <font>
      <b/>
      <sz val="18"/>
      <color rgb="FFCC2337"/>
      <name val="Arial"/>
      <family val="2"/>
    </font>
    <font>
      <sz val="11"/>
      <color rgb="FF002E36"/>
      <name val="Cambria"/>
      <family val="2"/>
      <scheme val="major"/>
    </font>
    <font>
      <sz val="10"/>
      <name val="Cambria"/>
      <family val="2"/>
      <scheme val="major"/>
    </font>
    <font>
      <b/>
      <sz val="10"/>
      <color indexed="60"/>
      <name val="Cambria"/>
      <family val="2"/>
      <scheme val="major"/>
    </font>
    <font>
      <i/>
      <sz val="10"/>
      <color indexed="17"/>
      <name val="Cambria"/>
      <family val="2"/>
      <scheme val="major"/>
    </font>
    <font>
      <u/>
      <sz val="10"/>
      <color indexed="12"/>
      <name val="Cambria"/>
      <family val="2"/>
      <scheme val="major"/>
    </font>
    <font>
      <b/>
      <sz val="20"/>
      <color indexed="10"/>
      <name val="Cambria"/>
      <family val="2"/>
      <scheme val="major"/>
    </font>
    <font>
      <sz val="11"/>
      <name val="Cambria"/>
      <family val="2"/>
      <scheme val="major"/>
    </font>
    <font>
      <b/>
      <sz val="11"/>
      <name val="Cambria"/>
      <family val="2"/>
      <scheme val="major"/>
    </font>
    <font>
      <sz val="11"/>
      <color theme="1"/>
      <name val="Cambria"/>
      <family val="2"/>
      <scheme val="major"/>
    </font>
    <font>
      <b/>
      <sz val="10"/>
      <color theme="0"/>
      <name val="Cambria"/>
      <family val="2"/>
      <scheme val="major"/>
    </font>
    <font>
      <b/>
      <sz val="16"/>
      <color indexed="10"/>
      <name val="Arial"/>
      <family val="2"/>
    </font>
    <font>
      <sz val="16"/>
      <color indexed="18"/>
      <name val="Arial"/>
      <family val="2"/>
    </font>
    <font>
      <b/>
      <sz val="9"/>
      <color indexed="9"/>
      <name val="Arial"/>
      <family val="2"/>
    </font>
    <font>
      <sz val="9"/>
      <name val="Arial"/>
      <family val="2"/>
    </font>
    <font>
      <sz val="10"/>
      <color indexed="8"/>
      <name val="Arial"/>
      <family val="2"/>
    </font>
    <font>
      <b/>
      <sz val="10"/>
      <color indexed="18"/>
      <name val="Arial"/>
      <family val="2"/>
    </font>
    <font>
      <b/>
      <sz val="9"/>
      <color indexed="81"/>
      <name val="Tahoma"/>
      <family val="2"/>
    </font>
    <font>
      <sz val="9"/>
      <color indexed="81"/>
      <name val="Tahoma"/>
      <family val="2"/>
    </font>
    <font>
      <b/>
      <sz val="16"/>
      <color theme="7"/>
      <name val="Arial"/>
      <family val="2"/>
    </font>
    <font>
      <b/>
      <sz val="16"/>
      <color rgb="FF003366"/>
      <name val="Arial"/>
      <family val="2"/>
    </font>
    <font>
      <b/>
      <sz val="10"/>
      <color indexed="9"/>
      <name val="Arial"/>
      <family val="2"/>
    </font>
    <font>
      <sz val="10"/>
      <color indexed="17"/>
      <name val="Arial"/>
      <family val="2"/>
    </font>
    <font>
      <b/>
      <sz val="10"/>
      <color indexed="8"/>
      <name val="Arial"/>
      <family val="2"/>
    </font>
    <font>
      <b/>
      <sz val="8"/>
      <color indexed="8"/>
      <name val="Times New Roman"/>
      <family val="1"/>
    </font>
    <font>
      <sz val="11"/>
      <color theme="1"/>
      <name val="Arial"/>
      <family val="2"/>
    </font>
    <font>
      <sz val="10"/>
      <color theme="0"/>
      <name val="Arial"/>
      <family val="2"/>
    </font>
    <font>
      <sz val="11"/>
      <name val="Arial"/>
      <family val="2"/>
    </font>
    <font>
      <b/>
      <sz val="11"/>
      <color indexed="10"/>
      <name val="Arial"/>
      <family val="2"/>
    </font>
    <font>
      <u/>
      <sz val="10"/>
      <color rgb="FF7EA1D0"/>
      <name val="Calibri"/>
      <family val="2"/>
      <scheme val="minor"/>
    </font>
    <font>
      <sz val="11"/>
      <color theme="1"/>
      <name val="Calibri"/>
      <family val="2"/>
      <scheme val="minor"/>
    </font>
    <font>
      <b/>
      <sz val="11"/>
      <name val="Arial"/>
      <family val="2"/>
    </font>
    <font>
      <b/>
      <sz val="20"/>
      <color theme="5"/>
      <name val="Arial"/>
      <family val="2"/>
    </font>
    <font>
      <b/>
      <sz val="16"/>
      <color indexed="56"/>
      <name val="Arial"/>
      <family val="2"/>
    </font>
    <font>
      <b/>
      <sz val="14"/>
      <color rgb="FF6D829F"/>
      <name val="Arial"/>
      <family val="2"/>
    </font>
    <font>
      <i/>
      <sz val="10"/>
      <color theme="1"/>
      <name val="Arial"/>
      <family val="2"/>
    </font>
    <font>
      <sz val="10"/>
      <color theme="1"/>
      <name val="Arial"/>
      <family val="2"/>
    </font>
    <font>
      <sz val="10"/>
      <color rgb="FF002E36"/>
      <name val="Arial"/>
      <family val="2"/>
    </font>
    <font>
      <b/>
      <sz val="10"/>
      <color theme="1"/>
      <name val="Arial"/>
      <family val="2"/>
    </font>
    <font>
      <b/>
      <sz val="11"/>
      <color theme="1"/>
      <name val="Calibri"/>
      <family val="2"/>
    </font>
    <font>
      <sz val="10"/>
      <color rgb="FF002060"/>
      <name val="Arial"/>
      <family val="2"/>
    </font>
    <font>
      <b/>
      <sz val="10"/>
      <name val="Arial"/>
      <family val="2"/>
    </font>
    <font>
      <b/>
      <sz val="16"/>
      <name val="Arial"/>
      <family val="2"/>
    </font>
    <font>
      <b/>
      <u/>
      <sz val="16"/>
      <name val="Arial"/>
      <family val="2"/>
    </font>
    <font>
      <b/>
      <sz val="10"/>
      <color indexed="16"/>
      <name val="Arial"/>
      <family val="2"/>
    </font>
    <font>
      <sz val="11"/>
      <name val="明朝"/>
      <family val="3"/>
      <charset val="128"/>
    </font>
    <font>
      <u/>
      <sz val="11"/>
      <color rgb="FF7EA1D0"/>
      <name val="Calibri"/>
      <family val="2"/>
      <scheme val="minor"/>
    </font>
    <font>
      <sz val="10"/>
      <color rgb="FFFF0000"/>
      <name val="Arial"/>
      <family val="2"/>
    </font>
    <font>
      <b/>
      <sz val="10"/>
      <color rgb="FF002E36"/>
      <name val="Arial"/>
      <family val="2"/>
    </font>
    <font>
      <i/>
      <sz val="10"/>
      <name val="Arial"/>
      <family val="2"/>
    </font>
    <font>
      <i/>
      <sz val="10"/>
      <color rgb="FF002E36"/>
      <name val="Arial"/>
      <family val="2"/>
    </font>
    <font>
      <i/>
      <sz val="11"/>
      <color theme="1"/>
      <name val="Arial"/>
      <family val="2"/>
    </font>
    <font>
      <b/>
      <i/>
      <sz val="10"/>
      <color theme="1"/>
      <name val="Arial"/>
      <family val="2"/>
    </font>
    <font>
      <b/>
      <sz val="20"/>
      <color theme="6"/>
      <name val="Arial"/>
      <family val="2"/>
    </font>
    <font>
      <b/>
      <sz val="20"/>
      <color theme="6"/>
      <name val="Cambria"/>
      <family val="2"/>
      <scheme val="major"/>
    </font>
    <font>
      <b/>
      <sz val="18"/>
      <color theme="6"/>
      <name val="Cambria"/>
      <family val="2"/>
      <scheme val="major"/>
    </font>
    <font>
      <b/>
      <sz val="11"/>
      <color theme="1"/>
      <name val="Calibri"/>
      <family val="2"/>
      <scheme val="minor"/>
    </font>
    <font>
      <sz val="8"/>
      <name val="Calibri"/>
      <family val="2"/>
      <scheme val="minor"/>
    </font>
  </fonts>
  <fills count="2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indexed="9"/>
        <bgColor indexed="26"/>
      </patternFill>
    </fill>
    <fill>
      <patternFill patternType="solid">
        <fgColor rgb="FFCACFD9"/>
        <bgColor indexed="64"/>
      </patternFill>
    </fill>
    <fill>
      <patternFill patternType="solid">
        <fgColor rgb="FFD6D6D6"/>
        <bgColor indexed="64"/>
      </patternFill>
    </fill>
    <fill>
      <patternFill patternType="solid">
        <fgColor theme="0"/>
        <bgColor indexed="26"/>
      </patternFill>
    </fill>
    <fill>
      <patternFill patternType="solid">
        <fgColor rgb="FF8EB63E"/>
        <bgColor indexed="26"/>
      </patternFill>
    </fill>
    <fill>
      <patternFill patternType="solid">
        <fgColor rgb="FF8EB63E"/>
        <bgColor indexed="41"/>
      </patternFill>
    </fill>
    <fill>
      <patternFill patternType="solid">
        <fgColor theme="1" tint="0.79998168889431442"/>
        <bgColor indexed="64"/>
      </patternFill>
    </fill>
    <fill>
      <patternFill patternType="solid">
        <fgColor rgb="FF7EA1D0"/>
        <bgColor indexed="64"/>
      </patternFill>
    </fill>
    <fill>
      <patternFill patternType="solid">
        <fgColor indexed="16"/>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5"/>
        <bgColor indexed="64"/>
      </patternFill>
    </fill>
    <fill>
      <patternFill patternType="solid">
        <fgColor theme="6"/>
        <bgColor indexed="26"/>
      </patternFill>
    </fill>
    <fill>
      <patternFill patternType="solid">
        <fgColor theme="6"/>
        <bgColor indexed="56"/>
      </patternFill>
    </fill>
    <fill>
      <patternFill patternType="solid">
        <fgColor theme="6"/>
        <bgColor indexed="64"/>
      </patternFill>
    </fill>
    <fill>
      <patternFill patternType="solid">
        <fgColor theme="6"/>
        <bgColor indexed="32"/>
      </patternFill>
    </fill>
    <fill>
      <patternFill patternType="solid">
        <fgColor theme="0" tint="-4.9989318521683403E-2"/>
        <bgColor indexed="64"/>
      </patternFill>
    </fill>
    <fill>
      <patternFill patternType="solid">
        <fgColor theme="0"/>
        <bgColor indexed="41"/>
      </patternFill>
    </fill>
    <fill>
      <patternFill patternType="solid">
        <fgColor theme="9" tint="0.39997558519241921"/>
        <bgColor indexed="64"/>
      </patternFill>
    </fill>
    <fill>
      <patternFill patternType="solid">
        <fgColor theme="6" tint="0.59999389629810485"/>
        <bgColor indexed="64"/>
      </patternFill>
    </fill>
    <fill>
      <patternFill patternType="solid">
        <fgColor theme="0" tint="-0.14999847407452621"/>
        <bgColor indexed="64"/>
      </patternFill>
    </fill>
  </fills>
  <borders count="3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bottom/>
      <diagonal/>
    </border>
    <border>
      <left/>
      <right style="thin">
        <color rgb="FFBFBFBF"/>
      </right>
      <top/>
      <bottom style="thin">
        <color rgb="FFBFBFBF"/>
      </bottom>
      <diagonal/>
    </border>
    <border>
      <left style="thin">
        <color rgb="FFBFBFBF"/>
      </left>
      <right/>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top/>
      <bottom style="thin">
        <color rgb="FFBFBFBF"/>
      </bottom>
      <diagonal/>
    </border>
    <border>
      <left style="thin">
        <color rgb="FFBFBFBF"/>
      </left>
      <right style="thin">
        <color rgb="FFBFBFBF"/>
      </right>
      <top style="thin">
        <color rgb="FFBFBFBF"/>
      </top>
      <bottom/>
      <diagonal/>
    </border>
    <border>
      <left/>
      <right style="thin">
        <color rgb="FFBFBFBF"/>
      </right>
      <top/>
      <bottom/>
      <diagonal/>
    </border>
    <border>
      <left style="thin">
        <color rgb="FFBFBFBF"/>
      </left>
      <right style="thin">
        <color rgb="FFBFBFBF"/>
      </right>
      <top/>
      <bottom/>
      <diagonal/>
    </border>
    <border>
      <left style="thin">
        <color indexed="22"/>
      </left>
      <right style="thin">
        <color indexed="22"/>
      </right>
      <top style="thin">
        <color indexed="22"/>
      </top>
      <bottom style="thin">
        <color indexed="22"/>
      </bottom>
      <diagonal/>
    </border>
    <border>
      <left style="thin">
        <color rgb="FFD6D6D6"/>
      </left>
      <right/>
      <top/>
      <bottom style="thin">
        <color rgb="FFD6D6D6"/>
      </bottom>
      <diagonal/>
    </border>
    <border>
      <left/>
      <right/>
      <top/>
      <bottom style="thin">
        <color rgb="FFD6D6D6"/>
      </bottom>
      <diagonal/>
    </border>
    <border>
      <left style="thin">
        <color rgb="FFD6D6D6"/>
      </left>
      <right style="thin">
        <color rgb="FFD6D6D6"/>
      </right>
      <top style="thin">
        <color rgb="FFD6D6D6"/>
      </top>
      <bottom style="thin">
        <color rgb="FFD6D6D6"/>
      </bottom>
      <diagonal/>
    </border>
    <border>
      <left style="thin">
        <color rgb="FFD6D6D6"/>
      </left>
      <right style="thin">
        <color rgb="FFD6D6D6"/>
      </right>
      <top style="thin">
        <color rgb="FFD6D6D6"/>
      </top>
      <bottom/>
      <diagonal/>
    </border>
    <border>
      <left style="thin">
        <color rgb="FFD9D9D9"/>
      </left>
      <right style="thin">
        <color rgb="FFD9D9D9"/>
      </right>
      <top style="thin">
        <color rgb="FFD9D9D9"/>
      </top>
      <bottom style="thin">
        <color rgb="FFD9D9D9"/>
      </bottom>
      <diagonal/>
    </border>
    <border>
      <left style="thin">
        <color theme="0" tint="-0.24994659260841701"/>
      </left>
      <right style="thin">
        <color theme="0" tint="-0.24994659260841701"/>
      </right>
      <top style="thin">
        <color theme="0" tint="-0.2499465926084170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BFBFBF"/>
      </left>
      <right style="thin">
        <color rgb="FFBFBFBF"/>
      </right>
      <top style="thin">
        <color rgb="FFBFBFBF"/>
      </top>
      <bottom style="thin">
        <color theme="0" tint="-0.249977111117893"/>
      </bottom>
      <diagonal/>
    </border>
    <border>
      <left style="thin">
        <color rgb="FFBFBFBF"/>
      </left>
      <right style="thin">
        <color rgb="FFBFBFBF"/>
      </right>
      <top style="thin">
        <color theme="0" tint="-0.249977111117893"/>
      </top>
      <bottom style="thin">
        <color rgb="FFBFBFBF"/>
      </bottom>
      <diagonal/>
    </border>
    <border>
      <left/>
      <right/>
      <top/>
      <bottom style="thin">
        <color theme="0" tint="-0.249977111117893"/>
      </bottom>
      <diagonal/>
    </border>
    <border>
      <left style="thin">
        <color theme="0" tint="-0.249977111117893"/>
      </left>
      <right style="thin">
        <color rgb="FFBFBFBF"/>
      </right>
      <top style="thin">
        <color rgb="FFBFBFBF"/>
      </top>
      <bottom style="thin">
        <color rgb="FFBFBFBF"/>
      </bottom>
      <diagonal/>
    </border>
    <border>
      <left style="thin">
        <color theme="0" tint="-0.249977111117893"/>
      </left>
      <right/>
      <top style="thin">
        <color rgb="FFBFBFBF"/>
      </top>
      <bottom style="thin">
        <color rgb="FFBFBFBF"/>
      </bottom>
      <diagonal/>
    </border>
    <border>
      <left style="thin">
        <color theme="0" tint="-0.249977111117893"/>
      </left>
      <right style="thin">
        <color theme="0" tint="-0.249977111117893"/>
      </right>
      <top style="thin">
        <color rgb="FFBFBFBF"/>
      </top>
      <bottom style="thin">
        <color rgb="FFBFBFBF"/>
      </bottom>
      <diagonal/>
    </border>
    <border>
      <left/>
      <right/>
      <top style="thin">
        <color theme="0" tint="-0.249977111117893"/>
      </top>
      <bottom/>
      <diagonal/>
    </border>
  </borders>
  <cellStyleXfs count="27">
    <xf numFmtId="0" fontId="0" fillId="0" borderId="0"/>
    <xf numFmtId="0" fontId="1" fillId="0" borderId="0"/>
    <xf numFmtId="0" fontId="1" fillId="4" borderId="2">
      <alignment vertical="center" wrapText="1"/>
    </xf>
    <xf numFmtId="0" fontId="1" fillId="0" borderId="0"/>
    <xf numFmtId="0" fontId="4" fillId="0" borderId="0" applyNumberFormat="0" applyFill="0" applyBorder="0" applyAlignment="0" applyProtection="0"/>
    <xf numFmtId="0" fontId="8" fillId="0" borderId="0"/>
    <xf numFmtId="0" fontId="1" fillId="0" borderId="0"/>
    <xf numFmtId="166" fontId="41" fillId="0" borderId="0"/>
    <xf numFmtId="166" fontId="1" fillId="0" borderId="0"/>
    <xf numFmtId="166" fontId="8" fillId="0" borderId="0"/>
    <xf numFmtId="166" fontId="1" fillId="14" borderId="0"/>
    <xf numFmtId="166" fontId="1" fillId="14" borderId="0"/>
    <xf numFmtId="166" fontId="1" fillId="0" borderId="0">
      <alignment horizontal="left" vertical="top" wrapText="1" indent="2"/>
    </xf>
    <xf numFmtId="166" fontId="25" fillId="0" borderId="21" applyFont="0"/>
    <xf numFmtId="2" fontId="53" fillId="0" borderId="0">
      <alignment horizontal="center" vertical="center" wrapText="1"/>
    </xf>
    <xf numFmtId="166" fontId="25" fillId="15" borderId="21">
      <alignment horizontal="left" vertical="center"/>
    </xf>
    <xf numFmtId="166" fontId="25" fillId="16" borderId="21" applyAlignment="0">
      <alignment horizontal="center" vertical="center"/>
    </xf>
    <xf numFmtId="166" fontId="52" fillId="0" borderId="0">
      <alignment horizontal="left"/>
    </xf>
    <xf numFmtId="166" fontId="1" fillId="0" borderId="0"/>
    <xf numFmtId="166" fontId="54" fillId="4" borderId="0">
      <alignment horizontal="center" vertical="center" wrapText="1"/>
    </xf>
    <xf numFmtId="166" fontId="52" fillId="0" borderId="0">
      <alignment vertical="center"/>
    </xf>
    <xf numFmtId="166" fontId="52" fillId="0" borderId="0">
      <alignment vertical="center"/>
    </xf>
    <xf numFmtId="9" fontId="8" fillId="0" borderId="0" applyFont="0" applyFill="0" applyBorder="0" applyAlignment="0" applyProtection="0"/>
    <xf numFmtId="166" fontId="55" fillId="17" borderId="2">
      <alignment horizontal="center" vertical="center" wrapText="1"/>
    </xf>
    <xf numFmtId="166" fontId="52" fillId="18" borderId="2">
      <alignment horizontal="center" vertical="center" wrapText="1"/>
    </xf>
    <xf numFmtId="166" fontId="56" fillId="0" borderId="0"/>
    <xf numFmtId="166" fontId="57" fillId="0" borderId="0" applyNumberFormat="0" applyFill="0" applyBorder="0" applyAlignment="0" applyProtection="0"/>
  </cellStyleXfs>
  <cellXfs count="296">
    <xf numFmtId="0" fontId="0" fillId="0" borderId="0" xfId="0"/>
    <xf numFmtId="0" fontId="1" fillId="0" borderId="0" xfId="0" applyFont="1"/>
    <xf numFmtId="0" fontId="1" fillId="0" borderId="0" xfId="1"/>
    <xf numFmtId="0" fontId="1" fillId="0" borderId="0" xfId="1" applyAlignment="1">
      <alignment horizontal="left"/>
    </xf>
    <xf numFmtId="0" fontId="11" fillId="0" borderId="0" xfId="1" applyFont="1"/>
    <xf numFmtId="0" fontId="9" fillId="6" borderId="1" xfId="5" applyFont="1" applyFill="1" applyBorder="1" applyAlignment="1">
      <alignment horizontal="left" vertical="top" wrapText="1"/>
    </xf>
    <xf numFmtId="0" fontId="1" fillId="0" borderId="1" xfId="0" applyFont="1" applyBorder="1" applyAlignment="1">
      <alignment horizontal="left" vertical="top" wrapText="1"/>
    </xf>
    <xf numFmtId="0" fontId="12" fillId="0" borderId="0" xfId="0" applyFont="1" applyAlignment="1">
      <alignment vertical="center"/>
    </xf>
    <xf numFmtId="0" fontId="13" fillId="0" borderId="0" xfId="0" applyFont="1"/>
    <xf numFmtId="0" fontId="13" fillId="0" borderId="0" xfId="0" applyFont="1" applyAlignment="1">
      <alignment horizontal="center" vertical="center"/>
    </xf>
    <xf numFmtId="0" fontId="14" fillId="6" borderId="0" xfId="0" applyFont="1" applyFill="1" applyAlignment="1">
      <alignment horizontal="left" indent="1"/>
    </xf>
    <xf numFmtId="0" fontId="15" fillId="0" borderId="0" xfId="0" applyFont="1" applyAlignment="1">
      <alignment horizontal="left" indent="1"/>
    </xf>
    <xf numFmtId="0" fontId="13" fillId="6" borderId="0" xfId="0" applyFont="1" applyFill="1"/>
    <xf numFmtId="0" fontId="13" fillId="0" borderId="0" xfId="0" applyFont="1" applyAlignment="1">
      <alignment horizontal="left" indent="1"/>
    </xf>
    <xf numFmtId="0" fontId="17" fillId="6" borderId="0" xfId="0" applyFont="1" applyFill="1" applyAlignment="1">
      <alignment horizontal="center"/>
    </xf>
    <xf numFmtId="0" fontId="13" fillId="0" borderId="0" xfId="1" applyFont="1" applyAlignment="1">
      <alignment horizontal="left"/>
    </xf>
    <xf numFmtId="0" fontId="13" fillId="0" borderId="0" xfId="1" applyFont="1"/>
    <xf numFmtId="0" fontId="20" fillId="0" borderId="0" xfId="0" applyFont="1"/>
    <xf numFmtId="0" fontId="13" fillId="3" borderId="0" xfId="1" applyFont="1" applyFill="1"/>
    <xf numFmtId="1" fontId="13" fillId="6" borderId="1" xfId="0" applyNumberFormat="1" applyFont="1" applyFill="1" applyBorder="1" applyAlignment="1">
      <alignment horizontal="left" vertical="top"/>
    </xf>
    <xf numFmtId="49" fontId="13" fillId="6" borderId="1" xfId="0" applyNumberFormat="1" applyFont="1" applyFill="1" applyBorder="1" applyAlignment="1">
      <alignment horizontal="left" vertical="top"/>
    </xf>
    <xf numFmtId="0" fontId="16" fillId="6" borderId="1" xfId="4" applyNumberFormat="1" applyFont="1" applyFill="1" applyBorder="1" applyAlignment="1" applyProtection="1">
      <alignment horizontal="left" vertical="top"/>
    </xf>
    <xf numFmtId="0" fontId="13" fillId="6" borderId="1" xfId="0" applyFont="1" applyFill="1" applyBorder="1" applyAlignment="1">
      <alignment horizontal="left" vertical="top"/>
    </xf>
    <xf numFmtId="0" fontId="5" fillId="0" borderId="0" xfId="0" applyFont="1" applyAlignment="1">
      <alignment horizontal="left" vertical="center"/>
    </xf>
    <xf numFmtId="0" fontId="1" fillId="0" borderId="0" xfId="6" applyAlignment="1">
      <alignment vertical="center" wrapText="1"/>
    </xf>
    <xf numFmtId="0" fontId="22" fillId="0" borderId="0" xfId="6" applyFont="1" applyAlignment="1">
      <alignment vertical="top"/>
    </xf>
    <xf numFmtId="0" fontId="23" fillId="0" borderId="0" xfId="6" applyFont="1" applyAlignment="1">
      <alignment vertical="top"/>
    </xf>
    <xf numFmtId="0" fontId="23" fillId="0" borderId="0" xfId="6" applyFont="1" applyAlignment="1">
      <alignment horizontal="left" vertical="top" wrapText="1"/>
    </xf>
    <xf numFmtId="0" fontId="1" fillId="0" borderId="0" xfId="6" applyAlignment="1">
      <alignment vertical="top" wrapText="1"/>
    </xf>
    <xf numFmtId="0" fontId="25" fillId="0" borderId="0" xfId="6" applyFont="1" applyAlignment="1">
      <alignment horizontal="left" vertical="center" wrapText="1"/>
    </xf>
    <xf numFmtId="0" fontId="27" fillId="0" borderId="0" xfId="6" applyFont="1" applyAlignment="1">
      <alignment vertical="center" wrapText="1"/>
    </xf>
    <xf numFmtId="0" fontId="27" fillId="0" borderId="0" xfId="6" applyFont="1" applyAlignment="1">
      <alignment horizontal="left" vertical="top" wrapText="1"/>
    </xf>
    <xf numFmtId="0" fontId="1" fillId="0" borderId="0" xfId="6" applyAlignment="1">
      <alignment horizontal="left" vertical="top" wrapText="1"/>
    </xf>
    <xf numFmtId="0" fontId="7" fillId="0" borderId="0" xfId="6" applyFont="1" applyAlignment="1">
      <alignment vertical="center" wrapText="1"/>
    </xf>
    <xf numFmtId="0" fontId="5" fillId="0" borderId="0" xfId="0" applyFont="1" applyAlignment="1">
      <alignment vertical="center"/>
    </xf>
    <xf numFmtId="0" fontId="1" fillId="0" borderId="6" xfId="6" applyBorder="1" applyAlignment="1">
      <alignment horizontal="left" vertical="top" wrapText="1"/>
    </xf>
    <xf numFmtId="0" fontId="26" fillId="0" borderId="6" xfId="6" applyFont="1" applyBorder="1" applyAlignment="1">
      <alignment horizontal="left" vertical="top" wrapText="1"/>
    </xf>
    <xf numFmtId="0" fontId="30" fillId="0" borderId="0" xfId="1" applyFont="1"/>
    <xf numFmtId="0" fontId="26" fillId="0" borderId="0" xfId="0" applyFont="1"/>
    <xf numFmtId="0" fontId="34" fillId="0" borderId="0" xfId="0" applyFont="1"/>
    <xf numFmtId="0" fontId="25" fillId="0" borderId="0" xfId="0" applyFont="1"/>
    <xf numFmtId="0" fontId="26" fillId="6" borderId="0" xfId="0" applyFont="1" applyFill="1"/>
    <xf numFmtId="0" fontId="26" fillId="6" borderId="0" xfId="0" applyFont="1" applyFill="1" applyAlignment="1">
      <alignment vertical="top"/>
    </xf>
    <xf numFmtId="0" fontId="1" fillId="6" borderId="0" xfId="0" applyFont="1" applyFill="1"/>
    <xf numFmtId="0" fontId="36" fillId="0" borderId="0" xfId="0" applyFont="1"/>
    <xf numFmtId="0" fontId="38" fillId="0" borderId="0" xfId="1" applyFont="1"/>
    <xf numFmtId="0" fontId="18" fillId="0" borderId="0" xfId="1" applyFont="1" applyAlignment="1">
      <alignment horizontal="right"/>
    </xf>
    <xf numFmtId="0" fontId="40" fillId="4" borderId="4" xfId="4" applyFont="1" applyFill="1" applyBorder="1" applyAlignment="1">
      <alignment horizontal="left" vertical="top" wrapText="1"/>
    </xf>
    <xf numFmtId="0" fontId="3" fillId="10" borderId="6" xfId="5" applyFont="1" applyFill="1" applyBorder="1" applyAlignment="1">
      <alignment horizontal="center" vertical="center" wrapText="1"/>
    </xf>
    <xf numFmtId="0" fontId="36" fillId="0" borderId="0" xfId="7" applyNumberFormat="1" applyFont="1" applyAlignment="1">
      <alignment horizontal="center" vertical="top"/>
    </xf>
    <xf numFmtId="166" fontId="36" fillId="0" borderId="0" xfId="7" applyFont="1" applyAlignment="1">
      <alignment vertical="top"/>
    </xf>
    <xf numFmtId="0" fontId="38" fillId="3" borderId="0" xfId="8" applyNumberFormat="1" applyFont="1" applyFill="1" applyAlignment="1">
      <alignment horizontal="right" vertical="top"/>
    </xf>
    <xf numFmtId="0" fontId="36" fillId="0" borderId="0" xfId="7" applyNumberFormat="1" applyFont="1" applyAlignment="1">
      <alignment vertical="top"/>
    </xf>
    <xf numFmtId="0" fontId="1" fillId="0" borderId="0" xfId="7" applyNumberFormat="1" applyFont="1" applyAlignment="1">
      <alignment horizontal="center" vertical="top"/>
    </xf>
    <xf numFmtId="166" fontId="1" fillId="0" borderId="0" xfId="7" applyFont="1" applyAlignment="1">
      <alignment vertical="top"/>
    </xf>
    <xf numFmtId="0" fontId="1" fillId="0" borderId="0" xfId="7" applyNumberFormat="1" applyFont="1" applyAlignment="1">
      <alignment horizontal="right" vertical="top"/>
    </xf>
    <xf numFmtId="0" fontId="1" fillId="0" borderId="0" xfId="7" applyNumberFormat="1" applyFont="1" applyAlignment="1">
      <alignment vertical="top"/>
    </xf>
    <xf numFmtId="0" fontId="6" fillId="0" borderId="0" xfId="7" applyNumberFormat="1" applyFont="1" applyAlignment="1">
      <alignment vertical="top"/>
    </xf>
    <xf numFmtId="166" fontId="36" fillId="0" borderId="0" xfId="7" applyFont="1" applyAlignment="1">
      <alignment vertical="top" wrapText="1"/>
    </xf>
    <xf numFmtId="0" fontId="36" fillId="0" borderId="0" xfId="7" applyNumberFormat="1" applyFont="1" applyAlignment="1">
      <alignment vertical="top" wrapText="1"/>
    </xf>
    <xf numFmtId="166" fontId="41" fillId="0" borderId="0" xfId="7" applyAlignment="1">
      <alignment vertical="top"/>
    </xf>
    <xf numFmtId="166" fontId="41" fillId="0" borderId="0" xfId="7" applyAlignment="1">
      <alignment vertical="top" wrapText="1"/>
    </xf>
    <xf numFmtId="0" fontId="41" fillId="0" borderId="0" xfId="7" applyNumberFormat="1" applyAlignment="1">
      <alignment vertical="top"/>
    </xf>
    <xf numFmtId="0" fontId="41" fillId="0" borderId="0" xfId="7" applyNumberFormat="1" applyAlignment="1">
      <alignment vertical="top" wrapText="1"/>
    </xf>
    <xf numFmtId="166" fontId="45" fillId="3" borderId="0" xfId="7" applyFont="1" applyFill="1" applyAlignment="1">
      <alignment vertical="top" wrapText="1"/>
    </xf>
    <xf numFmtId="0" fontId="45" fillId="3" borderId="0" xfId="7" applyNumberFormat="1" applyFont="1" applyFill="1" applyAlignment="1">
      <alignment vertical="top" wrapText="1"/>
    </xf>
    <xf numFmtId="166" fontId="46" fillId="0" borderId="0" xfId="7" applyFont="1" applyAlignment="1">
      <alignment vertical="top"/>
    </xf>
    <xf numFmtId="166" fontId="47" fillId="0" borderId="0" xfId="7" applyFont="1" applyAlignment="1">
      <alignment vertical="top"/>
    </xf>
    <xf numFmtId="0" fontId="47" fillId="0" borderId="0" xfId="7" applyNumberFormat="1" applyFont="1" applyAlignment="1">
      <alignment vertical="top"/>
    </xf>
    <xf numFmtId="0" fontId="3" fillId="2" borderId="6" xfId="7" applyNumberFormat="1" applyFont="1" applyFill="1" applyBorder="1" applyAlignment="1">
      <alignment horizontal="center" vertical="center" wrapText="1"/>
    </xf>
    <xf numFmtId="0" fontId="1" fillId="6" borderId="6" xfId="9" applyNumberFormat="1" applyFont="1" applyFill="1" applyBorder="1" applyAlignment="1">
      <alignment horizontal="left" vertical="top"/>
    </xf>
    <xf numFmtId="166" fontId="48" fillId="0" borderId="6" xfId="7" applyFont="1" applyBorder="1" applyAlignment="1">
      <alignment horizontal="left" vertical="top" wrapText="1"/>
    </xf>
    <xf numFmtId="166" fontId="48" fillId="0" borderId="11" xfId="7" applyFont="1" applyBorder="1" applyAlignment="1">
      <alignment horizontal="left" vertical="top" wrapText="1"/>
    </xf>
    <xf numFmtId="166" fontId="49" fillId="0" borderId="0" xfId="7" applyFont="1" applyAlignment="1">
      <alignment vertical="top"/>
    </xf>
    <xf numFmtId="0" fontId="48" fillId="0" borderId="6" xfId="7" applyNumberFormat="1" applyFont="1" applyBorder="1" applyAlignment="1">
      <alignment horizontal="center" vertical="top" wrapText="1"/>
    </xf>
    <xf numFmtId="166" fontId="50" fillId="0" borderId="0" xfId="7" applyFont="1" applyAlignment="1">
      <alignment vertical="center"/>
    </xf>
    <xf numFmtId="0" fontId="1" fillId="6" borderId="0" xfId="9" applyNumberFormat="1" applyFont="1" applyFill="1" applyAlignment="1">
      <alignment horizontal="left" vertical="top"/>
    </xf>
    <xf numFmtId="166" fontId="48" fillId="0" borderId="0" xfId="7" applyFont="1" applyAlignment="1">
      <alignment horizontal="left" vertical="top" wrapText="1"/>
    </xf>
    <xf numFmtId="0" fontId="48" fillId="0" borderId="0" xfId="7" applyNumberFormat="1" applyFont="1" applyAlignment="1">
      <alignment horizontal="center" vertical="top" wrapText="1"/>
    </xf>
    <xf numFmtId="0" fontId="51" fillId="0" borderId="6" xfId="7" applyNumberFormat="1" applyFont="1" applyBorder="1" applyAlignment="1">
      <alignment horizontal="left" vertical="top" wrapText="1"/>
    </xf>
    <xf numFmtId="166" fontId="51" fillId="0" borderId="0" xfId="7" applyFont="1" applyAlignment="1">
      <alignment horizontal="left" vertical="top" wrapText="1"/>
    </xf>
    <xf numFmtId="166" fontId="51" fillId="0" borderId="0" xfId="7" applyFont="1" applyAlignment="1">
      <alignment horizontal="justify" vertical="top" wrapText="1"/>
    </xf>
    <xf numFmtId="0" fontId="36" fillId="0" borderId="0" xfId="7" applyNumberFormat="1" applyFont="1" applyAlignment="1">
      <alignment horizontal="left" vertical="top"/>
    </xf>
    <xf numFmtId="166" fontId="36" fillId="0" borderId="0" xfId="7" applyFont="1" applyAlignment="1">
      <alignment horizontal="left" vertical="top"/>
    </xf>
    <xf numFmtId="0" fontId="47" fillId="13" borderId="6" xfId="7" applyNumberFormat="1" applyFont="1" applyFill="1" applyBorder="1" applyAlignment="1">
      <alignment horizontal="center" vertical="top" wrapText="1"/>
    </xf>
    <xf numFmtId="0" fontId="51" fillId="13" borderId="6" xfId="7" applyNumberFormat="1" applyFont="1" applyFill="1" applyBorder="1" applyAlignment="1">
      <alignment horizontal="center" vertical="top" wrapText="1"/>
    </xf>
    <xf numFmtId="0" fontId="1" fillId="6" borderId="6" xfId="9" applyNumberFormat="1" applyFont="1" applyFill="1" applyBorder="1" applyAlignment="1">
      <alignment horizontal="center" vertical="top"/>
    </xf>
    <xf numFmtId="165" fontId="52" fillId="0" borderId="0" xfId="8" applyNumberFormat="1" applyFont="1" applyAlignment="1">
      <alignment horizontal="left" vertical="top"/>
    </xf>
    <xf numFmtId="165" fontId="1" fillId="0" borderId="0" xfId="8" applyNumberFormat="1" applyAlignment="1">
      <alignment vertical="top"/>
    </xf>
    <xf numFmtId="10" fontId="58" fillId="0" borderId="0" xfId="7" applyNumberFormat="1" applyFont="1" applyAlignment="1">
      <alignment horizontal="center" vertical="top" wrapText="1"/>
    </xf>
    <xf numFmtId="0" fontId="59" fillId="0" borderId="0" xfId="7" applyNumberFormat="1" applyFont="1" applyAlignment="1">
      <alignment horizontal="center" vertical="top" wrapText="1"/>
    </xf>
    <xf numFmtId="0" fontId="60" fillId="6" borderId="6" xfId="9" applyNumberFormat="1" applyFont="1" applyFill="1" applyBorder="1" applyAlignment="1">
      <alignment horizontal="left" vertical="top"/>
    </xf>
    <xf numFmtId="166" fontId="61" fillId="0" borderId="6" xfId="7" applyFont="1" applyBorder="1" applyAlignment="1">
      <alignment horizontal="left" vertical="top" wrapText="1"/>
    </xf>
    <xf numFmtId="166" fontId="61" fillId="0" borderId="11" xfId="7" applyFont="1" applyBorder="1" applyAlignment="1">
      <alignment horizontal="left" vertical="top" wrapText="1"/>
    </xf>
    <xf numFmtId="0" fontId="62" fillId="0" borderId="0" xfId="7" applyNumberFormat="1" applyFont="1" applyAlignment="1">
      <alignment vertical="top"/>
    </xf>
    <xf numFmtId="166" fontId="62" fillId="0" borderId="0" xfId="7" applyFont="1" applyAlignment="1">
      <alignment vertical="top"/>
    </xf>
    <xf numFmtId="0" fontId="61" fillId="0" borderId="6" xfId="7" applyNumberFormat="1" applyFont="1" applyBorder="1" applyAlignment="1">
      <alignment horizontal="center" vertical="top" wrapText="1"/>
    </xf>
    <xf numFmtId="0" fontId="63" fillId="13" borderId="6" xfId="7" applyNumberFormat="1" applyFont="1" applyFill="1" applyBorder="1" applyAlignment="1">
      <alignment horizontal="center" vertical="top" wrapText="1"/>
    </xf>
    <xf numFmtId="0" fontId="46" fillId="13" borderId="6" xfId="7" applyNumberFormat="1" applyFont="1" applyFill="1" applyBorder="1" applyAlignment="1">
      <alignment horizontal="center" vertical="top" wrapText="1"/>
    </xf>
    <xf numFmtId="10" fontId="1" fillId="6" borderId="6" xfId="9" applyNumberFormat="1" applyFont="1" applyFill="1" applyBorder="1" applyAlignment="1">
      <alignment horizontal="center" vertical="top"/>
    </xf>
    <xf numFmtId="0" fontId="1" fillId="0" borderId="6" xfId="8" applyNumberFormat="1" applyBorder="1" applyAlignment="1">
      <alignment horizontal="left" vertical="top" wrapText="1" indent="1"/>
    </xf>
    <xf numFmtId="164" fontId="1" fillId="0" borderId="6" xfId="2" applyNumberFormat="1" applyFill="1" applyBorder="1" applyAlignment="1">
      <alignment horizontal="left" vertical="top" wrapText="1"/>
    </xf>
    <xf numFmtId="0" fontId="1" fillId="0" borderId="6" xfId="2" applyFill="1" applyBorder="1" applyAlignment="1">
      <alignment horizontal="left" vertical="top" wrapText="1"/>
    </xf>
    <xf numFmtId="166" fontId="1" fillId="0" borderId="6" xfId="8" applyBorder="1" applyAlignment="1">
      <alignment horizontal="left" vertical="top" wrapText="1"/>
    </xf>
    <xf numFmtId="0" fontId="3" fillId="19" borderId="4" xfId="0" applyFont="1" applyFill="1" applyBorder="1" applyAlignment="1">
      <alignment vertical="top"/>
    </xf>
    <xf numFmtId="0" fontId="66" fillId="6" borderId="0" xfId="0" applyFont="1" applyFill="1" applyAlignment="1">
      <alignment horizontal="center"/>
    </xf>
    <xf numFmtId="1" fontId="21" fillId="20" borderId="1" xfId="0" applyNumberFormat="1" applyFont="1" applyFill="1" applyBorder="1" applyAlignment="1">
      <alignment horizontal="center" vertical="center"/>
    </xf>
    <xf numFmtId="0" fontId="21" fillId="20" borderId="1" xfId="0" applyFont="1" applyFill="1" applyBorder="1" applyAlignment="1">
      <alignment horizontal="center" vertical="center"/>
    </xf>
    <xf numFmtId="0" fontId="24" fillId="21" borderId="6" xfId="6" applyFont="1" applyFill="1" applyBorder="1" applyAlignment="1">
      <alignment horizontal="center" vertical="center" wrapText="1"/>
    </xf>
    <xf numFmtId="0" fontId="3" fillId="22" borderId="6" xfId="5" applyFont="1" applyFill="1" applyBorder="1" applyAlignment="1">
      <alignment horizontal="center" vertical="center" wrapText="1"/>
    </xf>
    <xf numFmtId="0" fontId="3" fillId="22" borderId="11" xfId="5" applyFont="1" applyFill="1" applyBorder="1" applyAlignment="1">
      <alignment horizontal="center" vertical="center" wrapText="1"/>
    </xf>
    <xf numFmtId="0" fontId="13" fillId="0" borderId="0" xfId="1" applyFont="1" applyAlignment="1">
      <alignment horizontal="left" vertical="top" wrapText="1"/>
    </xf>
    <xf numFmtId="166" fontId="57" fillId="0" borderId="0" xfId="26" applyFill="1" applyBorder="1" applyAlignment="1">
      <alignment horizontal="left" vertical="top" wrapText="1"/>
    </xf>
    <xf numFmtId="0" fontId="1" fillId="3" borderId="0" xfId="1" applyFill="1"/>
    <xf numFmtId="0" fontId="1" fillId="23" borderId="24" xfId="1" applyFill="1" applyBorder="1" applyAlignment="1">
      <alignment vertical="center" wrapText="1"/>
    </xf>
    <xf numFmtId="0" fontId="1" fillId="0" borderId="25" xfId="3" applyBorder="1" applyAlignment="1">
      <alignment vertical="top" wrapText="1"/>
    </xf>
    <xf numFmtId="0" fontId="1" fillId="0" borderId="6" xfId="3" applyBorder="1" applyAlignment="1">
      <alignment vertical="top" wrapText="1"/>
    </xf>
    <xf numFmtId="0" fontId="38" fillId="0" borderId="0" xfId="1" applyFont="1" applyAlignment="1">
      <alignment horizontal="center" vertical="center"/>
    </xf>
    <xf numFmtId="0" fontId="31" fillId="0" borderId="0" xfId="1" applyFont="1" applyAlignment="1">
      <alignment horizontal="right" vertical="center"/>
    </xf>
    <xf numFmtId="0" fontId="31" fillId="0" borderId="0" xfId="1" applyFont="1" applyAlignment="1">
      <alignment horizontal="left" vertical="center"/>
    </xf>
    <xf numFmtId="0" fontId="38" fillId="0" borderId="0" xfId="1" applyFont="1" applyAlignment="1">
      <alignment horizontal="left" vertical="top"/>
    </xf>
    <xf numFmtId="0" fontId="5" fillId="0" borderId="0" xfId="0" applyFont="1" applyAlignment="1">
      <alignment horizontal="right" vertical="center"/>
    </xf>
    <xf numFmtId="0" fontId="5" fillId="0" borderId="0" xfId="0" applyFont="1" applyAlignment="1">
      <alignment horizontal="center" vertical="center"/>
    </xf>
    <xf numFmtId="166" fontId="44" fillId="0" borderId="0" xfId="7" applyFont="1" applyAlignment="1">
      <alignment horizontal="right" vertical="top"/>
    </xf>
    <xf numFmtId="166" fontId="30" fillId="3" borderId="0" xfId="7" applyFont="1" applyFill="1" applyAlignment="1">
      <alignment horizontal="left" vertical="top" wrapText="1"/>
    </xf>
    <xf numFmtId="166" fontId="3" fillId="2" borderId="11" xfId="7" applyFont="1" applyFill="1" applyBorder="1" applyAlignment="1">
      <alignment horizontal="center" vertical="center" wrapText="1"/>
    </xf>
    <xf numFmtId="166" fontId="3" fillId="2" borderId="6" xfId="7" applyFont="1" applyFill="1" applyBorder="1" applyAlignment="1">
      <alignment horizontal="center" vertical="center" wrapText="1"/>
    </xf>
    <xf numFmtId="166" fontId="46" fillId="0" borderId="6" xfId="7" applyFont="1" applyBorder="1" applyAlignment="1">
      <alignment horizontal="left" vertical="top" wrapText="1"/>
    </xf>
    <xf numFmtId="0" fontId="1" fillId="0" borderId="18" xfId="8" applyNumberFormat="1" applyBorder="1" applyAlignment="1">
      <alignment horizontal="left" vertical="top" wrapText="1" indent="1"/>
    </xf>
    <xf numFmtId="164" fontId="1" fillId="0" borderId="18" xfId="2" applyNumberFormat="1" applyFill="1" applyBorder="1" applyAlignment="1">
      <alignment horizontal="left" vertical="top" wrapText="1"/>
    </xf>
    <xf numFmtId="0" fontId="1" fillId="0" borderId="18" xfId="2" applyFill="1" applyBorder="1" applyAlignment="1">
      <alignment horizontal="left" vertical="top" wrapText="1"/>
    </xf>
    <xf numFmtId="0" fontId="1" fillId="0" borderId="18" xfId="3" applyBorder="1" applyAlignment="1">
      <alignment vertical="top" wrapText="1"/>
    </xf>
    <xf numFmtId="166" fontId="1" fillId="0" borderId="18" xfId="8" applyBorder="1" applyAlignment="1">
      <alignment horizontal="left" vertical="top" wrapText="1"/>
    </xf>
    <xf numFmtId="0" fontId="1" fillId="6" borderId="6" xfId="5" applyFont="1" applyFill="1" applyBorder="1" applyAlignment="1">
      <alignment horizontal="left" vertical="center" wrapText="1"/>
    </xf>
    <xf numFmtId="0" fontId="1" fillId="0" borderId="6" xfId="0" applyFont="1" applyBorder="1" applyAlignment="1">
      <alignment horizontal="left" vertical="center"/>
    </xf>
    <xf numFmtId="0" fontId="37" fillId="10" borderId="6" xfId="0" applyFont="1" applyFill="1" applyBorder="1" applyAlignment="1">
      <alignment horizontal="left" vertical="center"/>
    </xf>
    <xf numFmtId="0" fontId="26" fillId="6" borderId="0" xfId="0" applyFont="1" applyFill="1" applyAlignment="1"/>
    <xf numFmtId="0" fontId="1" fillId="0" borderId="0" xfId="0" applyFont="1" applyAlignment="1">
      <alignment vertical="center"/>
    </xf>
    <xf numFmtId="0" fontId="33" fillId="0" borderId="0" xfId="5" applyFont="1" applyAlignment="1">
      <alignment vertical="center" wrapText="1"/>
    </xf>
    <xf numFmtId="0" fontId="1" fillId="0" borderId="0" xfId="0" applyFont="1" applyAlignment="1">
      <alignment vertical="center" wrapText="1"/>
    </xf>
    <xf numFmtId="0" fontId="33" fillId="0" borderId="0" xfId="5" applyFont="1" applyAlignment="1">
      <alignment horizontal="left" vertical="center" wrapText="1"/>
    </xf>
    <xf numFmtId="0" fontId="25" fillId="0" borderId="0" xfId="0" applyFont="1" applyAlignment="1">
      <alignment vertical="center"/>
    </xf>
    <xf numFmtId="0" fontId="1" fillId="5" borderId="6" xfId="0" applyFont="1" applyFill="1" applyBorder="1" applyAlignment="1">
      <alignment horizontal="center" vertical="center" wrapText="1"/>
    </xf>
    <xf numFmtId="0" fontId="1" fillId="0" borderId="6" xfId="0" applyFont="1" applyBorder="1" applyAlignment="1">
      <alignment horizontal="center" vertical="center" wrapText="1"/>
    </xf>
    <xf numFmtId="0" fontId="26" fillId="6" borderId="6" xfId="0" applyFont="1" applyFill="1" applyBorder="1" applyAlignment="1">
      <alignment vertical="center"/>
    </xf>
    <xf numFmtId="0" fontId="26" fillId="6" borderId="6" xfId="0" applyFont="1" applyFill="1" applyBorder="1" applyAlignment="1">
      <alignment horizontal="center" vertical="center" wrapText="1"/>
    </xf>
    <xf numFmtId="0" fontId="26" fillId="6" borderId="9" xfId="0" applyFont="1" applyFill="1" applyBorder="1" applyAlignment="1">
      <alignment horizontal="center" vertical="center" wrapText="1"/>
    </xf>
    <xf numFmtId="0" fontId="26" fillId="6" borderId="10" xfId="0" applyFont="1" applyFill="1" applyBorder="1" applyAlignment="1">
      <alignment horizontal="center" vertical="center" wrapText="1"/>
    </xf>
    <xf numFmtId="0" fontId="1" fillId="9" borderId="6" xfId="0" quotePrefix="1" applyFont="1" applyFill="1" applyBorder="1" applyAlignment="1">
      <alignment horizontal="left" vertical="center" wrapText="1"/>
    </xf>
    <xf numFmtId="0" fontId="1" fillId="6" borderId="6" xfId="0" quotePrefix="1" applyFont="1" applyFill="1" applyBorder="1" applyAlignment="1">
      <alignment horizontal="left" vertical="center" wrapText="1"/>
    </xf>
    <xf numFmtId="0" fontId="26" fillId="6" borderId="6" xfId="0" applyFont="1" applyFill="1" applyBorder="1" applyAlignment="1">
      <alignment vertical="center" wrapText="1"/>
    </xf>
    <xf numFmtId="0" fontId="1" fillId="9" borderId="6" xfId="0" applyFont="1" applyFill="1" applyBorder="1" applyAlignment="1">
      <alignment horizontal="left" vertical="center" wrapText="1"/>
    </xf>
    <xf numFmtId="0" fontId="1" fillId="6" borderId="6" xfId="0" applyFont="1" applyFill="1" applyBorder="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26" fillId="0" borderId="0" xfId="0" applyFont="1" applyAlignment="1">
      <alignment vertical="center" wrapText="1"/>
    </xf>
    <xf numFmtId="0" fontId="34" fillId="0" borderId="0" xfId="0" applyFont="1" applyAlignment="1">
      <alignment vertical="center" wrapText="1"/>
    </xf>
    <xf numFmtId="0" fontId="25" fillId="0" borderId="0" xfId="0" applyFont="1" applyAlignment="1">
      <alignment vertical="center" wrapText="1"/>
    </xf>
    <xf numFmtId="0" fontId="26" fillId="6" borderId="0" xfId="0" applyFont="1" applyFill="1" applyAlignment="1">
      <alignment vertical="center" wrapText="1"/>
    </xf>
    <xf numFmtId="0" fontId="3" fillId="11" borderId="6" xfId="5" applyFont="1" applyFill="1" applyBorder="1" applyAlignment="1">
      <alignment horizontal="left" vertical="center" wrapText="1"/>
    </xf>
    <xf numFmtId="0" fontId="37" fillId="11" borderId="6" xfId="5" applyFont="1" applyFill="1" applyBorder="1" applyAlignment="1">
      <alignment horizontal="left" vertical="center" wrapText="1"/>
    </xf>
    <xf numFmtId="0" fontId="1" fillId="0" borderId="6" xfId="0" applyFont="1" applyBorder="1" applyAlignment="1">
      <alignment horizontal="left" vertical="center" wrapText="1"/>
    </xf>
    <xf numFmtId="0" fontId="36" fillId="0" borderId="0" xfId="0" applyFont="1" applyAlignment="1">
      <alignment vertical="center" wrapText="1"/>
    </xf>
    <xf numFmtId="0" fontId="37" fillId="10" borderId="6" xfId="0" applyFont="1" applyFill="1" applyBorder="1" applyAlignment="1">
      <alignment horizontal="left" vertical="center" wrapText="1"/>
    </xf>
    <xf numFmtId="0" fontId="1" fillId="3" borderId="6" xfId="0" applyFont="1" applyFill="1" applyBorder="1" applyAlignment="1">
      <alignment horizontal="left" vertical="center" wrapText="1"/>
    </xf>
    <xf numFmtId="0" fontId="36" fillId="3" borderId="0" xfId="0" applyFont="1" applyFill="1" applyAlignment="1">
      <alignment vertical="center" wrapText="1"/>
    </xf>
    <xf numFmtId="0" fontId="1" fillId="6" borderId="0" xfId="0" applyFont="1" applyFill="1" applyAlignment="1">
      <alignment vertical="center" wrapText="1"/>
    </xf>
    <xf numFmtId="0" fontId="6" fillId="0" borderId="0" xfId="0" applyFont="1" applyAlignment="1">
      <alignment horizontal="center" vertical="center" wrapText="1"/>
    </xf>
    <xf numFmtId="0" fontId="32" fillId="21" borderId="6" xfId="5" applyFont="1" applyFill="1" applyBorder="1" applyAlignment="1">
      <alignment horizontal="center" vertical="center" wrapText="1"/>
    </xf>
    <xf numFmtId="0" fontId="3" fillId="19" borderId="6" xfId="5" applyFont="1" applyFill="1" applyBorder="1" applyAlignment="1">
      <alignment horizontal="center" vertical="center" wrapText="1"/>
    </xf>
    <xf numFmtId="0" fontId="32" fillId="19" borderId="6" xfId="5" applyFont="1" applyFill="1" applyBorder="1" applyAlignment="1">
      <alignment horizontal="center" vertical="center" wrapText="1"/>
    </xf>
    <xf numFmtId="0" fontId="1" fillId="6" borderId="6" xfId="5"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6" borderId="0" xfId="0" applyFont="1" applyFill="1" applyAlignment="1">
      <alignment horizontal="center" vertical="center" wrapText="1"/>
    </xf>
    <xf numFmtId="0" fontId="26" fillId="6" borderId="0" xfId="0" applyFont="1" applyFill="1" applyAlignment="1">
      <alignment horizontal="left" vertical="center" wrapText="1"/>
    </xf>
    <xf numFmtId="0" fontId="37" fillId="10" borderId="6" xfId="5" applyFont="1" applyFill="1" applyBorder="1" applyAlignment="1">
      <alignment horizontal="left" vertical="center" wrapText="1"/>
    </xf>
    <xf numFmtId="0" fontId="36" fillId="0" borderId="0" xfId="0" applyFont="1" applyAlignment="1">
      <alignment horizontal="left" vertical="center" wrapText="1"/>
    </xf>
    <xf numFmtId="0" fontId="1" fillId="24" borderId="28" xfId="5" applyFont="1" applyFill="1" applyBorder="1" applyAlignment="1">
      <alignment horizontal="left" vertical="center"/>
    </xf>
    <xf numFmtId="0" fontId="1" fillId="6" borderId="10" xfId="5" applyFont="1" applyFill="1" applyBorder="1" applyAlignment="1">
      <alignment horizontal="left" vertical="center" wrapText="1"/>
    </xf>
    <xf numFmtId="0" fontId="1" fillId="6" borderId="7" xfId="5" applyFont="1" applyFill="1" applyBorder="1" applyAlignment="1">
      <alignment horizontal="left" vertical="center" wrapText="1"/>
    </xf>
    <xf numFmtId="0" fontId="1" fillId="9" borderId="7" xfId="0" quotePrefix="1" applyFont="1" applyFill="1" applyBorder="1" applyAlignment="1">
      <alignment horizontal="left" vertical="center" wrapText="1"/>
    </xf>
    <xf numFmtId="0" fontId="1" fillId="6" borderId="18" xfId="5" applyFont="1" applyFill="1" applyBorder="1" applyAlignment="1">
      <alignment horizontal="left" vertical="center" wrapText="1"/>
    </xf>
    <xf numFmtId="0" fontId="1" fillId="6" borderId="15" xfId="5" applyFont="1" applyFill="1" applyBorder="1" applyAlignment="1">
      <alignment horizontal="left" vertical="center" wrapText="1"/>
    </xf>
    <xf numFmtId="0" fontId="1" fillId="9" borderId="6" xfId="5" applyFont="1" applyFill="1" applyBorder="1" applyAlignment="1">
      <alignment horizontal="left" vertical="center" wrapText="1"/>
    </xf>
    <xf numFmtId="0" fontId="1" fillId="0" borderId="8" xfId="0" applyFont="1" applyBorder="1" applyAlignment="1">
      <alignment vertical="center"/>
    </xf>
    <xf numFmtId="0" fontId="26" fillId="6" borderId="0" xfId="0" applyFont="1" applyFill="1" applyAlignment="1">
      <alignment horizontal="center" vertical="center" wrapText="1"/>
    </xf>
    <xf numFmtId="0" fontId="3" fillId="11" borderId="6" xfId="5" applyFont="1" applyFill="1" applyBorder="1" applyAlignment="1">
      <alignment vertical="center"/>
    </xf>
    <xf numFmtId="0" fontId="37" fillId="11" borderId="6" xfId="5" applyFont="1" applyFill="1" applyBorder="1" applyAlignment="1">
      <alignment vertical="center"/>
    </xf>
    <xf numFmtId="0" fontId="1" fillId="0" borderId="6" xfId="0" applyFont="1" applyBorder="1" applyAlignment="1">
      <alignment horizontal="center" vertical="center"/>
    </xf>
    <xf numFmtId="0" fontId="37" fillId="10" borderId="6" xfId="0" applyFont="1" applyFill="1" applyBorder="1" applyAlignment="1">
      <alignment horizontal="center" vertical="center"/>
    </xf>
    <xf numFmtId="0" fontId="36" fillId="0" borderId="0" xfId="0" applyFont="1" applyAlignment="1">
      <alignment horizontal="left"/>
    </xf>
    <xf numFmtId="0" fontId="1" fillId="6" borderId="6" xfId="5" quotePrefix="1" applyFont="1" applyFill="1" applyBorder="1" applyAlignment="1">
      <alignment horizontal="left" vertical="center" wrapText="1"/>
    </xf>
    <xf numFmtId="0" fontId="1" fillId="6" borderId="29" xfId="5" applyFont="1" applyFill="1" applyBorder="1" applyAlignment="1">
      <alignment horizontal="left" vertical="center" wrapText="1"/>
    </xf>
    <xf numFmtId="0" fontId="1" fillId="6" borderId="29" xfId="5" quotePrefix="1" applyFont="1" applyFill="1" applyBorder="1" applyAlignment="1">
      <alignment horizontal="left" vertical="center" wrapText="1"/>
    </xf>
    <xf numFmtId="0" fontId="1" fillId="9" borderId="29" xfId="0" applyFont="1" applyFill="1" applyBorder="1" applyAlignment="1">
      <alignment horizontal="left" vertical="center" wrapText="1"/>
    </xf>
    <xf numFmtId="0" fontId="1" fillId="6" borderId="28" xfId="5" applyFont="1" applyFill="1" applyBorder="1" applyAlignment="1">
      <alignment horizontal="left" vertical="center" wrapText="1"/>
    </xf>
    <xf numFmtId="0" fontId="1" fillId="9" borderId="28" xfId="0" quotePrefix="1" applyFont="1" applyFill="1" applyBorder="1" applyAlignment="1">
      <alignment horizontal="left" vertical="center" wrapText="1"/>
    </xf>
    <xf numFmtId="0" fontId="6" fillId="0" borderId="0" xfId="0" applyFont="1" applyAlignment="1">
      <alignment horizontal="center" vertical="center"/>
    </xf>
    <xf numFmtId="0" fontId="26" fillId="6" borderId="6" xfId="0" applyFont="1" applyFill="1" applyBorder="1" applyAlignment="1">
      <alignment horizontal="center" vertical="center"/>
    </xf>
    <xf numFmtId="0" fontId="3" fillId="11" borderId="6" xfId="5" applyFont="1" applyFill="1" applyBorder="1" applyAlignment="1">
      <alignment horizontal="center" vertical="center"/>
    </xf>
    <xf numFmtId="0" fontId="1" fillId="6" borderId="0" xfId="0" applyFont="1" applyFill="1" applyAlignment="1">
      <alignment horizontal="center"/>
    </xf>
    <xf numFmtId="0" fontId="0" fillId="0" borderId="0" xfId="0" applyAlignment="1">
      <alignment wrapText="1"/>
    </xf>
    <xf numFmtId="0" fontId="47" fillId="0" borderId="0" xfId="0" applyFont="1" applyAlignment="1">
      <alignment vertical="center" wrapText="1"/>
    </xf>
    <xf numFmtId="0" fontId="1" fillId="6" borderId="30" xfId="5" applyFont="1" applyFill="1" applyBorder="1" applyAlignment="1">
      <alignment horizontal="left" vertical="center" wrapText="1"/>
    </xf>
    <xf numFmtId="0" fontId="47" fillId="0" borderId="29" xfId="0" applyFont="1" applyBorder="1" applyAlignment="1">
      <alignment vertical="center" wrapText="1"/>
    </xf>
    <xf numFmtId="0" fontId="47" fillId="0" borderId="30" xfId="0" applyFont="1" applyBorder="1" applyAlignment="1">
      <alignment vertical="center" wrapText="1"/>
    </xf>
    <xf numFmtId="0" fontId="67" fillId="0" borderId="0" xfId="0" applyFont="1" applyAlignment="1">
      <alignment wrapText="1"/>
    </xf>
    <xf numFmtId="0" fontId="0" fillId="26" borderId="0" xfId="0" applyFill="1" applyAlignment="1">
      <alignment wrapText="1"/>
    </xf>
    <xf numFmtId="0" fontId="67" fillId="0" borderId="28" xfId="0" applyFont="1" applyBorder="1" applyAlignment="1">
      <alignment wrapText="1"/>
    </xf>
    <xf numFmtId="0" fontId="67" fillId="25" borderId="28" xfId="0" applyFont="1" applyFill="1" applyBorder="1" applyAlignment="1">
      <alignment wrapText="1"/>
    </xf>
    <xf numFmtId="0" fontId="0" fillId="26" borderId="28" xfId="0" applyFill="1" applyBorder="1" applyAlignment="1">
      <alignment wrapText="1"/>
    </xf>
    <xf numFmtId="0" fontId="67" fillId="0" borderId="28" xfId="0" applyFont="1" applyBorder="1" applyAlignment="1">
      <alignment horizontal="center" vertical="center" wrapText="1"/>
    </xf>
    <xf numFmtId="0" fontId="67" fillId="0" borderId="28" xfId="0" quotePrefix="1" applyFont="1" applyBorder="1" applyAlignment="1">
      <alignment horizontal="center" vertical="center" wrapText="1"/>
    </xf>
    <xf numFmtId="0" fontId="67" fillId="27" borderId="28" xfId="0" applyFont="1" applyFill="1" applyBorder="1" applyAlignment="1">
      <alignment wrapText="1"/>
    </xf>
    <xf numFmtId="0" fontId="1" fillId="6" borderId="31" xfId="5" applyFont="1" applyFill="1" applyBorder="1" applyAlignment="1">
      <alignment horizontal="left" vertical="center" wrapText="1"/>
    </xf>
    <xf numFmtId="0" fontId="1" fillId="9" borderId="31" xfId="0" applyFont="1" applyFill="1" applyBorder="1" applyAlignment="1">
      <alignment horizontal="left" vertical="center" wrapText="1"/>
    </xf>
    <xf numFmtId="0" fontId="1" fillId="6" borderId="16" xfId="5" applyFont="1" applyFill="1" applyBorder="1" applyAlignment="1">
      <alignment horizontal="left" vertical="center" wrapText="1"/>
    </xf>
    <xf numFmtId="0" fontId="1" fillId="6" borderId="11" xfId="0" quotePrefix="1" applyFont="1" applyFill="1" applyBorder="1" applyAlignment="1">
      <alignment horizontal="left" vertical="center" wrapText="1"/>
    </xf>
    <xf numFmtId="0" fontId="1" fillId="6" borderId="32" xfId="0" quotePrefix="1" applyFont="1" applyFill="1" applyBorder="1" applyAlignment="1">
      <alignment horizontal="left" vertical="center" wrapText="1"/>
    </xf>
    <xf numFmtId="0" fontId="1" fillId="6" borderId="33" xfId="5" applyFont="1" applyFill="1" applyBorder="1" applyAlignment="1">
      <alignment horizontal="left" vertical="center" wrapText="1"/>
    </xf>
    <xf numFmtId="0" fontId="1" fillId="6" borderId="34" xfId="5" applyFont="1" applyFill="1" applyBorder="1" applyAlignment="1">
      <alignment horizontal="left" vertical="center" wrapText="1"/>
    </xf>
    <xf numFmtId="0" fontId="1" fillId="6" borderId="18" xfId="0" applyFont="1" applyFill="1" applyBorder="1" applyAlignment="1">
      <alignment vertical="center" wrapText="1"/>
    </xf>
    <xf numFmtId="0" fontId="1" fillId="6" borderId="35" xfId="0" applyFont="1" applyFill="1" applyBorder="1" applyAlignment="1">
      <alignment vertical="center" wrapText="1"/>
    </xf>
    <xf numFmtId="0" fontId="2" fillId="21" borderId="22" xfId="1" applyFont="1" applyFill="1" applyBorder="1" applyAlignment="1">
      <alignment horizontal="left" vertical="top" wrapText="1"/>
    </xf>
    <xf numFmtId="0" fontId="2" fillId="21" borderId="23" xfId="1" applyFont="1" applyFill="1" applyBorder="1" applyAlignment="1">
      <alignment horizontal="left" vertical="top" wrapText="1"/>
    </xf>
    <xf numFmtId="0" fontId="0" fillId="0" borderId="26" xfId="0" applyBorder="1" applyAlignment="1">
      <alignment vertical="top"/>
    </xf>
    <xf numFmtId="0" fontId="2" fillId="2" borderId="4" xfId="1" applyFont="1" applyFill="1" applyBorder="1" applyAlignment="1">
      <alignment horizontal="left" vertical="center" wrapText="1"/>
    </xf>
    <xf numFmtId="0" fontId="2" fillId="2" borderId="5" xfId="1" applyFont="1" applyFill="1" applyBorder="1" applyAlignment="1">
      <alignment horizontal="left" vertical="center" wrapText="1"/>
    </xf>
    <xf numFmtId="0" fontId="2" fillId="2" borderId="3" xfId="1" applyFont="1" applyFill="1" applyBorder="1" applyAlignment="1">
      <alignment horizontal="left" vertical="center" wrapText="1"/>
    </xf>
    <xf numFmtId="0" fontId="1" fillId="7" borderId="1" xfId="1" applyFill="1" applyBorder="1" applyAlignment="1">
      <alignment horizontal="center" vertical="center" wrapText="1"/>
    </xf>
    <xf numFmtId="0" fontId="1" fillId="7" borderId="27" xfId="1" applyFill="1" applyBorder="1" applyAlignment="1">
      <alignment horizontal="center" vertical="center" wrapText="1"/>
    </xf>
    <xf numFmtId="0" fontId="13" fillId="0" borderId="1" xfId="1" applyFont="1" applyBorder="1" applyAlignment="1">
      <alignment horizontal="left" vertical="top" wrapText="1"/>
    </xf>
    <xf numFmtId="0" fontId="13" fillId="0" borderId="4" xfId="1" applyFont="1" applyBorder="1" applyAlignment="1">
      <alignment horizontal="left" vertical="top" wrapText="1"/>
    </xf>
    <xf numFmtId="0" fontId="3" fillId="19" borderId="4" xfId="0" applyFont="1" applyFill="1" applyBorder="1" applyAlignment="1">
      <alignment horizontal="center" vertical="top"/>
    </xf>
    <xf numFmtId="0" fontId="3" fillId="19" borderId="5" xfId="0" applyFont="1" applyFill="1" applyBorder="1" applyAlignment="1">
      <alignment horizontal="center" vertical="top"/>
    </xf>
    <xf numFmtId="0" fontId="3" fillId="19" borderId="3" xfId="0" applyFont="1" applyFill="1" applyBorder="1" applyAlignment="1">
      <alignment horizontal="center" vertical="top"/>
    </xf>
    <xf numFmtId="0" fontId="38" fillId="0" borderId="0" xfId="1" applyFont="1" applyAlignment="1">
      <alignment horizontal="center" vertical="center"/>
    </xf>
    <xf numFmtId="0" fontId="31" fillId="0" borderId="0" xfId="1" applyFont="1" applyAlignment="1">
      <alignment horizontal="right" vertical="center"/>
    </xf>
    <xf numFmtId="0" fontId="64" fillId="8" borderId="0" xfId="1" applyFont="1" applyFill="1" applyAlignment="1">
      <alignment horizontal="center"/>
    </xf>
    <xf numFmtId="0" fontId="31" fillId="0" borderId="0" xfId="1" applyFont="1" applyAlignment="1">
      <alignment horizontal="left" vertical="center"/>
    </xf>
    <xf numFmtId="0" fontId="1" fillId="6" borderId="4" xfId="5" applyFont="1" applyFill="1" applyBorder="1" applyAlignment="1">
      <alignment horizontal="left" vertical="top" wrapText="1"/>
    </xf>
    <xf numFmtId="0" fontId="1" fillId="6" borderId="5" xfId="5" applyFont="1" applyFill="1" applyBorder="1" applyAlignment="1">
      <alignment horizontal="left" vertical="top" wrapText="1"/>
    </xf>
    <xf numFmtId="0" fontId="1" fillId="6" borderId="3" xfId="5" applyFont="1" applyFill="1" applyBorder="1" applyAlignment="1">
      <alignment horizontal="left" vertical="top" wrapText="1"/>
    </xf>
    <xf numFmtId="0" fontId="38" fillId="0" borderId="0" xfId="1" applyFont="1" applyAlignment="1">
      <alignment horizontal="left" vertical="top" wrapText="1"/>
    </xf>
    <xf numFmtId="0" fontId="38" fillId="0" borderId="0" xfId="1" applyFont="1" applyAlignment="1">
      <alignment horizontal="left" vertical="top"/>
    </xf>
    <xf numFmtId="0" fontId="65" fillId="8" borderId="0" xfId="1" applyFont="1" applyFill="1" applyAlignment="1">
      <alignment horizontal="center" vertical="top"/>
    </xf>
    <xf numFmtId="0" fontId="39" fillId="0" borderId="0" xfId="6" applyFont="1" applyAlignment="1">
      <alignment horizontal="left" vertical="top" wrapText="1"/>
    </xf>
    <xf numFmtId="0" fontId="38" fillId="0" borderId="0" xfId="6" applyFont="1" applyAlignment="1">
      <alignment horizontal="left" vertical="top" wrapText="1"/>
    </xf>
    <xf numFmtId="0" fontId="64" fillId="8" borderId="0" xfId="0" applyFont="1" applyFill="1" applyAlignment="1">
      <alignment horizontal="center"/>
    </xf>
    <xf numFmtId="0" fontId="3" fillId="11" borderId="15" xfId="5" applyFont="1" applyFill="1" applyBorder="1" applyAlignment="1">
      <alignment horizontal="left" vertical="center" wrapText="1"/>
    </xf>
    <xf numFmtId="0" fontId="3" fillId="11" borderId="16" xfId="5" applyFont="1" applyFill="1" applyBorder="1" applyAlignment="1">
      <alignment horizontal="left" vertical="center" wrapText="1"/>
    </xf>
    <xf numFmtId="0" fontId="3" fillId="11" borderId="11" xfId="5" applyFont="1" applyFill="1" applyBorder="1" applyAlignment="1">
      <alignment horizontal="left" vertical="center" wrapText="1"/>
    </xf>
    <xf numFmtId="0" fontId="3" fillId="19" borderId="7" xfId="0" applyFont="1" applyFill="1" applyBorder="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right" vertical="center" wrapText="1"/>
    </xf>
    <xf numFmtId="0" fontId="1" fillId="0" borderId="6" xfId="5" applyFont="1" applyBorder="1" applyAlignment="1">
      <alignment horizontal="left" vertical="center" wrapText="1"/>
    </xf>
    <xf numFmtId="0" fontId="1" fillId="0" borderId="6" xfId="5" quotePrefix="1" applyFont="1" applyBorder="1" applyAlignment="1">
      <alignment horizontal="left" vertical="center" wrapText="1"/>
    </xf>
    <xf numFmtId="0" fontId="5" fillId="0" borderId="0" xfId="0" applyFont="1" applyAlignment="1">
      <alignment horizontal="right" vertical="center" wrapText="1"/>
    </xf>
    <xf numFmtId="0" fontId="64" fillId="8" borderId="0" xfId="0" applyFont="1" applyFill="1" applyAlignment="1">
      <alignment horizontal="center" vertical="center" wrapText="1"/>
    </xf>
    <xf numFmtId="165" fontId="1" fillId="0" borderId="6" xfId="5" applyNumberFormat="1" applyFont="1" applyBorder="1" applyAlignment="1">
      <alignment horizontal="left" vertical="center" wrapText="1"/>
    </xf>
    <xf numFmtId="0" fontId="3" fillId="11" borderId="15" xfId="5" applyFont="1" applyFill="1" applyBorder="1" applyAlignment="1">
      <alignment horizontal="left" vertical="center"/>
    </xf>
    <xf numFmtId="0" fontId="3" fillId="11" borderId="16" xfId="5" applyFont="1" applyFill="1" applyBorder="1" applyAlignment="1">
      <alignment horizontal="left" vertical="center"/>
    </xf>
    <xf numFmtId="0" fontId="3" fillId="11" borderId="11" xfId="5" applyFont="1" applyFill="1" applyBorder="1" applyAlignment="1">
      <alignment horizontal="left" vertical="center"/>
    </xf>
    <xf numFmtId="0" fontId="5" fillId="0" borderId="0" xfId="0" applyFont="1" applyAlignment="1">
      <alignment horizontal="right" vertical="center"/>
    </xf>
    <xf numFmtId="0" fontId="64" fillId="8" borderId="0" xfId="0" applyFont="1" applyFill="1" applyAlignment="1">
      <alignment horizontal="center" vertical="center"/>
    </xf>
    <xf numFmtId="0" fontId="6" fillId="0" borderId="17" xfId="0" applyFont="1" applyBorder="1" applyAlignment="1">
      <alignment horizontal="right" vertical="center"/>
    </xf>
    <xf numFmtId="0" fontId="3" fillId="19" borderId="12" xfId="0" applyFont="1" applyFill="1" applyBorder="1" applyAlignment="1">
      <alignment horizontal="center" vertical="center" wrapText="1"/>
    </xf>
    <xf numFmtId="0" fontId="3" fillId="19" borderId="13" xfId="0" applyFont="1" applyFill="1" applyBorder="1" applyAlignment="1">
      <alignment horizontal="center" vertical="center" wrapText="1"/>
    </xf>
    <xf numFmtId="0" fontId="3" fillId="19" borderId="14" xfId="0" applyFont="1" applyFill="1" applyBorder="1" applyAlignment="1">
      <alignment horizontal="center" vertical="center" wrapText="1"/>
    </xf>
    <xf numFmtId="0" fontId="5" fillId="0" borderId="0" xfId="0" applyFont="1" applyAlignment="1">
      <alignment horizontal="center" vertical="center"/>
    </xf>
    <xf numFmtId="0" fontId="3" fillId="11" borderId="15" xfId="5" applyFont="1" applyFill="1" applyBorder="1" applyAlignment="1">
      <alignment vertical="center"/>
    </xf>
    <xf numFmtId="0" fontId="3" fillId="11" borderId="16" xfId="5" applyFont="1" applyFill="1" applyBorder="1" applyAlignment="1">
      <alignment vertical="center"/>
    </xf>
    <xf numFmtId="0" fontId="3" fillId="11" borderId="11" xfId="5" applyFont="1" applyFill="1" applyBorder="1" applyAlignment="1">
      <alignment vertical="center"/>
    </xf>
    <xf numFmtId="0" fontId="3" fillId="2" borderId="12" xfId="7" applyNumberFormat="1" applyFont="1" applyFill="1" applyBorder="1" applyAlignment="1">
      <alignment horizontal="center" vertical="center" wrapText="1"/>
    </xf>
    <xf numFmtId="0" fontId="3" fillId="2" borderId="10" xfId="7" applyNumberFormat="1" applyFont="1" applyFill="1" applyBorder="1" applyAlignment="1">
      <alignment horizontal="center" vertical="center" wrapText="1"/>
    </xf>
    <xf numFmtId="166" fontId="30" fillId="3" borderId="0" xfId="7" applyFont="1" applyFill="1" applyAlignment="1">
      <alignment horizontal="left" vertical="top" wrapText="1"/>
    </xf>
    <xf numFmtId="0" fontId="3" fillId="2" borderId="14" xfId="7" applyNumberFormat="1" applyFont="1" applyFill="1" applyBorder="1" applyAlignment="1">
      <alignment horizontal="center" vertical="center" wrapText="1"/>
    </xf>
    <xf numFmtId="0" fontId="3" fillId="2" borderId="19" xfId="7" applyNumberFormat="1" applyFont="1" applyFill="1" applyBorder="1" applyAlignment="1">
      <alignment horizontal="center" vertical="center" wrapText="1"/>
    </xf>
    <xf numFmtId="166" fontId="3" fillId="2" borderId="18" xfId="7" applyFont="1" applyFill="1" applyBorder="1" applyAlignment="1">
      <alignment horizontal="center" vertical="center" wrapText="1"/>
    </xf>
    <xf numFmtId="166" fontId="3" fillId="2" borderId="20" xfId="7" applyFont="1" applyFill="1" applyBorder="1" applyAlignment="1">
      <alignment horizontal="center" vertical="center" wrapText="1"/>
    </xf>
    <xf numFmtId="166" fontId="3" fillId="2" borderId="15" xfId="7" applyFont="1" applyFill="1" applyBorder="1" applyAlignment="1">
      <alignment horizontal="center" vertical="center" wrapText="1"/>
    </xf>
    <xf numFmtId="166" fontId="3" fillId="2" borderId="16" xfId="7" applyFont="1" applyFill="1" applyBorder="1" applyAlignment="1">
      <alignment horizontal="center" vertical="center" wrapText="1"/>
    </xf>
    <xf numFmtId="166" fontId="3" fillId="2" borderId="11" xfId="7" applyFont="1" applyFill="1" applyBorder="1" applyAlignment="1">
      <alignment horizontal="center" vertical="center" wrapText="1"/>
    </xf>
    <xf numFmtId="0" fontId="3" fillId="2" borderId="18" xfId="7" applyNumberFormat="1" applyFont="1" applyFill="1" applyBorder="1" applyAlignment="1">
      <alignment horizontal="center" vertical="center" wrapText="1"/>
    </xf>
    <xf numFmtId="0" fontId="3" fillId="2" borderId="7" xfId="7" applyNumberFormat="1" applyFont="1" applyFill="1" applyBorder="1" applyAlignment="1">
      <alignment horizontal="center" vertical="center" wrapText="1"/>
    </xf>
    <xf numFmtId="166" fontId="46" fillId="0" borderId="6" xfId="7" applyFont="1" applyBorder="1" applyAlignment="1">
      <alignment horizontal="left" vertical="top" wrapText="1"/>
    </xf>
    <xf numFmtId="0" fontId="48" fillId="0" borderId="15" xfId="7" applyNumberFormat="1" applyFont="1" applyBorder="1" applyAlignment="1">
      <alignment horizontal="left" vertical="top" wrapText="1"/>
    </xf>
    <xf numFmtId="0" fontId="48" fillId="0" borderId="11" xfId="7" applyNumberFormat="1" applyFont="1" applyBorder="1" applyAlignment="1">
      <alignment horizontal="left" vertical="top" wrapText="1"/>
    </xf>
    <xf numFmtId="166" fontId="3" fillId="2" borderId="6" xfId="7" applyFont="1" applyFill="1" applyBorder="1" applyAlignment="1">
      <alignment horizontal="center" vertical="center" wrapText="1"/>
    </xf>
    <xf numFmtId="0" fontId="61" fillId="0" borderId="15" xfId="7" applyNumberFormat="1" applyFont="1" applyBorder="1" applyAlignment="1">
      <alignment horizontal="left" vertical="top" wrapText="1"/>
    </xf>
    <xf numFmtId="0" fontId="61" fillId="0" borderId="11" xfId="7" applyNumberFormat="1" applyFont="1" applyBorder="1" applyAlignment="1">
      <alignment horizontal="left" vertical="top" wrapText="1"/>
    </xf>
    <xf numFmtId="166" fontId="43" fillId="12" borderId="0" xfId="7" applyFont="1" applyFill="1" applyAlignment="1">
      <alignment horizontal="center" vertical="top"/>
    </xf>
    <xf numFmtId="166" fontId="44" fillId="0" borderId="0" xfId="7" applyFont="1" applyAlignment="1">
      <alignment horizontal="left" vertical="top"/>
    </xf>
    <xf numFmtId="166" fontId="44" fillId="0" borderId="0" xfId="7" applyFont="1" applyAlignment="1">
      <alignment horizontal="right" vertical="top"/>
    </xf>
    <xf numFmtId="166" fontId="3" fillId="2" borderId="8" xfId="7" applyFont="1" applyFill="1" applyBorder="1" applyAlignment="1">
      <alignment horizontal="center" vertical="center" wrapText="1"/>
    </xf>
    <xf numFmtId="166" fontId="3" fillId="2" borderId="0" xfId="7" applyFont="1" applyFill="1" applyAlignment="1">
      <alignment horizontal="center" vertical="center" wrapText="1"/>
    </xf>
  </cellXfs>
  <cellStyles count="27">
    <cellStyle name="background" xfId="10" xr:uid="{00000000-0005-0000-0000-000000000000}"/>
    <cellStyle name="background 2" xfId="11" xr:uid="{00000000-0005-0000-0000-000001000000}"/>
    <cellStyle name="body_tyext" xfId="12" xr:uid="{00000000-0005-0000-0000-000002000000}"/>
    <cellStyle name="cell" xfId="13" xr:uid="{00000000-0005-0000-0000-000003000000}"/>
    <cellStyle name="document title" xfId="14" xr:uid="{00000000-0005-0000-0000-000004000000}"/>
    <cellStyle name="group" xfId="15" xr:uid="{00000000-0005-0000-0000-000005000000}"/>
    <cellStyle name="Header" xfId="16" xr:uid="{00000000-0005-0000-0000-000006000000}"/>
    <cellStyle name="Heading" xfId="17" xr:uid="{00000000-0005-0000-0000-000007000000}"/>
    <cellStyle name="Hyperlink" xfId="4" builtinId="8"/>
    <cellStyle name="Hyperlink 2" xfId="26" xr:uid="{00000000-0005-0000-0000-000009000000}"/>
    <cellStyle name="Normal" xfId="0" builtinId="0"/>
    <cellStyle name="Normal 2" xfId="1" xr:uid="{00000000-0005-0000-0000-00000B000000}"/>
    <cellStyle name="Normal 2 2" xfId="3" xr:uid="{00000000-0005-0000-0000-00000C000000}"/>
    <cellStyle name="Normal 2 3" xfId="8" xr:uid="{00000000-0005-0000-0000-00000D000000}"/>
    <cellStyle name="Normal 3" xfId="7" xr:uid="{00000000-0005-0000-0000-00000E000000}"/>
    <cellStyle name="Normal 4" xfId="9" xr:uid="{00000000-0005-0000-0000-00000F000000}"/>
    <cellStyle name="Normal 6" xfId="18" xr:uid="{00000000-0005-0000-0000-000010000000}"/>
    <cellStyle name="Normal_GUI - Checklist" xfId="6" xr:uid="{00000000-0005-0000-0000-000011000000}"/>
    <cellStyle name="Normal_Sheet1" xfId="5" xr:uid="{00000000-0005-0000-0000-000012000000}"/>
    <cellStyle name="page title" xfId="19" xr:uid="{00000000-0005-0000-0000-000013000000}"/>
    <cellStyle name="Paragrap title" xfId="20" xr:uid="{00000000-0005-0000-0000-000014000000}"/>
    <cellStyle name="Paragrap title 2" xfId="21" xr:uid="{00000000-0005-0000-0000-000015000000}"/>
    <cellStyle name="Percent 2" xfId="22" xr:uid="{00000000-0005-0000-0000-000016000000}"/>
    <cellStyle name="Table header" xfId="23" xr:uid="{00000000-0005-0000-0000-000017000000}"/>
    <cellStyle name="Table header 2" xfId="24" xr:uid="{00000000-0005-0000-0000-000018000000}"/>
    <cellStyle name="table_cell" xfId="2" xr:uid="{00000000-0005-0000-0000-000019000000}"/>
    <cellStyle name="標準_040802 債権ＤＢ" xfId="25" xr:uid="{00000000-0005-0000-0000-00001A000000}"/>
  </cellStyles>
  <dxfs count="16">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b/>
        <i val="0"/>
        <color theme="0"/>
      </font>
      <fill>
        <patternFill>
          <bgColor theme="6"/>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5" tint="0.79998168889431442"/>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ill>
        <patternFill>
          <bgColor theme="4"/>
        </patternFill>
      </fill>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theme="5"/>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NashTech Table Style 1" defaultPivotStyle="PivotStyleLight16">
    <tableStyle name="NashTech Table Style 1" pivot="0" count="2" xr9:uid="{00000000-0011-0000-FFFF-FFFF00000000}">
      <tableStyleElement type="wholeTable" dxfId="15"/>
      <tableStyleElement type="headerRow" dxfId="14"/>
    </tableStyle>
    <tableStyle name="NashTech Table Style 2" pivot="0" count="3" xr9:uid="{00000000-0011-0000-FFFF-FFFF01000000}">
      <tableStyleElement type="wholeTable" dxfId="13"/>
      <tableStyleElement type="headerRow" dxfId="12"/>
      <tableStyleElement type="firstRowStripe" dxfId="11"/>
    </tableStyle>
    <tableStyle name="NashTech Table Style 4" pivot="0" count="3" xr9:uid="{00000000-0011-0000-FFFF-FFFF02000000}">
      <tableStyleElement type="wholeTable" dxfId="10"/>
      <tableStyleElement type="headerRow" dxfId="9"/>
      <tableStyleElement type="firstColumnStripe" dxfId="8"/>
    </tableStyle>
    <tableStyle name="Table Style 1" pivot="0" count="2" xr9:uid="{00000000-0011-0000-FFFF-FFFF03000000}">
      <tableStyleElement type="wholeTable" dxfId="7"/>
      <tableStyleElement type="headerRow" dxfId="6"/>
    </tableStyle>
  </tableStyles>
  <colors>
    <mruColors>
      <color rgb="FFBFBFBF"/>
      <color rgb="FF6D829F"/>
      <color rgb="FFF2F2F2"/>
      <color rgb="FF6D828B"/>
      <color rgb="FFCC23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171450</xdr:rowOff>
    </xdr:from>
    <xdr:to>
      <xdr:col>0</xdr:col>
      <xdr:colOff>857250</xdr:colOff>
      <xdr:row>3</xdr:row>
      <xdr:rowOff>57150</xdr:rowOff>
    </xdr:to>
    <xdr:pic>
      <xdr:nvPicPr>
        <xdr:cNvPr id="3" name="Picture 2" descr="image533567">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71450"/>
          <a:ext cx="76200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858520</xdr:colOff>
      <xdr:row>4</xdr:row>
      <xdr:rowOff>125095</xdr:rowOff>
    </xdr:to>
    <xdr:pic>
      <xdr:nvPicPr>
        <xdr:cNvPr id="3" name="Picture 2">
          <a:extLst>
            <a:ext uri="{FF2B5EF4-FFF2-40B4-BE49-F238E27FC236}">
              <a16:creationId xmlns:a16="http://schemas.microsoft.com/office/drawing/2014/main" id="{00000000-0008-0000-07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0" y="0"/>
          <a:ext cx="1125220" cy="112522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ngocnguyentt\AppData\Local\Microsoft\Windows\INetCache\Content.Outlook\T1SE965E\HNVN_SD_016_01_Template_Process_Improvement_Opportunities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1"/>
      <sheetName val="Sheet2"/>
      <sheetName val="Status"/>
      <sheetName val="Common"/>
      <sheetName val="Guideline"/>
      <sheetName val="Datalist"/>
      <sheetName val="smoke test value"/>
      <sheetName val="Sheet1"/>
    </sheetNames>
    <sheetDataSet>
      <sheetData sheetId="0"/>
      <sheetData sheetId="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NewTheme">
  <a:themeElements>
    <a:clrScheme name="Branding">
      <a:dk1>
        <a:srgbClr val="323232"/>
      </a:dk1>
      <a:lt1>
        <a:srgbClr val="FFFFFF"/>
      </a:lt1>
      <a:dk2>
        <a:srgbClr val="691F79"/>
      </a:dk2>
      <a:lt2>
        <a:srgbClr val="F26E32"/>
      </a:lt2>
      <a:accent1>
        <a:srgbClr val="EBEBEB"/>
      </a:accent1>
      <a:accent2>
        <a:srgbClr val="576BE3"/>
      </a:accent2>
      <a:accent3>
        <a:srgbClr val="576BE3"/>
      </a:accent3>
      <a:accent4>
        <a:srgbClr val="E30613"/>
      </a:accent4>
      <a:accent5>
        <a:srgbClr val="E0077E"/>
      </a:accent5>
      <a:accent6>
        <a:srgbClr val="F3AD33"/>
      </a:accent6>
      <a:hlink>
        <a:srgbClr val="E30613"/>
      </a:hlink>
      <a:folHlink>
        <a:srgbClr val="6F717D"/>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showGridLines="0" workbookViewId="0">
      <selection activeCell="A13" sqref="A13:F13"/>
    </sheetView>
  </sheetViews>
  <sheetFormatPr defaultColWidth="0" defaultRowHeight="13.8" zeroHeight="1"/>
  <cols>
    <col min="1" max="1" width="12" style="17" customWidth="1"/>
    <col min="2" max="2" width="17" style="17" customWidth="1"/>
    <col min="3" max="3" width="16.5546875" style="17" customWidth="1"/>
    <col min="4" max="4" width="31.44140625" style="17" customWidth="1"/>
    <col min="5" max="5" width="34.44140625" style="17" customWidth="1"/>
    <col min="6" max="6" width="12.33203125" style="17" customWidth="1"/>
    <col min="7" max="16384" width="0" style="17" hidden="1"/>
  </cols>
  <sheetData>
    <row r="1" spans="1:6">
      <c r="A1" s="15"/>
      <c r="B1" s="16"/>
      <c r="C1" s="16"/>
      <c r="D1" s="16"/>
      <c r="E1" s="46" t="s">
        <v>0</v>
      </c>
      <c r="F1" s="16"/>
    </row>
    <row r="2" spans="1:6" ht="21">
      <c r="A2" s="37" t="s">
        <v>1</v>
      </c>
      <c r="B2" s="18"/>
      <c r="C2" s="18"/>
      <c r="D2" s="18"/>
      <c r="E2" s="18"/>
      <c r="F2" s="18"/>
    </row>
    <row r="3" spans="1:6">
      <c r="A3" s="18"/>
      <c r="B3" s="18"/>
      <c r="C3" s="18"/>
      <c r="D3" s="18"/>
      <c r="E3" s="18"/>
      <c r="F3" s="18"/>
    </row>
    <row r="4" spans="1:6" ht="15" customHeight="1">
      <c r="A4" s="226" t="s">
        <v>2</v>
      </c>
      <c r="B4" s="227"/>
      <c r="C4" s="227"/>
      <c r="D4" s="227"/>
      <c r="E4" s="228"/>
      <c r="F4" s="18"/>
    </row>
    <row r="5" spans="1:6">
      <c r="A5" s="229" t="s">
        <v>3</v>
      </c>
      <c r="B5" s="229"/>
      <c r="C5" s="230" t="s">
        <v>4</v>
      </c>
      <c r="D5" s="230"/>
      <c r="E5" s="230"/>
      <c r="F5" s="18"/>
    </row>
    <row r="6" spans="1:6" ht="29.25" customHeight="1">
      <c r="A6" s="231" t="s">
        <v>5</v>
      </c>
      <c r="B6" s="232"/>
      <c r="C6" s="225" t="s">
        <v>6</v>
      </c>
      <c r="D6" s="225"/>
      <c r="E6" s="225"/>
      <c r="F6" s="18"/>
    </row>
    <row r="7" spans="1:6" ht="29.25" customHeight="1">
      <c r="A7" s="111"/>
      <c r="B7" s="111"/>
      <c r="C7" s="112"/>
      <c r="D7" s="112"/>
      <c r="E7" s="112"/>
      <c r="F7" s="18"/>
    </row>
    <row r="8" spans="1:6" s="113" customFormat="1" ht="29.25" customHeight="1">
      <c r="A8" s="223" t="s">
        <v>7</v>
      </c>
      <c r="B8" s="224"/>
      <c r="C8" s="224"/>
      <c r="D8" s="224"/>
      <c r="E8" s="224"/>
      <c r="F8" s="224"/>
    </row>
    <row r="9" spans="1:6" s="113" customFormat="1" ht="15" customHeight="1">
      <c r="A9" s="114" t="s">
        <v>8</v>
      </c>
      <c r="B9" s="114" t="s">
        <v>9</v>
      </c>
      <c r="C9" s="114" t="s">
        <v>10</v>
      </c>
      <c r="D9" s="114" t="s">
        <v>11</v>
      </c>
      <c r="E9" s="114" t="s">
        <v>12</v>
      </c>
      <c r="F9" s="114" t="s">
        <v>13</v>
      </c>
    </row>
    <row r="10" spans="1:6" s="113" customFormat="1" ht="39.6">
      <c r="A10" s="100" t="s">
        <v>14</v>
      </c>
      <c r="B10" s="101" t="s">
        <v>15</v>
      </c>
      <c r="C10" s="102" t="s">
        <v>16</v>
      </c>
      <c r="D10" s="116" t="s">
        <v>17</v>
      </c>
      <c r="E10" s="103" t="s">
        <v>18</v>
      </c>
      <c r="F10" s="115" t="s">
        <v>19</v>
      </c>
    </row>
    <row r="11" spans="1:6" s="113" customFormat="1" ht="26.4">
      <c r="A11" s="100">
        <v>1.3</v>
      </c>
      <c r="B11" s="101">
        <v>43082</v>
      </c>
      <c r="C11" s="102" t="s">
        <v>16</v>
      </c>
      <c r="D11" s="116" t="s">
        <v>20</v>
      </c>
      <c r="E11" s="103" t="s">
        <v>18</v>
      </c>
      <c r="F11" s="115" t="s">
        <v>19</v>
      </c>
    </row>
    <row r="12" spans="1:6" s="113" customFormat="1" ht="105.6">
      <c r="A12" s="128">
        <v>1.4</v>
      </c>
      <c r="B12" s="129" t="s">
        <v>21</v>
      </c>
      <c r="C12" s="130" t="s">
        <v>16</v>
      </c>
      <c r="D12" s="131" t="s">
        <v>22</v>
      </c>
      <c r="E12" s="132" t="s">
        <v>18</v>
      </c>
      <c r="F12" s="115" t="s">
        <v>19</v>
      </c>
    </row>
    <row r="13" spans="1:6" s="113" customFormat="1" ht="30" customHeight="1">
      <c r="A13" s="225" t="s">
        <v>23</v>
      </c>
      <c r="B13" s="225"/>
      <c r="C13" s="225"/>
      <c r="D13" s="225"/>
      <c r="E13" s="225"/>
      <c r="F13" s="225"/>
    </row>
    <row r="14" spans="1:6">
      <c r="A14" s="18"/>
      <c r="B14" s="18"/>
      <c r="C14" s="18"/>
      <c r="D14" s="18"/>
      <c r="E14" s="18"/>
      <c r="F14" s="18"/>
    </row>
    <row r="15" spans="1:6">
      <c r="A15" s="18"/>
      <c r="B15" s="18"/>
      <c r="C15" s="18"/>
      <c r="D15" s="18"/>
      <c r="E15" s="18"/>
      <c r="F15" s="18"/>
    </row>
    <row r="16" spans="1:6">
      <c r="A16" s="18"/>
      <c r="B16" s="18"/>
      <c r="C16" s="18"/>
      <c r="D16" s="18"/>
      <c r="E16" s="18"/>
      <c r="F16" s="18"/>
    </row>
    <row r="17" spans="1:6">
      <c r="A17" s="18"/>
      <c r="B17" s="18"/>
      <c r="C17" s="18"/>
      <c r="D17" s="18"/>
      <c r="E17" s="18"/>
      <c r="F17" s="18"/>
    </row>
    <row r="18" spans="1:6">
      <c r="A18" s="18"/>
      <c r="B18" s="18"/>
      <c r="C18" s="18"/>
      <c r="D18" s="18"/>
      <c r="E18" s="18"/>
      <c r="F18" s="18"/>
    </row>
    <row r="19" spans="1:6">
      <c r="A19" s="18"/>
      <c r="B19" s="18"/>
      <c r="C19" s="18"/>
      <c r="D19" s="18"/>
      <c r="E19" s="18"/>
    </row>
    <row r="20" spans="1:6"/>
    <row r="21" spans="1:6"/>
    <row r="22" spans="1:6"/>
    <row r="23" spans="1:6"/>
    <row r="24" spans="1:6"/>
    <row r="25" spans="1:6"/>
    <row r="26" spans="1:6"/>
    <row r="27" spans="1:6"/>
    <row r="29" spans="1:6"/>
    <row r="30" spans="1:6"/>
    <row r="31" spans="1:6"/>
    <row r="32" spans="1:6"/>
    <row r="33"/>
    <row r="34"/>
    <row r="35"/>
    <row r="36"/>
    <row r="37"/>
    <row r="38"/>
    <row r="39"/>
    <row r="40"/>
    <row r="41"/>
    <row r="42"/>
    <row r="43"/>
    <row r="44"/>
    <row r="45"/>
    <row r="46"/>
    <row r="47"/>
    <row r="48"/>
    <row r="49"/>
  </sheetData>
  <mergeCells count="7">
    <mergeCell ref="A8:F8"/>
    <mergeCell ref="A13:F13"/>
    <mergeCell ref="A4:E4"/>
    <mergeCell ref="A5:B5"/>
    <mergeCell ref="C5:E5"/>
    <mergeCell ref="A6:B6"/>
    <mergeCell ref="C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3"/>
  <sheetViews>
    <sheetView showGridLines="0" zoomScaleNormal="100" workbookViewId="0"/>
  </sheetViews>
  <sheetFormatPr defaultColWidth="9.109375" defaultRowHeight="13.2"/>
  <cols>
    <col min="1" max="1" width="17.33203125" style="2" customWidth="1"/>
    <col min="2" max="2" width="11.44140625" style="2" customWidth="1"/>
    <col min="3" max="3" width="18.6640625" style="2" customWidth="1"/>
    <col min="4" max="4" width="21.109375" style="2" customWidth="1"/>
    <col min="5" max="16384" width="9.109375" style="2"/>
  </cols>
  <sheetData>
    <row r="1" spans="1:11" s="1" customFormat="1" ht="13.8">
      <c r="B1" s="34"/>
      <c r="C1" s="34"/>
      <c r="D1" s="34"/>
      <c r="E1" s="34"/>
      <c r="F1" s="34"/>
      <c r="G1" s="34"/>
      <c r="H1" s="34"/>
      <c r="I1" s="121" t="s">
        <v>24</v>
      </c>
      <c r="J1" s="34"/>
      <c r="K1" s="34"/>
    </row>
    <row r="2" spans="1:11" ht="25.5" customHeight="1">
      <c r="B2" s="238" t="s">
        <v>25</v>
      </c>
      <c r="C2" s="238"/>
      <c r="D2" s="238"/>
      <c r="E2" s="238"/>
      <c r="F2" s="238"/>
      <c r="G2" s="238"/>
      <c r="H2" s="238"/>
      <c r="I2" s="238"/>
      <c r="J2" s="236" t="s">
        <v>26</v>
      </c>
      <c r="K2" s="236"/>
    </row>
    <row r="3" spans="1:11" ht="28.5" customHeight="1">
      <c r="B3" s="239" t="s">
        <v>27</v>
      </c>
      <c r="C3" s="239"/>
      <c r="D3" s="239"/>
      <c r="E3" s="239"/>
      <c r="F3" s="237" t="s">
        <v>28</v>
      </c>
      <c r="G3" s="237"/>
      <c r="H3" s="237"/>
      <c r="I3" s="237"/>
      <c r="J3" s="236"/>
      <c r="K3" s="236"/>
    </row>
    <row r="4" spans="1:11" ht="18" customHeight="1">
      <c r="B4" s="119"/>
      <c r="C4" s="119"/>
      <c r="D4" s="119"/>
      <c r="E4" s="119"/>
      <c r="F4" s="118"/>
      <c r="G4" s="118"/>
      <c r="H4" s="118"/>
      <c r="I4" s="118"/>
      <c r="J4" s="117"/>
      <c r="K4" s="117"/>
    </row>
    <row r="6" spans="1:11" ht="22.8">
      <c r="A6" s="4" t="s">
        <v>29</v>
      </c>
    </row>
    <row r="7" spans="1:11">
      <c r="A7" s="243" t="s">
        <v>30</v>
      </c>
      <c r="B7" s="243"/>
      <c r="C7" s="243"/>
      <c r="D7" s="243"/>
      <c r="E7" s="243"/>
      <c r="F7" s="243"/>
      <c r="G7" s="243"/>
      <c r="H7" s="243"/>
      <c r="I7" s="243"/>
    </row>
    <row r="8" spans="1:11" ht="20.25" customHeight="1">
      <c r="A8" s="243"/>
      <c r="B8" s="243"/>
      <c r="C8" s="243"/>
      <c r="D8" s="243"/>
      <c r="E8" s="243"/>
      <c r="F8" s="243"/>
      <c r="G8" s="243"/>
      <c r="H8" s="243"/>
      <c r="I8" s="243"/>
    </row>
    <row r="9" spans="1:11">
      <c r="A9" s="243" t="s">
        <v>31</v>
      </c>
      <c r="B9" s="243"/>
      <c r="C9" s="243"/>
      <c r="D9" s="243"/>
      <c r="E9" s="243"/>
      <c r="F9" s="243"/>
      <c r="G9" s="243"/>
      <c r="H9" s="243"/>
      <c r="I9" s="243"/>
    </row>
    <row r="10" spans="1:11" ht="21" customHeight="1">
      <c r="A10" s="243"/>
      <c r="B10" s="243"/>
      <c r="C10" s="243"/>
      <c r="D10" s="243"/>
      <c r="E10" s="243"/>
      <c r="F10" s="243"/>
      <c r="G10" s="243"/>
      <c r="H10" s="243"/>
      <c r="I10" s="243"/>
    </row>
    <row r="11" spans="1:11" ht="13.8">
      <c r="A11" s="244" t="s">
        <v>32</v>
      </c>
      <c r="B11" s="244"/>
      <c r="C11" s="244"/>
      <c r="D11" s="244"/>
      <c r="E11" s="244"/>
      <c r="F11" s="244"/>
      <c r="G11" s="244"/>
      <c r="H11" s="244"/>
      <c r="I11" s="244"/>
    </row>
    <row r="12" spans="1:11">
      <c r="A12" s="3"/>
      <c r="B12" s="3"/>
      <c r="C12" s="3"/>
      <c r="D12" s="3"/>
      <c r="E12" s="3"/>
      <c r="F12" s="3"/>
      <c r="G12" s="3"/>
      <c r="H12" s="3"/>
      <c r="I12" s="3"/>
    </row>
    <row r="13" spans="1:11" ht="22.8">
      <c r="A13" s="4" t="s">
        <v>33</v>
      </c>
    </row>
    <row r="14" spans="1:11">
      <c r="A14" s="104" t="s">
        <v>34</v>
      </c>
      <c r="B14" s="240" t="s">
        <v>35</v>
      </c>
      <c r="C14" s="241"/>
      <c r="D14" s="241"/>
      <c r="E14" s="241"/>
      <c r="F14" s="241"/>
      <c r="G14" s="241"/>
      <c r="H14" s="241"/>
      <c r="I14" s="241"/>
      <c r="J14" s="241"/>
      <c r="K14" s="242"/>
    </row>
    <row r="15" spans="1:11" ht="14.25" customHeight="1">
      <c r="A15" s="104" t="s">
        <v>36</v>
      </c>
      <c r="B15" s="240" t="s">
        <v>37</v>
      </c>
      <c r="C15" s="241"/>
      <c r="D15" s="241"/>
      <c r="E15" s="241"/>
      <c r="F15" s="241"/>
      <c r="G15" s="241"/>
      <c r="H15" s="241"/>
      <c r="I15" s="241"/>
      <c r="J15" s="241"/>
      <c r="K15" s="242"/>
    </row>
    <row r="16" spans="1:11" ht="14.25" customHeight="1">
      <c r="A16" s="104"/>
      <c r="B16" s="240" t="s">
        <v>38</v>
      </c>
      <c r="C16" s="241"/>
      <c r="D16" s="241"/>
      <c r="E16" s="241"/>
      <c r="F16" s="241"/>
      <c r="G16" s="241"/>
      <c r="H16" s="241"/>
      <c r="I16" s="241"/>
      <c r="J16" s="241"/>
      <c r="K16" s="242"/>
    </row>
    <row r="17" spans="1:14" ht="14.25" customHeight="1">
      <c r="A17" s="104"/>
      <c r="B17" s="240" t="s">
        <v>39</v>
      </c>
      <c r="C17" s="241"/>
      <c r="D17" s="241"/>
      <c r="E17" s="241"/>
      <c r="F17" s="241"/>
      <c r="G17" s="241"/>
      <c r="H17" s="241"/>
      <c r="I17" s="241"/>
      <c r="J17" s="241"/>
      <c r="K17" s="242"/>
    </row>
    <row r="19" spans="1:14" ht="22.8">
      <c r="A19" s="4" t="s">
        <v>40</v>
      </c>
    </row>
    <row r="20" spans="1:14">
      <c r="A20" s="104" t="s">
        <v>41</v>
      </c>
      <c r="B20" s="240" t="s">
        <v>42</v>
      </c>
      <c r="C20" s="241"/>
      <c r="D20" s="241"/>
      <c r="E20" s="241"/>
      <c r="F20" s="241"/>
      <c r="G20" s="242"/>
    </row>
    <row r="21" spans="1:14" ht="12.75" customHeight="1">
      <c r="A21" s="104" t="s">
        <v>43</v>
      </c>
      <c r="B21" s="240" t="s">
        <v>44</v>
      </c>
      <c r="C21" s="241"/>
      <c r="D21" s="241"/>
      <c r="E21" s="241"/>
      <c r="F21" s="241"/>
      <c r="G21" s="242"/>
    </row>
    <row r="22" spans="1:14" ht="12.75" customHeight="1">
      <c r="A22" s="104" t="s">
        <v>45</v>
      </c>
      <c r="B22" s="240" t="s">
        <v>46</v>
      </c>
      <c r="C22" s="241"/>
      <c r="D22" s="241"/>
      <c r="E22" s="241"/>
      <c r="F22" s="241"/>
      <c r="G22" s="242"/>
    </row>
    <row r="24" spans="1:14" ht="22.8">
      <c r="A24" s="4" t="s">
        <v>47</v>
      </c>
    </row>
    <row r="25" spans="1:14" ht="13.8">
      <c r="A25" s="120" t="s">
        <v>48</v>
      </c>
      <c r="C25" s="120"/>
      <c r="D25" s="120"/>
      <c r="E25" s="120"/>
      <c r="F25" s="120"/>
      <c r="G25" s="120"/>
      <c r="H25" s="120"/>
      <c r="I25" s="120"/>
      <c r="J25" s="120"/>
      <c r="K25" s="120"/>
      <c r="L25" s="120"/>
      <c r="M25" s="120"/>
      <c r="N25" s="45"/>
    </row>
    <row r="26" spans="1:14" ht="13.8">
      <c r="A26" s="120" t="s">
        <v>49</v>
      </c>
      <c r="C26" s="120"/>
      <c r="D26" s="120"/>
      <c r="E26" s="120"/>
      <c r="F26" s="120"/>
      <c r="G26" s="120"/>
      <c r="H26" s="120"/>
      <c r="I26" s="120"/>
      <c r="J26" s="120"/>
      <c r="K26" s="120"/>
      <c r="L26" s="120"/>
      <c r="M26" s="120"/>
      <c r="N26" s="45"/>
    </row>
    <row r="27" spans="1:14" ht="13.8">
      <c r="A27" s="120" t="s">
        <v>50</v>
      </c>
      <c r="C27" s="120"/>
      <c r="D27" s="120"/>
      <c r="E27" s="120"/>
      <c r="F27" s="120"/>
      <c r="G27" s="120"/>
      <c r="H27" s="120"/>
      <c r="I27" s="120"/>
      <c r="J27" s="120"/>
      <c r="K27" s="120"/>
      <c r="L27" s="120"/>
      <c r="M27" s="120"/>
      <c r="N27" s="45"/>
    </row>
    <row r="29" spans="1:14" ht="21.75" customHeight="1">
      <c r="B29" s="233" t="s">
        <v>51</v>
      </c>
      <c r="C29" s="234"/>
      <c r="D29" s="235"/>
    </row>
    <row r="30" spans="1:14" ht="90" customHeight="1">
      <c r="B30" s="5"/>
      <c r="C30" s="6" t="s">
        <v>52</v>
      </c>
      <c r="D30" s="6" t="s">
        <v>53</v>
      </c>
    </row>
    <row r="32" spans="1:14" ht="22.8">
      <c r="A32" s="4" t="s">
        <v>54</v>
      </c>
    </row>
    <row r="33" spans="1:1" ht="13.8">
      <c r="A33" s="120" t="s">
        <v>55</v>
      </c>
    </row>
  </sheetData>
  <mergeCells count="15">
    <mergeCell ref="B29:D29"/>
    <mergeCell ref="J2:K3"/>
    <mergeCell ref="F3:I3"/>
    <mergeCell ref="B2:I2"/>
    <mergeCell ref="B3:E3"/>
    <mergeCell ref="B14:K14"/>
    <mergeCell ref="B15:K15"/>
    <mergeCell ref="B16:K16"/>
    <mergeCell ref="B17:K17"/>
    <mergeCell ref="B20:G20"/>
    <mergeCell ref="B21:G21"/>
    <mergeCell ref="B22:G22"/>
    <mergeCell ref="A7:I8"/>
    <mergeCell ref="A9:I10"/>
    <mergeCell ref="A11:I1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6"/>
  <sheetViews>
    <sheetView showGridLines="0" zoomScaleNormal="100" workbookViewId="0">
      <selection activeCell="A2" sqref="A2:F2"/>
    </sheetView>
  </sheetViews>
  <sheetFormatPr defaultColWidth="9.109375" defaultRowHeight="13.2"/>
  <cols>
    <col min="1" max="1" width="8.5546875" style="13" customWidth="1"/>
    <col min="2" max="2" width="9.33203125" style="8" customWidth="1"/>
    <col min="3" max="3" width="14.5546875" style="8" customWidth="1"/>
    <col min="4" max="4" width="29.33203125" style="8" customWidth="1"/>
    <col min="5" max="5" width="31.33203125" style="8" customWidth="1"/>
    <col min="6" max="6" width="31.109375" style="8" customWidth="1"/>
    <col min="7" max="7" width="11.88671875" style="8" customWidth="1"/>
    <col min="8" max="16384" width="9.109375" style="8"/>
  </cols>
  <sheetData>
    <row r="1" spans="1:10" ht="13.8">
      <c r="A1" s="7"/>
      <c r="B1" s="7"/>
      <c r="C1" s="7"/>
      <c r="D1" s="7"/>
      <c r="F1" s="7"/>
      <c r="G1" s="7"/>
      <c r="H1" s="7"/>
      <c r="I1" s="7"/>
      <c r="J1" s="7"/>
    </row>
    <row r="2" spans="1:10" s="9" customFormat="1" ht="24.6">
      <c r="A2" s="245" t="s">
        <v>56</v>
      </c>
      <c r="B2" s="245"/>
      <c r="C2" s="245"/>
      <c r="D2" s="245"/>
      <c r="E2" s="245"/>
      <c r="F2" s="245"/>
    </row>
    <row r="3" spans="1:10">
      <c r="A3" s="10"/>
      <c r="B3" s="11"/>
      <c r="E3" s="12"/>
    </row>
    <row r="5" spans="1:10" ht="24.6">
      <c r="A5" s="8"/>
      <c r="D5" s="105" t="s">
        <v>57</v>
      </c>
      <c r="E5" s="14"/>
    </row>
    <row r="6" spans="1:10">
      <c r="A6" s="8"/>
    </row>
    <row r="7" spans="1:10" ht="20.25" customHeight="1">
      <c r="A7" s="106" t="s">
        <v>58</v>
      </c>
      <c r="B7" s="106" t="s">
        <v>59</v>
      </c>
      <c r="C7" s="107" t="s">
        <v>60</v>
      </c>
      <c r="D7" s="107" t="s">
        <v>61</v>
      </c>
      <c r="E7" s="107" t="s">
        <v>62</v>
      </c>
      <c r="F7" s="107" t="s">
        <v>63</v>
      </c>
    </row>
    <row r="8" spans="1:10" ht="14.4">
      <c r="A8" s="19">
        <v>1</v>
      </c>
      <c r="B8" s="19"/>
      <c r="C8" s="20" t="s">
        <v>64</v>
      </c>
      <c r="D8" t="s">
        <v>64</v>
      </c>
      <c r="E8" s="21"/>
      <c r="F8" s="22"/>
    </row>
    <row r="9" spans="1:10" ht="14.4">
      <c r="A9" s="19">
        <v>2</v>
      </c>
      <c r="B9" s="19" t="s">
        <v>65</v>
      </c>
      <c r="C9" s="20" t="s">
        <v>66</v>
      </c>
      <c r="D9" t="s">
        <v>66</v>
      </c>
      <c r="E9" s="21"/>
      <c r="F9" s="22"/>
    </row>
    <row r="10" spans="1:10" ht="14.4">
      <c r="A10" s="19">
        <v>3</v>
      </c>
      <c r="B10" s="19" t="s">
        <v>65</v>
      </c>
      <c r="C10" s="20" t="s">
        <v>67</v>
      </c>
      <c r="D10" t="s">
        <v>67</v>
      </c>
      <c r="E10" s="22"/>
      <c r="F10" s="22"/>
    </row>
    <row r="11" spans="1:10" ht="13.8">
      <c r="A11" s="19">
        <v>4</v>
      </c>
      <c r="B11" s="19" t="s">
        <v>68</v>
      </c>
      <c r="C11" s="20"/>
      <c r="D11" s="47"/>
      <c r="E11" s="22"/>
      <c r="F11" s="22"/>
    </row>
    <row r="12" spans="1:10" ht="13.8">
      <c r="A12" s="19">
        <v>5</v>
      </c>
      <c r="B12" s="19" t="s">
        <v>68</v>
      </c>
      <c r="C12" s="20"/>
      <c r="D12" s="47"/>
      <c r="E12" s="22"/>
      <c r="F12" s="22"/>
    </row>
    <row r="13" spans="1:10" ht="13.8">
      <c r="A13" s="19">
        <v>6</v>
      </c>
      <c r="B13" s="19" t="s">
        <v>69</v>
      </c>
      <c r="C13" s="20"/>
      <c r="D13" s="47"/>
      <c r="E13" s="22"/>
      <c r="F13" s="22"/>
    </row>
    <row r="14" spans="1:10" ht="13.8">
      <c r="A14" s="19">
        <v>7</v>
      </c>
      <c r="B14" s="19" t="s">
        <v>69</v>
      </c>
      <c r="C14" s="20"/>
      <c r="D14" s="47"/>
      <c r="E14" s="22"/>
      <c r="F14" s="22"/>
    </row>
    <row r="15" spans="1:10" ht="13.8">
      <c r="A15" s="19"/>
      <c r="B15" s="19"/>
      <c r="C15" s="20"/>
      <c r="D15" s="47"/>
      <c r="E15" s="22"/>
      <c r="F15" s="22"/>
    </row>
    <row r="16" spans="1:10" ht="13.8">
      <c r="A16" s="19"/>
      <c r="B16" s="19"/>
      <c r="C16" s="20"/>
      <c r="D16" s="47"/>
      <c r="E16" s="22"/>
      <c r="F16" s="22"/>
    </row>
  </sheetData>
  <mergeCells count="1">
    <mergeCell ref="A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showGridLines="0" workbookViewId="0"/>
  </sheetViews>
  <sheetFormatPr defaultColWidth="8.109375" defaultRowHeight="13.2"/>
  <cols>
    <col min="1" max="1" width="3.33203125" style="24" customWidth="1"/>
    <col min="2" max="2" width="35.44140625" style="24" customWidth="1"/>
    <col min="3" max="3" width="42" style="24" customWidth="1"/>
    <col min="4" max="4" width="30.109375" style="32" customWidth="1"/>
    <col min="5" max="5" width="14.6640625" style="24" customWidth="1"/>
    <col min="6" max="16384" width="8.109375" style="24"/>
  </cols>
  <sheetData>
    <row r="1" spans="1:11" s="1" customFormat="1" ht="13.8">
      <c r="A1" s="34"/>
      <c r="B1" s="34"/>
      <c r="C1" s="34"/>
      <c r="D1" s="34"/>
      <c r="E1" s="34"/>
      <c r="F1" s="34"/>
      <c r="G1" s="34"/>
      <c r="H1" s="34"/>
      <c r="I1" s="34"/>
      <c r="J1" s="34"/>
      <c r="K1" s="34"/>
    </row>
    <row r="2" spans="1:11" s="1" customFormat="1" ht="24.6">
      <c r="A2" s="248" t="s">
        <v>70</v>
      </c>
      <c r="B2" s="248"/>
      <c r="C2" s="248"/>
      <c r="D2" s="248"/>
      <c r="E2" s="122"/>
      <c r="F2" s="23"/>
      <c r="G2" s="23"/>
      <c r="H2" s="23"/>
      <c r="I2" s="23"/>
      <c r="J2" s="23"/>
      <c r="K2" s="23"/>
    </row>
    <row r="3" spans="1:11" s="1" customFormat="1" ht="13.8">
      <c r="A3" s="23"/>
      <c r="B3" s="23"/>
      <c r="C3" s="23"/>
      <c r="D3" s="23"/>
      <c r="E3" s="23"/>
      <c r="F3" s="23"/>
      <c r="G3" s="23"/>
      <c r="H3" s="23"/>
      <c r="I3" s="23"/>
      <c r="J3" s="23"/>
      <c r="K3" s="23"/>
    </row>
    <row r="4" spans="1:11" ht="21">
      <c r="A4" s="25"/>
      <c r="B4" s="26"/>
      <c r="C4" s="26"/>
      <c r="D4" s="27"/>
      <c r="E4" s="28"/>
    </row>
    <row r="5" spans="1:11" ht="24">
      <c r="A5" s="108" t="s">
        <v>58</v>
      </c>
      <c r="B5" s="108" t="s">
        <v>71</v>
      </c>
      <c r="C5" s="108" t="s">
        <v>72</v>
      </c>
      <c r="D5" s="108" t="s">
        <v>73</v>
      </c>
      <c r="E5" s="29"/>
    </row>
    <row r="6" spans="1:11" ht="66">
      <c r="A6" s="35">
        <v>1</v>
      </c>
      <c r="B6" s="36" t="s">
        <v>74</v>
      </c>
      <c r="C6" s="36" t="s">
        <v>75</v>
      </c>
      <c r="D6" s="35"/>
    </row>
    <row r="7" spans="1:11" ht="52.8">
      <c r="A7" s="35">
        <v>2</v>
      </c>
      <c r="B7" s="36" t="s">
        <v>76</v>
      </c>
      <c r="C7" s="36" t="s">
        <v>77</v>
      </c>
      <c r="D7" s="35"/>
    </row>
    <row r="8" spans="1:11" ht="52.8">
      <c r="A8" s="35">
        <v>3</v>
      </c>
      <c r="B8" s="36" t="s">
        <v>78</v>
      </c>
      <c r="C8" s="36" t="s">
        <v>79</v>
      </c>
      <c r="D8" s="35"/>
    </row>
    <row r="9" spans="1:11" ht="66">
      <c r="A9" s="35">
        <v>4</v>
      </c>
      <c r="B9" s="35" t="s">
        <v>80</v>
      </c>
      <c r="C9" s="35" t="s">
        <v>81</v>
      </c>
      <c r="D9" s="35"/>
    </row>
    <row r="10" spans="1:11" ht="52.8">
      <c r="A10" s="35">
        <v>5</v>
      </c>
      <c r="B10" s="36" t="s">
        <v>82</v>
      </c>
      <c r="C10" s="36" t="s">
        <v>83</v>
      </c>
      <c r="D10" s="35"/>
    </row>
    <row r="11" spans="1:11" ht="26.4">
      <c r="A11" s="35">
        <v>6</v>
      </c>
      <c r="B11" s="36" t="s">
        <v>84</v>
      </c>
      <c r="C11" s="36" t="s">
        <v>84</v>
      </c>
      <c r="D11" s="35"/>
      <c r="E11" s="29"/>
      <c r="F11" s="29"/>
    </row>
    <row r="12" spans="1:11" ht="66">
      <c r="A12" s="35">
        <v>7</v>
      </c>
      <c r="B12" s="36" t="s">
        <v>85</v>
      </c>
      <c r="C12" s="36" t="s">
        <v>86</v>
      </c>
      <c r="D12" s="35"/>
      <c r="E12" s="29"/>
      <c r="F12" s="29"/>
    </row>
    <row r="13" spans="1:11" ht="184.8">
      <c r="A13" s="35">
        <v>8</v>
      </c>
      <c r="B13" s="36" t="s">
        <v>87</v>
      </c>
      <c r="C13" s="36" t="s">
        <v>88</v>
      </c>
      <c r="D13" s="35"/>
      <c r="E13" s="29"/>
      <c r="F13" s="29"/>
    </row>
    <row r="14" spans="1:11" ht="79.2">
      <c r="A14" s="35">
        <v>9</v>
      </c>
      <c r="B14" s="35" t="s">
        <v>89</v>
      </c>
      <c r="C14" s="35" t="s">
        <v>90</v>
      </c>
      <c r="D14" s="35"/>
      <c r="E14" s="29"/>
      <c r="F14" s="29"/>
    </row>
    <row r="16" spans="1:11" ht="13.8">
      <c r="A16" s="246" t="s">
        <v>91</v>
      </c>
      <c r="B16" s="246"/>
      <c r="C16" s="30"/>
      <c r="D16" s="31"/>
    </row>
    <row r="17" spans="1:4" ht="13.8">
      <c r="A17" s="247" t="s">
        <v>92</v>
      </c>
      <c r="B17" s="247"/>
    </row>
    <row r="20" spans="1:4">
      <c r="A20" s="33"/>
      <c r="B20" s="30"/>
      <c r="C20" s="30"/>
      <c r="D20" s="31"/>
    </row>
  </sheetData>
  <mergeCells count="3">
    <mergeCell ref="A16:B16"/>
    <mergeCell ref="A17:B17"/>
    <mergeCell ref="A2:D2"/>
  </mergeCells>
  <dataValidations count="1">
    <dataValidation type="list" allowBlank="1" showInputMessage="1" showErrorMessage="1" sqref="D6:D14" xr:uid="{00000000-0002-0000-0300-000000000000}">
      <formula1>"Yes,No,NA"</formula1>
    </dataValidation>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25"/>
  <sheetViews>
    <sheetView showGridLines="0" tabSelected="1" zoomScaleNormal="100" workbookViewId="0">
      <selection activeCell="B130" sqref="B130"/>
    </sheetView>
  </sheetViews>
  <sheetFormatPr defaultColWidth="9.109375" defaultRowHeight="13.2" outlineLevelRow="1"/>
  <cols>
    <col min="1" max="1" width="8.88671875" style="173" customWidth="1"/>
    <col min="2" max="2" width="44.6640625" style="166" customWidth="1"/>
    <col min="3" max="3" width="35.5546875" style="166" customWidth="1"/>
    <col min="4" max="4" width="38.33203125" style="166" customWidth="1"/>
    <col min="5" max="5" width="32.109375" style="166" customWidth="1"/>
    <col min="6" max="8" width="9.6640625" style="166" customWidth="1"/>
    <col min="9" max="9" width="17.6640625" style="166" customWidth="1"/>
    <col min="10" max="16384" width="9.109375" style="166"/>
  </cols>
  <sheetData>
    <row r="1" spans="1:24" s="139" customFormat="1" ht="13.8">
      <c r="A1" s="257"/>
      <c r="B1" s="257"/>
      <c r="C1" s="257"/>
      <c r="D1" s="257"/>
      <c r="E1" s="153"/>
      <c r="F1" s="153"/>
      <c r="G1" s="153"/>
      <c r="H1" s="153"/>
      <c r="I1" s="153"/>
      <c r="J1" s="153"/>
    </row>
    <row r="2" spans="1:24" s="139" customFormat="1" ht="24.6">
      <c r="A2" s="258" t="s">
        <v>70</v>
      </c>
      <c r="B2" s="258"/>
      <c r="C2" s="258"/>
      <c r="D2" s="258"/>
      <c r="E2" s="253"/>
      <c r="F2" s="154"/>
      <c r="G2" s="154"/>
      <c r="H2" s="154"/>
      <c r="I2" s="154"/>
      <c r="J2" s="154"/>
    </row>
    <row r="3" spans="1:24" s="139" customFormat="1" ht="22.8">
      <c r="A3" s="167"/>
      <c r="C3" s="254"/>
      <c r="D3" s="254"/>
      <c r="E3" s="253"/>
      <c r="F3" s="154"/>
      <c r="G3" s="154"/>
      <c r="H3" s="154"/>
      <c r="I3" s="154"/>
      <c r="J3" s="154"/>
    </row>
    <row r="4" spans="1:24" s="155" customFormat="1" ht="26.4">
      <c r="A4" s="168" t="s">
        <v>66</v>
      </c>
      <c r="B4" s="255"/>
      <c r="C4" s="255"/>
      <c r="D4" s="255"/>
      <c r="E4" s="138"/>
      <c r="F4" s="138"/>
      <c r="G4" s="138"/>
      <c r="H4" s="139"/>
      <c r="I4" s="139"/>
      <c r="X4" s="155" t="s">
        <v>93</v>
      </c>
    </row>
    <row r="5" spans="1:24" s="155" customFormat="1" ht="26.4">
      <c r="A5" s="168" t="s">
        <v>62</v>
      </c>
      <c r="B5" s="256"/>
      <c r="C5" s="255"/>
      <c r="D5" s="255"/>
      <c r="E5" s="138"/>
      <c r="F5" s="138"/>
      <c r="G5" s="138"/>
      <c r="H5" s="139"/>
      <c r="I5" s="139"/>
      <c r="X5" s="155" t="s">
        <v>94</v>
      </c>
    </row>
    <row r="6" spans="1:24" s="155" customFormat="1" ht="39.6">
      <c r="A6" s="168" t="s">
        <v>95</v>
      </c>
      <c r="B6" s="256"/>
      <c r="C6" s="255"/>
      <c r="D6" s="255"/>
      <c r="E6" s="138"/>
      <c r="F6" s="138"/>
      <c r="G6" s="138"/>
      <c r="H6" s="139"/>
      <c r="I6" s="139"/>
    </row>
    <row r="7" spans="1:24" s="155" customFormat="1" ht="26.4">
      <c r="A7" s="168" t="s">
        <v>96</v>
      </c>
      <c r="B7" s="255"/>
      <c r="C7" s="255"/>
      <c r="D7" s="255"/>
      <c r="E7" s="138"/>
      <c r="F7" s="138"/>
      <c r="G7" s="138"/>
      <c r="H7" s="140"/>
      <c r="I7" s="139"/>
      <c r="X7" s="156"/>
    </row>
    <row r="8" spans="1:24" s="157" customFormat="1" ht="26.4">
      <c r="A8" s="168" t="s">
        <v>97</v>
      </c>
      <c r="B8" s="259"/>
      <c r="C8" s="259"/>
      <c r="D8" s="259"/>
      <c r="E8" s="138"/>
    </row>
    <row r="9" spans="1:24" s="157" customFormat="1" ht="26.4">
      <c r="A9" s="169" t="s">
        <v>98</v>
      </c>
      <c r="B9" s="48" t="str">
        <f>F17</f>
        <v>Internal Build 03112011</v>
      </c>
      <c r="C9" s="48" t="str">
        <f>G17</f>
        <v>Internal build 14112011</v>
      </c>
      <c r="D9" s="48" t="str">
        <f>H17</f>
        <v>External build 16112011</v>
      </c>
    </row>
    <row r="10" spans="1:24" s="157" customFormat="1">
      <c r="A10" s="170" t="s">
        <v>99</v>
      </c>
      <c r="B10" s="142">
        <f>SUM(B11:B14)</f>
        <v>0</v>
      </c>
      <c r="C10" s="142">
        <f>SUM(C11:C14)</f>
        <v>0</v>
      </c>
      <c r="D10" s="142">
        <f>SUM(D11:D14)</f>
        <v>0</v>
      </c>
    </row>
    <row r="11" spans="1:24" s="157" customFormat="1">
      <c r="A11" s="170" t="s">
        <v>41</v>
      </c>
      <c r="B11" s="143">
        <f>COUNTIF($F$18:$F$49567,"*Passed")</f>
        <v>0</v>
      </c>
      <c r="C11" s="143">
        <f>COUNTIF($G$18:$G$49567,"*Passed")</f>
        <v>0</v>
      </c>
      <c r="D11" s="143">
        <f>COUNTIF($H$18:$H$49567,"*Passed")</f>
        <v>0</v>
      </c>
    </row>
    <row r="12" spans="1:24" s="157" customFormat="1">
      <c r="A12" s="170" t="s">
        <v>43</v>
      </c>
      <c r="B12" s="143">
        <f>COUNTIF($F$18:$F$49287,"*Failed*")</f>
        <v>0</v>
      </c>
      <c r="C12" s="143">
        <f>COUNTIF($G$18:$G$49287,"*Failed*")</f>
        <v>0</v>
      </c>
      <c r="D12" s="143">
        <f>COUNTIF($H$18:$H$49287,"*Failed*")</f>
        <v>0</v>
      </c>
    </row>
    <row r="13" spans="1:24" s="157" customFormat="1">
      <c r="A13" s="170" t="s">
        <v>45</v>
      </c>
      <c r="B13" s="143">
        <f>COUNTIF($F$18:$F$49287,"*Not Run*")</f>
        <v>0</v>
      </c>
      <c r="C13" s="143">
        <f>COUNTIF($G$18:$G$49287,"*Not Run*")</f>
        <v>0</v>
      </c>
      <c r="D13" s="143">
        <f>COUNTIF($H$18:$H$49287,"*Not Run*")</f>
        <v>0</v>
      </c>
      <c r="E13" s="139"/>
      <c r="F13" s="139"/>
      <c r="G13" s="139"/>
      <c r="H13" s="139"/>
      <c r="I13" s="139"/>
    </row>
    <row r="14" spans="1:24" s="157" customFormat="1">
      <c r="A14" s="170" t="s">
        <v>100</v>
      </c>
      <c r="B14" s="143">
        <f>COUNTIF($F$18:$F$49287,"*NA*")</f>
        <v>0</v>
      </c>
      <c r="C14" s="143">
        <f>COUNTIF($G$18:$G$49287,"*NA*")</f>
        <v>0</v>
      </c>
      <c r="D14" s="143">
        <f>COUNTIF($H$18:$H$49287,"*NA*")</f>
        <v>0</v>
      </c>
      <c r="E14" s="139"/>
      <c r="F14" s="139"/>
      <c r="G14" s="139"/>
      <c r="H14" s="139"/>
      <c r="I14" s="139"/>
    </row>
    <row r="15" spans="1:24" s="157" customFormat="1" ht="52.8">
      <c r="A15" s="170" t="s">
        <v>101</v>
      </c>
      <c r="B15" s="143">
        <f>COUNTIF($F$18:$F$49287,"*Passed in previous build*")</f>
        <v>0</v>
      </c>
      <c r="C15" s="143">
        <f>COUNTIF($G$18:$G$49287,"*Passed in previous build*")</f>
        <v>0</v>
      </c>
      <c r="D15" s="143">
        <f>COUNTIF($H$18:$H$49287,"*Passed in previous build*")</f>
        <v>0</v>
      </c>
      <c r="E15" s="139"/>
      <c r="F15" s="139"/>
      <c r="G15" s="139"/>
      <c r="H15" s="139"/>
      <c r="I15" s="139"/>
    </row>
    <row r="16" spans="1:24" s="158" customFormat="1">
      <c r="A16" s="145"/>
      <c r="B16" s="150"/>
      <c r="C16" s="150"/>
      <c r="D16" s="145"/>
      <c r="E16" s="146"/>
      <c r="F16" s="252" t="s">
        <v>98</v>
      </c>
      <c r="G16" s="252"/>
      <c r="H16" s="252"/>
      <c r="I16" s="147"/>
    </row>
    <row r="17" spans="1:9" s="158" customFormat="1" ht="39.6">
      <c r="A17" s="109" t="s">
        <v>102</v>
      </c>
      <c r="B17" s="109" t="s">
        <v>103</v>
      </c>
      <c r="C17" s="109" t="s">
        <v>104</v>
      </c>
      <c r="D17" s="109" t="s">
        <v>105</v>
      </c>
      <c r="E17" s="109" t="s">
        <v>106</v>
      </c>
      <c r="F17" s="109" t="s">
        <v>107</v>
      </c>
      <c r="G17" s="109" t="s">
        <v>108</v>
      </c>
      <c r="H17" s="109" t="s">
        <v>109</v>
      </c>
      <c r="I17" s="109" t="s">
        <v>110</v>
      </c>
    </row>
    <row r="18" spans="1:9" s="174" customFormat="1">
      <c r="A18" s="159"/>
      <c r="B18" s="249" t="s">
        <v>200</v>
      </c>
      <c r="C18" s="250"/>
      <c r="D18" s="251"/>
      <c r="E18" s="159"/>
      <c r="F18" s="160"/>
      <c r="G18" s="160"/>
      <c r="H18" s="160"/>
      <c r="I18" s="159"/>
    </row>
    <row r="19" spans="1:9" s="158" customFormat="1">
      <c r="A19" s="171">
        <v>1</v>
      </c>
      <c r="B19" s="177" t="s">
        <v>199</v>
      </c>
      <c r="C19" s="133"/>
      <c r="D19" s="148"/>
      <c r="E19" s="149"/>
      <c r="F19" s="133"/>
      <c r="G19" s="133"/>
      <c r="H19" s="133"/>
      <c r="I19" s="150"/>
    </row>
    <row r="20" spans="1:9" s="176" customFormat="1" ht="13.8">
      <c r="A20" s="163"/>
      <c r="B20" s="249" t="s">
        <v>201</v>
      </c>
      <c r="C20" s="250"/>
      <c r="D20" s="251"/>
      <c r="E20" s="163"/>
      <c r="F20" s="175"/>
      <c r="G20" s="175"/>
      <c r="H20" s="175"/>
      <c r="I20" s="163"/>
    </row>
    <row r="21" spans="1:9" s="162" customFormat="1" ht="26.4" outlineLevel="1">
      <c r="A21" s="143">
        <f ca="1">IF(OFFSET(A21,-1,0) ="",OFFSET(A21,-2,0)+1,OFFSET(A21,-1,0)+1 )</f>
        <v>2</v>
      </c>
      <c r="B21" s="204" t="s">
        <v>306</v>
      </c>
      <c r="C21" s="179"/>
      <c r="D21" s="180"/>
      <c r="E21" s="149"/>
      <c r="F21" s="133"/>
      <c r="G21" s="133"/>
      <c r="H21" s="133"/>
      <c r="I21" s="161"/>
    </row>
    <row r="22" spans="1:9" s="162" customFormat="1" ht="39.6" outlineLevel="1">
      <c r="A22" s="143">
        <f ca="1">IF(OFFSET(A22,-1,0) ="",OFFSET(A22,-2,0)+1,OFFSET(A22,-1,0)+1 )</f>
        <v>3</v>
      </c>
      <c r="B22" s="202" t="s">
        <v>307</v>
      </c>
      <c r="C22" s="179"/>
      <c r="D22" s="180"/>
      <c r="E22" s="149"/>
      <c r="F22" s="133"/>
      <c r="G22" s="133"/>
      <c r="H22" s="133"/>
      <c r="I22" s="161"/>
    </row>
    <row r="23" spans="1:9" s="162" customFormat="1" ht="13.8" outlineLevel="1">
      <c r="A23" s="143">
        <f t="shared" ref="A23:A37" ca="1" si="0">IF(OFFSET(A23,-1,0) ="",OFFSET(A23,-2,0)+1,OFFSET(A23,-1,0)+1 )</f>
        <v>4</v>
      </c>
      <c r="B23" s="203" t="s">
        <v>206</v>
      </c>
      <c r="C23" s="179"/>
      <c r="D23" s="180"/>
      <c r="E23" s="149"/>
      <c r="F23" s="133"/>
      <c r="G23" s="133"/>
      <c r="H23" s="133"/>
      <c r="I23" s="161"/>
    </row>
    <row r="24" spans="1:9" s="162" customFormat="1" ht="13.8" outlineLevel="1">
      <c r="A24" s="143">
        <f t="shared" ca="1" si="0"/>
        <v>5</v>
      </c>
      <c r="B24" s="178" t="s">
        <v>207</v>
      </c>
      <c r="C24" s="179"/>
      <c r="D24" s="180"/>
      <c r="E24" s="149"/>
      <c r="F24" s="133"/>
      <c r="G24" s="133"/>
      <c r="H24" s="133"/>
      <c r="I24" s="161"/>
    </row>
    <row r="25" spans="1:9" s="162" customFormat="1" ht="13.8" outlineLevel="1">
      <c r="A25" s="143">
        <f t="shared" ca="1" si="0"/>
        <v>6</v>
      </c>
      <c r="B25" s="133" t="s">
        <v>208</v>
      </c>
      <c r="C25" s="133"/>
      <c r="D25" s="148"/>
      <c r="E25" s="149"/>
      <c r="F25" s="133"/>
      <c r="G25" s="133"/>
      <c r="H25" s="133"/>
      <c r="I25" s="161"/>
    </row>
    <row r="26" spans="1:9" s="162" customFormat="1" ht="13.8" outlineLevel="1">
      <c r="A26" s="143">
        <f t="shared" ca="1" si="0"/>
        <v>7</v>
      </c>
      <c r="B26" s="133" t="s">
        <v>209</v>
      </c>
      <c r="C26" s="133"/>
      <c r="D26" s="151"/>
      <c r="E26" s="149"/>
      <c r="F26" s="133"/>
      <c r="G26" s="133"/>
      <c r="H26" s="133"/>
      <c r="I26" s="161"/>
    </row>
    <row r="27" spans="1:9" s="162" customFormat="1" ht="26.4" outlineLevel="1">
      <c r="A27" s="143">
        <f t="shared" ca="1" si="0"/>
        <v>8</v>
      </c>
      <c r="B27" s="133" t="s">
        <v>310</v>
      </c>
      <c r="C27" s="133"/>
      <c r="D27" s="151"/>
      <c r="E27" s="149"/>
      <c r="F27" s="133"/>
      <c r="G27" s="133"/>
      <c r="H27" s="133"/>
      <c r="I27" s="161"/>
    </row>
    <row r="28" spans="1:9" s="162" customFormat="1" ht="13.8" outlineLevel="1">
      <c r="A28" s="143">
        <f t="shared" ca="1" si="0"/>
        <v>9</v>
      </c>
      <c r="B28" s="133" t="s">
        <v>210</v>
      </c>
      <c r="C28" s="133"/>
      <c r="D28" s="149"/>
      <c r="E28" s="149"/>
      <c r="F28" s="133"/>
      <c r="G28" s="133"/>
      <c r="H28" s="133"/>
      <c r="I28" s="161"/>
    </row>
    <row r="29" spans="1:9" s="162" customFormat="1" ht="13.8" outlineLevel="1">
      <c r="A29" s="143">
        <f t="shared" ca="1" si="0"/>
        <v>10</v>
      </c>
      <c r="B29" s="133" t="s">
        <v>293</v>
      </c>
      <c r="C29" s="133"/>
      <c r="D29" s="149"/>
      <c r="E29" s="149"/>
      <c r="F29" s="133"/>
      <c r="G29" s="133"/>
      <c r="H29" s="133"/>
      <c r="I29" s="161"/>
    </row>
    <row r="30" spans="1:9" s="162" customFormat="1" ht="13.8" outlineLevel="1">
      <c r="A30" s="143">
        <f t="shared" ca="1" si="0"/>
        <v>11</v>
      </c>
      <c r="B30" s="133" t="s">
        <v>226</v>
      </c>
      <c r="C30" s="133"/>
      <c r="D30" s="149"/>
      <c r="E30" s="149"/>
      <c r="F30" s="133"/>
      <c r="G30" s="133"/>
      <c r="H30" s="133"/>
      <c r="I30" s="161"/>
    </row>
    <row r="31" spans="1:9" s="162" customFormat="1" ht="13.8" outlineLevel="1">
      <c r="A31" s="143">
        <f t="shared" ca="1" si="0"/>
        <v>12</v>
      </c>
      <c r="B31" s="133" t="s">
        <v>211</v>
      </c>
      <c r="C31" s="133"/>
      <c r="D31" s="149"/>
      <c r="E31" s="149"/>
      <c r="F31" s="133"/>
      <c r="G31" s="133"/>
      <c r="H31" s="133"/>
      <c r="I31" s="161"/>
    </row>
    <row r="32" spans="1:9" s="162" customFormat="1" ht="26.4" outlineLevel="1">
      <c r="A32" s="143">
        <f t="shared" ca="1" si="0"/>
        <v>13</v>
      </c>
      <c r="B32" s="133" t="s">
        <v>212</v>
      </c>
      <c r="C32" s="133"/>
      <c r="D32" s="149"/>
      <c r="E32" s="149"/>
      <c r="F32" s="133"/>
      <c r="G32" s="133"/>
      <c r="H32" s="133"/>
      <c r="I32" s="161"/>
    </row>
    <row r="33" spans="1:9" s="162" customFormat="1" ht="26.4" outlineLevel="1">
      <c r="A33" s="143">
        <f t="shared" ca="1" si="0"/>
        <v>14</v>
      </c>
      <c r="B33" s="133" t="s">
        <v>213</v>
      </c>
      <c r="C33" s="133"/>
      <c r="D33" s="149"/>
      <c r="E33" s="149"/>
      <c r="F33" s="133"/>
      <c r="G33" s="133"/>
      <c r="H33" s="133"/>
      <c r="I33" s="161"/>
    </row>
    <row r="34" spans="1:9" s="162" customFormat="1" ht="26.4" outlineLevel="1">
      <c r="A34" s="143">
        <f t="shared" ca="1" si="0"/>
        <v>15</v>
      </c>
      <c r="B34" s="133" t="s">
        <v>214</v>
      </c>
      <c r="C34" s="133"/>
      <c r="D34" s="149"/>
      <c r="E34" s="149"/>
      <c r="F34" s="133"/>
      <c r="G34" s="133"/>
      <c r="H34" s="133"/>
      <c r="I34" s="161"/>
    </row>
    <row r="35" spans="1:9" s="162" customFormat="1" ht="39.6" outlineLevel="1">
      <c r="A35" s="143">
        <f t="shared" ca="1" si="0"/>
        <v>16</v>
      </c>
      <c r="B35" s="133" t="s">
        <v>203</v>
      </c>
      <c r="C35" s="133"/>
      <c r="D35" s="149"/>
      <c r="E35" s="149"/>
      <c r="F35" s="133"/>
      <c r="G35" s="133"/>
      <c r="H35" s="133"/>
      <c r="I35" s="161"/>
    </row>
    <row r="36" spans="1:9" s="162" customFormat="1" ht="39.6" outlineLevel="1">
      <c r="A36" s="143">
        <f t="shared" ca="1" si="0"/>
        <v>17</v>
      </c>
      <c r="B36" s="133" t="s">
        <v>204</v>
      </c>
      <c r="C36" s="133"/>
      <c r="D36" s="149"/>
      <c r="E36" s="149"/>
      <c r="F36" s="133"/>
      <c r="G36" s="133"/>
      <c r="H36" s="133"/>
      <c r="I36" s="161"/>
    </row>
    <row r="37" spans="1:9" s="162" customFormat="1" ht="39.6" outlineLevel="1">
      <c r="A37" s="143">
        <f t="shared" ca="1" si="0"/>
        <v>18</v>
      </c>
      <c r="B37" s="181" t="s">
        <v>205</v>
      </c>
      <c r="C37" s="181"/>
      <c r="D37" s="149"/>
      <c r="E37" s="149"/>
      <c r="F37" s="133"/>
      <c r="G37" s="133"/>
      <c r="H37" s="133"/>
      <c r="I37" s="161"/>
    </row>
    <row r="38" spans="1:9" s="176" customFormat="1" ht="13.8">
      <c r="A38" s="163"/>
      <c r="B38" s="249" t="s">
        <v>202</v>
      </c>
      <c r="C38" s="250"/>
      <c r="D38" s="251"/>
      <c r="E38" s="163"/>
      <c r="F38" s="175"/>
      <c r="G38" s="175"/>
      <c r="H38" s="175"/>
      <c r="I38" s="163"/>
    </row>
    <row r="39" spans="1:9" s="165" customFormat="1" ht="26.4" outlineLevel="1">
      <c r="A39" s="172">
        <f t="shared" ref="A39:A103" ca="1" si="1">IF(OFFSET(A39,-1,0) ="",OFFSET(A39,-2,0)+1,OFFSET(A39,-1,0)+1 )</f>
        <v>19</v>
      </c>
      <c r="B39" s="182" t="s">
        <v>239</v>
      </c>
      <c r="C39" s="179"/>
      <c r="D39" s="180"/>
      <c r="E39" s="149"/>
      <c r="F39" s="133"/>
      <c r="G39" s="133"/>
      <c r="H39" s="133"/>
      <c r="I39" s="164"/>
    </row>
    <row r="40" spans="1:9" s="165" customFormat="1" ht="26.4" outlineLevel="1">
      <c r="A40" s="172">
        <f t="shared" ca="1" si="1"/>
        <v>20</v>
      </c>
      <c r="B40" s="182" t="s">
        <v>240</v>
      </c>
      <c r="C40" s="179"/>
      <c r="D40" s="180"/>
      <c r="E40" s="149"/>
      <c r="F40" s="133"/>
      <c r="G40" s="133"/>
      <c r="H40" s="133"/>
      <c r="I40" s="164"/>
    </row>
    <row r="41" spans="1:9" s="162" customFormat="1" ht="26.4" outlineLevel="1">
      <c r="A41" s="143">
        <f t="shared" ca="1" si="1"/>
        <v>21</v>
      </c>
      <c r="B41" s="133" t="s">
        <v>308</v>
      </c>
      <c r="C41" s="133"/>
      <c r="D41" s="148"/>
      <c r="E41" s="149"/>
      <c r="F41" s="133"/>
      <c r="G41" s="133"/>
      <c r="H41" s="133"/>
      <c r="I41" s="161"/>
    </row>
    <row r="42" spans="1:9" s="162" customFormat="1" ht="26.4" outlineLevel="1">
      <c r="A42" s="143">
        <f t="shared" ca="1" si="1"/>
        <v>22</v>
      </c>
      <c r="B42" s="202" t="s">
        <v>309</v>
      </c>
      <c r="C42" s="133"/>
      <c r="D42" s="148"/>
      <c r="E42" s="149"/>
      <c r="F42" s="133"/>
      <c r="G42" s="133"/>
      <c r="H42" s="133"/>
      <c r="I42" s="161"/>
    </row>
    <row r="43" spans="1:9" s="162" customFormat="1" ht="13.8" outlineLevel="1">
      <c r="A43" s="143">
        <f t="shared" ca="1" si="1"/>
        <v>23</v>
      </c>
      <c r="B43" s="133" t="s">
        <v>215</v>
      </c>
      <c r="C43" s="133"/>
      <c r="D43" s="151"/>
      <c r="E43" s="149"/>
      <c r="F43" s="133"/>
      <c r="G43" s="133"/>
      <c r="H43" s="133"/>
      <c r="I43" s="161"/>
    </row>
    <row r="44" spans="1:9" s="162" customFormat="1" ht="13.8" outlineLevel="1">
      <c r="A44" s="143">
        <f t="shared" ca="1" si="1"/>
        <v>24</v>
      </c>
      <c r="B44" s="133" t="s">
        <v>207</v>
      </c>
      <c r="C44" s="133"/>
      <c r="D44" s="149"/>
      <c r="E44" s="152"/>
      <c r="F44" s="133"/>
      <c r="G44" s="133"/>
      <c r="H44" s="133"/>
      <c r="I44" s="161"/>
    </row>
    <row r="45" spans="1:9" s="162" customFormat="1" ht="13.8" outlineLevel="1">
      <c r="A45" s="143">
        <f t="shared" ca="1" si="1"/>
        <v>25</v>
      </c>
      <c r="B45" s="133" t="s">
        <v>208</v>
      </c>
      <c r="C45" s="133"/>
      <c r="D45" s="149"/>
      <c r="E45" s="149"/>
      <c r="F45" s="133"/>
      <c r="G45" s="133"/>
      <c r="H45" s="133"/>
      <c r="I45" s="161"/>
    </row>
    <row r="46" spans="1:9" s="162" customFormat="1" ht="13.8" outlineLevel="1">
      <c r="A46" s="143">
        <f t="shared" ca="1" si="1"/>
        <v>26</v>
      </c>
      <c r="B46" s="133" t="s">
        <v>209</v>
      </c>
      <c r="C46" s="133"/>
      <c r="D46" s="149"/>
      <c r="E46" s="149"/>
      <c r="F46" s="133"/>
      <c r="G46" s="133"/>
      <c r="H46" s="133"/>
      <c r="I46" s="161"/>
    </row>
    <row r="47" spans="1:9" s="162" customFormat="1" ht="13.8" outlineLevel="1">
      <c r="A47" s="143">
        <f t="shared" ca="1" si="1"/>
        <v>27</v>
      </c>
      <c r="B47" s="133" t="s">
        <v>210</v>
      </c>
      <c r="C47" s="133"/>
      <c r="D47" s="149"/>
      <c r="E47" s="149"/>
      <c r="F47" s="133"/>
      <c r="G47" s="133"/>
      <c r="H47" s="133"/>
      <c r="I47" s="161"/>
    </row>
    <row r="48" spans="1:9" s="162" customFormat="1" ht="13.8" outlineLevel="1">
      <c r="A48" s="143">
        <f ca="1">IF(OFFSET(A48,-1,0) ="",OFFSET(A48,-2,0)+1,OFFSET(A48,-1,0)+1 )</f>
        <v>28</v>
      </c>
      <c r="B48" s="133" t="s">
        <v>226</v>
      </c>
      <c r="C48" s="133"/>
      <c r="D48" s="149"/>
      <c r="E48" s="149"/>
      <c r="F48" s="133"/>
      <c r="G48" s="133"/>
      <c r="H48" s="133"/>
      <c r="I48" s="161"/>
    </row>
    <row r="49" spans="1:9" s="162" customFormat="1" ht="13.8" outlineLevel="1">
      <c r="A49" s="143">
        <f t="shared" ca="1" si="1"/>
        <v>29</v>
      </c>
      <c r="B49" s="133" t="s">
        <v>217</v>
      </c>
      <c r="C49" s="133"/>
      <c r="D49" s="149"/>
      <c r="E49" s="149"/>
      <c r="F49" s="133"/>
      <c r="G49" s="133"/>
      <c r="H49" s="133"/>
      <c r="I49" s="161"/>
    </row>
    <row r="50" spans="1:9" s="162" customFormat="1" ht="13.8" outlineLevel="1">
      <c r="A50" s="143">
        <f t="shared" ca="1" si="1"/>
        <v>30</v>
      </c>
      <c r="B50" s="133" t="s">
        <v>216</v>
      </c>
      <c r="C50" s="133"/>
      <c r="D50" s="149"/>
      <c r="E50" s="149"/>
      <c r="F50" s="133"/>
      <c r="G50" s="133"/>
      <c r="H50" s="133"/>
      <c r="I50" s="161"/>
    </row>
    <row r="51" spans="1:9" s="162" customFormat="1" ht="13.8" outlineLevel="1">
      <c r="A51" s="143">
        <f t="shared" ca="1" si="1"/>
        <v>31</v>
      </c>
      <c r="B51" s="133" t="s">
        <v>218</v>
      </c>
      <c r="C51" s="133"/>
      <c r="D51" s="149"/>
      <c r="E51" s="149"/>
      <c r="F51" s="133"/>
      <c r="G51" s="133"/>
      <c r="H51" s="133"/>
      <c r="I51" s="161"/>
    </row>
    <row r="52" spans="1:9" s="162" customFormat="1" ht="26.4" outlineLevel="1">
      <c r="A52" s="143">
        <f t="shared" ca="1" si="1"/>
        <v>32</v>
      </c>
      <c r="B52" s="133" t="s">
        <v>219</v>
      </c>
      <c r="C52" s="149"/>
      <c r="D52" s="148"/>
      <c r="E52" s="149"/>
      <c r="F52" s="133"/>
      <c r="G52" s="133"/>
      <c r="H52" s="133"/>
      <c r="I52" s="161"/>
    </row>
    <row r="53" spans="1:9" s="162" customFormat="1" ht="13.8" outlineLevel="1">
      <c r="A53" s="143">
        <f t="shared" ca="1" si="1"/>
        <v>33</v>
      </c>
      <c r="B53" s="133" t="s">
        <v>224</v>
      </c>
      <c r="C53" s="149"/>
      <c r="D53" s="148"/>
      <c r="E53" s="149"/>
      <c r="F53" s="133"/>
      <c r="G53" s="133"/>
      <c r="H53" s="133"/>
      <c r="I53" s="161"/>
    </row>
    <row r="54" spans="1:9" s="162" customFormat="1" ht="26.4" outlineLevel="1">
      <c r="A54" s="143">
        <f t="shared" ca="1" si="1"/>
        <v>34</v>
      </c>
      <c r="B54" s="133" t="s">
        <v>220</v>
      </c>
      <c r="C54" s="149"/>
      <c r="D54" s="148"/>
      <c r="E54" s="149"/>
      <c r="F54" s="133"/>
      <c r="G54" s="133"/>
      <c r="H54" s="133"/>
      <c r="I54" s="161"/>
    </row>
    <row r="55" spans="1:9" s="162" customFormat="1" ht="26.4" outlineLevel="1">
      <c r="A55" s="143">
        <f t="shared" ca="1" si="1"/>
        <v>35</v>
      </c>
      <c r="B55" s="133" t="s">
        <v>221</v>
      </c>
      <c r="C55" s="183"/>
      <c r="D55" s="148"/>
      <c r="E55" s="149"/>
      <c r="F55" s="133"/>
      <c r="G55" s="133"/>
      <c r="H55" s="133"/>
      <c r="I55" s="161"/>
    </row>
    <row r="56" spans="1:9" s="162" customFormat="1" ht="26.4" outlineLevel="1">
      <c r="A56" s="143">
        <f t="shared" ca="1" si="1"/>
        <v>36</v>
      </c>
      <c r="B56" s="182" t="s">
        <v>222</v>
      </c>
      <c r="C56" s="183"/>
      <c r="D56" s="148"/>
      <c r="E56" s="152"/>
      <c r="F56" s="133"/>
      <c r="G56" s="133"/>
      <c r="H56" s="133"/>
      <c r="I56" s="161"/>
    </row>
    <row r="57" spans="1:9">
      <c r="A57" s="163"/>
      <c r="B57" s="249" t="s">
        <v>223</v>
      </c>
      <c r="C57" s="250"/>
      <c r="D57" s="251"/>
      <c r="E57" s="163"/>
      <c r="F57" s="175"/>
      <c r="G57" s="175"/>
      <c r="H57" s="175"/>
      <c r="I57" s="163"/>
    </row>
    <row r="58" spans="1:9" ht="26.4" outlineLevel="1">
      <c r="A58" s="143">
        <f t="shared" ca="1" si="1"/>
        <v>37</v>
      </c>
      <c r="B58" s="204" t="s">
        <v>311</v>
      </c>
      <c r="C58" s="133"/>
      <c r="D58" s="149"/>
      <c r="E58" s="149"/>
      <c r="F58" s="133"/>
      <c r="G58" s="133"/>
      <c r="H58" s="133"/>
      <c r="I58" s="161"/>
    </row>
    <row r="59" spans="1:9" ht="39.6" outlineLevel="1">
      <c r="A59" s="143">
        <f t="shared" ca="1" si="1"/>
        <v>38</v>
      </c>
      <c r="B59" s="202" t="s">
        <v>312</v>
      </c>
      <c r="C59" s="133"/>
      <c r="D59" s="149"/>
      <c r="E59" s="149"/>
      <c r="F59" s="133"/>
      <c r="G59" s="133"/>
      <c r="H59" s="133"/>
      <c r="I59" s="161"/>
    </row>
    <row r="60" spans="1:9" outlineLevel="1">
      <c r="A60" s="143">
        <f t="shared" ca="1" si="1"/>
        <v>39</v>
      </c>
      <c r="B60" s="133" t="s">
        <v>225</v>
      </c>
      <c r="C60" s="133"/>
      <c r="D60" s="149"/>
      <c r="E60" s="149"/>
      <c r="F60" s="133"/>
      <c r="G60" s="133"/>
      <c r="H60" s="133"/>
      <c r="I60" s="161"/>
    </row>
    <row r="61" spans="1:9" outlineLevel="1">
      <c r="A61" s="143">
        <f t="shared" ca="1" si="1"/>
        <v>40</v>
      </c>
      <c r="B61" s="133" t="s">
        <v>215</v>
      </c>
      <c r="C61" s="133"/>
      <c r="D61" s="149"/>
      <c r="E61" s="149"/>
      <c r="F61" s="133"/>
      <c r="G61" s="133"/>
      <c r="H61" s="133"/>
      <c r="I61" s="161"/>
    </row>
    <row r="62" spans="1:9" outlineLevel="1">
      <c r="A62" s="143">
        <f t="shared" ca="1" si="1"/>
        <v>41</v>
      </c>
      <c r="B62" s="133" t="s">
        <v>207</v>
      </c>
      <c r="C62" s="133"/>
      <c r="D62" s="149"/>
      <c r="E62" s="149"/>
      <c r="F62" s="133"/>
      <c r="G62" s="133"/>
      <c r="H62" s="133"/>
      <c r="I62" s="161"/>
    </row>
    <row r="63" spans="1:9" outlineLevel="1">
      <c r="A63" s="143">
        <f t="shared" ca="1" si="1"/>
        <v>42</v>
      </c>
      <c r="B63" s="133" t="s">
        <v>208</v>
      </c>
      <c r="C63" s="133"/>
      <c r="D63" s="149"/>
      <c r="E63" s="149"/>
      <c r="F63" s="133"/>
      <c r="G63" s="133"/>
      <c r="H63" s="133"/>
      <c r="I63" s="161"/>
    </row>
    <row r="64" spans="1:9" outlineLevel="1">
      <c r="A64" s="143">
        <f t="shared" ca="1" si="1"/>
        <v>43</v>
      </c>
      <c r="B64" s="133" t="s">
        <v>209</v>
      </c>
      <c r="C64" s="133"/>
      <c r="D64" s="149"/>
      <c r="E64" s="149"/>
      <c r="F64" s="133"/>
      <c r="G64" s="133"/>
      <c r="H64" s="133"/>
      <c r="I64" s="161"/>
    </row>
    <row r="65" spans="1:9" outlineLevel="1">
      <c r="A65" s="143">
        <f t="shared" ca="1" si="1"/>
        <v>44</v>
      </c>
      <c r="B65" s="133" t="s">
        <v>210</v>
      </c>
      <c r="C65" s="133"/>
      <c r="D65" s="149"/>
      <c r="E65" s="149"/>
      <c r="F65" s="133"/>
      <c r="G65" s="133"/>
      <c r="H65" s="133"/>
      <c r="I65" s="161"/>
    </row>
    <row r="66" spans="1:9" outlineLevel="1">
      <c r="A66" s="143">
        <f t="shared" ca="1" si="1"/>
        <v>45</v>
      </c>
      <c r="B66" s="133" t="s">
        <v>254</v>
      </c>
      <c r="C66" s="133"/>
      <c r="D66" s="149"/>
      <c r="E66" s="149"/>
      <c r="F66" s="133"/>
      <c r="G66" s="133"/>
      <c r="H66" s="133"/>
      <c r="I66" s="161"/>
    </row>
    <row r="67" spans="1:9" outlineLevel="1">
      <c r="A67" s="143">
        <f t="shared" ca="1" si="1"/>
        <v>46</v>
      </c>
      <c r="B67" s="133" t="s">
        <v>226</v>
      </c>
      <c r="C67" s="133"/>
      <c r="D67" s="149"/>
      <c r="E67" s="149"/>
      <c r="F67" s="133"/>
      <c r="G67" s="133"/>
      <c r="H67" s="133"/>
      <c r="I67" s="161"/>
    </row>
    <row r="68" spans="1:9" outlineLevel="1">
      <c r="A68" s="143">
        <f t="shared" ca="1" si="1"/>
        <v>47</v>
      </c>
      <c r="B68" s="133" t="s">
        <v>227</v>
      </c>
      <c r="C68" s="133"/>
      <c r="D68" s="149"/>
      <c r="E68" s="149"/>
      <c r="F68" s="133"/>
      <c r="G68" s="133"/>
      <c r="H68" s="133"/>
      <c r="I68" s="161"/>
    </row>
    <row r="69" spans="1:9" outlineLevel="1">
      <c r="A69" s="143">
        <f t="shared" ca="1" si="1"/>
        <v>48</v>
      </c>
      <c r="B69" s="133" t="s">
        <v>228</v>
      </c>
      <c r="C69" s="133"/>
      <c r="D69" s="149"/>
      <c r="E69" s="149"/>
      <c r="F69" s="133"/>
      <c r="G69" s="133"/>
      <c r="H69" s="133"/>
      <c r="I69" s="161"/>
    </row>
    <row r="70" spans="1:9" outlineLevel="1">
      <c r="A70" s="143">
        <f t="shared" ca="1" si="1"/>
        <v>49</v>
      </c>
      <c r="B70" s="133" t="s">
        <v>229</v>
      </c>
      <c r="C70" s="133"/>
      <c r="D70" s="149"/>
      <c r="E70" s="149"/>
      <c r="F70" s="133"/>
      <c r="G70" s="133"/>
      <c r="H70" s="133"/>
      <c r="I70" s="161"/>
    </row>
    <row r="71" spans="1:9" outlineLevel="1">
      <c r="A71" s="143">
        <f t="shared" ca="1" si="1"/>
        <v>50</v>
      </c>
      <c r="B71" s="133" t="s">
        <v>230</v>
      </c>
      <c r="C71" s="133"/>
      <c r="D71" s="149"/>
      <c r="E71" s="149"/>
      <c r="F71" s="133"/>
      <c r="G71" s="133"/>
      <c r="H71" s="133"/>
      <c r="I71" s="161"/>
    </row>
    <row r="72" spans="1:9" outlineLevel="1">
      <c r="A72" s="143">
        <f t="shared" ca="1" si="1"/>
        <v>51</v>
      </c>
      <c r="B72" s="133" t="s">
        <v>231</v>
      </c>
      <c r="C72" s="133"/>
      <c r="D72" s="149"/>
      <c r="E72" s="149"/>
      <c r="F72" s="133"/>
      <c r="G72" s="133"/>
      <c r="H72" s="133"/>
      <c r="I72" s="161"/>
    </row>
    <row r="73" spans="1:9" ht="39.6" outlineLevel="1">
      <c r="A73" s="143">
        <f t="shared" ca="1" si="1"/>
        <v>52</v>
      </c>
      <c r="B73" s="133" t="s">
        <v>232</v>
      </c>
      <c r="C73" s="133"/>
      <c r="D73" s="149"/>
      <c r="E73" s="149"/>
      <c r="F73" s="133"/>
      <c r="G73" s="133"/>
      <c r="H73" s="133"/>
      <c r="I73" s="161"/>
    </row>
    <row r="74" spans="1:9" ht="39.6" outlineLevel="1">
      <c r="A74" s="143">
        <f t="shared" ca="1" si="1"/>
        <v>53</v>
      </c>
      <c r="B74" s="133" t="s">
        <v>233</v>
      </c>
      <c r="C74" s="133"/>
      <c r="D74" s="149"/>
      <c r="E74" s="149"/>
      <c r="F74" s="133"/>
      <c r="G74" s="133"/>
      <c r="H74" s="133"/>
      <c r="I74" s="161"/>
    </row>
    <row r="75" spans="1:9" ht="26.4" outlineLevel="1">
      <c r="A75" s="143">
        <f t="shared" ca="1" si="1"/>
        <v>54</v>
      </c>
      <c r="B75" s="133" t="s">
        <v>234</v>
      </c>
      <c r="C75" s="133"/>
      <c r="D75" s="149"/>
      <c r="E75" s="149"/>
      <c r="F75" s="133"/>
      <c r="G75" s="133"/>
      <c r="H75" s="133"/>
      <c r="I75" s="161"/>
    </row>
    <row r="76" spans="1:9">
      <c r="A76" s="163"/>
      <c r="B76" s="249" t="s">
        <v>235</v>
      </c>
      <c r="C76" s="250"/>
      <c r="D76" s="251"/>
      <c r="E76" s="163"/>
      <c r="F76" s="175"/>
      <c r="G76" s="175"/>
      <c r="H76" s="175"/>
      <c r="I76" s="163"/>
    </row>
    <row r="77" spans="1:9" ht="26.4" outlineLevel="1">
      <c r="A77" s="143">
        <f t="shared" ca="1" si="1"/>
        <v>55</v>
      </c>
      <c r="B77" s="204" t="s">
        <v>313</v>
      </c>
      <c r="C77" s="133"/>
      <c r="D77" s="149"/>
      <c r="E77" s="149"/>
      <c r="F77" s="133"/>
      <c r="G77" s="133"/>
      <c r="H77" s="133"/>
      <c r="I77" s="161"/>
    </row>
    <row r="78" spans="1:9" ht="26.4" outlineLevel="1">
      <c r="A78" s="143">
        <f t="shared" ca="1" si="1"/>
        <v>56</v>
      </c>
      <c r="B78" s="204" t="s">
        <v>314</v>
      </c>
      <c r="C78" s="133"/>
      <c r="D78" s="149"/>
      <c r="E78" s="149"/>
      <c r="F78" s="133"/>
      <c r="G78" s="133"/>
      <c r="H78" s="133"/>
      <c r="I78" s="161"/>
    </row>
    <row r="79" spans="1:9" ht="26.4" outlineLevel="1">
      <c r="A79" s="143">
        <f t="shared" ca="1" si="1"/>
        <v>57</v>
      </c>
      <c r="B79" s="204" t="s">
        <v>315</v>
      </c>
      <c r="C79" s="133"/>
      <c r="D79" s="149"/>
      <c r="E79" s="149"/>
      <c r="F79" s="133"/>
      <c r="G79" s="133"/>
      <c r="H79" s="133"/>
      <c r="I79" s="161"/>
    </row>
    <row r="80" spans="1:9" ht="26.4" outlineLevel="1">
      <c r="A80" s="143">
        <f t="shared" ca="1" si="1"/>
        <v>58</v>
      </c>
      <c r="B80" s="205" t="s">
        <v>316</v>
      </c>
      <c r="C80" s="133"/>
      <c r="D80" s="149"/>
      <c r="E80" s="149"/>
      <c r="F80" s="133"/>
      <c r="G80" s="133"/>
      <c r="H80" s="133"/>
      <c r="I80" s="161"/>
    </row>
    <row r="81" spans="1:9" outlineLevel="1">
      <c r="A81" s="143">
        <f t="shared" ca="1" si="1"/>
        <v>59</v>
      </c>
      <c r="B81" s="133" t="s">
        <v>317</v>
      </c>
      <c r="C81" s="133"/>
      <c r="D81" s="149"/>
      <c r="E81" s="149"/>
      <c r="F81" s="133"/>
      <c r="G81" s="133"/>
      <c r="H81" s="133"/>
      <c r="I81" s="161"/>
    </row>
    <row r="82" spans="1:9" outlineLevel="1">
      <c r="A82" s="143">
        <f t="shared" ca="1" si="1"/>
        <v>60</v>
      </c>
      <c r="B82" s="133" t="s">
        <v>318</v>
      </c>
      <c r="C82" s="133"/>
      <c r="D82" s="149"/>
      <c r="E82" s="149"/>
      <c r="F82" s="133"/>
      <c r="G82" s="133"/>
      <c r="H82" s="133"/>
      <c r="I82" s="161"/>
    </row>
    <row r="83" spans="1:9" ht="26.4" outlineLevel="1">
      <c r="A83" s="143">
        <f t="shared" ca="1" si="1"/>
        <v>61</v>
      </c>
      <c r="B83" s="133" t="s">
        <v>319</v>
      </c>
      <c r="C83" s="133"/>
      <c r="D83" s="149"/>
      <c r="E83" s="149"/>
      <c r="F83" s="133"/>
      <c r="G83" s="133"/>
      <c r="H83" s="133"/>
      <c r="I83" s="161"/>
    </row>
    <row r="84" spans="1:9" ht="26.4" outlineLevel="1">
      <c r="A84" s="143">
        <f t="shared" ca="1" si="1"/>
        <v>62</v>
      </c>
      <c r="B84" s="133" t="s">
        <v>320</v>
      </c>
      <c r="C84" s="133"/>
      <c r="D84" s="149"/>
      <c r="E84" s="149"/>
      <c r="F84" s="133"/>
      <c r="G84" s="133"/>
      <c r="H84" s="133"/>
      <c r="I84" s="161"/>
    </row>
    <row r="85" spans="1:9" outlineLevel="1">
      <c r="A85" s="143">
        <f t="shared" ca="1" si="1"/>
        <v>63</v>
      </c>
      <c r="B85" s="133" t="s">
        <v>242</v>
      </c>
      <c r="C85" s="133"/>
      <c r="D85" s="149"/>
      <c r="E85" s="149"/>
      <c r="F85" s="133"/>
      <c r="G85" s="133"/>
      <c r="H85" s="133"/>
      <c r="I85" s="161"/>
    </row>
    <row r="86" spans="1:9" outlineLevel="1">
      <c r="A86" s="143">
        <f t="shared" ca="1" si="1"/>
        <v>64</v>
      </c>
      <c r="B86" s="133" t="s">
        <v>226</v>
      </c>
      <c r="C86" s="133"/>
      <c r="D86" s="149"/>
      <c r="E86" s="149"/>
      <c r="F86" s="133"/>
      <c r="G86" s="133"/>
      <c r="H86" s="133"/>
      <c r="I86" s="161"/>
    </row>
    <row r="87" spans="1:9" ht="26.4" outlineLevel="1">
      <c r="A87" s="143">
        <f t="shared" ca="1" si="1"/>
        <v>65</v>
      </c>
      <c r="B87" s="133" t="s">
        <v>244</v>
      </c>
      <c r="C87" s="133"/>
      <c r="D87" s="149"/>
      <c r="E87" s="149"/>
      <c r="F87" s="133"/>
      <c r="G87" s="133"/>
      <c r="H87" s="133"/>
      <c r="I87" s="161"/>
    </row>
    <row r="88" spans="1:9" ht="39.6" outlineLevel="1">
      <c r="A88" s="143">
        <f t="shared" ca="1" si="1"/>
        <v>66</v>
      </c>
      <c r="B88" s="133" t="s">
        <v>243</v>
      </c>
      <c r="C88" s="133"/>
      <c r="D88" s="149"/>
      <c r="E88" s="149"/>
      <c r="F88" s="133"/>
      <c r="G88" s="133"/>
      <c r="H88" s="133"/>
      <c r="I88" s="161"/>
    </row>
    <row r="89" spans="1:9">
      <c r="A89" s="163"/>
      <c r="B89" s="249" t="s">
        <v>245</v>
      </c>
      <c r="C89" s="250"/>
      <c r="D89" s="251"/>
      <c r="E89" s="163"/>
      <c r="F89" s="175"/>
      <c r="G89" s="175"/>
      <c r="H89" s="175"/>
      <c r="I89" s="163"/>
    </row>
    <row r="90" spans="1:9" ht="26.4" outlineLevel="1">
      <c r="A90" s="143">
        <f t="shared" ca="1" si="1"/>
        <v>67</v>
      </c>
      <c r="B90" s="204" t="s">
        <v>321</v>
      </c>
      <c r="C90" s="133"/>
      <c r="D90" s="149"/>
      <c r="E90" s="149"/>
      <c r="F90" s="133"/>
      <c r="G90" s="133"/>
      <c r="H90" s="133"/>
      <c r="I90" s="161"/>
    </row>
    <row r="91" spans="1:9" ht="26.4" outlineLevel="1">
      <c r="A91" s="143">
        <f t="shared" ca="1" si="1"/>
        <v>68</v>
      </c>
      <c r="B91" s="205" t="s">
        <v>322</v>
      </c>
      <c r="C91" s="133"/>
      <c r="D91" s="149"/>
      <c r="E91" s="149"/>
      <c r="F91" s="133"/>
      <c r="G91" s="133"/>
      <c r="H91" s="133"/>
      <c r="I91" s="161"/>
    </row>
    <row r="92" spans="1:9" outlineLevel="1">
      <c r="A92" s="143">
        <f t="shared" ca="1" si="1"/>
        <v>69</v>
      </c>
      <c r="B92" s="133" t="s">
        <v>236</v>
      </c>
      <c r="C92" s="133"/>
      <c r="D92" s="149"/>
      <c r="E92" s="149"/>
      <c r="F92" s="133"/>
      <c r="G92" s="133"/>
      <c r="H92" s="133"/>
      <c r="I92" s="161"/>
    </row>
    <row r="93" spans="1:9" outlineLevel="1">
      <c r="A93" s="143">
        <f t="shared" ca="1" si="1"/>
        <v>70</v>
      </c>
      <c r="B93" s="133" t="s">
        <v>237</v>
      </c>
      <c r="C93" s="133"/>
      <c r="D93" s="149"/>
      <c r="E93" s="149"/>
      <c r="F93" s="133"/>
      <c r="G93" s="133"/>
      <c r="H93" s="133"/>
      <c r="I93" s="161"/>
    </row>
    <row r="94" spans="1:9" ht="26.4" outlineLevel="1">
      <c r="A94" s="143">
        <f t="shared" ca="1" si="1"/>
        <v>71</v>
      </c>
      <c r="B94" s="133" t="s">
        <v>238</v>
      </c>
      <c r="C94" s="133"/>
      <c r="D94" s="149"/>
      <c r="E94" s="149"/>
      <c r="F94" s="133"/>
      <c r="G94" s="133"/>
      <c r="H94" s="133"/>
      <c r="I94" s="161"/>
    </row>
    <row r="95" spans="1:9" ht="26.4" outlineLevel="1">
      <c r="A95" s="143">
        <f t="shared" ca="1" si="1"/>
        <v>72</v>
      </c>
      <c r="B95" s="133" t="s">
        <v>241</v>
      </c>
      <c r="C95" s="133"/>
      <c r="D95" s="149"/>
      <c r="E95" s="149"/>
      <c r="F95" s="133"/>
      <c r="G95" s="133"/>
      <c r="H95" s="133"/>
      <c r="I95" s="161"/>
    </row>
    <row r="96" spans="1:9" outlineLevel="1">
      <c r="A96" s="143">
        <f t="shared" ca="1" si="1"/>
        <v>73</v>
      </c>
      <c r="B96" s="133" t="s">
        <v>242</v>
      </c>
      <c r="C96" s="133"/>
      <c r="D96" s="149"/>
      <c r="E96" s="149"/>
      <c r="F96" s="133"/>
      <c r="G96" s="133"/>
      <c r="H96" s="133"/>
      <c r="I96" s="161"/>
    </row>
    <row r="97" spans="1:9" outlineLevel="1">
      <c r="A97" s="143">
        <f t="shared" ca="1" si="1"/>
        <v>74</v>
      </c>
      <c r="B97" s="133" t="s">
        <v>226</v>
      </c>
      <c r="C97" s="133"/>
      <c r="D97" s="149"/>
      <c r="E97" s="149"/>
      <c r="F97" s="133"/>
      <c r="G97" s="133"/>
      <c r="H97" s="133"/>
      <c r="I97" s="161"/>
    </row>
    <row r="98" spans="1:9">
      <c r="A98" s="163"/>
      <c r="B98" s="249" t="s">
        <v>246</v>
      </c>
      <c r="C98" s="250"/>
      <c r="D98" s="251"/>
      <c r="E98" s="163"/>
      <c r="F98" s="175"/>
      <c r="G98" s="175"/>
      <c r="H98" s="175"/>
      <c r="I98" s="163"/>
    </row>
    <row r="99" spans="1:9" ht="26.4" outlineLevel="1">
      <c r="A99" s="143">
        <f t="shared" ca="1" si="1"/>
        <v>75</v>
      </c>
      <c r="B99" s="204" t="s">
        <v>323</v>
      </c>
      <c r="C99" s="133"/>
      <c r="D99" s="149"/>
      <c r="E99" s="149"/>
      <c r="F99" s="133"/>
      <c r="G99" s="133"/>
      <c r="H99" s="133"/>
      <c r="I99" s="161"/>
    </row>
    <row r="100" spans="1:9" ht="26.4" outlineLevel="1">
      <c r="A100" s="143">
        <f t="shared" ca="1" si="1"/>
        <v>76</v>
      </c>
      <c r="B100" s="202" t="s">
        <v>324</v>
      </c>
      <c r="C100" s="133"/>
      <c r="D100" s="149"/>
      <c r="E100" s="149"/>
      <c r="F100" s="133"/>
      <c r="G100" s="133"/>
      <c r="H100" s="133"/>
      <c r="I100" s="161"/>
    </row>
    <row r="101" spans="1:9" outlineLevel="1">
      <c r="A101" s="143">
        <f t="shared" ca="1" si="1"/>
        <v>77</v>
      </c>
      <c r="B101" s="133" t="s">
        <v>225</v>
      </c>
      <c r="C101" s="133"/>
      <c r="D101" s="149"/>
      <c r="E101" s="149"/>
      <c r="F101" s="133"/>
      <c r="G101" s="133"/>
      <c r="H101" s="133"/>
      <c r="I101" s="161"/>
    </row>
    <row r="102" spans="1:9" outlineLevel="1">
      <c r="A102" s="143">
        <f t="shared" ca="1" si="1"/>
        <v>78</v>
      </c>
      <c r="B102" s="133" t="s">
        <v>215</v>
      </c>
      <c r="C102" s="133"/>
      <c r="D102" s="149"/>
      <c r="E102" s="149"/>
      <c r="F102" s="133"/>
      <c r="G102" s="133"/>
      <c r="H102" s="133"/>
      <c r="I102" s="161"/>
    </row>
    <row r="103" spans="1:9" outlineLevel="1">
      <c r="A103" s="143">
        <f t="shared" ca="1" si="1"/>
        <v>79</v>
      </c>
      <c r="B103" s="133" t="s">
        <v>207</v>
      </c>
      <c r="C103" s="133"/>
      <c r="D103" s="149"/>
      <c r="E103" s="149"/>
      <c r="F103" s="133"/>
      <c r="G103" s="133"/>
      <c r="H103" s="133"/>
      <c r="I103" s="161"/>
    </row>
    <row r="104" spans="1:9" outlineLevel="1">
      <c r="A104" s="143">
        <f t="shared" ref="A104:A119" ca="1" si="2">IF(OFFSET(A104,-1,0) ="",OFFSET(A104,-2,0)+1,OFFSET(A104,-1,0)+1 )</f>
        <v>80</v>
      </c>
      <c r="B104" s="133" t="s">
        <v>208</v>
      </c>
      <c r="C104" s="133"/>
      <c r="D104" s="149"/>
      <c r="E104" s="149"/>
      <c r="F104" s="133"/>
      <c r="G104" s="133"/>
      <c r="H104" s="133"/>
      <c r="I104" s="161"/>
    </row>
    <row r="105" spans="1:9" outlineLevel="1">
      <c r="A105" s="143">
        <f t="shared" ca="1" si="2"/>
        <v>81</v>
      </c>
      <c r="B105" s="133" t="s">
        <v>209</v>
      </c>
      <c r="C105" s="133"/>
      <c r="D105" s="149"/>
      <c r="E105" s="149"/>
      <c r="F105" s="133"/>
      <c r="G105" s="133"/>
      <c r="H105" s="133"/>
      <c r="I105" s="161"/>
    </row>
    <row r="106" spans="1:9" outlineLevel="1">
      <c r="A106" s="143">
        <f t="shared" ca="1" si="2"/>
        <v>82</v>
      </c>
      <c r="B106" s="133" t="s">
        <v>210</v>
      </c>
      <c r="C106" s="133"/>
      <c r="D106" s="149"/>
      <c r="E106" s="149"/>
      <c r="F106" s="133"/>
      <c r="G106" s="133"/>
      <c r="H106" s="133"/>
      <c r="I106" s="161"/>
    </row>
    <row r="107" spans="1:9" outlineLevel="1">
      <c r="A107" s="143">
        <f t="shared" ca="1" si="2"/>
        <v>83</v>
      </c>
      <c r="B107" s="133" t="s">
        <v>226</v>
      </c>
      <c r="C107" s="133"/>
      <c r="D107" s="149"/>
      <c r="E107" s="149"/>
      <c r="F107" s="133"/>
      <c r="G107" s="133"/>
      <c r="H107" s="133"/>
      <c r="I107" s="161"/>
    </row>
    <row r="108" spans="1:9" outlineLevel="1">
      <c r="A108" s="143">
        <f t="shared" ca="1" si="2"/>
        <v>84</v>
      </c>
      <c r="B108" s="133" t="s">
        <v>227</v>
      </c>
      <c r="C108" s="133"/>
      <c r="D108" s="149"/>
      <c r="E108" s="149"/>
      <c r="F108" s="133"/>
      <c r="G108" s="133"/>
      <c r="H108" s="133"/>
      <c r="I108" s="161"/>
    </row>
    <row r="109" spans="1:9" outlineLevel="1">
      <c r="A109" s="143">
        <f t="shared" ca="1" si="2"/>
        <v>85</v>
      </c>
      <c r="B109" s="133" t="s">
        <v>228</v>
      </c>
      <c r="C109" s="133"/>
      <c r="D109" s="149"/>
      <c r="E109" s="149"/>
      <c r="F109" s="133"/>
      <c r="G109" s="133"/>
      <c r="H109" s="133"/>
      <c r="I109" s="161"/>
    </row>
    <row r="110" spans="1:9" outlineLevel="1">
      <c r="A110" s="143">
        <f t="shared" ca="1" si="2"/>
        <v>86</v>
      </c>
      <c r="B110" s="133" t="s">
        <v>229</v>
      </c>
      <c r="C110" s="133"/>
      <c r="D110" s="149"/>
      <c r="E110" s="149"/>
      <c r="F110" s="133"/>
      <c r="G110" s="133"/>
      <c r="H110" s="133"/>
      <c r="I110" s="161"/>
    </row>
    <row r="111" spans="1:9" outlineLevel="1">
      <c r="A111" s="143">
        <f t="shared" ca="1" si="2"/>
        <v>87</v>
      </c>
      <c r="B111" s="133" t="s">
        <v>230</v>
      </c>
      <c r="C111" s="133"/>
      <c r="D111" s="149"/>
      <c r="E111" s="149"/>
      <c r="F111" s="133"/>
      <c r="G111" s="133"/>
      <c r="H111" s="133"/>
      <c r="I111" s="161"/>
    </row>
    <row r="112" spans="1:9" outlineLevel="1">
      <c r="A112" s="143">
        <f t="shared" ca="1" si="2"/>
        <v>88</v>
      </c>
      <c r="B112" s="133" t="s">
        <v>231</v>
      </c>
      <c r="C112" s="133"/>
      <c r="D112" s="149"/>
      <c r="E112" s="149"/>
      <c r="F112" s="133"/>
      <c r="G112" s="133"/>
      <c r="H112" s="133"/>
      <c r="I112" s="161"/>
    </row>
    <row r="113" spans="1:9" ht="39.6" outlineLevel="1">
      <c r="A113" s="143">
        <f t="shared" ca="1" si="2"/>
        <v>89</v>
      </c>
      <c r="B113" s="133" t="s">
        <v>247</v>
      </c>
      <c r="C113" s="133"/>
      <c r="D113" s="149"/>
      <c r="E113" s="149"/>
      <c r="F113" s="133"/>
      <c r="G113" s="133"/>
      <c r="H113" s="133"/>
      <c r="I113" s="161"/>
    </row>
    <row r="114" spans="1:9" ht="39.6" outlineLevel="1">
      <c r="A114" s="143">
        <f t="shared" ca="1" si="2"/>
        <v>90</v>
      </c>
      <c r="B114" s="133" t="s">
        <v>248</v>
      </c>
      <c r="C114" s="133"/>
      <c r="D114" s="149"/>
      <c r="E114" s="149"/>
      <c r="F114" s="133"/>
      <c r="G114" s="133"/>
      <c r="H114" s="133"/>
      <c r="I114" s="161"/>
    </row>
    <row r="115" spans="1:9" ht="26.4" outlineLevel="1">
      <c r="A115" s="143">
        <f t="shared" ca="1" si="2"/>
        <v>91</v>
      </c>
      <c r="B115" s="133" t="s">
        <v>249</v>
      </c>
      <c r="C115" s="133"/>
      <c r="D115" s="149"/>
      <c r="E115" s="149"/>
      <c r="F115" s="133"/>
      <c r="G115" s="133"/>
      <c r="H115" s="133"/>
      <c r="I115" s="161"/>
    </row>
    <row r="116" spans="1:9">
      <c r="A116" s="163"/>
      <c r="B116" s="249" t="s">
        <v>250</v>
      </c>
      <c r="C116" s="250"/>
      <c r="D116" s="251"/>
      <c r="E116" s="163"/>
      <c r="F116" s="175"/>
      <c r="G116" s="175"/>
      <c r="H116" s="175"/>
      <c r="I116" s="163"/>
    </row>
    <row r="117" spans="1:9">
      <c r="A117" s="143">
        <f t="shared" ca="1" si="2"/>
        <v>92</v>
      </c>
      <c r="B117" s="133" t="s">
        <v>251</v>
      </c>
      <c r="C117" s="133"/>
      <c r="D117" s="149"/>
      <c r="E117" s="149"/>
      <c r="F117" s="133"/>
      <c r="G117" s="133"/>
      <c r="H117" s="133"/>
      <c r="I117" s="161"/>
    </row>
    <row r="118" spans="1:9">
      <c r="A118" s="143">
        <f t="shared" ca="1" si="2"/>
        <v>93</v>
      </c>
      <c r="B118" s="133" t="s">
        <v>252</v>
      </c>
      <c r="C118" s="133"/>
      <c r="D118" s="149"/>
      <c r="E118" s="149"/>
      <c r="F118" s="133"/>
      <c r="G118" s="133"/>
      <c r="H118" s="133"/>
      <c r="I118" s="161"/>
    </row>
    <row r="119" spans="1:9">
      <c r="A119" s="143">
        <f t="shared" ca="1" si="2"/>
        <v>94</v>
      </c>
      <c r="B119" s="133" t="s">
        <v>253</v>
      </c>
      <c r="C119" s="133"/>
      <c r="D119" s="149"/>
      <c r="E119" s="149"/>
      <c r="F119" s="133"/>
      <c r="G119" s="133"/>
      <c r="H119" s="133"/>
      <c r="I119" s="161"/>
    </row>
    <row r="120" spans="1:9">
      <c r="A120" s="163"/>
      <c r="B120" s="249" t="s">
        <v>301</v>
      </c>
      <c r="C120" s="250"/>
      <c r="D120" s="251"/>
      <c r="E120" s="163"/>
      <c r="F120" s="175"/>
      <c r="G120" s="175"/>
      <c r="H120" s="175"/>
      <c r="I120" s="163"/>
    </row>
    <row r="121" spans="1:9">
      <c r="A121" s="143">
        <f t="shared" ref="A121:A124" ca="1" si="3">IF(OFFSET(A121,-1,0) ="",OFFSET(A121,-2,0)+1,OFFSET(A121,-1,0)+1 )</f>
        <v>95</v>
      </c>
      <c r="B121" s="133" t="s">
        <v>304</v>
      </c>
      <c r="C121" s="133"/>
      <c r="D121" s="149"/>
      <c r="E121" s="149"/>
      <c r="F121" s="133"/>
      <c r="G121" s="133"/>
      <c r="H121" s="133"/>
      <c r="I121" s="161"/>
    </row>
    <row r="122" spans="1:9" ht="26.4">
      <c r="A122" s="143">
        <f t="shared" ca="1" si="3"/>
        <v>96</v>
      </c>
      <c r="B122" s="166" t="s">
        <v>302</v>
      </c>
      <c r="C122" s="133"/>
      <c r="D122" s="149"/>
      <c r="E122" s="149"/>
      <c r="F122" s="133"/>
      <c r="G122" s="133"/>
      <c r="H122" s="133"/>
      <c r="I122" s="161"/>
    </row>
    <row r="123" spans="1:9">
      <c r="A123" s="143">
        <f t="shared" ca="1" si="3"/>
        <v>97</v>
      </c>
      <c r="B123" s="133" t="s">
        <v>303</v>
      </c>
      <c r="C123" s="133"/>
      <c r="D123" s="149"/>
      <c r="E123" s="149"/>
      <c r="F123" s="133"/>
      <c r="G123" s="133"/>
      <c r="H123" s="133"/>
      <c r="I123" s="161"/>
    </row>
    <row r="124" spans="1:9" ht="26.4">
      <c r="A124" s="143">
        <f t="shared" ca="1" si="3"/>
        <v>98</v>
      </c>
      <c r="B124" s="221" t="s">
        <v>305</v>
      </c>
      <c r="C124" s="133"/>
      <c r="D124" s="149"/>
      <c r="E124" s="149"/>
      <c r="F124" s="133"/>
      <c r="G124" s="133"/>
      <c r="H124" s="133"/>
      <c r="I124" s="161"/>
    </row>
    <row r="125" spans="1:9">
      <c r="B125" s="222"/>
    </row>
  </sheetData>
  <mergeCells count="19">
    <mergeCell ref="A1:D1"/>
    <mergeCell ref="A2:D2"/>
    <mergeCell ref="B38:D38"/>
    <mergeCell ref="B6:D6"/>
    <mergeCell ref="B7:D7"/>
    <mergeCell ref="B8:D8"/>
    <mergeCell ref="F16:H16"/>
    <mergeCell ref="B18:D18"/>
    <mergeCell ref="B20:D20"/>
    <mergeCell ref="E2:E3"/>
    <mergeCell ref="C3:D3"/>
    <mergeCell ref="B4:D4"/>
    <mergeCell ref="B5:D5"/>
    <mergeCell ref="B120:D120"/>
    <mergeCell ref="B57:D57"/>
    <mergeCell ref="B76:D76"/>
    <mergeCell ref="B89:D89"/>
    <mergeCell ref="B98:D98"/>
    <mergeCell ref="B116:D116"/>
  </mergeCells>
  <dataValidations count="3">
    <dataValidation showDropDown="1" showErrorMessage="1" sqref="F16:H17" xr:uid="{00000000-0002-0000-0400-000000000000}"/>
    <dataValidation allowBlank="1" showInputMessage="1" showErrorMessage="1" sqref="F18:H18" xr:uid="{00000000-0002-0000-0400-000001000000}"/>
    <dataValidation type="list" allowBlank="1" sqref="F19:H124" xr:uid="{00000000-0002-0000-0400-000003000000}">
      <formula1>$A$11:$A$15</formula1>
    </dataValidation>
  </dataValidations>
  <pageMargins left="0.7" right="0.7" top="0.75" bottom="0.75" header="0.3" footer="0.3"/>
  <pageSetup orientation="portrait" horizontalDpi="4294967295" verticalDpi="4294967295"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43"/>
  <sheetViews>
    <sheetView showGridLines="0" zoomScaleNormal="100" workbookViewId="0">
      <selection activeCell="D46" sqref="D46"/>
    </sheetView>
  </sheetViews>
  <sheetFormatPr defaultColWidth="9.109375" defaultRowHeight="13.2"/>
  <cols>
    <col min="1" max="1" width="9" style="200" customWidth="1"/>
    <col min="2" max="2" width="41.6640625" style="43" customWidth="1"/>
    <col min="3" max="3" width="39.44140625" style="43" customWidth="1"/>
    <col min="4" max="4" width="37.21875" style="43" customWidth="1"/>
    <col min="5" max="5" width="32.109375" style="43" customWidth="1"/>
    <col min="6" max="8" width="9.6640625" style="43" customWidth="1"/>
    <col min="9" max="9" width="17.6640625" style="43" customWidth="1"/>
    <col min="10" max="16384" width="9.109375" style="43"/>
  </cols>
  <sheetData>
    <row r="1" spans="1:24" s="1" customFormat="1" ht="13.8">
      <c r="A1" s="263"/>
      <c r="B1" s="263"/>
      <c r="C1" s="263"/>
      <c r="D1" s="263"/>
      <c r="E1" s="34"/>
      <c r="F1" s="34"/>
      <c r="G1" s="34"/>
      <c r="H1" s="34"/>
      <c r="I1" s="34"/>
      <c r="J1" s="34"/>
    </row>
    <row r="2" spans="1:24" s="1" customFormat="1" ht="24.6">
      <c r="A2" s="264" t="s">
        <v>70</v>
      </c>
      <c r="B2" s="264"/>
      <c r="C2" s="264"/>
      <c r="D2" s="264"/>
      <c r="E2" s="269"/>
      <c r="F2" s="23"/>
      <c r="G2" s="23"/>
      <c r="H2" s="23"/>
      <c r="I2" s="23"/>
      <c r="J2" s="23"/>
    </row>
    <row r="3" spans="1:24" s="1" customFormat="1" ht="22.8">
      <c r="A3" s="197"/>
      <c r="C3" s="265"/>
      <c r="D3" s="265"/>
      <c r="E3" s="269"/>
      <c r="F3" s="23"/>
      <c r="G3" s="23"/>
      <c r="H3" s="23"/>
      <c r="I3" s="23"/>
      <c r="J3" s="23"/>
    </row>
    <row r="4" spans="1:24" s="38" customFormat="1" ht="26.4">
      <c r="A4" s="168" t="s">
        <v>67</v>
      </c>
      <c r="B4" s="255"/>
      <c r="C4" s="255"/>
      <c r="D4" s="255"/>
      <c r="E4" s="138"/>
      <c r="F4" s="138"/>
      <c r="G4" s="138"/>
      <c r="H4" s="139"/>
      <c r="I4" s="139"/>
      <c r="X4" s="38" t="s">
        <v>93</v>
      </c>
    </row>
    <row r="5" spans="1:24" s="38" customFormat="1" ht="26.4">
      <c r="A5" s="168" t="s">
        <v>62</v>
      </c>
      <c r="B5" s="256"/>
      <c r="C5" s="255"/>
      <c r="D5" s="255"/>
      <c r="E5" s="138"/>
      <c r="F5" s="138"/>
      <c r="G5" s="138"/>
      <c r="H5" s="139"/>
      <c r="I5" s="139"/>
      <c r="X5" s="38" t="s">
        <v>94</v>
      </c>
    </row>
    <row r="6" spans="1:24" s="38" customFormat="1" ht="39.6">
      <c r="A6" s="168" t="s">
        <v>95</v>
      </c>
      <c r="B6" s="256"/>
      <c r="C6" s="255"/>
      <c r="D6" s="255"/>
      <c r="E6" s="138"/>
      <c r="F6" s="138"/>
      <c r="G6" s="138"/>
      <c r="H6" s="139"/>
      <c r="I6" s="139"/>
    </row>
    <row r="7" spans="1:24" s="38" customFormat="1" ht="26.4">
      <c r="A7" s="168" t="s">
        <v>96</v>
      </c>
      <c r="B7" s="255"/>
      <c r="C7" s="255"/>
      <c r="D7" s="255"/>
      <c r="E7" s="138"/>
      <c r="F7" s="138"/>
      <c r="G7" s="138"/>
      <c r="H7" s="140"/>
      <c r="I7" s="139"/>
      <c r="X7" s="39"/>
    </row>
    <row r="8" spans="1:24" s="40" customFormat="1" ht="26.4">
      <c r="A8" s="168" t="s">
        <v>97</v>
      </c>
      <c r="B8" s="259"/>
      <c r="C8" s="259"/>
      <c r="D8" s="259"/>
      <c r="E8" s="138"/>
      <c r="F8" s="141"/>
      <c r="G8" s="141"/>
      <c r="H8" s="141"/>
      <c r="I8" s="141"/>
    </row>
    <row r="9" spans="1:24" s="40" customFormat="1" ht="26.4">
      <c r="A9" s="169" t="s">
        <v>98</v>
      </c>
      <c r="B9" s="48" t="str">
        <f>F17</f>
        <v>Internal Build 03112011</v>
      </c>
      <c r="C9" s="48" t="str">
        <f>G17</f>
        <v>Internal build 14112011</v>
      </c>
      <c r="D9" s="48" t="str">
        <f>H17</f>
        <v>External build 16112011</v>
      </c>
      <c r="E9" s="141"/>
      <c r="F9" s="141"/>
      <c r="G9" s="141"/>
      <c r="H9" s="141"/>
      <c r="I9" s="141"/>
    </row>
    <row r="10" spans="1:24" s="40" customFormat="1">
      <c r="A10" s="170" t="s">
        <v>99</v>
      </c>
      <c r="B10" s="142">
        <f>SUM(B11:B14)</f>
        <v>0</v>
      </c>
      <c r="C10" s="142">
        <f>SUM(C11:C14)</f>
        <v>0</v>
      </c>
      <c r="D10" s="142">
        <f>SUM(D11:D14)</f>
        <v>0</v>
      </c>
      <c r="E10" s="141"/>
      <c r="F10" s="141"/>
      <c r="G10" s="141"/>
      <c r="H10" s="141"/>
      <c r="I10" s="141"/>
    </row>
    <row r="11" spans="1:24" s="40" customFormat="1">
      <c r="A11" s="170" t="s">
        <v>41</v>
      </c>
      <c r="B11" s="143">
        <f>COUNTIF($F$18:$F$49570,"*Passed")</f>
        <v>0</v>
      </c>
      <c r="C11" s="143">
        <f>COUNTIF($G$18:$G$49570,"*Passed")</f>
        <v>0</v>
      </c>
      <c r="D11" s="143">
        <f>COUNTIF($H$18:$H$49570,"*Passed")</f>
        <v>0</v>
      </c>
      <c r="E11" s="141"/>
      <c r="F11" s="141"/>
      <c r="G11" s="141"/>
      <c r="H11" s="141"/>
      <c r="I11" s="141"/>
    </row>
    <row r="12" spans="1:24" s="40" customFormat="1">
      <c r="A12" s="170" t="s">
        <v>43</v>
      </c>
      <c r="B12" s="143">
        <f>COUNTIF($F$18:$F$49290,"*Failed*")</f>
        <v>0</v>
      </c>
      <c r="C12" s="143">
        <f>COUNTIF($G$18:$G$49290,"*Failed*")</f>
        <v>0</v>
      </c>
      <c r="D12" s="143">
        <f>COUNTIF($H$18:$H$49290,"*Failed*")</f>
        <v>0</v>
      </c>
      <c r="E12" s="141"/>
      <c r="F12" s="141"/>
      <c r="G12" s="141"/>
      <c r="H12" s="141"/>
      <c r="I12" s="141"/>
    </row>
    <row r="13" spans="1:24" s="40" customFormat="1">
      <c r="A13" s="170" t="s">
        <v>45</v>
      </c>
      <c r="B13" s="143">
        <f>COUNTIF($F$18:$F$49290,"*Not Run*")</f>
        <v>0</v>
      </c>
      <c r="C13" s="143">
        <f>COUNTIF($G$18:$G$49290,"*Not Run*")</f>
        <v>0</v>
      </c>
      <c r="D13" s="143">
        <f>COUNTIF($H$18:$H$49290,"*Not Run*")</f>
        <v>0</v>
      </c>
      <c r="E13" s="137"/>
      <c r="F13" s="137"/>
      <c r="G13" s="137"/>
      <c r="H13" s="137"/>
      <c r="I13" s="137"/>
    </row>
    <row r="14" spans="1:24" s="40" customFormat="1">
      <c r="A14" s="170" t="s">
        <v>100</v>
      </c>
      <c r="B14" s="143">
        <f>COUNTIF($F$18:$F$49290,"*NA*")</f>
        <v>0</v>
      </c>
      <c r="C14" s="143">
        <f>COUNTIF($G$18:$G$49290,"*NA*")</f>
        <v>0</v>
      </c>
      <c r="D14" s="143">
        <f>COUNTIF($H$18:$H$49290,"*NA*")</f>
        <v>0</v>
      </c>
      <c r="E14" s="184"/>
      <c r="F14" s="137"/>
      <c r="G14" s="137"/>
      <c r="H14" s="137"/>
      <c r="I14" s="137"/>
    </row>
    <row r="15" spans="1:24" s="40" customFormat="1" ht="52.8">
      <c r="A15" s="170" t="s">
        <v>101</v>
      </c>
      <c r="B15" s="143">
        <f>COUNTIF($F$18:$F$49290,"*Passed in previous build*")</f>
        <v>0</v>
      </c>
      <c r="C15" s="143">
        <f>COUNTIF($G$18:$G$49290,"*Passed in previous build*")</f>
        <v>0</v>
      </c>
      <c r="D15" s="143">
        <f>COUNTIF($H$18:$H$49290,"*Passed in previous build*")</f>
        <v>0</v>
      </c>
      <c r="E15" s="137"/>
      <c r="F15" s="137"/>
      <c r="G15" s="137"/>
      <c r="H15" s="137"/>
      <c r="I15" s="137"/>
    </row>
    <row r="16" spans="1:24" s="41" customFormat="1">
      <c r="A16" s="198"/>
      <c r="B16" s="144"/>
      <c r="C16" s="144"/>
      <c r="D16" s="145"/>
      <c r="E16" s="185"/>
      <c r="F16" s="266" t="s">
        <v>98</v>
      </c>
      <c r="G16" s="267"/>
      <c r="H16" s="268"/>
      <c r="I16" s="185"/>
    </row>
    <row r="17" spans="1:9" s="41" customFormat="1" ht="39.6">
      <c r="A17" s="109" t="s">
        <v>102</v>
      </c>
      <c r="B17" s="109" t="s">
        <v>103</v>
      </c>
      <c r="C17" s="109" t="s">
        <v>104</v>
      </c>
      <c r="D17" s="109" t="s">
        <v>105</v>
      </c>
      <c r="E17" s="110" t="s">
        <v>106</v>
      </c>
      <c r="F17" s="109" t="s">
        <v>107</v>
      </c>
      <c r="G17" s="109" t="s">
        <v>108</v>
      </c>
      <c r="H17" s="109" t="s">
        <v>109</v>
      </c>
      <c r="I17" s="109" t="s">
        <v>110</v>
      </c>
    </row>
    <row r="18" spans="1:9" s="136" customFormat="1">
      <c r="A18" s="199"/>
      <c r="B18" s="270" t="s">
        <v>200</v>
      </c>
      <c r="C18" s="271"/>
      <c r="D18" s="272"/>
      <c r="E18" s="186"/>
      <c r="F18" s="187"/>
      <c r="G18" s="187"/>
      <c r="H18" s="187"/>
      <c r="I18" s="186"/>
    </row>
    <row r="19" spans="1:9" s="42" customFormat="1">
      <c r="A19" s="171">
        <v>1</v>
      </c>
      <c r="B19" s="177" t="s">
        <v>199</v>
      </c>
      <c r="C19" s="133"/>
      <c r="D19" s="148"/>
      <c r="E19" s="149"/>
      <c r="F19" s="133"/>
      <c r="G19" s="133"/>
      <c r="H19" s="133"/>
      <c r="I19" s="150"/>
    </row>
    <row r="20" spans="1:9" s="190" customFormat="1" ht="13.8">
      <c r="A20" s="189"/>
      <c r="B20" s="260" t="s">
        <v>283</v>
      </c>
      <c r="C20" s="261"/>
      <c r="D20" s="262"/>
      <c r="E20" s="135"/>
      <c r="F20" s="175"/>
      <c r="G20" s="175"/>
      <c r="H20" s="175"/>
      <c r="I20" s="135"/>
    </row>
    <row r="21" spans="1:9" s="44" customFormat="1" ht="39.6">
      <c r="A21" s="188">
        <f t="shared" ref="A21:A27" ca="1" si="0">IF(OFFSET(A21,-1,0) ="",OFFSET(A21,-2,0)+1,OFFSET(A21,-1,0)+1 )</f>
        <v>2</v>
      </c>
      <c r="B21" s="133" t="s">
        <v>289</v>
      </c>
      <c r="C21" s="191"/>
      <c r="D21" s="148"/>
      <c r="E21" s="149"/>
      <c r="F21" s="133"/>
      <c r="G21" s="133"/>
      <c r="H21" s="133"/>
      <c r="I21" s="134"/>
    </row>
    <row r="22" spans="1:9" s="44" customFormat="1" ht="26.4">
      <c r="A22" s="188">
        <f t="shared" ca="1" si="0"/>
        <v>3</v>
      </c>
      <c r="B22" s="133" t="s">
        <v>290</v>
      </c>
      <c r="C22" s="133"/>
      <c r="D22" s="148"/>
      <c r="E22" s="149"/>
      <c r="F22" s="133"/>
      <c r="G22" s="133"/>
      <c r="H22" s="133"/>
      <c r="I22" s="134"/>
    </row>
    <row r="23" spans="1:9" s="44" customFormat="1" ht="13.8">
      <c r="A23" s="188">
        <f t="shared" ca="1" si="0"/>
        <v>4</v>
      </c>
      <c r="B23" s="192" t="s">
        <v>255</v>
      </c>
      <c r="C23" s="193"/>
      <c r="D23" s="194"/>
      <c r="E23" s="149"/>
      <c r="F23" s="133"/>
      <c r="G23" s="133"/>
      <c r="H23" s="133"/>
      <c r="I23" s="134"/>
    </row>
    <row r="24" spans="1:9" s="44" customFormat="1" ht="26.4">
      <c r="A24" s="188">
        <f t="shared" ca="1" si="0"/>
        <v>5</v>
      </c>
      <c r="B24" s="214" t="s">
        <v>284</v>
      </c>
      <c r="C24" s="193"/>
      <c r="D24" s="215"/>
      <c r="E24" s="149"/>
      <c r="F24" s="133"/>
      <c r="G24" s="133"/>
      <c r="H24" s="133"/>
      <c r="I24" s="134"/>
    </row>
    <row r="25" spans="1:9" s="44" customFormat="1" ht="26.4">
      <c r="A25" s="188">
        <f t="shared" ca="1" si="0"/>
        <v>6</v>
      </c>
      <c r="B25" s="214" t="s">
        <v>285</v>
      </c>
      <c r="C25" s="193"/>
      <c r="D25" s="215"/>
      <c r="E25" s="149"/>
      <c r="F25" s="133"/>
      <c r="G25" s="133"/>
      <c r="H25" s="133"/>
      <c r="I25" s="134"/>
    </row>
    <row r="26" spans="1:9" s="44" customFormat="1" ht="26.4">
      <c r="A26" s="188">
        <f t="shared" ca="1" si="0"/>
        <v>7</v>
      </c>
      <c r="B26" s="214" t="s">
        <v>292</v>
      </c>
      <c r="C26" s="193"/>
      <c r="D26" s="215"/>
      <c r="E26" s="149"/>
      <c r="F26" s="133"/>
      <c r="G26" s="133"/>
      <c r="H26" s="133"/>
      <c r="I26" s="134"/>
    </row>
    <row r="27" spans="1:9" s="44" customFormat="1" ht="26.4">
      <c r="A27" s="188">
        <f t="shared" ca="1" si="0"/>
        <v>8</v>
      </c>
      <c r="B27" s="195" t="s">
        <v>294</v>
      </c>
      <c r="C27" s="192"/>
      <c r="D27" s="196"/>
      <c r="E27" s="149"/>
      <c r="F27" s="133"/>
      <c r="G27" s="133"/>
      <c r="H27" s="133"/>
      <c r="I27" s="134"/>
    </row>
    <row r="28" spans="1:9" s="190" customFormat="1" ht="13.8">
      <c r="A28" s="189"/>
      <c r="B28" s="260" t="s">
        <v>288</v>
      </c>
      <c r="C28" s="261"/>
      <c r="D28" s="262"/>
      <c r="E28" s="135"/>
      <c r="F28" s="175"/>
      <c r="G28" s="175"/>
      <c r="H28" s="175"/>
      <c r="I28" s="135"/>
    </row>
    <row r="29" spans="1:9" s="44" customFormat="1" ht="13.8">
      <c r="A29" s="188">
        <f t="shared" ref="A29:A43" ca="1" si="1">IF(OFFSET(A29,-1,0) ="",OFFSET(A29,-2,0)+1,OFFSET(A29,-1,0)+1 )</f>
        <v>9</v>
      </c>
      <c r="B29" s="133" t="s">
        <v>295</v>
      </c>
      <c r="C29" s="133"/>
      <c r="D29" s="149"/>
      <c r="E29" s="149"/>
      <c r="F29" s="133"/>
      <c r="G29" s="133"/>
      <c r="H29" s="133"/>
      <c r="I29" s="134"/>
    </row>
    <row r="30" spans="1:9" s="44" customFormat="1" ht="39.6">
      <c r="A30" s="188">
        <f t="shared" ca="1" si="1"/>
        <v>10</v>
      </c>
      <c r="B30" s="133" t="s">
        <v>256</v>
      </c>
      <c r="C30" s="216"/>
      <c r="D30" s="218"/>
      <c r="E30" s="149"/>
      <c r="F30" s="133"/>
      <c r="G30" s="133"/>
      <c r="H30" s="133"/>
      <c r="I30" s="134"/>
    </row>
    <row r="31" spans="1:9" s="190" customFormat="1" ht="13.8">
      <c r="A31" s="189"/>
      <c r="B31" s="260" t="s">
        <v>287</v>
      </c>
      <c r="C31" s="261"/>
      <c r="D31" s="262"/>
      <c r="E31" s="135"/>
      <c r="F31" s="175"/>
      <c r="G31" s="175"/>
      <c r="H31" s="175"/>
      <c r="I31" s="135"/>
    </row>
    <row r="32" spans="1:9" s="44" customFormat="1" ht="13.8">
      <c r="A32" s="188">
        <f t="shared" ca="1" si="1"/>
        <v>11</v>
      </c>
      <c r="B32" s="133" t="s">
        <v>296</v>
      </c>
      <c r="C32" s="133"/>
      <c r="D32" s="149"/>
      <c r="E32" s="149"/>
      <c r="F32" s="133"/>
      <c r="G32" s="133"/>
      <c r="H32" s="133"/>
      <c r="I32" s="134"/>
    </row>
    <row r="33" spans="1:9" s="44" customFormat="1" ht="39.6">
      <c r="A33" s="188">
        <f t="shared" ca="1" si="1"/>
        <v>12</v>
      </c>
      <c r="B33" s="133" t="s">
        <v>291</v>
      </c>
      <c r="C33" s="219"/>
      <c r="D33" s="218"/>
      <c r="E33" s="149"/>
      <c r="F33" s="133"/>
      <c r="G33" s="133"/>
      <c r="H33" s="133"/>
      <c r="I33" s="134"/>
    </row>
    <row r="34" spans="1:9" s="190" customFormat="1" ht="13.8">
      <c r="A34" s="189"/>
      <c r="B34" s="260" t="s">
        <v>286</v>
      </c>
      <c r="C34" s="261"/>
      <c r="D34" s="262"/>
      <c r="E34" s="135"/>
      <c r="F34" s="175"/>
      <c r="G34" s="175"/>
      <c r="H34" s="175"/>
      <c r="I34" s="135"/>
    </row>
    <row r="35" spans="1:9" s="44" customFormat="1" ht="13.8">
      <c r="A35" s="188">
        <f t="shared" ca="1" si="1"/>
        <v>13</v>
      </c>
      <c r="B35" s="133" t="s">
        <v>297</v>
      </c>
      <c r="C35" s="133"/>
      <c r="D35" s="149"/>
      <c r="E35" s="152"/>
      <c r="F35" s="133"/>
      <c r="G35" s="133"/>
      <c r="H35" s="133"/>
      <c r="I35" s="134"/>
    </row>
    <row r="36" spans="1:9" s="44" customFormat="1" ht="39.6">
      <c r="A36" s="188">
        <f t="shared" ca="1" si="1"/>
        <v>14</v>
      </c>
      <c r="B36" s="133" t="s">
        <v>257</v>
      </c>
      <c r="C36" s="220"/>
      <c r="D36" s="217"/>
      <c r="E36" s="152"/>
      <c r="F36" s="133"/>
      <c r="G36" s="133"/>
      <c r="H36" s="133"/>
      <c r="I36" s="134"/>
    </row>
    <row r="37" spans="1:9" s="190" customFormat="1" ht="13.8">
      <c r="A37" s="189"/>
      <c r="B37" s="260" t="s">
        <v>258</v>
      </c>
      <c r="C37" s="261"/>
      <c r="D37" s="262"/>
      <c r="E37" s="135"/>
      <c r="F37" s="175"/>
      <c r="G37" s="175"/>
      <c r="H37" s="175"/>
      <c r="I37" s="135"/>
    </row>
    <row r="38" spans="1:9" s="44" customFormat="1" ht="26.4">
      <c r="A38" s="188">
        <f t="shared" ca="1" si="1"/>
        <v>15</v>
      </c>
      <c r="B38" s="133" t="s">
        <v>282</v>
      </c>
      <c r="C38" s="191"/>
      <c r="D38" s="148"/>
      <c r="E38" s="149"/>
      <c r="F38" s="133"/>
      <c r="G38" s="133"/>
      <c r="H38" s="133"/>
      <c r="I38" s="134"/>
    </row>
    <row r="39" spans="1:9" s="44" customFormat="1" ht="39.6">
      <c r="A39" s="188">
        <f t="shared" ca="1" si="1"/>
        <v>16</v>
      </c>
      <c r="B39" s="133" t="s">
        <v>259</v>
      </c>
      <c r="C39" s="149"/>
      <c r="D39" s="148"/>
      <c r="E39" s="149"/>
      <c r="F39" s="133"/>
      <c r="G39" s="133"/>
      <c r="H39" s="133"/>
      <c r="I39" s="134"/>
    </row>
    <row r="40" spans="1:9" s="44" customFormat="1" ht="26.4">
      <c r="A40" s="188">
        <f t="shared" ca="1" si="1"/>
        <v>17</v>
      </c>
      <c r="B40" s="133" t="s">
        <v>260</v>
      </c>
      <c r="C40" s="191"/>
      <c r="D40" s="148"/>
      <c r="E40" s="149"/>
      <c r="F40" s="133"/>
      <c r="G40" s="133"/>
      <c r="H40" s="133"/>
      <c r="I40" s="134"/>
    </row>
    <row r="41" spans="1:9" s="190" customFormat="1" ht="13.8">
      <c r="A41" s="189"/>
      <c r="B41" s="260" t="s">
        <v>298</v>
      </c>
      <c r="C41" s="261"/>
      <c r="D41" s="262"/>
      <c r="E41" s="135"/>
      <c r="F41" s="175"/>
      <c r="G41" s="175"/>
      <c r="H41" s="175"/>
      <c r="I41" s="135"/>
    </row>
    <row r="42" spans="1:9" s="44" customFormat="1" ht="39.6">
      <c r="A42" s="188">
        <f t="shared" ca="1" si="1"/>
        <v>18</v>
      </c>
      <c r="B42" s="133" t="s">
        <v>299</v>
      </c>
      <c r="C42" s="191"/>
      <c r="D42" s="149"/>
      <c r="E42" s="149"/>
      <c r="F42" s="133"/>
      <c r="G42" s="133"/>
      <c r="H42" s="133"/>
      <c r="I42" s="134"/>
    </row>
    <row r="43" spans="1:9" s="44" customFormat="1" ht="39.6">
      <c r="A43" s="188">
        <f t="shared" ca="1" si="1"/>
        <v>19</v>
      </c>
      <c r="B43" s="133" t="s">
        <v>300</v>
      </c>
      <c r="C43" s="191"/>
      <c r="D43" s="149"/>
      <c r="E43" s="152"/>
      <c r="F43" s="133"/>
      <c r="G43" s="133"/>
      <c r="H43" s="133"/>
      <c r="I43" s="134"/>
    </row>
  </sheetData>
  <mergeCells count="17">
    <mergeCell ref="F16:H16"/>
    <mergeCell ref="E2:E3"/>
    <mergeCell ref="B20:D20"/>
    <mergeCell ref="B28:D28"/>
    <mergeCell ref="B37:D37"/>
    <mergeCell ref="B18:D18"/>
    <mergeCell ref="B5:D5"/>
    <mergeCell ref="B6:D6"/>
    <mergeCell ref="B7:D7"/>
    <mergeCell ref="B8:D8"/>
    <mergeCell ref="B31:D31"/>
    <mergeCell ref="B34:D34"/>
    <mergeCell ref="B41:D41"/>
    <mergeCell ref="A1:D1"/>
    <mergeCell ref="A2:D2"/>
    <mergeCell ref="C3:D3"/>
    <mergeCell ref="B4:D4"/>
  </mergeCells>
  <dataValidations count="4">
    <dataValidation type="list" allowBlank="1" showErrorMessage="1" sqref="F44:H76" xr:uid="{00000000-0002-0000-0500-000000000000}">
      <formula1>#REF!</formula1>
      <formula2>0</formula2>
    </dataValidation>
    <dataValidation allowBlank="1" showInputMessage="1" showErrorMessage="1" sqref="F18:H18" xr:uid="{00000000-0002-0000-0500-000001000000}"/>
    <dataValidation showDropDown="1" showErrorMessage="1" sqref="F16:H17" xr:uid="{00000000-0002-0000-0500-000002000000}"/>
    <dataValidation type="list" allowBlank="1" sqref="F19:H43" xr:uid="{00000000-0002-0000-0500-000003000000}">
      <formula1>$A$11:$A$15</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1BA49-7B95-4562-A209-3F91BAEEED0E}">
  <dimension ref="A1:Q11"/>
  <sheetViews>
    <sheetView workbookViewId="0">
      <selection activeCell="G2" sqref="G2"/>
    </sheetView>
  </sheetViews>
  <sheetFormatPr defaultRowHeight="14.4"/>
  <cols>
    <col min="1" max="1" width="12.21875" style="206" customWidth="1"/>
    <col min="2" max="16384" width="8.88671875" style="201"/>
  </cols>
  <sheetData>
    <row r="1" spans="1:17" s="206" customFormat="1">
      <c r="A1" s="208"/>
      <c r="B1" s="209" t="s">
        <v>262</v>
      </c>
      <c r="C1" s="209" t="s">
        <v>268</v>
      </c>
      <c r="D1" s="209" t="s">
        <v>269</v>
      </c>
      <c r="E1" s="209" t="s">
        <v>270</v>
      </c>
      <c r="F1" s="209" t="s">
        <v>271</v>
      </c>
      <c r="G1" s="209" t="s">
        <v>272</v>
      </c>
      <c r="H1" s="209" t="s">
        <v>273</v>
      </c>
      <c r="I1" s="209" t="s">
        <v>274</v>
      </c>
      <c r="J1" s="209" t="s">
        <v>275</v>
      </c>
      <c r="K1" s="209" t="s">
        <v>276</v>
      </c>
    </row>
    <row r="2" spans="1:17">
      <c r="A2" s="208" t="s">
        <v>263</v>
      </c>
      <c r="B2" s="211" t="s">
        <v>280</v>
      </c>
      <c r="C2" s="211" t="s">
        <v>280</v>
      </c>
      <c r="D2" s="211" t="s">
        <v>280</v>
      </c>
      <c r="E2" s="211" t="s">
        <v>280</v>
      </c>
      <c r="F2" s="211" t="s">
        <v>280</v>
      </c>
      <c r="G2" s="211"/>
      <c r="H2" s="211"/>
      <c r="I2" s="211"/>
      <c r="J2" s="211"/>
      <c r="K2" s="211"/>
    </row>
    <row r="3" spans="1:17">
      <c r="A3" s="208" t="s">
        <v>261</v>
      </c>
      <c r="B3" s="211" t="s">
        <v>280</v>
      </c>
      <c r="C3" s="211" t="s">
        <v>280</v>
      </c>
      <c r="D3" s="211" t="s">
        <v>280</v>
      </c>
      <c r="E3" s="211" t="s">
        <v>280</v>
      </c>
      <c r="F3" s="211" t="s">
        <v>280</v>
      </c>
      <c r="G3" s="211"/>
      <c r="H3" s="211"/>
      <c r="I3" s="211"/>
      <c r="J3" s="211"/>
      <c r="K3" s="211"/>
    </row>
    <row r="4" spans="1:17">
      <c r="A4" s="208" t="s">
        <v>197</v>
      </c>
      <c r="B4" s="211" t="s">
        <v>280</v>
      </c>
      <c r="C4" s="211" t="s">
        <v>280</v>
      </c>
      <c r="D4" s="211" t="s">
        <v>280</v>
      </c>
      <c r="E4" s="211" t="s">
        <v>280</v>
      </c>
      <c r="F4" s="211" t="s">
        <v>280</v>
      </c>
      <c r="G4" s="211"/>
      <c r="H4" s="211"/>
      <c r="I4" s="211"/>
      <c r="J4" s="211"/>
      <c r="K4" s="211"/>
    </row>
    <row r="5" spans="1:17">
      <c r="A5" s="213" t="s">
        <v>264</v>
      </c>
      <c r="B5" s="211" t="s">
        <v>280</v>
      </c>
      <c r="C5" s="212" t="s">
        <v>281</v>
      </c>
      <c r="D5" s="211" t="s">
        <v>280</v>
      </c>
      <c r="E5" s="211" t="s">
        <v>280</v>
      </c>
      <c r="F5" s="212" t="s">
        <v>281</v>
      </c>
      <c r="G5" s="211"/>
      <c r="H5" s="211"/>
      <c r="I5" s="211"/>
      <c r="J5" s="211"/>
      <c r="K5" s="211"/>
    </row>
    <row r="6" spans="1:17">
      <c r="A6" s="213" t="s">
        <v>265</v>
      </c>
      <c r="B6" s="211" t="s">
        <v>280</v>
      </c>
      <c r="C6" s="212" t="s">
        <v>280</v>
      </c>
      <c r="D6" s="212" t="s">
        <v>281</v>
      </c>
      <c r="E6" s="211" t="s">
        <v>280</v>
      </c>
      <c r="F6" s="212" t="s">
        <v>281</v>
      </c>
      <c r="G6" s="211"/>
      <c r="H6" s="211"/>
      <c r="I6" s="211"/>
      <c r="J6" s="211"/>
      <c r="K6" s="211"/>
    </row>
    <row r="7" spans="1:17">
      <c r="A7" s="208" t="s">
        <v>266</v>
      </c>
      <c r="B7" s="211" t="s">
        <v>280</v>
      </c>
      <c r="C7" s="211" t="s">
        <v>280</v>
      </c>
      <c r="D7" s="211" t="s">
        <v>280</v>
      </c>
      <c r="E7" s="211" t="s">
        <v>280</v>
      </c>
      <c r="F7" s="211" t="s">
        <v>280</v>
      </c>
      <c r="G7" s="211"/>
      <c r="H7" s="211"/>
      <c r="I7" s="211"/>
      <c r="J7" s="211"/>
      <c r="K7" s="211"/>
    </row>
    <row r="8" spans="1:17">
      <c r="A8" s="213" t="s">
        <v>267</v>
      </c>
      <c r="B8" s="211" t="s">
        <v>280</v>
      </c>
      <c r="C8" s="211" t="s">
        <v>280</v>
      </c>
      <c r="D8" s="211" t="s">
        <v>280</v>
      </c>
      <c r="E8" s="212" t="s">
        <v>281</v>
      </c>
      <c r="F8" s="212" t="s">
        <v>281</v>
      </c>
      <c r="G8" s="211"/>
      <c r="H8" s="211"/>
      <c r="I8" s="211"/>
      <c r="J8" s="211"/>
      <c r="K8" s="211"/>
    </row>
    <row r="9" spans="1:17">
      <c r="A9" s="209" t="s">
        <v>277</v>
      </c>
      <c r="B9" s="210"/>
      <c r="C9" s="210"/>
      <c r="D9" s="210"/>
      <c r="E9" s="210"/>
      <c r="F9" s="210"/>
      <c r="G9" s="210"/>
      <c r="H9" s="210"/>
      <c r="I9" s="210"/>
      <c r="J9" s="210"/>
      <c r="K9" s="210"/>
      <c r="L9" s="207"/>
      <c r="M9" s="207"/>
      <c r="N9" s="207"/>
      <c r="O9" s="207"/>
      <c r="P9" s="207"/>
      <c r="Q9" s="207"/>
    </row>
    <row r="10" spans="1:17" ht="28.8">
      <c r="A10" s="208" t="s">
        <v>278</v>
      </c>
      <c r="B10" s="211" t="s">
        <v>280</v>
      </c>
      <c r="C10" s="211" t="s">
        <v>280</v>
      </c>
      <c r="D10" s="211" t="s">
        <v>280</v>
      </c>
      <c r="E10" s="211" t="s">
        <v>280</v>
      </c>
      <c r="F10" s="211" t="s">
        <v>280</v>
      </c>
      <c r="G10" s="211"/>
      <c r="H10" s="211"/>
      <c r="I10" s="211"/>
      <c r="J10" s="211"/>
      <c r="K10" s="211"/>
    </row>
    <row r="11" spans="1:17">
      <c r="A11" s="208" t="s">
        <v>279</v>
      </c>
      <c r="B11" s="211"/>
      <c r="C11" s="211"/>
      <c r="D11" s="211"/>
      <c r="E11" s="211"/>
      <c r="F11" s="211"/>
      <c r="G11" s="211"/>
      <c r="H11" s="211"/>
      <c r="I11" s="211"/>
      <c r="J11" s="211"/>
      <c r="K11" s="211"/>
    </row>
  </sheetData>
  <phoneticPr fontId="6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L61"/>
  <sheetViews>
    <sheetView showGridLines="0" zoomScaleNormal="100" workbookViewId="0">
      <selection activeCell="H6" sqref="H6"/>
    </sheetView>
  </sheetViews>
  <sheetFormatPr defaultColWidth="9.109375" defaultRowHeight="13.8"/>
  <cols>
    <col min="1" max="1" width="4" style="49" customWidth="1"/>
    <col min="2" max="2" width="16.109375" style="50" customWidth="1"/>
    <col min="3" max="3" width="19" style="50" customWidth="1"/>
    <col min="4" max="4" width="20.44140625" style="50" customWidth="1"/>
    <col min="5" max="5" width="16.33203125" style="50" customWidth="1"/>
    <col min="6" max="6" width="19" style="50" customWidth="1"/>
    <col min="7" max="7" width="15" style="52" customWidth="1"/>
    <col min="8" max="8" width="23.5546875" style="52" customWidth="1"/>
    <col min="9" max="9" width="25.44140625" style="52" customWidth="1"/>
    <col min="10" max="10" width="21" style="52" customWidth="1"/>
    <col min="11" max="11" width="11.44140625" style="52" customWidth="1"/>
    <col min="12" max="12" width="17.33203125" style="52" customWidth="1"/>
    <col min="13" max="13" width="17.33203125" style="50" customWidth="1"/>
    <col min="14" max="14" width="14.109375" style="50" customWidth="1"/>
    <col min="15" max="15" width="18.44140625" style="50" customWidth="1"/>
    <col min="16" max="16384" width="9.109375" style="50"/>
  </cols>
  <sheetData>
    <row r="1" spans="1:12">
      <c r="G1" s="51" t="s">
        <v>113</v>
      </c>
    </row>
    <row r="2" spans="1:12" s="54" customFormat="1" ht="24.6">
      <c r="A2" s="53"/>
      <c r="C2" s="291" t="s">
        <v>114</v>
      </c>
      <c r="D2" s="291"/>
      <c r="E2" s="291"/>
      <c r="F2" s="291"/>
      <c r="G2" s="291"/>
      <c r="H2" s="55" t="s">
        <v>115</v>
      </c>
      <c r="I2" s="56"/>
      <c r="J2" s="56"/>
      <c r="K2" s="56"/>
      <c r="L2" s="56"/>
    </row>
    <row r="3" spans="1:12" s="54" customFormat="1" ht="22.8">
      <c r="A3" s="53"/>
      <c r="C3" s="292" t="s">
        <v>116</v>
      </c>
      <c r="D3" s="292"/>
      <c r="E3" s="123"/>
      <c r="F3" s="293" t="s">
        <v>117</v>
      </c>
      <c r="G3" s="293"/>
      <c r="H3" s="56"/>
      <c r="I3" s="56"/>
      <c r="J3" s="57"/>
      <c r="K3" s="56"/>
      <c r="L3" s="56"/>
    </row>
    <row r="4" spans="1:12">
      <c r="A4" s="53"/>
      <c r="D4" s="58"/>
      <c r="E4" s="58"/>
      <c r="H4" s="59"/>
    </row>
    <row r="5" spans="1:12" s="60" customFormat="1" ht="14.4">
      <c r="A5" s="53"/>
      <c r="D5" s="61"/>
      <c r="E5" s="61"/>
      <c r="G5" s="62"/>
      <c r="H5" s="63"/>
      <c r="I5" s="62"/>
      <c r="J5" s="62"/>
      <c r="K5" s="62"/>
      <c r="L5" s="62"/>
    </row>
    <row r="6" spans="1:12" ht="21.75" customHeight="1">
      <c r="B6" s="275" t="s">
        <v>118</v>
      </c>
      <c r="C6" s="275"/>
      <c r="D6" s="64"/>
      <c r="E6" s="64"/>
      <c r="F6" s="64"/>
      <c r="G6" s="65"/>
      <c r="H6" s="65"/>
    </row>
    <row r="7" spans="1:12">
      <c r="B7" s="66" t="s">
        <v>119</v>
      </c>
      <c r="C7" s="67"/>
      <c r="D7" s="67"/>
      <c r="E7" s="67"/>
      <c r="F7" s="67"/>
      <c r="G7" s="68"/>
    </row>
    <row r="8" spans="1:12">
      <c r="A8" s="69" t="s">
        <v>58</v>
      </c>
      <c r="B8" s="126" t="s">
        <v>120</v>
      </c>
      <c r="C8" s="126" t="s">
        <v>121</v>
      </c>
      <c r="D8" s="126" t="s">
        <v>122</v>
      </c>
      <c r="E8" s="126" t="s">
        <v>123</v>
      </c>
      <c r="F8" s="126" t="s">
        <v>124</v>
      </c>
      <c r="G8" s="126" t="s">
        <v>125</v>
      </c>
      <c r="H8" s="126" t="s">
        <v>126</v>
      </c>
      <c r="I8" s="125" t="s">
        <v>127</v>
      </c>
      <c r="L8" s="50"/>
    </row>
    <row r="9" spans="1:12" s="95" customFormat="1" ht="14.4">
      <c r="A9" s="91"/>
      <c r="B9" s="92" t="s">
        <v>128</v>
      </c>
      <c r="C9" s="92" t="s">
        <v>129</v>
      </c>
      <c r="D9" s="92" t="s">
        <v>130</v>
      </c>
      <c r="E9" s="92" t="s">
        <v>131</v>
      </c>
      <c r="F9" s="92" t="s">
        <v>132</v>
      </c>
      <c r="G9" s="92" t="s">
        <v>133</v>
      </c>
      <c r="H9" s="92" t="s">
        <v>134</v>
      </c>
      <c r="I9" s="93"/>
      <c r="J9" s="94"/>
      <c r="K9" s="94"/>
    </row>
    <row r="10" spans="1:12">
      <c r="A10" s="70">
        <v>1</v>
      </c>
      <c r="B10" s="71" t="s">
        <v>66</v>
      </c>
      <c r="C10" s="71" t="s">
        <v>135</v>
      </c>
      <c r="D10" s="71" t="s">
        <v>136</v>
      </c>
      <c r="E10" s="71" t="s">
        <v>137</v>
      </c>
      <c r="F10" s="71" t="s">
        <v>138</v>
      </c>
      <c r="G10" s="71" t="s">
        <v>139</v>
      </c>
      <c r="H10" s="71" t="s">
        <v>139</v>
      </c>
      <c r="I10" s="72"/>
      <c r="L10" s="50"/>
    </row>
    <row r="11" spans="1:12" ht="20.25" customHeight="1">
      <c r="A11" s="70">
        <v>2</v>
      </c>
      <c r="B11" s="71" t="s">
        <v>67</v>
      </c>
      <c r="C11" s="71" t="s">
        <v>140</v>
      </c>
      <c r="D11" s="71" t="s">
        <v>141</v>
      </c>
      <c r="E11" s="71" t="s">
        <v>142</v>
      </c>
      <c r="F11" s="71" t="s">
        <v>138</v>
      </c>
      <c r="G11" s="71" t="s">
        <v>139</v>
      </c>
      <c r="H11" s="71" t="s">
        <v>143</v>
      </c>
      <c r="I11" s="72" t="s">
        <v>144</v>
      </c>
      <c r="L11" s="50"/>
    </row>
    <row r="12" spans="1:12" ht="20.25" customHeight="1">
      <c r="A12" s="70">
        <v>3</v>
      </c>
      <c r="B12" s="71" t="s">
        <v>145</v>
      </c>
      <c r="C12" s="71" t="s">
        <v>146</v>
      </c>
      <c r="D12" s="71" t="s">
        <v>141</v>
      </c>
      <c r="E12" s="71" t="s">
        <v>137</v>
      </c>
      <c r="F12" s="71" t="s">
        <v>147</v>
      </c>
      <c r="G12" s="71" t="s">
        <v>139</v>
      </c>
      <c r="H12" s="71" t="s">
        <v>139</v>
      </c>
      <c r="I12" s="72"/>
      <c r="L12" s="50"/>
    </row>
    <row r="13" spans="1:12" ht="15" customHeight="1">
      <c r="B13" s="73"/>
      <c r="C13" s="67"/>
      <c r="D13" s="67"/>
      <c r="E13" s="67"/>
      <c r="F13" s="67"/>
      <c r="G13" s="68"/>
    </row>
    <row r="14" spans="1:12" ht="21.75" customHeight="1">
      <c r="B14" s="275" t="s">
        <v>148</v>
      </c>
      <c r="C14" s="275"/>
      <c r="D14" s="275"/>
      <c r="E14" s="64"/>
      <c r="F14" s="64"/>
      <c r="G14" s="65"/>
      <c r="H14" s="65"/>
    </row>
    <row r="15" spans="1:12">
      <c r="B15" s="66" t="s">
        <v>149</v>
      </c>
      <c r="C15" s="67"/>
      <c r="D15" s="67"/>
      <c r="E15" s="67"/>
      <c r="F15" s="67"/>
      <c r="G15" s="68"/>
    </row>
    <row r="16" spans="1:12" ht="31.5" customHeight="1">
      <c r="A16" s="69" t="s">
        <v>58</v>
      </c>
      <c r="B16" s="126" t="s">
        <v>150</v>
      </c>
      <c r="C16" s="126" t="s">
        <v>41</v>
      </c>
      <c r="D16" s="126" t="s">
        <v>43</v>
      </c>
      <c r="E16" s="126" t="s">
        <v>143</v>
      </c>
      <c r="F16" s="126" t="s">
        <v>45</v>
      </c>
      <c r="G16" s="126" t="s">
        <v>151</v>
      </c>
      <c r="L16" s="50"/>
    </row>
    <row r="17" spans="1:12" s="95" customFormat="1" ht="52.8">
      <c r="A17" s="91"/>
      <c r="B17" s="92" t="s">
        <v>128</v>
      </c>
      <c r="C17" s="96" t="s">
        <v>152</v>
      </c>
      <c r="D17" s="96" t="s">
        <v>153</v>
      </c>
      <c r="E17" s="96" t="s">
        <v>154</v>
      </c>
      <c r="F17" s="96" t="s">
        <v>155</v>
      </c>
      <c r="G17" s="96" t="s">
        <v>156</v>
      </c>
      <c r="H17" s="94"/>
      <c r="I17" s="94"/>
      <c r="J17" s="94"/>
      <c r="K17" s="94"/>
    </row>
    <row r="18" spans="1:12">
      <c r="A18" s="70">
        <v>1</v>
      </c>
      <c r="B18" s="71" t="s">
        <v>66</v>
      </c>
      <c r="C18" s="74">
        <f>VALIDATION!D11</f>
        <v>0</v>
      </c>
      <c r="D18" s="74">
        <f>VALIDATION!D12</f>
        <v>0</v>
      </c>
      <c r="E18" s="74">
        <f>VALIDATION!D14</f>
        <v>0</v>
      </c>
      <c r="F18" s="74">
        <f>VALIDATION!D13</f>
        <v>0</v>
      </c>
      <c r="G18" s="74">
        <f>VALIDATION!D15</f>
        <v>0</v>
      </c>
      <c r="L18" s="50"/>
    </row>
    <row r="19" spans="1:12" ht="20.25" customHeight="1">
      <c r="A19" s="70">
        <v>2</v>
      </c>
      <c r="B19" s="71" t="s">
        <v>145</v>
      </c>
      <c r="C19" s="74" t="e">
        <f>#REF!</f>
        <v>#REF!</v>
      </c>
      <c r="D19" s="74" t="e">
        <f>#REF!</f>
        <v>#REF!</v>
      </c>
      <c r="E19" s="74" t="e">
        <f>#REF!</f>
        <v>#REF!</v>
      </c>
      <c r="F19" s="74" t="e">
        <f>#REF!</f>
        <v>#REF!</v>
      </c>
      <c r="G19" s="74" t="e">
        <f>#REF!</f>
        <v>#REF!</v>
      </c>
      <c r="L19" s="50"/>
    </row>
    <row r="20" spans="1:12" ht="20.25" customHeight="1">
      <c r="A20" s="70">
        <v>3</v>
      </c>
      <c r="B20" s="71" t="s">
        <v>99</v>
      </c>
      <c r="C20" s="74" t="e">
        <f>SUM(C18:C19)</f>
        <v>#REF!</v>
      </c>
      <c r="D20" s="74" t="e">
        <f t="shared" ref="D20:G20" si="0">SUM(D18:D19)</f>
        <v>#REF!</v>
      </c>
      <c r="E20" s="74" t="e">
        <f t="shared" si="0"/>
        <v>#REF!</v>
      </c>
      <c r="F20" s="74" t="e">
        <f t="shared" si="0"/>
        <v>#REF!</v>
      </c>
      <c r="G20" s="74" t="e">
        <f t="shared" si="0"/>
        <v>#REF!</v>
      </c>
      <c r="L20" s="50"/>
    </row>
    <row r="21" spans="1:12" ht="20.25" customHeight="1">
      <c r="A21" s="76"/>
      <c r="B21" s="77"/>
      <c r="C21" s="90" t="s">
        <v>157</v>
      </c>
      <c r="D21" s="89" t="e">
        <f>SUM(C20,D20,G20)/SUM(C20:G20)</f>
        <v>#REF!</v>
      </c>
      <c r="E21" s="78"/>
      <c r="F21" s="78"/>
      <c r="G21" s="78"/>
      <c r="L21" s="50"/>
    </row>
    <row r="22" spans="1:12">
      <c r="B22" s="73"/>
      <c r="C22" s="67"/>
      <c r="D22" s="67"/>
      <c r="E22" s="67"/>
      <c r="F22" s="67"/>
      <c r="G22" s="68"/>
    </row>
    <row r="23" spans="1:12" ht="21.75" customHeight="1">
      <c r="B23" s="275" t="s">
        <v>158</v>
      </c>
      <c r="C23" s="275"/>
      <c r="D23" s="275"/>
      <c r="E23" s="64"/>
      <c r="F23" s="64"/>
      <c r="G23" s="65"/>
      <c r="H23" s="65"/>
    </row>
    <row r="24" spans="1:12" ht="21.75" customHeight="1">
      <c r="B24" s="66" t="s">
        <v>159</v>
      </c>
      <c r="C24" s="124"/>
      <c r="D24" s="124"/>
      <c r="E24" s="64"/>
      <c r="F24" s="64"/>
      <c r="G24" s="65"/>
      <c r="H24" s="65"/>
    </row>
    <row r="25" spans="1:12" ht="14.4">
      <c r="B25" s="75" t="s">
        <v>160</v>
      </c>
      <c r="C25" s="67"/>
      <c r="D25" s="67"/>
      <c r="E25" s="67"/>
      <c r="F25" s="67"/>
      <c r="G25" s="68"/>
    </row>
    <row r="26" spans="1:12" ht="18.75" customHeight="1">
      <c r="A26" s="69" t="s">
        <v>58</v>
      </c>
      <c r="B26" s="126" t="s">
        <v>161</v>
      </c>
      <c r="C26" s="126" t="s">
        <v>162</v>
      </c>
      <c r="D26" s="126" t="s">
        <v>163</v>
      </c>
      <c r="E26" s="126" t="s">
        <v>164</v>
      </c>
      <c r="F26" s="126" t="s">
        <v>165</v>
      </c>
      <c r="G26" s="294" t="s">
        <v>110</v>
      </c>
      <c r="H26" s="295"/>
    </row>
    <row r="27" spans="1:12">
      <c r="A27" s="70">
        <v>1</v>
      </c>
      <c r="B27" s="71" t="s">
        <v>166</v>
      </c>
      <c r="C27" s="74" t="e">
        <f>COUNTIFS(#REF!, "*Critical*",#REF!,"*Open*")</f>
        <v>#REF!</v>
      </c>
      <c r="D27" s="74" t="e">
        <f>COUNTIFS(#REF!, "*Critical*",#REF!,"*Resolved*")</f>
        <v>#REF!</v>
      </c>
      <c r="E27" s="74" t="e">
        <f>COUNTIFS(#REF!, "*Critical*",#REF!,"*Reopened*")</f>
        <v>#REF!</v>
      </c>
      <c r="F27" s="74" t="e">
        <f>COUNTIFS(#REF!, "*Critical*",#REF!,"*Closed*") + COUNTIFS(#REF!, "*Critical*",#REF!,"*Ready for client test*")</f>
        <v>#REF!</v>
      </c>
      <c r="G27" s="286"/>
      <c r="H27" s="287"/>
    </row>
    <row r="28" spans="1:12" ht="20.25" customHeight="1">
      <c r="A28" s="70">
        <v>2</v>
      </c>
      <c r="B28" s="71" t="s">
        <v>167</v>
      </c>
      <c r="C28" s="74" t="e">
        <f>COUNTIFS(#REF!, "*Major*",#REF!,"*Open*")</f>
        <v>#REF!</v>
      </c>
      <c r="D28" s="74" t="e">
        <f>COUNTIFS(#REF!, "*Major*",#REF!,"*Resolved*")</f>
        <v>#REF!</v>
      </c>
      <c r="E28" s="74" t="e">
        <f>COUNTIFS(#REF!, "*Major*",#REF!,"*Reopened*")</f>
        <v>#REF!</v>
      </c>
      <c r="F28" s="74" t="e">
        <f>COUNTIFS(#REF!, "*Major*",#REF!,"*Closed*") + COUNTIFS(#REF!, "*Major*",#REF!,"*Ready for client test*")</f>
        <v>#REF!</v>
      </c>
      <c r="G28" s="286"/>
      <c r="H28" s="287"/>
    </row>
    <row r="29" spans="1:12" ht="20.25" customHeight="1">
      <c r="A29" s="70">
        <v>3</v>
      </c>
      <c r="B29" s="71" t="s">
        <v>168</v>
      </c>
      <c r="C29" s="74" t="e">
        <f>COUNTIFS(#REF!, "*Normal*",#REF!,"*Open*")</f>
        <v>#REF!</v>
      </c>
      <c r="D29" s="74" t="e">
        <f>COUNTIFS(#REF!, "*Normal*",#REF!,"*Resolved*")</f>
        <v>#REF!</v>
      </c>
      <c r="E29" s="74" t="e">
        <f>COUNTIFS(#REF!, "*Normal*",#REF!,"*Reopened*")</f>
        <v>#REF!</v>
      </c>
      <c r="F29" s="74" t="e">
        <f>COUNTIFS(#REF!, "*Normal*",#REF!,"*Closed*") + COUNTIFS(#REF!, "*Normal*",#REF!,"*Ready for client test*")</f>
        <v>#REF!</v>
      </c>
      <c r="G29" s="286"/>
      <c r="H29" s="287"/>
    </row>
    <row r="30" spans="1:12" ht="20.25" customHeight="1">
      <c r="A30" s="70">
        <v>4</v>
      </c>
      <c r="B30" s="71" t="s">
        <v>169</v>
      </c>
      <c r="C30" s="74" t="e">
        <f>COUNTIFS(#REF!, "*Minor*",#REF!,"*Open*")</f>
        <v>#REF!</v>
      </c>
      <c r="D30" s="74" t="e">
        <f>COUNTIFS(#REF!, "*Minor*",#REF!,"*Resolved*")</f>
        <v>#REF!</v>
      </c>
      <c r="E30" s="74" t="e">
        <f>COUNTIFS(#REF!, "*Minor*",#REF!,"*Reopened*")</f>
        <v>#REF!</v>
      </c>
      <c r="F30" s="74" t="e">
        <f>COUNTIFS(#REF!, "*Minor*",#REF!,"*Closed*") + COUNTIFS(#REF!, "*Minor*",#REF!,"*Ready for client test*")</f>
        <v>#REF!</v>
      </c>
      <c r="G30" s="286"/>
      <c r="H30" s="287"/>
    </row>
    <row r="31" spans="1:12" ht="20.25" customHeight="1">
      <c r="A31" s="70"/>
      <c r="B31" s="69" t="s">
        <v>99</v>
      </c>
      <c r="C31" s="69" t="e">
        <f>SUM(C27:C30)</f>
        <v>#REF!</v>
      </c>
      <c r="D31" s="69">
        <v>0</v>
      </c>
      <c r="E31" s="69">
        <v>0</v>
      </c>
      <c r="F31" s="69" t="e">
        <f>SUM(F27:F30)</f>
        <v>#REF!</v>
      </c>
      <c r="G31" s="286"/>
      <c r="H31" s="287"/>
    </row>
    <row r="32" spans="1:12" ht="20.25" customHeight="1">
      <c r="A32" s="76"/>
      <c r="B32" s="77"/>
      <c r="C32" s="78"/>
      <c r="D32" s="78"/>
      <c r="E32" s="78"/>
      <c r="F32" s="78"/>
      <c r="G32" s="78"/>
      <c r="H32" s="78"/>
    </row>
    <row r="33" spans="1:12" ht="14.4">
      <c r="B33" s="75" t="s">
        <v>170</v>
      </c>
      <c r="C33" s="67"/>
      <c r="D33" s="67"/>
      <c r="E33" s="67"/>
      <c r="F33" s="67"/>
      <c r="G33" s="68"/>
    </row>
    <row r="34" spans="1:12" ht="18.75" customHeight="1">
      <c r="A34" s="69" t="s">
        <v>58</v>
      </c>
      <c r="B34" s="126" t="s">
        <v>171</v>
      </c>
      <c r="C34" s="126" t="s">
        <v>172</v>
      </c>
      <c r="D34" s="126" t="s">
        <v>173</v>
      </c>
      <c r="E34" s="126" t="s">
        <v>124</v>
      </c>
      <c r="F34" s="280" t="s">
        <v>127</v>
      </c>
      <c r="G34" s="282"/>
    </row>
    <row r="35" spans="1:12" s="95" customFormat="1" ht="14.4">
      <c r="A35" s="91"/>
      <c r="B35" s="92" t="s">
        <v>174</v>
      </c>
      <c r="C35" s="96" t="s">
        <v>175</v>
      </c>
      <c r="D35" s="96" t="s">
        <v>176</v>
      </c>
      <c r="E35" s="96" t="s">
        <v>132</v>
      </c>
      <c r="F35" s="289"/>
      <c r="G35" s="290"/>
      <c r="H35" s="94"/>
      <c r="I35" s="94"/>
      <c r="J35" s="94"/>
      <c r="K35" s="94"/>
      <c r="L35" s="94"/>
    </row>
    <row r="36" spans="1:12">
      <c r="A36" s="70">
        <v>1</v>
      </c>
      <c r="B36" s="71" t="s">
        <v>112</v>
      </c>
      <c r="C36" s="74" t="s">
        <v>177</v>
      </c>
      <c r="D36" s="74" t="s">
        <v>169</v>
      </c>
      <c r="E36" s="74" t="s">
        <v>138</v>
      </c>
      <c r="F36" s="286"/>
      <c r="G36" s="287"/>
    </row>
    <row r="37" spans="1:12" ht="20.25" customHeight="1">
      <c r="A37" s="70">
        <v>2</v>
      </c>
      <c r="B37" s="71" t="s">
        <v>111</v>
      </c>
      <c r="C37" s="74" t="s">
        <v>178</v>
      </c>
      <c r="D37" s="74" t="s">
        <v>169</v>
      </c>
      <c r="E37" s="74" t="s">
        <v>138</v>
      </c>
      <c r="F37" s="286"/>
      <c r="G37" s="287"/>
    </row>
    <row r="38" spans="1:12" ht="20.25" customHeight="1">
      <c r="A38" s="76"/>
      <c r="B38" s="77"/>
      <c r="C38" s="78"/>
      <c r="D38" s="78"/>
      <c r="E38" s="78"/>
      <c r="F38" s="78"/>
      <c r="G38" s="78"/>
      <c r="H38" s="78"/>
    </row>
    <row r="39" spans="1:12" ht="21.75" customHeight="1">
      <c r="B39" s="275" t="s">
        <v>179</v>
      </c>
      <c r="C39" s="275"/>
      <c r="D39" s="64"/>
      <c r="E39" s="64"/>
      <c r="F39" s="64"/>
      <c r="G39" s="65"/>
      <c r="H39" s="65"/>
    </row>
    <row r="40" spans="1:12">
      <c r="B40" s="66" t="s">
        <v>180</v>
      </c>
      <c r="C40" s="67"/>
      <c r="D40" s="67"/>
      <c r="E40" s="67"/>
      <c r="F40" s="67"/>
      <c r="G40" s="68"/>
    </row>
    <row r="41" spans="1:12" ht="18.75" customHeight="1">
      <c r="A41" s="69" t="s">
        <v>58</v>
      </c>
      <c r="B41" s="126" t="s">
        <v>62</v>
      </c>
      <c r="C41" s="288" t="s">
        <v>181</v>
      </c>
      <c r="D41" s="288"/>
      <c r="E41" s="288" t="s">
        <v>182</v>
      </c>
      <c r="F41" s="288"/>
      <c r="G41" s="288"/>
      <c r="H41" s="69" t="s">
        <v>183</v>
      </c>
    </row>
    <row r="42" spans="1:12" ht="34.5" customHeight="1">
      <c r="A42" s="70">
        <v>1</v>
      </c>
      <c r="B42" s="127" t="s">
        <v>184</v>
      </c>
      <c r="C42" s="285" t="s">
        <v>185</v>
      </c>
      <c r="D42" s="285"/>
      <c r="E42" s="285" t="s">
        <v>186</v>
      </c>
      <c r="F42" s="285"/>
      <c r="G42" s="285"/>
      <c r="H42" s="79"/>
    </row>
    <row r="43" spans="1:12" ht="34.5" customHeight="1">
      <c r="A43" s="70">
        <v>2</v>
      </c>
      <c r="B43" s="127" t="s">
        <v>184</v>
      </c>
      <c r="C43" s="285" t="s">
        <v>185</v>
      </c>
      <c r="D43" s="285"/>
      <c r="E43" s="285" t="s">
        <v>186</v>
      </c>
      <c r="F43" s="285"/>
      <c r="G43" s="285"/>
      <c r="H43" s="79"/>
    </row>
    <row r="44" spans="1:12" ht="34.5" customHeight="1">
      <c r="A44" s="70">
        <v>3</v>
      </c>
      <c r="B44" s="127" t="s">
        <v>184</v>
      </c>
      <c r="C44" s="285" t="s">
        <v>185</v>
      </c>
      <c r="D44" s="285"/>
      <c r="E44" s="285" t="s">
        <v>186</v>
      </c>
      <c r="F44" s="285"/>
      <c r="G44" s="285"/>
      <c r="H44" s="79"/>
    </row>
    <row r="45" spans="1:12">
      <c r="B45" s="80"/>
      <c r="C45" s="80"/>
      <c r="D45" s="80"/>
      <c r="E45" s="81"/>
      <c r="F45" s="67"/>
      <c r="G45" s="68"/>
    </row>
    <row r="46" spans="1:12" ht="21.75" customHeight="1">
      <c r="B46" s="275" t="s">
        <v>187</v>
      </c>
      <c r="C46" s="275"/>
      <c r="D46" s="64"/>
      <c r="E46" s="64"/>
      <c r="F46" s="64"/>
      <c r="G46" s="65"/>
      <c r="H46" s="65"/>
    </row>
    <row r="47" spans="1:12">
      <c r="B47" s="66" t="s">
        <v>188</v>
      </c>
      <c r="C47" s="80"/>
      <c r="D47" s="80"/>
      <c r="E47" s="81"/>
      <c r="F47" s="67"/>
      <c r="G47" s="68"/>
    </row>
    <row r="48" spans="1:12" s="83" customFormat="1" ht="21" customHeight="1">
      <c r="A48" s="276" t="s">
        <v>58</v>
      </c>
      <c r="B48" s="278" t="s">
        <v>189</v>
      </c>
      <c r="C48" s="280" t="s">
        <v>190</v>
      </c>
      <c r="D48" s="281"/>
      <c r="E48" s="281"/>
      <c r="F48" s="282"/>
      <c r="G48" s="283" t="s">
        <v>157</v>
      </c>
      <c r="H48" s="283" t="s">
        <v>189</v>
      </c>
      <c r="I48" s="273" t="s">
        <v>191</v>
      </c>
      <c r="J48" s="82"/>
      <c r="K48" s="82"/>
      <c r="L48" s="82"/>
    </row>
    <row r="49" spans="1:9">
      <c r="A49" s="277"/>
      <c r="B49" s="279"/>
      <c r="C49" s="84" t="s">
        <v>166</v>
      </c>
      <c r="D49" s="84" t="s">
        <v>167</v>
      </c>
      <c r="E49" s="85" t="s">
        <v>168</v>
      </c>
      <c r="F49" s="85" t="s">
        <v>169</v>
      </c>
      <c r="G49" s="284"/>
      <c r="H49" s="284"/>
      <c r="I49" s="274"/>
    </row>
    <row r="50" spans="1:9" ht="39.6">
      <c r="A50" s="277"/>
      <c r="B50" s="279"/>
      <c r="C50" s="98" t="s">
        <v>192</v>
      </c>
      <c r="D50" s="98" t="s">
        <v>193</v>
      </c>
      <c r="E50" s="98" t="s">
        <v>194</v>
      </c>
      <c r="F50" s="98" t="s">
        <v>195</v>
      </c>
      <c r="G50" s="97" t="s">
        <v>196</v>
      </c>
      <c r="H50" s="97" t="s">
        <v>197</v>
      </c>
      <c r="I50" s="97" t="s">
        <v>197</v>
      </c>
    </row>
    <row r="51" spans="1:9" ht="39.6">
      <c r="A51" s="70">
        <v>1</v>
      </c>
      <c r="B51" s="91" t="s">
        <v>198</v>
      </c>
      <c r="C51" s="98" t="s">
        <v>192</v>
      </c>
      <c r="D51" s="98" t="s">
        <v>193</v>
      </c>
      <c r="E51" s="98" t="s">
        <v>194</v>
      </c>
      <c r="F51" s="98" t="s">
        <v>195</v>
      </c>
      <c r="G51" s="86" t="s">
        <v>196</v>
      </c>
      <c r="H51" s="86" t="s">
        <v>197</v>
      </c>
      <c r="I51" s="86" t="s">
        <v>197</v>
      </c>
    </row>
    <row r="52" spans="1:9">
      <c r="A52" s="70">
        <v>2</v>
      </c>
      <c r="B52" s="70" t="s">
        <v>65</v>
      </c>
      <c r="C52" s="86">
        <v>0</v>
      </c>
      <c r="D52" s="86">
        <v>0</v>
      </c>
      <c r="E52" s="86">
        <v>0</v>
      </c>
      <c r="F52" s="86" t="e">
        <f>SUM(C31:E31)</f>
        <v>#REF!</v>
      </c>
      <c r="G52" s="99" t="e">
        <f>D21</f>
        <v>#REF!</v>
      </c>
      <c r="H52" s="86" t="s">
        <v>197</v>
      </c>
      <c r="I52" s="86" t="s">
        <v>197</v>
      </c>
    </row>
    <row r="53" spans="1:9" ht="18.75" customHeight="1">
      <c r="B53" s="87"/>
    </row>
    <row r="54" spans="1:9">
      <c r="B54" s="88"/>
    </row>
    <row r="55" spans="1:9">
      <c r="B55" s="88"/>
    </row>
    <row r="56" spans="1:9">
      <c r="B56" s="88"/>
    </row>
    <row r="57" spans="1:9">
      <c r="B57" s="88"/>
    </row>
    <row r="58" spans="1:9">
      <c r="B58" s="88"/>
    </row>
    <row r="59" spans="1:9">
      <c r="B59" s="88"/>
    </row>
    <row r="60" spans="1:9">
      <c r="B60" s="88"/>
    </row>
    <row r="61" spans="1:9">
      <c r="B61" s="88"/>
    </row>
  </sheetData>
  <mergeCells count="32">
    <mergeCell ref="G31:H31"/>
    <mergeCell ref="C2:G2"/>
    <mergeCell ref="C3:D3"/>
    <mergeCell ref="F3:G3"/>
    <mergeCell ref="B6:C6"/>
    <mergeCell ref="B14:D14"/>
    <mergeCell ref="B23:D23"/>
    <mergeCell ref="G26:H26"/>
    <mergeCell ref="G27:H27"/>
    <mergeCell ref="G28:H28"/>
    <mergeCell ref="G29:H29"/>
    <mergeCell ref="G30:H30"/>
    <mergeCell ref="F34:G34"/>
    <mergeCell ref="F36:G36"/>
    <mergeCell ref="F37:G37"/>
    <mergeCell ref="B39:C39"/>
    <mergeCell ref="C41:D41"/>
    <mergeCell ref="E41:G41"/>
    <mergeCell ref="F35:G35"/>
    <mergeCell ref="C42:D42"/>
    <mergeCell ref="E42:G42"/>
    <mergeCell ref="C43:D43"/>
    <mergeCell ref="E43:G43"/>
    <mergeCell ref="C44:D44"/>
    <mergeCell ref="E44:G44"/>
    <mergeCell ref="I48:I49"/>
    <mergeCell ref="B46:C46"/>
    <mergeCell ref="A48:A50"/>
    <mergeCell ref="B48:B50"/>
    <mergeCell ref="C48:F48"/>
    <mergeCell ref="G48:G49"/>
    <mergeCell ref="H48:H49"/>
  </mergeCells>
  <conditionalFormatting sqref="H51">
    <cfRule type="cellIs" dxfId="5" priority="5" operator="equal">
      <formula>"FAIL"</formula>
    </cfRule>
    <cfRule type="cellIs" dxfId="4" priority="6" operator="equal">
      <formula>"PASS"</formula>
    </cfRule>
  </conditionalFormatting>
  <conditionalFormatting sqref="I51:I52">
    <cfRule type="cellIs" dxfId="3" priority="3" operator="equal">
      <formula>"FAIL"</formula>
    </cfRule>
    <cfRule type="cellIs" dxfId="2" priority="4" operator="equal">
      <formula>"PASS"</formula>
    </cfRule>
  </conditionalFormatting>
  <conditionalFormatting sqref="H52">
    <cfRule type="cellIs" dxfId="1" priority="1" operator="equal">
      <formula>"FAIL"</formula>
    </cfRule>
    <cfRule type="cellIs" dxfId="0" priority="2" operator="equal">
      <formula>"PASS"</formula>
    </cfRule>
  </conditionalFormatting>
  <dataValidations count="1">
    <dataValidation type="list" allowBlank="1" showInputMessage="1" showErrorMessage="1" sqref="H51:I52" xr:uid="{00000000-0002-0000-0700-000000000000}">
      <formula1>"PASS,FAIL"</formula1>
    </dataValidation>
  </dataValidation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D9373D9A24F64F89F14F461305A106" ma:contentTypeVersion="4" ma:contentTypeDescription="Create a new document." ma:contentTypeScope="" ma:versionID="edefd2bea9a69e65a3918d4b9d850884">
  <xsd:schema xmlns:xsd="http://www.w3.org/2001/XMLSchema" xmlns:xs="http://www.w3.org/2001/XMLSchema" xmlns:p="http://schemas.microsoft.com/office/2006/metadata/properties" xmlns:ns2="cabca498-5e2a-459c-ade0-601c6a98c846" xmlns:ns3="044e8ed5-b60c-40cd-b477-04c240ccf9c3" targetNamespace="http://schemas.microsoft.com/office/2006/metadata/properties" ma:root="true" ma:fieldsID="1cdcf90a8e7cb27405451b504492cec2" ns2:_="" ns3:_="">
    <xsd:import namespace="cabca498-5e2a-459c-ade0-601c6a98c846"/>
    <xsd:import namespace="044e8ed5-b60c-40cd-b477-04c240ccf9c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bca498-5e2a-459c-ade0-601c6a98c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4e8ed5-b60c-40cd-b477-04c240ccf9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E3E4FA-795A-4742-A021-9CDC3210C50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8C6C6D-E626-49D4-9BA8-E27B2B9C9191}">
  <ds:schemaRefs>
    <ds:schemaRef ds:uri="http://schemas.microsoft.com/sharepoint/v3/contenttype/forms"/>
  </ds:schemaRefs>
</ds:datastoreItem>
</file>

<file path=customXml/itemProps3.xml><?xml version="1.0" encoding="utf-8"?>
<ds:datastoreItem xmlns:ds="http://schemas.openxmlformats.org/officeDocument/2006/customXml" ds:itemID="{A7729ACD-7A20-4344-BFA5-B224A8419F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bca498-5e2a-459c-ade0-601c6a98c846"/>
    <ds:schemaRef ds:uri="044e8ed5-b60c-40cd-b477-04c240ccf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Record of Change</vt:lpstr>
      <vt:lpstr>Instruction</vt:lpstr>
      <vt:lpstr>Cover</vt:lpstr>
      <vt:lpstr>Common checklist</vt:lpstr>
      <vt:lpstr>VALIDATION</vt:lpstr>
      <vt:lpstr>FUNCTION</vt:lpstr>
      <vt:lpstr>Sheet3</vt:lpstr>
      <vt:lpstr>Test report</vt:lpstr>
    </vt:vector>
  </TitlesOfParts>
  <Manager/>
  <Company>NashTech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And Test Report Template</dc:title>
  <dc:subject>HNVN_SD_012_Scrum_Template_TestCase</dc:subject>
  <dc:creator>Truc Nguyen Thi Thanh</dc:creator>
  <cp:keywords/>
  <dc:description/>
  <cp:lastModifiedBy>My Pham</cp:lastModifiedBy>
  <cp:revision/>
  <dcterms:created xsi:type="dcterms:W3CDTF">2016-08-15T09:08:57Z</dcterms:created>
  <dcterms:modified xsi:type="dcterms:W3CDTF">2022-10-19T08:16:31Z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0x0101008DD9373D9A24F64F89F14F461305A106</vt:lpwstr>
  </property>
  <property fmtid="{D5CDD505-2E9C-101B-9397-08002B2CF9AE}" pid="3" name="MediaServiceImageTags">
    <vt:lpwstr/>
  </property>
</Properties>
</file>