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https://d.docs.live.net/7e7e3234e46657ee/Máy tính/Nash Tech/Assignment/Assignment 2/"/>
    </mc:Choice>
  </mc:AlternateContent>
  <xr:revisionPtr revIDLastSave="4" documentId="8_{75928F4E-39FA-413C-B5FC-C914815A736B}" xr6:coauthVersionLast="47" xr6:coauthVersionMax="47" xr10:uidLastSave="{DC4D0AEC-CA2F-47FC-B371-8C866B1524A7}"/>
  <bookViews>
    <workbookView xWindow="-108" yWindow="492" windowWidth="23256" windowHeight="12576" tabRatio="840" firstSheet="3" activeTab="4" xr2:uid="{00000000-000D-0000-FFFF-FFFF00000000}"/>
  </bookViews>
  <sheets>
    <sheet name="Record of Change" sheetId="4" r:id="rId1"/>
    <sheet name="Instruction" sheetId="5" r:id="rId2"/>
    <sheet name="Cover" sheetId="6" r:id="rId3"/>
    <sheet name="Common checklist" sheetId="7" r:id="rId4"/>
    <sheet name="VALIDATION" sheetId="8" r:id="rId5"/>
    <sheet name="FUNCTION" sheetId="9" r:id="rId6"/>
    <sheet name="Test report" sheetId="10" r:id="rId7"/>
  </sheets>
  <externalReferences>
    <externalReference r:id="rId8"/>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2" i="8" l="1"/>
  <c r="A23" i="8" s="1"/>
  <c r="A21" i="9"/>
  <c r="F30" i="10"/>
  <c r="F29" i="10"/>
  <c r="F28" i="10"/>
  <c r="F27" i="10"/>
  <c r="E30" i="10"/>
  <c r="E29" i="10"/>
  <c r="E28" i="10"/>
  <c r="E27" i="10"/>
  <c r="D30" i="10"/>
  <c r="D29" i="10"/>
  <c r="D28" i="10"/>
  <c r="D27" i="10"/>
  <c r="A24" i="8" l="1"/>
  <c r="C30" i="10"/>
  <c r="C29" i="10"/>
  <c r="C28" i="10"/>
  <c r="C27" i="10"/>
  <c r="A22" i="9" l="1"/>
  <c r="C31" i="10"/>
  <c r="F52" i="10" s="1"/>
  <c r="C19" i="10"/>
  <c r="D11" i="9"/>
  <c r="C11" i="9"/>
  <c r="B11" i="9"/>
  <c r="C11" i="8"/>
  <c r="B11" i="8"/>
  <c r="D11" i="8"/>
  <c r="G19" i="10"/>
  <c r="E19" i="10"/>
  <c r="F19" i="10"/>
  <c r="D19" i="10"/>
  <c r="F31" i="10"/>
  <c r="D15" i="9"/>
  <c r="C15" i="9"/>
  <c r="B15" i="9"/>
  <c r="D15" i="8"/>
  <c r="C15" i="8"/>
  <c r="B15" i="8"/>
  <c r="A23" i="9" l="1"/>
  <c r="A24" i="9" s="1"/>
  <c r="C18" i="10"/>
  <c r="C20" i="10" s="1"/>
  <c r="G18" i="10"/>
  <c r="G20" i="10" s="1"/>
  <c r="D14" i="9"/>
  <c r="C14" i="9"/>
  <c r="B14" i="9"/>
  <c r="D13" i="9"/>
  <c r="C13" i="9"/>
  <c r="B13" i="9"/>
  <c r="D12" i="9"/>
  <c r="C12" i="9"/>
  <c r="B12" i="9"/>
  <c r="D9" i="9"/>
  <c r="C9" i="9"/>
  <c r="B9" i="9"/>
  <c r="D14" i="8"/>
  <c r="C14" i="8"/>
  <c r="B14" i="8"/>
  <c r="D13" i="8"/>
  <c r="C13" i="8"/>
  <c r="B13" i="8"/>
  <c r="D12" i="8"/>
  <c r="C12" i="8"/>
  <c r="B12" i="8"/>
  <c r="D9" i="8"/>
  <c r="C9" i="8"/>
  <c r="B9" i="8"/>
  <c r="A25" i="9" l="1"/>
  <c r="A25" i="8"/>
  <c r="E18" i="10"/>
  <c r="E20" i="10" s="1"/>
  <c r="D18" i="10"/>
  <c r="D20" i="10" s="1"/>
  <c r="B10" i="8"/>
  <c r="D10" i="8"/>
  <c r="F18" i="10"/>
  <c r="F20" i="10" s="1"/>
  <c r="D21" i="10" s="1"/>
  <c r="G52" i="10" s="1"/>
  <c r="D10" i="9"/>
  <c r="C10" i="9"/>
  <c r="B10" i="9"/>
  <c r="C10" i="8"/>
  <c r="A26" i="9" l="1"/>
  <c r="A27" i="9" s="1"/>
  <c r="A30" i="9" s="1"/>
  <c r="A33" i="9" s="1"/>
  <c r="A36" i="9" s="1"/>
  <c r="A39" i="9" s="1"/>
  <c r="A26" i="8"/>
  <c r="A27" i="8" l="1"/>
  <c r="A40" i="9" l="1"/>
  <c r="A43" i="9" s="1"/>
  <c r="A28" i="8"/>
  <c r="A29" i="8" s="1"/>
  <c r="A30" i="8" s="1"/>
  <c r="A31" i="8" s="1"/>
  <c r="A32" i="8" s="1"/>
  <c r="A33" i="8" s="1"/>
  <c r="A34" i="8" s="1"/>
  <c r="A37" i="8" s="1"/>
  <c r="A44" i="9" l="1"/>
  <c r="A38" i="8"/>
  <c r="A39" i="8" l="1"/>
  <c r="A40" i="8" s="1"/>
  <c r="A41" i="8" s="1"/>
  <c r="A42" i="8" l="1"/>
  <c r="A43" i="8" s="1"/>
  <c r="A44" i="8" l="1"/>
  <c r="A45" i="8" l="1"/>
  <c r="A46" i="8" l="1"/>
  <c r="A47" i="8" s="1"/>
  <c r="A48" i="8" s="1"/>
  <c r="A49" i="8" s="1"/>
  <c r="A50" i="8" l="1"/>
  <c r="A51" i="8" s="1"/>
  <c r="A52" i="8" s="1"/>
  <c r="A55" i="8" s="1"/>
  <c r="A56" i="8" s="1"/>
  <c r="A57" i="8" s="1"/>
  <c r="A58" i="8" s="1"/>
  <c r="A59" i="8" l="1"/>
  <c r="A60" i="8" s="1"/>
  <c r="A61" i="8" s="1"/>
  <c r="A62" i="8" l="1"/>
  <c r="A63" i="8" s="1"/>
  <c r="A64" i="8" s="1"/>
  <c r="A65" i="8" s="1"/>
  <c r="A66" i="8" l="1"/>
  <c r="A67" i="8" s="1"/>
  <c r="A68" i="8" s="1"/>
  <c r="A69" i="8" s="1"/>
  <c r="A70" i="8" s="1"/>
  <c r="A73" i="8" s="1"/>
  <c r="A74" i="8" l="1"/>
  <c r="A75" i="8" s="1"/>
  <c r="A76" i="8" s="1"/>
  <c r="A77" i="8" s="1"/>
  <c r="A78" i="8" s="1"/>
  <c r="A79" i="8" s="1"/>
  <c r="A80" i="8" s="1"/>
  <c r="A81" i="8" s="1"/>
  <c r="A82" i="8" s="1"/>
  <c r="A83" i="8" s="1"/>
  <c r="A84" i="8" s="1"/>
  <c r="A85" i="8" s="1"/>
  <c r="A86" i="8" l="1"/>
  <c r="A87" i="8" s="1"/>
  <c r="A88" i="8" s="1"/>
  <c r="A89" i="8" s="1"/>
  <c r="A90" i="8" s="1"/>
  <c r="A93" i="8" l="1"/>
  <c r="A94" i="8" s="1"/>
  <c r="A95" i="8" s="1"/>
  <c r="A96" i="8" s="1"/>
  <c r="A97" i="8" s="1"/>
  <c r="A100" i="8" s="1"/>
  <c r="A101" i="8" s="1"/>
  <c r="A102" i="8" s="1"/>
  <c r="A103" i="8" s="1"/>
  <c r="A104" i="8" s="1"/>
  <c r="A105" i="8" s="1"/>
  <c r="A106" i="8" s="1"/>
  <c r="A107" i="8" s="1"/>
  <c r="A108" i="8" s="1"/>
  <c r="A109" i="8" s="1"/>
  <c r="A110" i="8" s="1"/>
  <c r="A111" i="8" s="1"/>
  <c r="A112" i="8" s="1"/>
  <c r="A113" i="8" s="1"/>
  <c r="A114" i="8" s="1"/>
  <c r="A117" i="8" l="1"/>
  <c r="A118"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<sst xmlns="http://schemas.openxmlformats.org/spreadsheetml/2006/main" count="666" uniqueCount="444">
  <si>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</si>
  <si>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</si>
  <si>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</si>
  <si>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</si>
  <si>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</si>
  <si>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</si>
  <si>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</si>
  <si>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</si>
  <si>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</si>
  <si>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</si>
  <si>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</si>
  <si>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</si>
  <si>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</si>
  <si>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</si>
  <si>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</si>
  <si>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</si>
  <si>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</si>
  <si>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</si>
  <si>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</si>
  <si>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</si>
  <si>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</si>
  <si>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</si>
  <si>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</si>
  <si>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</si>
  <si>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</si>
  <si>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</si>
  <si>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</si>
  <si>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</si>
  <si>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</si>
  <si>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</si>
  <si>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</si>
  <si>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</si>
  <si>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</si>
  <si>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</si>
  <si>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</si>
  <si>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</si>
  <si>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</si>
  <si>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</si>
  <si>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</si>
  <si>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</si>
  <si>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</si>
  <si>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</si>
  <si>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</si>
  <si>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</si>
  <si>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</si>
  <si>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</si>
  <si>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</si>
  <si>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</si>
  <si>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</si>
  <si>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</si>
  <si>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</si>
  <si>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</si>
  <si>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</si>
  <si>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</si>
  <si>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</si>
  <si>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</si>
  <si>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</si>
  <si>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</si>
  <si>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</si>
  <si>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</si>
  <si>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</si>
  <si>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</si>
  <si>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</si>
  <si>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</si>
  <si>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</si>
  <si>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</si>
  <si>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</si>
  <si>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</si>
  <si>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</si>
  <si>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</si>
  <si>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</si>
  <si>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</si>
  <si>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</si>
  <si>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</si>
  <si>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</si>
  <si>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</si>
  <si>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</si>
  <si>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</si>
  <si>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</si>
  <si>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</si>
  <si>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</si>
  <si>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</si>
  <si>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</si>
  <si>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</si>
  <si>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</si>
  <si>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</si>
  <si>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</si>
  <si>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</si>
  <si>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</si>
  <si>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</si>
  <si>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</si>
  <si>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</si>
  <si>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</si>
  <si>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</si>
  <si>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</si>
  <si>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</si>
  <si>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</si>
  <si>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</si>
  <si>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</si>
  <si>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</si>
  <si>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</si>
  <si>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</si>
  <si>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</si>
  <si>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</si>
  <si>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</si>
  <si>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</si>
  <si>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</si>
  <si>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</si>
  <si>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</si>
  <si>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</si>
  <si>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</si>
  <si>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US1-1</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</si>
  <si>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</si>
  <si>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</si>
  <si>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</si>
  <si>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</si>
  <si>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</si>
  <si>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</si>
  <si>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</si>
  <si>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</si>
  <si>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</si>
  <si>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</si>
  <si>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</si>
  <si>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</si>
  <si>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</si>
  <si>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</si>
  <si>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</si>
  <si>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</si>
  <si>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</si>
  <si>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</si>
  <si>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</si>
  <si>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</si>
  <si>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</si>
  <si>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</si>
  <si>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</si>
  <si>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</si>
  <si>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</si>
  <si>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</si>
  <si>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</si>
  <si>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</si>
  <si>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</si>
  <si>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</si>
  <si>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</si>
  <si>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</si>
  <si>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</si>
  <si>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</si>
  <si>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</si>
  <si>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</si>
  <si>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</si>
  <si>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</si>
  <si>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</si>
  <si>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</si>
  <si>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</si>
  <si>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</si>
  <si>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</si>
  <si>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</si>
  <si>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</si>
  <si>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</si>
  <si>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</si>
  <si>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</si>
  <si>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</si>
  <si>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</si>
  <si>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</si>
  <si>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</si>
  <si>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</si>
  <si>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</si>
  <si>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</si>
  <si>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</si>
  <si>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</si>
  <si>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</si>
  <si>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</si>
  <si>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</si>
  <si>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</si>
  <si>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</si>
  <si>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</si>
  <si>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</si>
  <si>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</si>
  <si>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</si>
  <si>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</si>
  <si>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</si>
  <si>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</si>
  <si>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</si>
  <si>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</si>
  <si>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</si>
  <si>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</si>
  <si>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</si>
  <si>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</si>
  <si>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</si>
  <si>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</si>
  <si>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</si>
  <si>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</si>
  <si>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</si>
  <si>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</si>
  <si>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</si>
  <si>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</si>
  <si>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</si>
  <si>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</si>
  <si>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</si>
  <si>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</si>
  <si>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Check UI following the UI checklist</t>
  </si>
  <si>
    <t>1. Check UI</t>
  </si>
  <si>
    <t>2. Phone number</t>
  </si>
  <si>
    <t>3. SMS Verification Code</t>
  </si>
  <si>
    <t>Verify the field without entering any value</t>
  </si>
  <si>
    <t>Verify the field by entering 6 digits code</t>
  </si>
  <si>
    <t>Verify the field by entering more than 6 digits code</t>
  </si>
  <si>
    <t>4. Password</t>
  </si>
  <si>
    <t>Verify the field by entering 6 characters</t>
  </si>
  <si>
    <t>Verify the field by entering 50 characters</t>
  </si>
  <si>
    <t>Verify the field by entering less than 6 characters</t>
  </si>
  <si>
    <t>Verify the field by entering more than 50 characters</t>
  </si>
  <si>
    <t>5. Birthday</t>
  </si>
  <si>
    <t>Verify the slide bar after entering the valid phone number</t>
  </si>
  <si>
    <t>Verify the slide bar when the phone number field is empty</t>
  </si>
  <si>
    <t>Verify the data will display in the field after selecting an value in the dropdown list</t>
  </si>
  <si>
    <t>Verify the field without selecting any value</t>
  </si>
  <si>
    <t>6. Gender</t>
  </si>
  <si>
    <t>6. Full name</t>
  </si>
  <si>
    <t>7. Checkbox</t>
  </si>
  <si>
    <t>Verify users can login with the created accounts</t>
  </si>
  <si>
    <t>Verify that the password will be shown by clicking the eye icon while the password is in masked form</t>
  </si>
  <si>
    <t>Verify that the password will be hidden by clicking the eye icon while the password is visible</t>
  </si>
  <si>
    <t>Verify the password will be encrypted when typing in the password field</t>
  </si>
  <si>
    <t>Verify a new account can be created successfully by entering valid credentials then clicking on the "Sign up" button</t>
  </si>
  <si>
    <t>Verify users can sign up with Email</t>
  </si>
  <si>
    <t>Verify users can sign up with Facebook account</t>
  </si>
  <si>
    <t>Verify users can sign up with Google account</t>
  </si>
  <si>
    <t>Verify the "Privacy Policy" hyperlink is clickable</t>
  </si>
  <si>
    <t>Verify the "Term of Use" hyperlink is clickable</t>
  </si>
  <si>
    <t>Verify the data will display in the fields after selecting a value in the dropdown list</t>
  </si>
  <si>
    <t>Check if the Day field accept 31 when the month has 30 days</t>
  </si>
  <si>
    <t>Check if the Day field accepts 30 or 31 for February in leap year</t>
  </si>
  <si>
    <t>Check if the days in the Day field are sorted in ascending order</t>
  </si>
  <si>
    <t>Check if the months in the Month field are sorted in ascending order</t>
  </si>
  <si>
    <t>Check if the years in the Year field are sorted in ascending order</t>
  </si>
  <si>
    <t>Verify the slide bar when the phone number is invalid</t>
  </si>
  <si>
    <t>Check if the dropdown list of the "Day" field can scroll up and down</t>
  </si>
  <si>
    <t>Check if the dropdown list of the "Month" field can scroll up and down</t>
  </si>
  <si>
    <t>Check if the dropdown list of the "Year" field can scroll up and down</t>
  </si>
  <si>
    <t>Verify the field has a placeholder</t>
  </si>
  <si>
    <t>Verify the SMS Verification Code field has a placeholder</t>
  </si>
  <si>
    <t>Verify the dropdown list will appear when clicking on any of the fields</t>
  </si>
  <si>
    <t>Verify if the "x" button clears all the field's content</t>
  </si>
  <si>
    <t>Verify that the Month field's dropdown list has 12 months</t>
  </si>
  <si>
    <t>Verify that the Day field's dropdown list has 31 days</t>
  </si>
  <si>
    <t>Verify the Month field has a placeholder</t>
  </si>
  <si>
    <t>Verify the Day field has a place holder</t>
  </si>
  <si>
    <t>Verify the Year field has a placeholder</t>
  </si>
  <si>
    <t>1. Sign up</t>
  </si>
  <si>
    <t>2. "Sign up with Email" button</t>
  </si>
  <si>
    <t>3. "Facebook" button</t>
  </si>
  <si>
    <t>4. "Google" button</t>
  </si>
  <si>
    <t>5. Password</t>
  </si>
  <si>
    <t>Check if the system trims the inputted value automatically or not</t>
  </si>
  <si>
    <t>Check if system accept incorrect code or not</t>
  </si>
  <si>
    <t>Check if system accept expired code or not</t>
  </si>
  <si>
    <t>Check if the system accepts an registered phone number or not</t>
  </si>
  <si>
    <t>Check if the system trims the inputted text automatically or not</t>
  </si>
  <si>
    <t>Verify the dropdown selection list has female and male</t>
  </si>
  <si>
    <t>Verify the field by entering a name &gt; 6 and &lt; 50 characters</t>
  </si>
  <si>
    <t>Check if the Day field accepts values greater than 28 for February in case not in leap year</t>
  </si>
  <si>
    <t>Check if the field accepts future dates</t>
  </si>
  <si>
    <t>1. Observe the field
2. Click on the field
3. Input any value</t>
  </si>
  <si>
    <t>- The field has a placeholder said "Please enter your phone number"
- After inputting value, the placeholder will disappear</t>
  </si>
  <si>
    <t>1. Click on the field
2. Click on another field</t>
  </si>
  <si>
    <t>1. Click on the field</t>
  </si>
  <si>
    <t>All content in the field should be deleted</t>
  </si>
  <si>
    <t>Error message: "This phone number is linked to another account, please enter another number" appears</t>
  </si>
  <si>
    <t>Error message 1: "Please enter phone number" appears</t>
  </si>
  <si>
    <t>No error message</t>
  </si>
  <si>
    <t>Error message: "Please enter a valid phone number" appears</t>
  </si>
  <si>
    <t>Error message: "Please enter a valid code" appears</t>
  </si>
  <si>
    <t>1. Click on the field
2. Input only special characters
    Ex: !(^@#</t>
  </si>
  <si>
    <t>1. Click on the field
2. Input only space</t>
  </si>
  <si>
    <t>- The field has a placeholder said "6 digits"
- After inputting value, the placeholder will disappear</t>
  </si>
  <si>
    <t>Error message 1: "Please enter verification code" appears</t>
  </si>
  <si>
    <t>Error message 1: "Please enter password" appears</t>
  </si>
  <si>
    <t>Error message 1: "Please enter full name" appears</t>
  </si>
  <si>
    <t>Error message: "This field should contain both alphabetic and numeric characters" appears</t>
  </si>
  <si>
    <t>Error message: "Name should not contain special characters" appears</t>
  </si>
  <si>
    <t>Verify the field by entering a fewer than 6 digits code</t>
  </si>
  <si>
    <t>Verify the field by entering a 10-digit phone number</t>
  </si>
  <si>
    <t>Verify the field by entering a less than 10-digit phone number</t>
  </si>
  <si>
    <t>Verify the field by entering a more than 10-digit phone number</t>
  </si>
  <si>
    <t>Verify the dropdown list will appear when click on the field</t>
  </si>
  <si>
    <t>1. Leave the phone number field empty
2. Slide the bar</t>
  </si>
  <si>
    <t>Error message: "You can't leave this empty" appears below the phone number field</t>
  </si>
  <si>
    <t>- The field has a placeholder said "Minimum 6 characters with a letter and a number"
- After inputting value, the placeholder will disappear</t>
  </si>
  <si>
    <t>Error message: "Please enter Password value" appears</t>
  </si>
  <si>
    <t>Verify the field by entering a password &gt; 6 and &lt; 50 characters</t>
  </si>
  <si>
    <t>Error message: "The length of Password should be 6-50 characters" appears</t>
  </si>
  <si>
    <t>A dropdown list will appear</t>
  </si>
  <si>
    <t>1. Click on the Month field
2. Observe the values in the dropdown list</t>
  </si>
  <si>
    <t>1. Click on the Day field
2. Observe the value in the dropdown list</t>
  </si>
  <si>
    <t>There should be 31 days in the dropdown list</t>
  </si>
  <si>
    <t>There should be 12 months in the dropdown list</t>
  </si>
  <si>
    <t>The values in the dropdown list should be displayed in ascending order</t>
  </si>
  <si>
    <t>1. Click on the Month field
2. Observe the value in the dropdown list</t>
  </si>
  <si>
    <t>1. Click on the Year field
2. Observe the value in the dropdown list</t>
  </si>
  <si>
    <t>1. Click on any of the fields</t>
  </si>
  <si>
    <t>1. Click on any of the fields
2. Select a value
3. Observe</t>
  </si>
  <si>
    <t>The selected value should be displayed in the field</t>
  </si>
  <si>
    <t>1. Leave the field blank</t>
  </si>
  <si>
    <t>1. Select June for the Month field
2. Select 31 for the Day field</t>
  </si>
  <si>
    <t>Error message: "Wrong birthday format" appears</t>
  </si>
  <si>
    <t>1. Select leap year for the Year field
2. Select February for the Month field
3. Select 30 or 31 for the Day field</t>
  </si>
  <si>
    <t>1. Select February for the Month field
3. Select 29 or 30 or 31 for the Day field</t>
  </si>
  <si>
    <t>Error message: "Wrong birthday format" appears when selecting Day 30
Error message: "Wrong birthday format" appears when selecting Day 31</t>
  </si>
  <si>
    <t>Error message: "Wrong birthday format" appears when selecting Day 29
Error message: "Wrong birthday format" appears when selecting Day 30
Error message: "Wrong birthday format" appears when selecting Day 31</t>
  </si>
  <si>
    <t>1. Select future date for the birthday field
    Ex: 12/3/2024</t>
  </si>
  <si>
    <t>1. Click on the Day field
2. Scroll up and down</t>
  </si>
  <si>
    <t>The dropdown list should be scrollable</t>
  </si>
  <si>
    <t>1. Click on the field
2. Observe</t>
  </si>
  <si>
    <t>The dropdown list has 2 selections: female and male</t>
  </si>
  <si>
    <t>1. Click on the field
2. Select a value
3. Observe</t>
  </si>
  <si>
    <t>- The field has a placeholder said "First Last"
- After inputting value, the placeholder will disappear</t>
  </si>
  <si>
    <t>Error message: "The name length should be 6-50 characters" appears</t>
  </si>
  <si>
    <t>1. Observe the field</t>
  </si>
  <si>
    <t>The checkbox should be unchecked</t>
  </si>
  <si>
    <t>The checkbox should be checked</t>
  </si>
  <si>
    <t>1. Fill all the fields with valid information
2. Click sign up</t>
  </si>
  <si>
    <t>- Sign up successfully
- The system will redirect to homepage</t>
  </si>
  <si>
    <t>1. Log out
2. Sign up with the recently created account</t>
  </si>
  <si>
    <t>1. Fill all the fields with invalid information
2. Click sign up</t>
  </si>
  <si>
    <t>- Sign up unsuccessfully
- Error messages appear below all the fields</t>
  </si>
  <si>
    <t>1. Fill only all the mandatory fields with valid information
2. Click sign up</t>
  </si>
  <si>
    <t>1. Fill only all the optional fields with valid information
2. Click sign up</t>
  </si>
  <si>
    <t>- Sign up unsuccessfully
- Error messages appear below all the mandatory fields</t>
  </si>
  <si>
    <t>- Sign up unsuccessfully
- Error messages appear below the invalid field</t>
  </si>
  <si>
    <t>1. Input invalid value in 1 of the optional field
2. Fill all the remaining fields with valid information</t>
  </si>
  <si>
    <t>1. Input invalid value in 1 of the mandatory field
2. Fill all the remaining fields with valid information</t>
  </si>
  <si>
    <t>1. Leave all the fields empty
2. Click Sign up</t>
  </si>
  <si>
    <t>1. Click on "Sign up with Email" button</t>
  </si>
  <si>
    <t xml:space="preserve">System will redirect to the page create a new account with Email address </t>
  </si>
  <si>
    <t>1. Click on "Facebook" button</t>
  </si>
  <si>
    <t>A new pop-up will be displayed to confirm if users continue to log in with Facebook account</t>
  </si>
  <si>
    <t>1. Click on "Google" button</t>
  </si>
  <si>
    <t>A new pop-up will be displayed with Google accounts for users to choose</t>
  </si>
  <si>
    <t>1. Input password
2. Click on the eye icon</t>
  </si>
  <si>
    <t>The password will be shown</t>
  </si>
  <si>
    <t>The password will be formatted in a masked form</t>
  </si>
  <si>
    <t>System will open a new tab by clicking on the "Privacy Policy" hyperlink</t>
  </si>
  <si>
    <t>System will open a new tab by clicking on the "Term of Use" hyperlink</t>
  </si>
  <si>
    <t>Error message: "Please enter a valid code"</t>
  </si>
  <si>
    <t>1. Click on the "Term of Use" hyperlink</t>
  </si>
  <si>
    <t>1. Click on the "Privacy Policy" hyperlink</t>
  </si>
  <si>
    <t>6. Hyperlink</t>
  </si>
  <si>
    <t>Pre-condition: Navigated to the Sign Up page</t>
  </si>
  <si>
    <t>0912345678</t>
  </si>
  <si>
    <t>letters</t>
  </si>
  <si>
    <t>!(^@#</t>
  </si>
  <si>
    <t>1. Click on the field
2. Input space between the phone number
    Ex: 0912 345 678</t>
  </si>
  <si>
    <t>0912 345 678</t>
  </si>
  <si>
    <t>Pre-condition: Created an account using phone number 0962395620
1. Click on the field
2. Input 0962395620</t>
  </si>
  <si>
    <t>0962395620</t>
  </si>
  <si>
    <t>091234567</t>
  </si>
  <si>
    <t>1. Click on the field
2. Input a 10-digit phone number
    Ex: 0912345678</t>
  </si>
  <si>
    <t>1. Click on the field
2. Input a 9-digit phone number
    Ex: 091234567</t>
  </si>
  <si>
    <t>1. Click on the field
2. Input a 11-digit phone number
    Ex: 09123456789</t>
  </si>
  <si>
    <t>09123456789</t>
  </si>
  <si>
    <t>1. Click on the field
2. Input space between the code
    Ex: 123 456</t>
  </si>
  <si>
    <t>123 456</t>
  </si>
  <si>
    <t>1. Click on the field
2. Input a 6-digit code
    Ex: 123456</t>
  </si>
  <si>
    <t>1. Click on the field
2. Enter an 8-digit code
    Ex: 12345678</t>
  </si>
  <si>
    <t>Error message: "Please enter only 6 digits" appears</t>
  </si>
  <si>
    <t>1. Click on the field
2. Enter a 4-digit code
    Ex: 1234</t>
  </si>
  <si>
    <t>1. Observe the field
2. Click on the field
3. Input any value
    Ex: 123</t>
  </si>
  <si>
    <t>Letters</t>
  </si>
  <si>
    <t>The password should be formatted in masked form
   Ex: ******</t>
  </si>
  <si>
    <t>1. Click on the field
2. Input password in the password field
    Ex: 123456</t>
  </si>
  <si>
    <t>1. Click on the field
2. Input 6 characters
    Ex: abc123</t>
  </si>
  <si>
    <t>1. Click on the field
2. Input 10 characters
    Ex: abcd1234</t>
  </si>
  <si>
    <t>1. Click on the field
2. Input 50 characters
    Ex: esHLO5eObeux4miBKH80FeZx7PtCXLpUxDe0yzKxX277y0Xja2</t>
  </si>
  <si>
    <t>esHLO5eObeux4miBKH80FeZx7PtCXLpUxDe0yzKxX277y0Xja2</t>
  </si>
  <si>
    <t>1. Click on the field
2. Input 4 characters
    Ex: ab12</t>
  </si>
  <si>
    <t>ab12</t>
  </si>
  <si>
    <t>abcd1234</t>
  </si>
  <si>
    <t>abc123</t>
  </si>
  <si>
    <t>1. Click on the field
2. Input 52 characters
    Ex: YybNoEy94WOVQ0aVCjyzYiptGTv6oWUtYwZDkRHeaaYajklfDw9z</t>
  </si>
  <si>
    <t>YybNoEy94WOVQ0aVCjyzYiptGTv6oWUtYwZDkRHeaaYajklfDw9z</t>
  </si>
  <si>
    <t>1. Enter a valid phone number in the phone number field
    Ex: 0912345678
2. Slide the bar</t>
  </si>
  <si>
    <t>1. Enter an invalid phone number in the phone number field
    Ex: 1234567890
2. Slide the bar</t>
  </si>
  <si>
    <t>Pre-condition: Created an account using phone number 0962395620
1. Input 0962395620 in the phone number field
2. Slide the bar</t>
  </si>
  <si>
    <t>1. Click on the field
2. Input content
    Ex: abcdef
3. Click 'x' button</t>
  </si>
  <si>
    <t>abcdef</t>
  </si>
  <si>
    <t>- The slider should disappear
- The SMS Verification textbox will appear</t>
  </si>
  <si>
    <t>name123</t>
  </si>
  <si>
    <t>First Last 123@&amp;^</t>
  </si>
  <si>
    <t>1. Click on the field
2. Input content
    Ex: 123
3. Click 'x' button</t>
  </si>
  <si>
    <t>1. Click on the field
2. Input 10 characters
    Ex: abcde12345</t>
  </si>
  <si>
    <t>abcde12345</t>
  </si>
  <si>
    <t>Verify the field by entering/copy-pasting a correct phone number</t>
  </si>
  <si>
    <t>1. Click on the field
2. Input/Copy-paste a correct phone number
    Ex: 0912345678</t>
  </si>
  <si>
    <t xml:space="preserve">Verify the field by entering/copy-pasting only numbers </t>
  </si>
  <si>
    <t>1. Click on the field
2. Input/copy-paste only numbers
    Ex: 1234567890</t>
  </si>
  <si>
    <t>Verify the field by entering/copy-paste only letters</t>
  </si>
  <si>
    <t>1. Click on the field
2. Input/copy-paste only letters
    Ex: letters</t>
  </si>
  <si>
    <t>Verify the field by entering/copy-pasting special characters</t>
  </si>
  <si>
    <t>Verify the field by entering/copy-pasting only space</t>
  </si>
  <si>
    <t>1. Click on the field
2. Input/copy-paste only space</t>
  </si>
  <si>
    <t>1. Click on the field
2. Input/copy-paste only special characters
    Ex: !(^@#</t>
  </si>
  <si>
    <t>System should trim the space between, before and after the inputted value atomatically</t>
  </si>
  <si>
    <t>- The slider should be slidable
- After slide the slide bar, error message: "Please input a valid phone number" appears below the phone number field</t>
  </si>
  <si>
    <t>Verify the slide bar when the phone number is valid</t>
  </si>
  <si>
    <t>- The slide should be slidable
- After slide the slide bar, the SMS Code Verification field will appear</t>
  </si>
  <si>
    <t>Verify the field by entering/copy-pasting only numbers</t>
  </si>
  <si>
    <t xml:space="preserve"> 1. Click on the field
2. Input/copy-paste only numbers
    Ex: 12345</t>
  </si>
  <si>
    <t>Verify the field by entering/copy-pasting only letters</t>
  </si>
  <si>
    <t>Verify the field by entering/copy-paste only space</t>
  </si>
  <si>
    <t>Verify the field by entering/copy-pasting letters and numbers in the field</t>
  </si>
  <si>
    <t>1. Click on the field
2. Input/copy-paste letters and numbers to the field
    Ex: abcde12345</t>
  </si>
  <si>
    <t xml:space="preserve"> 1. Click on the field
2. Input/copy-paste only numbers
    Ex: 1234567890</t>
  </si>
  <si>
    <t>1. Click on the field
2. Input/copy-paste only letters
    Ex: Letters</t>
  </si>
  <si>
    <t>Error message: "Password should contain alphabetic and numeric characters" appears</t>
  </si>
  <si>
    <t>1. Click on the field
2. Input/copy-pasting only space</t>
  </si>
  <si>
    <t>System should trim the space before and after the inputted value atomatically</t>
  </si>
  <si>
    <t xml:space="preserve"> pass word </t>
  </si>
  <si>
    <t>1. Observe the field
2. Click on the field
3. Select any value in the dropdown list</t>
  </si>
  <si>
    <t>- The field has a placeholder said "Gender"
- After inputting value, the placeholder will disappear</t>
  </si>
  <si>
    <t>Verify the field by entering/copy-pasting letters, numbers and special characters</t>
  </si>
  <si>
    <t>1. Click on the field
2. Input/copy-paste letters, numbers and special characters
    Ex: pass123!(^@#</t>
  </si>
  <si>
    <t>pass123!(^@#</t>
  </si>
  <si>
    <t>- The field has a placeholder said "Month"
- After selecting value, the placeholder will disappear</t>
  </si>
  <si>
    <t>- The field has a placeholder said "Day"
- After selecting value, the placeholder will disappear</t>
  </si>
  <si>
    <t>- The field has a placeholder said "Year"
- After selecting value, the placeholder will disappear</t>
  </si>
  <si>
    <t>Verify the field by entering/copy-pasting letters and numbers</t>
  </si>
  <si>
    <t xml:space="preserve"> 1. Click on the field
2. Input/copy-paste letters andd numbers
    Ex: name123</t>
  </si>
  <si>
    <t>1. Click on the field
2. Input/copy-pasting letters, numbers and special characters
    Ex: First Last 123@&amp;^</t>
  </si>
  <si>
    <t xml:space="preserve">1. Click on the field
2. Input space before and after the name
    Ex:  First Last </t>
  </si>
  <si>
    <t xml:space="preserve"> First Last  </t>
  </si>
  <si>
    <t>1. Click on the field
2. Input space before and after the password
    Ex: pass word</t>
  </si>
  <si>
    <t>Verify the default status of the checkbox is checked</t>
  </si>
  <si>
    <t>Verify the checkbox by unchecking</t>
  </si>
  <si>
    <t>1. Click on the checked checkbox</t>
  </si>
  <si>
    <t>1. Input an incorrect code 
2. Fill all the remained fields with valid information
3. Click Sign up</t>
  </si>
  <si>
    <t>1. Input an expired code 
2. Fill all the remained fields with valid information
3. Click Sign up</t>
  </si>
  <si>
    <t>Verify users cannot sign up in case all the fields are invalid</t>
  </si>
  <si>
    <t>Verify users can sign up in case only all the mandatory fields are valid</t>
  </si>
  <si>
    <t>Verify users cannot sign up in case only all the optional fields are valid</t>
  </si>
  <si>
    <t>Verify users cannot sign up in case at least 1 of the mandatory fields is invalid</t>
  </si>
  <si>
    <t>Verify users cannot sign up in case at least 1 of the optional fields is invalid</t>
  </si>
  <si>
    <t>Verify users cannot sign up in case all the fields are empty</t>
  </si>
  <si>
    <t>Work the same as UI Checklist</t>
  </si>
  <si>
    <t>Check UI of "Sign up function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</si>
</sst>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8">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
      <sz val="8"/>
      <name val="Calibri"/>
      <family val="2"/>
      <scheme val="minor"/>
    </font>
  </fonts>
  <fills count="27">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
      <patternFill patternType="solid">
        <fgColor theme="0"/>
        <bgColor indexed="41"/>
      </patternFill>
    </fill>
    <fill>
      <patternFill patternType="solid">
        <fgColor rgb="FFFFFF00"/>
        <bgColor indexed="26"/>
      </patternFill>
    </fill>
    <fill>
      <patternFill patternType="solid">
        <fgColor rgb="FFFFFF00"/>
        <bgColor indexed="41"/>
      </patternFill>
    </fill>
  </fills>
  <borders count="34">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style="thin">
        <color theme="0" tint="-0.249977111117893"/>
      </top>
      <bottom style="thin">
        <color rgb="FFBFBFBF"/>
      </bottom>
      <diagonal/>
    </border>
    <border>
      <left/>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304">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4" fillId="0" borderId="0" xfId="0" applyFont="1"/>
    <xf numFmtId="0" fontId="25" fillId="0" borderId="0" xfId="0" applyFont="1"/>
    <xf numFmtId="0" fontId="26" fillId="6" borderId="0" xfId="0" applyFont="1" applyFill="1"/>
    <xf numFmtId="0" fontId="1" fillId="6" borderId="0" xfId="0" applyFont="1" applyFill="1"/>
    <xf numFmtId="0" fontId="36" fillId="0" borderId="0" xfId="0" applyFont="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1" fillId="6" borderId="6" xfId="5" applyFont="1" applyFill="1" applyBorder="1" applyAlignment="1">
      <alignment horizontal="left" vertical="center" wrapText="1"/>
    </xf>
    <xf numFmtId="0" fontId="1" fillId="0" borderId="6" xfId="0" applyFont="1" applyBorder="1" applyAlignment="1">
      <alignment horizontal="left" vertical="center"/>
    </xf>
    <xf numFmtId="0" fontId="37" fillId="10" borderId="6" xfId="0" applyFont="1" applyFill="1" applyBorder="1" applyAlignment="1">
      <alignment horizontal="left" vertical="center"/>
    </xf>
    <xf numFmtId="0" fontId="1" fillId="0" borderId="0" xfId="0" applyFont="1" applyAlignment="1">
      <alignment vertical="center"/>
    </xf>
    <xf numFmtId="0" fontId="33" fillId="0" borderId="0" xfId="5" applyFont="1" applyAlignment="1">
      <alignment vertical="center" wrapText="1"/>
    </xf>
    <xf numFmtId="0" fontId="1" fillId="0" borderId="0" xfId="0" applyFont="1" applyAlignment="1">
      <alignment vertical="center" wrapText="1"/>
    </xf>
    <xf numFmtId="0" fontId="33" fillId="0" borderId="0" xfId="5" applyFont="1" applyAlignment="1">
      <alignment horizontal="left" vertical="center" wrapText="1"/>
    </xf>
    <xf numFmtId="0" fontId="25" fillId="0" borderId="0" xfId="0" applyFont="1" applyAlignment="1">
      <alignment vertical="center"/>
    </xf>
    <xf numFmtId="0" fontId="1" fillId="5" borderId="6" xfId="0" applyFont="1" applyFill="1" applyBorder="1" applyAlignment="1">
      <alignment horizontal="center" vertical="center" wrapText="1"/>
    </xf>
    <xf numFmtId="0" fontId="1" fillId="0" borderId="6" xfId="0" applyFont="1" applyBorder="1" applyAlignment="1">
      <alignment horizontal="center" vertical="center" wrapText="1"/>
    </xf>
    <xf numFmtId="0" fontId="26" fillId="6" borderId="6" xfId="0" applyFont="1" applyFill="1" applyBorder="1" applyAlignment="1">
      <alignment vertical="center"/>
    </xf>
    <xf numFmtId="0" fontId="26" fillId="6" borderId="6" xfId="0" applyFont="1" applyFill="1" applyBorder="1" applyAlignment="1">
      <alignment horizontal="center" vertical="center" wrapText="1"/>
    </xf>
    <xf numFmtId="0" fontId="26" fillId="6" borderId="9" xfId="0" applyFont="1" applyFill="1" applyBorder="1" applyAlignment="1">
      <alignment horizontal="center" vertical="center" wrapText="1"/>
    </xf>
    <xf numFmtId="0" fontId="26" fillId="6" borderId="10" xfId="0" applyFont="1" applyFill="1" applyBorder="1" applyAlignment="1">
      <alignment horizontal="center" vertical="center" wrapText="1"/>
    </xf>
    <xf numFmtId="0" fontId="1" fillId="9" borderId="6" xfId="0" quotePrefix="1" applyFont="1" applyFill="1" applyBorder="1" applyAlignment="1">
      <alignment horizontal="left" vertical="center" wrapText="1"/>
    </xf>
    <xf numFmtId="0" fontId="1" fillId="6" borderId="6" xfId="0" quotePrefix="1" applyFont="1" applyFill="1" applyBorder="1" applyAlignment="1">
      <alignment horizontal="left" vertical="center" wrapText="1"/>
    </xf>
    <xf numFmtId="0" fontId="26" fillId="6" borderId="6" xfId="0" applyFont="1" applyFill="1" applyBorder="1" applyAlignment="1">
      <alignment vertical="center" wrapText="1"/>
    </xf>
    <xf numFmtId="0" fontId="1" fillId="6" borderId="6" xfId="0" applyFont="1" applyFill="1" applyBorder="1" applyAlignment="1">
      <alignment horizontal="left" vertical="center" wrapText="1"/>
    </xf>
    <xf numFmtId="0" fontId="5" fillId="0" borderId="0" xfId="0" applyFont="1" applyAlignment="1">
      <alignment vertical="center" wrapText="1"/>
    </xf>
    <xf numFmtId="0" fontId="5" fillId="0" borderId="0" xfId="0" applyFont="1" applyAlignment="1">
      <alignment horizontal="left" vertical="center" wrapText="1"/>
    </xf>
    <xf numFmtId="0" fontId="26" fillId="0" borderId="0" xfId="0" applyFont="1" applyAlignment="1">
      <alignment vertical="center" wrapText="1"/>
    </xf>
    <xf numFmtId="0" fontId="34" fillId="0" borderId="0" xfId="0" applyFont="1" applyAlignment="1">
      <alignment vertical="center" wrapText="1"/>
    </xf>
    <xf numFmtId="0" fontId="25" fillId="0" borderId="0" xfId="0" applyFont="1" applyAlignment="1">
      <alignment vertical="center" wrapText="1"/>
    </xf>
    <xf numFmtId="0" fontId="26" fillId="6" borderId="0" xfId="0" applyFont="1" applyFill="1" applyAlignment="1">
      <alignment vertical="center" wrapText="1"/>
    </xf>
    <xf numFmtId="0" fontId="3" fillId="11" borderId="6" xfId="5" applyFont="1" applyFill="1" applyBorder="1" applyAlignment="1">
      <alignment horizontal="left" vertical="center" wrapText="1"/>
    </xf>
    <xf numFmtId="0" fontId="37" fillId="11" borderId="6" xfId="5" applyFont="1" applyFill="1" applyBorder="1" applyAlignment="1">
      <alignment horizontal="left" vertical="center" wrapText="1"/>
    </xf>
    <xf numFmtId="0" fontId="1" fillId="0" borderId="6" xfId="0" applyFont="1" applyBorder="1" applyAlignment="1">
      <alignment horizontal="left" vertical="center" wrapText="1"/>
    </xf>
    <xf numFmtId="0" fontId="36" fillId="0" borderId="0" xfId="0" applyFont="1" applyAlignment="1">
      <alignment vertical="center" wrapText="1"/>
    </xf>
    <xf numFmtId="0" fontId="37" fillId="10"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0" fontId="36" fillId="3" borderId="0" xfId="0" applyFont="1" applyFill="1" applyAlignment="1">
      <alignment vertical="center" wrapText="1"/>
    </xf>
    <xf numFmtId="0" fontId="1" fillId="6" borderId="0" xfId="0" applyFont="1" applyFill="1" applyAlignment="1">
      <alignment vertical="center" wrapText="1"/>
    </xf>
    <xf numFmtId="0" fontId="6" fillId="0" borderId="0" xfId="0" applyFont="1" applyAlignment="1">
      <alignment horizontal="center" vertical="center" wrapText="1"/>
    </xf>
    <xf numFmtId="0" fontId="32" fillId="21" borderId="6" xfId="5" applyFont="1" applyFill="1" applyBorder="1" applyAlignment="1">
      <alignment horizontal="center" vertical="center" wrapText="1"/>
    </xf>
    <xf numFmtId="0" fontId="3" fillId="19" borderId="6" xfId="5" applyFont="1" applyFill="1" applyBorder="1" applyAlignment="1">
      <alignment horizontal="center" vertical="center" wrapText="1"/>
    </xf>
    <xf numFmtId="0" fontId="32" fillId="19" borderId="6" xfId="5" applyFont="1" applyFill="1" applyBorder="1" applyAlignment="1">
      <alignment horizontal="center" vertical="center" wrapText="1"/>
    </xf>
    <xf numFmtId="0" fontId="1" fillId="6" borderId="6" xfId="5"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6" borderId="0" xfId="0" applyFont="1" applyFill="1" applyAlignment="1">
      <alignment horizontal="center" vertical="center" wrapText="1"/>
    </xf>
    <xf numFmtId="0" fontId="26" fillId="6" borderId="0" xfId="0" applyFont="1" applyFill="1" applyAlignment="1">
      <alignment horizontal="left" vertical="center" wrapText="1"/>
    </xf>
    <xf numFmtId="0" fontId="37" fillId="10" borderId="6" xfId="5" applyFont="1" applyFill="1" applyBorder="1" applyAlignment="1">
      <alignment horizontal="left" vertical="center" wrapText="1"/>
    </xf>
    <xf numFmtId="0" fontId="36" fillId="0" borderId="0" xfId="0" applyFont="1" applyAlignment="1">
      <alignment horizontal="left" vertical="center" wrapText="1"/>
    </xf>
    <xf numFmtId="0" fontId="1" fillId="24" borderId="28" xfId="5" applyFont="1" applyFill="1" applyBorder="1" applyAlignment="1">
      <alignment horizontal="left" vertical="center"/>
    </xf>
    <xf numFmtId="0" fontId="1" fillId="6" borderId="10" xfId="5" applyFont="1" applyFill="1" applyBorder="1" applyAlignment="1">
      <alignment horizontal="left" vertical="center" wrapText="1"/>
    </xf>
    <xf numFmtId="0" fontId="1" fillId="6" borderId="7" xfId="5" applyFont="1" applyFill="1" applyBorder="1" applyAlignment="1">
      <alignment horizontal="left" vertical="center" wrapText="1"/>
    </xf>
    <xf numFmtId="0" fontId="1" fillId="9" borderId="7" xfId="0" quotePrefix="1" applyFont="1" applyFill="1" applyBorder="1" applyAlignment="1">
      <alignment horizontal="left" vertical="center" wrapText="1"/>
    </xf>
    <xf numFmtId="0" fontId="1" fillId="6" borderId="15" xfId="5" applyFont="1" applyFill="1" applyBorder="1" applyAlignment="1">
      <alignment horizontal="left" vertical="center" wrapText="1"/>
    </xf>
    <xf numFmtId="0" fontId="1" fillId="9" borderId="6" xfId="5" applyFont="1" applyFill="1" applyBorder="1" applyAlignment="1">
      <alignment horizontal="left" vertical="center" wrapText="1"/>
    </xf>
    <xf numFmtId="0" fontId="1" fillId="0" borderId="8" xfId="0" applyFont="1" applyBorder="1" applyAlignment="1">
      <alignment vertical="center"/>
    </xf>
    <xf numFmtId="0" fontId="26" fillId="6" borderId="0" xfId="0" applyFont="1" applyFill="1" applyAlignment="1">
      <alignment horizontal="center" vertical="center" wrapText="1"/>
    </xf>
    <xf numFmtId="0" fontId="1" fillId="0" borderId="6" xfId="0" applyFont="1" applyBorder="1" applyAlignment="1">
      <alignment horizontal="center" vertical="center"/>
    </xf>
    <xf numFmtId="0" fontId="37" fillId="10" borderId="6" xfId="0" applyFont="1" applyFill="1" applyBorder="1" applyAlignment="1">
      <alignment horizontal="center" vertical="center"/>
    </xf>
    <xf numFmtId="0" fontId="36" fillId="0" borderId="0" xfId="0" applyFont="1" applyAlignment="1">
      <alignment horizontal="left"/>
    </xf>
    <xf numFmtId="0" fontId="1" fillId="6" borderId="6" xfId="5" quotePrefix="1" applyFont="1" applyFill="1" applyBorder="1" applyAlignment="1">
      <alignment horizontal="left" vertical="center" wrapText="1"/>
    </xf>
    <xf numFmtId="0" fontId="1" fillId="6" borderId="29" xfId="5" applyFont="1" applyFill="1" applyBorder="1" applyAlignment="1">
      <alignment horizontal="left" vertical="center" wrapText="1"/>
    </xf>
    <xf numFmtId="0" fontId="1" fillId="6" borderId="29" xfId="5" quotePrefix="1" applyFont="1" applyFill="1" applyBorder="1" applyAlignment="1">
      <alignment horizontal="left" vertical="center" wrapText="1"/>
    </xf>
    <xf numFmtId="0" fontId="6" fillId="0" borderId="0" xfId="0" applyFont="1" applyAlignment="1">
      <alignment horizontal="center" vertical="center"/>
    </xf>
    <xf numFmtId="0" fontId="26" fillId="6" borderId="6" xfId="0" applyFont="1" applyFill="1" applyBorder="1" applyAlignment="1">
      <alignment horizontal="center" vertical="center"/>
    </xf>
    <xf numFmtId="0" fontId="1" fillId="6" borderId="0" xfId="0" applyFont="1" applyFill="1" applyAlignment="1">
      <alignment horizontal="center"/>
    </xf>
    <xf numFmtId="0" fontId="47" fillId="0" borderId="29" xfId="0" applyFont="1" applyBorder="1" applyAlignment="1">
      <alignment vertical="center" wrapText="1"/>
    </xf>
    <xf numFmtId="0" fontId="47" fillId="0" borderId="30" xfId="0" applyFont="1" applyBorder="1" applyAlignment="1">
      <alignment vertical="center" wrapText="1"/>
    </xf>
    <xf numFmtId="0" fontId="1" fillId="6" borderId="31" xfId="5" applyFont="1" applyFill="1" applyBorder="1" applyAlignment="1">
      <alignment horizontal="left" vertical="center" wrapText="1"/>
    </xf>
    <xf numFmtId="0" fontId="1" fillId="9" borderId="0" xfId="0" applyFont="1" applyFill="1" applyAlignment="1">
      <alignment vertical="center" wrapText="1"/>
    </xf>
    <xf numFmtId="0" fontId="1" fillId="0" borderId="15" xfId="0" applyFont="1" applyBorder="1" applyAlignment="1">
      <alignment horizontal="center" vertical="center" wrapText="1"/>
    </xf>
    <xf numFmtId="0" fontId="1" fillId="6" borderId="9" xfId="5" applyFont="1" applyFill="1" applyBorder="1" applyAlignment="1">
      <alignment horizontal="left" vertical="center" wrapText="1"/>
    </xf>
    <xf numFmtId="0" fontId="47" fillId="3" borderId="28" xfId="0" applyFont="1" applyFill="1" applyBorder="1" applyAlignment="1">
      <alignment vertical="center" wrapText="1"/>
    </xf>
    <xf numFmtId="0" fontId="1" fillId="9" borderId="31" xfId="0" quotePrefix="1" applyFont="1" applyFill="1" applyBorder="1" applyAlignment="1">
      <alignment horizontal="left" vertical="center" wrapText="1"/>
    </xf>
    <xf numFmtId="0" fontId="37" fillId="25" borderId="6" xfId="0" applyFont="1" applyFill="1" applyBorder="1" applyAlignment="1">
      <alignment horizontal="left" vertical="center" wrapText="1"/>
    </xf>
    <xf numFmtId="0" fontId="3" fillId="26" borderId="17" xfId="5" applyFont="1" applyFill="1" applyBorder="1" applyAlignment="1">
      <alignment horizontal="left" vertical="center" wrapText="1"/>
    </xf>
    <xf numFmtId="0" fontId="3" fillId="26" borderId="9" xfId="5" applyFont="1" applyFill="1" applyBorder="1" applyAlignment="1">
      <alignment horizontal="left" vertical="center" wrapText="1"/>
    </xf>
    <xf numFmtId="0" fontId="37" fillId="25" borderId="6" xfId="5" applyFont="1" applyFill="1" applyBorder="1" applyAlignment="1">
      <alignment horizontal="left" vertical="center" wrapText="1"/>
    </xf>
    <xf numFmtId="0" fontId="1" fillId="25" borderId="6" xfId="0" applyFont="1" applyFill="1" applyBorder="1" applyAlignment="1">
      <alignment horizontal="left" vertical="center" wrapText="1"/>
    </xf>
    <xf numFmtId="0" fontId="52" fillId="26" borderId="12" xfId="5" applyFont="1" applyFill="1" applyBorder="1" applyAlignment="1">
      <alignment horizontal="left" vertical="center" wrapText="1"/>
    </xf>
    <xf numFmtId="0" fontId="52" fillId="26" borderId="17" xfId="5" applyFont="1" applyFill="1" applyBorder="1" applyAlignment="1">
      <alignment horizontal="left" vertical="center" wrapText="1"/>
    </xf>
    <xf numFmtId="0" fontId="52" fillId="26" borderId="9" xfId="5" applyFont="1" applyFill="1" applyBorder="1" applyAlignment="1">
      <alignment horizontal="left" vertical="center" wrapText="1"/>
    </xf>
    <xf numFmtId="0" fontId="1" fillId="25" borderId="6" xfId="5" applyFont="1" applyFill="1" applyBorder="1" applyAlignment="1">
      <alignment horizontal="left" vertical="center" wrapText="1"/>
    </xf>
    <xf numFmtId="0" fontId="38" fillId="0" borderId="0" xfId="0" applyFont="1" applyAlignment="1">
      <alignment horizontal="left" vertical="center" wrapText="1"/>
    </xf>
    <xf numFmtId="0" fontId="52" fillId="26" borderId="15" xfId="5" applyFont="1" applyFill="1" applyBorder="1" applyAlignment="1">
      <alignment horizontal="left" vertical="center" wrapText="1"/>
    </xf>
    <xf numFmtId="0" fontId="3" fillId="26" borderId="16" xfId="5" applyFont="1" applyFill="1" applyBorder="1" applyAlignment="1">
      <alignment horizontal="left" vertical="center" wrapText="1"/>
    </xf>
    <xf numFmtId="0" fontId="3" fillId="26" borderId="11" xfId="5" applyFont="1" applyFill="1" applyBorder="1" applyAlignment="1">
      <alignment horizontal="left" vertical="center" wrapText="1"/>
    </xf>
    <xf numFmtId="0" fontId="52" fillId="26" borderId="16" xfId="5" applyFont="1" applyFill="1" applyBorder="1" applyAlignment="1">
      <alignment horizontal="left" vertical="center" wrapText="1"/>
    </xf>
    <xf numFmtId="0" fontId="52" fillId="26" borderId="11" xfId="5" applyFont="1" applyFill="1" applyBorder="1" applyAlignment="1">
      <alignment horizontal="left" vertical="center" wrapText="1"/>
    </xf>
    <xf numFmtId="0" fontId="1" fillId="25" borderId="6" xfId="0" applyFont="1" applyFill="1" applyBorder="1" applyAlignment="1">
      <alignment horizontal="center" vertical="center"/>
    </xf>
    <xf numFmtId="0" fontId="52" fillId="26" borderId="15" xfId="5" applyFont="1" applyFill="1" applyBorder="1" applyAlignment="1">
      <alignment horizontal="left" vertical="center"/>
    </xf>
    <xf numFmtId="0" fontId="52" fillId="26" borderId="16" xfId="5" applyFont="1" applyFill="1" applyBorder="1" applyAlignment="1">
      <alignment horizontal="left" vertical="center"/>
    </xf>
    <xf numFmtId="0" fontId="52" fillId="26" borderId="11" xfId="5" applyFont="1" applyFill="1" applyBorder="1" applyAlignment="1">
      <alignment horizontal="left" vertical="center"/>
    </xf>
    <xf numFmtId="0" fontId="1" fillId="25" borderId="6" xfId="0" applyFont="1" applyFill="1" applyBorder="1" applyAlignment="1">
      <alignment horizontal="left" vertical="center"/>
    </xf>
    <xf numFmtId="0" fontId="1" fillId="9" borderId="18" xfId="5" applyFont="1" applyFill="1" applyBorder="1" applyAlignment="1">
      <alignment horizontal="center" vertical="center" wrapText="1"/>
    </xf>
    <xf numFmtId="0" fontId="1" fillId="6" borderId="7" xfId="0" quotePrefix="1" applyFont="1" applyFill="1" applyBorder="1" applyAlignment="1">
      <alignment vertical="center" wrapText="1"/>
    </xf>
    <xf numFmtId="0" fontId="1" fillId="6" borderId="29" xfId="0" quotePrefix="1" applyFont="1" applyFill="1" applyBorder="1" applyAlignment="1">
      <alignment horizontal="left" vertical="center" wrapText="1"/>
    </xf>
    <xf numFmtId="0" fontId="1" fillId="6" borderId="7" xfId="0" quotePrefix="1" applyFont="1" applyFill="1" applyBorder="1" applyAlignment="1">
      <alignment horizontal="left" vertical="center" wrapText="1"/>
    </xf>
    <xf numFmtId="0" fontId="1" fillId="6" borderId="20" xfId="0" quotePrefix="1" applyFont="1" applyFill="1" applyBorder="1" applyAlignment="1">
      <alignment vertical="center" wrapText="1"/>
    </xf>
    <xf numFmtId="0" fontId="1" fillId="9" borderId="15" xfId="0" quotePrefix="1" applyFont="1" applyFill="1" applyBorder="1" applyAlignment="1">
      <alignment horizontal="left" vertical="center" wrapText="1"/>
    </xf>
    <xf numFmtId="0" fontId="1" fillId="6" borderId="11" xfId="5" applyFont="1" applyFill="1" applyBorder="1" applyAlignment="1">
      <alignment horizontal="left" vertical="center" wrapText="1"/>
    </xf>
    <xf numFmtId="0" fontId="1" fillId="6" borderId="18" xfId="0" quotePrefix="1" applyFont="1" applyFill="1" applyBorder="1" applyAlignment="1">
      <alignment horizontal="left" vertical="center" wrapText="1"/>
    </xf>
    <xf numFmtId="0" fontId="1" fillId="6" borderId="32" xfId="0" quotePrefix="1" applyFont="1" applyFill="1" applyBorder="1" applyAlignment="1">
      <alignment vertical="center" wrapText="1"/>
    </xf>
    <xf numFmtId="0" fontId="1" fillId="6" borderId="33" xfId="0" quotePrefix="1" applyFont="1" applyFill="1" applyBorder="1" applyAlignment="1">
      <alignment vertical="center" wrapText="1"/>
    </xf>
    <xf numFmtId="0" fontId="1" fillId="6" borderId="28" xfId="0" quotePrefix="1" applyFont="1" applyFill="1" applyBorder="1" applyAlignment="1">
      <alignment vertical="center" wrapText="1"/>
    </xf>
    <xf numFmtId="0" fontId="1" fillId="6" borderId="18" xfId="5" applyFont="1" applyFill="1" applyBorder="1" applyAlignment="1">
      <alignment horizontal="left" vertical="center" wrapText="1"/>
    </xf>
    <xf numFmtId="0" fontId="1" fillId="6" borderId="30" xfId="5" applyFont="1" applyFill="1" applyBorder="1" applyAlignment="1">
      <alignment horizontal="left" vertical="center" wrapText="1"/>
    </xf>
    <xf numFmtId="0" fontId="1" fillId="9" borderId="11" xfId="0" quotePrefix="1" applyFont="1" applyFill="1" applyBorder="1" applyAlignment="1">
      <alignment horizontal="left" vertical="top" wrapText="1"/>
    </xf>
    <xf numFmtId="0" fontId="1" fillId="9" borderId="28" xfId="5" applyFont="1" applyFill="1"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1" borderId="15" xfId="5" applyFont="1" applyFill="1" applyBorder="1" applyAlignment="1">
      <alignment horizontal="left" vertical="center" wrapText="1"/>
    </xf>
    <xf numFmtId="0" fontId="3" fillId="11" borderId="16" xfId="5" applyFont="1" applyFill="1" applyBorder="1" applyAlignment="1">
      <alignment horizontal="left" vertical="center" wrapText="1"/>
    </xf>
    <xf numFmtId="0" fontId="3" fillId="11" borderId="11" xfId="5" applyFont="1" applyFill="1" applyBorder="1" applyAlignment="1">
      <alignment horizontal="left" vertical="center" wrapText="1"/>
    </xf>
    <xf numFmtId="0" fontId="5" fillId="0" borderId="0" xfId="0" applyFont="1" applyAlignment="1">
      <alignment horizontal="center" vertical="center" wrapText="1"/>
    </xf>
    <xf numFmtId="0" fontId="6" fillId="0" borderId="0" xfId="0" applyFont="1" applyAlignment="1">
      <alignment horizontal="right" vertical="center" wrapText="1"/>
    </xf>
    <xf numFmtId="0" fontId="1" fillId="0" borderId="6" xfId="5" applyFont="1" applyBorder="1" applyAlignment="1">
      <alignment horizontal="left" vertical="center" wrapText="1"/>
    </xf>
    <xf numFmtId="0" fontId="1" fillId="0" borderId="6" xfId="5" quotePrefix="1" applyFont="1" applyBorder="1" applyAlignment="1">
      <alignment horizontal="left" vertical="center" wrapText="1"/>
    </xf>
    <xf numFmtId="0" fontId="5" fillId="0" borderId="0" xfId="0" applyFont="1" applyAlignment="1">
      <alignment horizontal="right" vertical="center" wrapText="1"/>
    </xf>
    <xf numFmtId="0" fontId="64" fillId="8" borderId="0" xfId="0" applyFont="1" applyFill="1" applyAlignment="1">
      <alignment horizontal="center" vertical="center" wrapText="1"/>
    </xf>
    <xf numFmtId="165" fontId="1" fillId="0" borderId="6" xfId="5" applyNumberFormat="1" applyFont="1" applyBorder="1" applyAlignment="1">
      <alignment horizontal="left" vertical="center" wrapText="1"/>
    </xf>
    <xf numFmtId="0" fontId="3" fillId="19" borderId="7" xfId="0" applyFont="1" applyFill="1" applyBorder="1" applyAlignment="1">
      <alignment horizontal="center" vertical="center" wrapText="1"/>
    </xf>
    <xf numFmtId="0" fontId="5" fillId="0" borderId="0" xfId="0" applyFont="1" applyAlignment="1">
      <alignment horizontal="right" vertical="center"/>
    </xf>
    <xf numFmtId="0" fontId="64" fillId="8" borderId="0" xfId="0" applyFont="1" applyFill="1" applyAlignment="1">
      <alignment horizontal="center" vertical="center"/>
    </xf>
    <xf numFmtId="0" fontId="6" fillId="0" borderId="17" xfId="0" applyFont="1" applyBorder="1" applyAlignment="1">
      <alignment horizontal="right" vertical="center"/>
    </xf>
    <xf numFmtId="0" fontId="3" fillId="11" borderId="15" xfId="5" applyFont="1" applyFill="1" applyBorder="1" applyAlignment="1">
      <alignment horizontal="left" vertical="center"/>
    </xf>
    <xf numFmtId="0" fontId="3" fillId="11" borderId="16" xfId="5" applyFont="1" applyFill="1" applyBorder="1" applyAlignment="1">
      <alignment horizontal="left" vertical="center"/>
    </xf>
    <xf numFmtId="0" fontId="3" fillId="11" borderId="11" xfId="5" applyFont="1" applyFill="1" applyBorder="1" applyAlignment="1">
      <alignment horizontal="left" vertical="center"/>
    </xf>
    <xf numFmtId="0" fontId="3" fillId="19" borderId="12" xfId="0" applyFont="1" applyFill="1" applyBorder="1" applyAlignment="1">
      <alignment horizontal="center" vertical="center" wrapText="1"/>
    </xf>
    <xf numFmtId="0" fontId="3" fillId="19" borderId="13" xfId="0" applyFont="1" applyFill="1" applyBorder="1" applyAlignment="1">
      <alignment horizontal="center" vertical="center" wrapText="1"/>
    </xf>
    <xf numFmtId="0" fontId="3" fillId="19" borderId="14" xfId="0" applyFont="1" applyFill="1" applyBorder="1" applyAlignment="1">
      <alignment horizontal="center" vertical="center" wrapText="1"/>
    </xf>
    <xf numFmtId="0" fontId="5" fillId="0" borderId="0" xfId="0" applyFont="1" applyAlignment="1">
      <alignment horizontal="center" vertical="center"/>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BFBFBF"/>
      <color rgb="FF6D829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3.8" zeroHeight="1"/>
  <cols>
    <col min="1" max="1" width="12" style="17" customWidth="1"/>
    <col min="2" max="2" width="17" style="17" customWidth="1"/>
    <col min="3" max="3" width="16.5546875" style="17" customWidth="1"/>
    <col min="4" max="4" width="31.44140625" style="17" customWidth="1"/>
    <col min="5" max="5" width="34.44140625" style="17" customWidth="1"/>
    <col min="6" max="6" width="12.33203125" style="17" customWidth="1"/>
    <col min="7" max="16384" width="0" style="17" hidden="1"/>
  </cols>
  <sheetData>
    <row r="1" spans="1:6">
      <c r="A1" s="15"/>
      <c r="B1" s="16"/>
      <c r="C1" s="16"/>
      <c r="D1" s="16"/>
      <c r="E1" s="45" t="s">
        <v>0</v>
      </c>
      <c r="F1" s="16"/>
    </row>
    <row r="2" spans="1:6" ht="21">
      <c r="A2" s="37" t="s">
        <v>1</v>
      </c>
      <c r="B2" s="18"/>
      <c r="C2" s="18"/>
      <c r="D2" s="18"/>
      <c r="E2" s="18"/>
      <c r="F2" s="18"/>
    </row>
    <row r="3" spans="1:6">
      <c r="A3" s="18"/>
      <c r="B3" s="18"/>
      <c r="C3" s="18"/>
      <c r="D3" s="18"/>
      <c r="E3" s="18"/>
      <c r="F3" s="18"/>
    </row>
    <row r="4" spans="1:6" ht="15" customHeight="1">
      <c r="A4" s="237" t="s">
        <v>2</v>
      </c>
      <c r="B4" s="238"/>
      <c r="C4" s="238"/>
      <c r="D4" s="238"/>
      <c r="E4" s="239"/>
      <c r="F4" s="18"/>
    </row>
    <row r="5" spans="1:6">
      <c r="A5" s="240" t="s">
        <v>3</v>
      </c>
      <c r="B5" s="240"/>
      <c r="C5" s="241" t="s">
        <v>4</v>
      </c>
      <c r="D5" s="241"/>
      <c r="E5" s="241"/>
      <c r="F5" s="18"/>
    </row>
    <row r="6" spans="1:6" ht="29.25" customHeight="1">
      <c r="A6" s="242" t="s">
        <v>5</v>
      </c>
      <c r="B6" s="243"/>
      <c r="C6" s="236" t="s">
        <v>6</v>
      </c>
      <c r="D6" s="236"/>
      <c r="E6" s="236"/>
      <c r="F6" s="18"/>
    </row>
    <row r="7" spans="1:6" ht="29.25" customHeight="1">
      <c r="A7" s="110"/>
      <c r="B7" s="110"/>
      <c r="C7" s="111"/>
      <c r="D7" s="111"/>
      <c r="E7" s="111"/>
      <c r="F7" s="18"/>
    </row>
    <row r="8" spans="1:6" s="112" customFormat="1" ht="29.25" customHeight="1">
      <c r="A8" s="234" t="s">
        <v>7</v>
      </c>
      <c r="B8" s="235"/>
      <c r="C8" s="235"/>
      <c r="D8" s="235"/>
      <c r="E8" s="235"/>
      <c r="F8" s="235"/>
    </row>
    <row r="9" spans="1:6" s="112" customFormat="1" ht="15" customHeight="1">
      <c r="A9" s="113" t="s">
        <v>8</v>
      </c>
      <c r="B9" s="113" t="s">
        <v>9</v>
      </c>
      <c r="C9" s="113" t="s">
        <v>10</v>
      </c>
      <c r="D9" s="113" t="s">
        <v>11</v>
      </c>
      <c r="E9" s="113" t="s">
        <v>12</v>
      </c>
      <c r="F9" s="113" t="s">
        <v>13</v>
      </c>
    </row>
    <row r="10" spans="1:6" s="112" customFormat="1" ht="39.6">
      <c r="A10" s="99" t="s">
        <v>14</v>
      </c>
      <c r="B10" s="100" t="s">
        <v>15</v>
      </c>
      <c r="C10" s="101" t="s">
        <v>16</v>
      </c>
      <c r="D10" s="115" t="s">
        <v>17</v>
      </c>
      <c r="E10" s="102" t="s">
        <v>18</v>
      </c>
      <c r="F10" s="114" t="s">
        <v>19</v>
      </c>
    </row>
    <row r="11" spans="1:6" s="112" customFormat="1" ht="26.4">
      <c r="A11" s="99">
        <v>1.3</v>
      </c>
      <c r="B11" s="100">
        <v>43082</v>
      </c>
      <c r="C11" s="101" t="s">
        <v>16</v>
      </c>
      <c r="D11" s="115" t="s">
        <v>20</v>
      </c>
      <c r="E11" s="102" t="s">
        <v>18</v>
      </c>
      <c r="F11" s="114" t="s">
        <v>19</v>
      </c>
    </row>
    <row r="12" spans="1:6" s="112" customFormat="1" ht="105.6">
      <c r="A12" s="127">
        <v>1.4</v>
      </c>
      <c r="B12" s="128" t="s">
        <v>21</v>
      </c>
      <c r="C12" s="129" t="s">
        <v>16</v>
      </c>
      <c r="D12" s="130" t="s">
        <v>22</v>
      </c>
      <c r="E12" s="131" t="s">
        <v>18</v>
      </c>
      <c r="F12" s="114" t="s">
        <v>19</v>
      </c>
    </row>
    <row r="13" spans="1:6" s="112" customFormat="1" ht="30" customHeight="1">
      <c r="A13" s="236" t="s">
        <v>23</v>
      </c>
      <c r="B13" s="236"/>
      <c r="C13" s="236"/>
      <c r="D13" s="236"/>
      <c r="E13" s="236"/>
      <c r="F13" s="236"/>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09375" defaultRowHeight="13.2"/>
  <cols>
    <col min="1" max="1" width="17.33203125" style="2" customWidth="1"/>
    <col min="2" max="2" width="11.44140625" style="2" customWidth="1"/>
    <col min="3" max="3" width="18.6640625" style="2" customWidth="1"/>
    <col min="4" max="4" width="21.109375" style="2" customWidth="1"/>
    <col min="5" max="16384" width="9.109375" style="2"/>
  </cols>
  <sheetData>
    <row r="1" spans="1:11" s="1" customFormat="1" ht="13.8">
      <c r="B1" s="34"/>
      <c r="C1" s="34"/>
      <c r="D1" s="34"/>
      <c r="E1" s="34"/>
      <c r="F1" s="34"/>
      <c r="G1" s="34"/>
      <c r="H1" s="34"/>
      <c r="I1" s="120" t="s">
        <v>24</v>
      </c>
      <c r="J1" s="34"/>
      <c r="K1" s="34"/>
    </row>
    <row r="2" spans="1:11" ht="25.5" customHeight="1">
      <c r="B2" s="249" t="s">
        <v>25</v>
      </c>
      <c r="C2" s="249"/>
      <c r="D2" s="249"/>
      <c r="E2" s="249"/>
      <c r="F2" s="249"/>
      <c r="G2" s="249"/>
      <c r="H2" s="249"/>
      <c r="I2" s="249"/>
      <c r="J2" s="247" t="s">
        <v>26</v>
      </c>
      <c r="K2" s="247"/>
    </row>
    <row r="3" spans="1:11" ht="28.5" customHeight="1">
      <c r="B3" s="250" t="s">
        <v>27</v>
      </c>
      <c r="C3" s="250"/>
      <c r="D3" s="250"/>
      <c r="E3" s="250"/>
      <c r="F3" s="248" t="s">
        <v>28</v>
      </c>
      <c r="G3" s="248"/>
      <c r="H3" s="248"/>
      <c r="I3" s="248"/>
      <c r="J3" s="247"/>
      <c r="K3" s="247"/>
    </row>
    <row r="4" spans="1:11" ht="18" customHeight="1">
      <c r="B4" s="118"/>
      <c r="C4" s="118"/>
      <c r="D4" s="118"/>
      <c r="E4" s="118"/>
      <c r="F4" s="117"/>
      <c r="G4" s="117"/>
      <c r="H4" s="117"/>
      <c r="I4" s="117"/>
      <c r="J4" s="116"/>
      <c r="K4" s="116"/>
    </row>
    <row r="6" spans="1:11" ht="22.8">
      <c r="A6" s="4" t="s">
        <v>29</v>
      </c>
    </row>
    <row r="7" spans="1:11">
      <c r="A7" s="254" t="s">
        <v>30</v>
      </c>
      <c r="B7" s="254"/>
      <c r="C7" s="254"/>
      <c r="D7" s="254"/>
      <c r="E7" s="254"/>
      <c r="F7" s="254"/>
      <c r="G7" s="254"/>
      <c r="H7" s="254"/>
      <c r="I7" s="254"/>
    </row>
    <row r="8" spans="1:11" ht="20.25" customHeight="1">
      <c r="A8" s="254"/>
      <c r="B8" s="254"/>
      <c r="C8" s="254"/>
      <c r="D8" s="254"/>
      <c r="E8" s="254"/>
      <c r="F8" s="254"/>
      <c r="G8" s="254"/>
      <c r="H8" s="254"/>
      <c r="I8" s="254"/>
    </row>
    <row r="9" spans="1:11">
      <c r="A9" s="254" t="s">
        <v>31</v>
      </c>
      <c r="B9" s="254"/>
      <c r="C9" s="254"/>
      <c r="D9" s="254"/>
      <c r="E9" s="254"/>
      <c r="F9" s="254"/>
      <c r="G9" s="254"/>
      <c r="H9" s="254"/>
      <c r="I9" s="254"/>
    </row>
    <row r="10" spans="1:11" ht="21" customHeight="1">
      <c r="A10" s="254"/>
      <c r="B10" s="254"/>
      <c r="C10" s="254"/>
      <c r="D10" s="254"/>
      <c r="E10" s="254"/>
      <c r="F10" s="254"/>
      <c r="G10" s="254"/>
      <c r="H10" s="254"/>
      <c r="I10" s="254"/>
    </row>
    <row r="11" spans="1:11" ht="13.8">
      <c r="A11" s="255" t="s">
        <v>32</v>
      </c>
      <c r="B11" s="255"/>
      <c r="C11" s="255"/>
      <c r="D11" s="255"/>
      <c r="E11" s="255"/>
      <c r="F11" s="255"/>
      <c r="G11" s="255"/>
      <c r="H11" s="255"/>
      <c r="I11" s="255"/>
    </row>
    <row r="12" spans="1:11">
      <c r="A12" s="3"/>
      <c r="B12" s="3"/>
      <c r="C12" s="3"/>
      <c r="D12" s="3"/>
      <c r="E12" s="3"/>
      <c r="F12" s="3"/>
      <c r="G12" s="3"/>
      <c r="H12" s="3"/>
      <c r="I12" s="3"/>
    </row>
    <row r="13" spans="1:11" ht="22.8">
      <c r="A13" s="4" t="s">
        <v>33</v>
      </c>
    </row>
    <row r="14" spans="1:11">
      <c r="A14" s="103" t="s">
        <v>34</v>
      </c>
      <c r="B14" s="251" t="s">
        <v>35</v>
      </c>
      <c r="C14" s="252"/>
      <c r="D14" s="252"/>
      <c r="E14" s="252"/>
      <c r="F14" s="252"/>
      <c r="G14" s="252"/>
      <c r="H14" s="252"/>
      <c r="I14" s="252"/>
      <c r="J14" s="252"/>
      <c r="K14" s="253"/>
    </row>
    <row r="15" spans="1:11" ht="14.25" customHeight="1">
      <c r="A15" s="103" t="s">
        <v>36</v>
      </c>
      <c r="B15" s="251" t="s">
        <v>37</v>
      </c>
      <c r="C15" s="252"/>
      <c r="D15" s="252"/>
      <c r="E15" s="252"/>
      <c r="F15" s="252"/>
      <c r="G15" s="252"/>
      <c r="H15" s="252"/>
      <c r="I15" s="252"/>
      <c r="J15" s="252"/>
      <c r="K15" s="253"/>
    </row>
    <row r="16" spans="1:11" ht="14.25" customHeight="1">
      <c r="A16" s="103"/>
      <c r="B16" s="251" t="s">
        <v>38</v>
      </c>
      <c r="C16" s="252"/>
      <c r="D16" s="252"/>
      <c r="E16" s="252"/>
      <c r="F16" s="252"/>
      <c r="G16" s="252"/>
      <c r="H16" s="252"/>
      <c r="I16" s="252"/>
      <c r="J16" s="252"/>
      <c r="K16" s="253"/>
    </row>
    <row r="17" spans="1:14" ht="14.25" customHeight="1">
      <c r="A17" s="103"/>
      <c r="B17" s="251" t="s">
        <v>39</v>
      </c>
      <c r="C17" s="252"/>
      <c r="D17" s="252"/>
      <c r="E17" s="252"/>
      <c r="F17" s="252"/>
      <c r="G17" s="252"/>
      <c r="H17" s="252"/>
      <c r="I17" s="252"/>
      <c r="J17" s="252"/>
      <c r="K17" s="253"/>
    </row>
    <row r="19" spans="1:14" ht="22.8">
      <c r="A19" s="4" t="s">
        <v>40</v>
      </c>
    </row>
    <row r="20" spans="1:14">
      <c r="A20" s="103" t="s">
        <v>41</v>
      </c>
      <c r="B20" s="251" t="s">
        <v>42</v>
      </c>
      <c r="C20" s="252"/>
      <c r="D20" s="252"/>
      <c r="E20" s="252"/>
      <c r="F20" s="252"/>
      <c r="G20" s="253"/>
    </row>
    <row r="21" spans="1:14" ht="12.75" customHeight="1">
      <c r="A21" s="103" t="s">
        <v>43</v>
      </c>
      <c r="B21" s="251" t="s">
        <v>44</v>
      </c>
      <c r="C21" s="252"/>
      <c r="D21" s="252"/>
      <c r="E21" s="252"/>
      <c r="F21" s="252"/>
      <c r="G21" s="253"/>
    </row>
    <row r="22" spans="1:14" ht="12.75" customHeight="1">
      <c r="A22" s="103" t="s">
        <v>45</v>
      </c>
      <c r="B22" s="251" t="s">
        <v>46</v>
      </c>
      <c r="C22" s="252"/>
      <c r="D22" s="252"/>
      <c r="E22" s="252"/>
      <c r="F22" s="252"/>
      <c r="G22" s="253"/>
    </row>
    <row r="24" spans="1:14" ht="22.8">
      <c r="A24" s="4" t="s">
        <v>47</v>
      </c>
    </row>
    <row r="25" spans="1:14" ht="13.8">
      <c r="A25" s="119" t="s">
        <v>48</v>
      </c>
      <c r="C25" s="119"/>
      <c r="D25" s="119"/>
      <c r="E25" s="119"/>
      <c r="F25" s="119"/>
      <c r="G25" s="119"/>
      <c r="H25" s="119"/>
      <c r="I25" s="119"/>
      <c r="J25" s="119"/>
      <c r="K25" s="119"/>
      <c r="L25" s="119"/>
      <c r="M25" s="119"/>
      <c r="N25" s="44"/>
    </row>
    <row r="26" spans="1:14" ht="13.8">
      <c r="A26" s="119" t="s">
        <v>49</v>
      </c>
      <c r="C26" s="119"/>
      <c r="D26" s="119"/>
      <c r="E26" s="119"/>
      <c r="F26" s="119"/>
      <c r="G26" s="119"/>
      <c r="H26" s="119"/>
      <c r="I26" s="119"/>
      <c r="J26" s="119"/>
      <c r="K26" s="119"/>
      <c r="L26" s="119"/>
      <c r="M26" s="119"/>
      <c r="N26" s="44"/>
    </row>
    <row r="27" spans="1:14" ht="13.8">
      <c r="A27" s="119" t="s">
        <v>50</v>
      </c>
      <c r="C27" s="119"/>
      <c r="D27" s="119"/>
      <c r="E27" s="119"/>
      <c r="F27" s="119"/>
      <c r="G27" s="119"/>
      <c r="H27" s="119"/>
      <c r="I27" s="119"/>
      <c r="J27" s="119"/>
      <c r="K27" s="119"/>
      <c r="L27" s="119"/>
      <c r="M27" s="119"/>
      <c r="N27" s="44"/>
    </row>
    <row r="29" spans="1:14" ht="21.75" customHeight="1">
      <c r="B29" s="244" t="s">
        <v>51</v>
      </c>
      <c r="C29" s="245"/>
      <c r="D29" s="246"/>
    </row>
    <row r="30" spans="1:14" ht="90" customHeight="1">
      <c r="B30" s="5"/>
      <c r="C30" s="6" t="s">
        <v>52</v>
      </c>
      <c r="D30" s="6" t="s">
        <v>53</v>
      </c>
    </row>
    <row r="32" spans="1:14" ht="22.8">
      <c r="A32" s="4" t="s">
        <v>54</v>
      </c>
    </row>
    <row r="33" spans="1:1" ht="13.8">
      <c r="A33" s="119"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09375" defaultRowHeight="13.2"/>
  <cols>
    <col min="1" max="1" width="8.5546875" style="13" customWidth="1"/>
    <col min="2" max="2" width="9.33203125" style="8" customWidth="1"/>
    <col min="3" max="3" width="14.5546875" style="8" customWidth="1"/>
    <col min="4" max="4" width="29.33203125" style="8" customWidth="1"/>
    <col min="5" max="5" width="31.33203125" style="8" customWidth="1"/>
    <col min="6" max="6" width="31.109375" style="8" customWidth="1"/>
    <col min="7" max="7" width="11.88671875" style="8" customWidth="1"/>
    <col min="8" max="16384" width="9.109375" style="8"/>
  </cols>
  <sheetData>
    <row r="1" spans="1:10" ht="13.8">
      <c r="A1" s="7"/>
      <c r="B1" s="7"/>
      <c r="C1" s="7"/>
      <c r="D1" s="7"/>
      <c r="F1" s="7"/>
      <c r="G1" s="7"/>
      <c r="H1" s="7"/>
      <c r="I1" s="7"/>
      <c r="J1" s="7"/>
    </row>
    <row r="2" spans="1:10" s="9" customFormat="1" ht="24.6">
      <c r="A2" s="256" t="s">
        <v>56</v>
      </c>
      <c r="B2" s="256"/>
      <c r="C2" s="256"/>
      <c r="D2" s="256"/>
      <c r="E2" s="256"/>
      <c r="F2" s="256"/>
    </row>
    <row r="3" spans="1:10">
      <c r="A3" s="10"/>
      <c r="B3" s="11"/>
      <c r="E3" s="12"/>
    </row>
    <row r="5" spans="1:10" ht="24.6">
      <c r="A5" s="8"/>
      <c r="D5" s="104" t="s">
        <v>57</v>
      </c>
      <c r="E5" s="14"/>
    </row>
    <row r="6" spans="1:10">
      <c r="A6" s="8"/>
    </row>
    <row r="7" spans="1:10" ht="20.25" customHeight="1">
      <c r="A7" s="105" t="s">
        <v>58</v>
      </c>
      <c r="B7" s="105" t="s">
        <v>59</v>
      </c>
      <c r="C7" s="106" t="s">
        <v>60</v>
      </c>
      <c r="D7" s="106" t="s">
        <v>61</v>
      </c>
      <c r="E7" s="106" t="s">
        <v>62</v>
      </c>
      <c r="F7" s="106" t="s">
        <v>63</v>
      </c>
    </row>
    <row r="8" spans="1:10" ht="14.4">
      <c r="A8" s="19">
        <v>1</v>
      </c>
      <c r="B8" s="19"/>
      <c r="C8" s="20" t="s">
        <v>64</v>
      </c>
      <c r="D8" t="s">
        <v>64</v>
      </c>
      <c r="E8" s="21"/>
      <c r="F8" s="22"/>
    </row>
    <row r="9" spans="1:10" ht="14.4">
      <c r="A9" s="19">
        <v>2</v>
      </c>
      <c r="B9" s="19" t="s">
        <v>65</v>
      </c>
      <c r="C9" s="20" t="s">
        <v>66</v>
      </c>
      <c r="D9" t="s">
        <v>66</v>
      </c>
      <c r="E9" s="21"/>
      <c r="F9" s="22"/>
    </row>
    <row r="10" spans="1:10" ht="14.4">
      <c r="A10" s="19">
        <v>3</v>
      </c>
      <c r="B10" s="19" t="s">
        <v>65</v>
      </c>
      <c r="C10" s="20" t="s">
        <v>67</v>
      </c>
      <c r="D10" t="s">
        <v>67</v>
      </c>
      <c r="E10" s="22"/>
      <c r="F10" s="22"/>
    </row>
    <row r="11" spans="1:10" ht="13.8">
      <c r="A11" s="19">
        <v>4</v>
      </c>
      <c r="B11" s="19" t="s">
        <v>68</v>
      </c>
      <c r="C11" s="20"/>
      <c r="D11" s="46"/>
      <c r="E11" s="22"/>
      <c r="F11" s="22"/>
    </row>
    <row r="12" spans="1:10" ht="13.8">
      <c r="A12" s="19">
        <v>5</v>
      </c>
      <c r="B12" s="19" t="s">
        <v>68</v>
      </c>
      <c r="C12" s="20"/>
      <c r="D12" s="46"/>
      <c r="E12" s="22"/>
      <c r="F12" s="22"/>
    </row>
    <row r="13" spans="1:10" ht="13.8">
      <c r="A13" s="19">
        <v>6</v>
      </c>
      <c r="B13" s="19" t="s">
        <v>69</v>
      </c>
      <c r="C13" s="20"/>
      <c r="D13" s="46"/>
      <c r="E13" s="22"/>
      <c r="F13" s="22"/>
    </row>
    <row r="14" spans="1:10" ht="13.8">
      <c r="A14" s="19">
        <v>7</v>
      </c>
      <c r="B14" s="19" t="s">
        <v>69</v>
      </c>
      <c r="C14" s="20"/>
      <c r="D14" s="46"/>
      <c r="E14" s="22"/>
      <c r="F14" s="22"/>
    </row>
    <row r="15" spans="1:10" ht="13.8">
      <c r="A15" s="19"/>
      <c r="B15" s="19"/>
      <c r="C15" s="20"/>
      <c r="D15" s="46"/>
      <c r="E15" s="22"/>
      <c r="F15" s="22"/>
    </row>
    <row r="16" spans="1:10" ht="13.8">
      <c r="A16" s="19"/>
      <c r="B16" s="19"/>
      <c r="C16" s="20"/>
      <c r="D16" s="46"/>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09375" defaultRowHeight="13.2"/>
  <cols>
    <col min="1" max="1" width="3.33203125" style="24" customWidth="1"/>
    <col min="2" max="2" width="35.44140625" style="24" customWidth="1"/>
    <col min="3" max="3" width="42" style="24" customWidth="1"/>
    <col min="4" max="4" width="30.109375" style="32" customWidth="1"/>
    <col min="5" max="5" width="14.6640625" style="24" customWidth="1"/>
    <col min="6" max="16384" width="8.109375" style="24"/>
  </cols>
  <sheetData>
    <row r="1" spans="1:11" s="1" customFormat="1" ht="13.8">
      <c r="A1" s="34"/>
      <c r="B1" s="34"/>
      <c r="C1" s="34"/>
      <c r="D1" s="34"/>
      <c r="E1" s="34"/>
      <c r="F1" s="34"/>
      <c r="G1" s="34"/>
      <c r="H1" s="34"/>
      <c r="I1" s="34"/>
      <c r="J1" s="34"/>
      <c r="K1" s="34"/>
    </row>
    <row r="2" spans="1:11" s="1" customFormat="1" ht="24.6">
      <c r="A2" s="259" t="s">
        <v>70</v>
      </c>
      <c r="B2" s="259"/>
      <c r="C2" s="259"/>
      <c r="D2" s="259"/>
      <c r="E2" s="121"/>
      <c r="F2" s="23"/>
      <c r="G2" s="23"/>
      <c r="H2" s="23"/>
      <c r="I2" s="23"/>
      <c r="J2" s="23"/>
      <c r="K2" s="23"/>
    </row>
    <row r="3" spans="1:11" s="1" customFormat="1" ht="13.8">
      <c r="A3" s="23"/>
      <c r="B3" s="23"/>
      <c r="C3" s="23"/>
      <c r="D3" s="23"/>
      <c r="E3" s="23"/>
      <c r="F3" s="23"/>
      <c r="G3" s="23"/>
      <c r="H3" s="23"/>
      <c r="I3" s="23"/>
      <c r="J3" s="23"/>
      <c r="K3" s="23"/>
    </row>
    <row r="4" spans="1:11" ht="21">
      <c r="A4" s="25"/>
      <c r="B4" s="26"/>
      <c r="C4" s="26"/>
      <c r="D4" s="27"/>
      <c r="E4" s="28"/>
    </row>
    <row r="5" spans="1:11" ht="24">
      <c r="A5" s="107" t="s">
        <v>58</v>
      </c>
      <c r="B5" s="107" t="s">
        <v>71</v>
      </c>
      <c r="C5" s="107" t="s">
        <v>72</v>
      </c>
      <c r="D5" s="107" t="s">
        <v>73</v>
      </c>
      <c r="E5" s="29"/>
    </row>
    <row r="6" spans="1:11" ht="66">
      <c r="A6" s="35">
        <v>1</v>
      </c>
      <c r="B6" s="36" t="s">
        <v>74</v>
      </c>
      <c r="C6" s="36" t="s">
        <v>75</v>
      </c>
      <c r="D6" s="35"/>
    </row>
    <row r="7" spans="1:11" ht="52.8">
      <c r="A7" s="35">
        <v>2</v>
      </c>
      <c r="B7" s="36" t="s">
        <v>76</v>
      </c>
      <c r="C7" s="36" t="s">
        <v>77</v>
      </c>
      <c r="D7" s="35"/>
    </row>
    <row r="8" spans="1:11" ht="52.8">
      <c r="A8" s="35">
        <v>3</v>
      </c>
      <c r="B8" s="36" t="s">
        <v>78</v>
      </c>
      <c r="C8" s="36" t="s">
        <v>79</v>
      </c>
      <c r="D8" s="35"/>
    </row>
    <row r="9" spans="1:11" ht="66">
      <c r="A9" s="35">
        <v>4</v>
      </c>
      <c r="B9" s="35" t="s">
        <v>80</v>
      </c>
      <c r="C9" s="35" t="s">
        <v>81</v>
      </c>
      <c r="D9" s="35"/>
    </row>
    <row r="10" spans="1:11" ht="52.8">
      <c r="A10" s="35">
        <v>5</v>
      </c>
      <c r="B10" s="36" t="s">
        <v>82</v>
      </c>
      <c r="C10" s="36" t="s">
        <v>83</v>
      </c>
      <c r="D10" s="35"/>
    </row>
    <row r="11" spans="1:11" ht="26.4">
      <c r="A11" s="35">
        <v>6</v>
      </c>
      <c r="B11" s="36" t="s">
        <v>84</v>
      </c>
      <c r="C11" s="36" t="s">
        <v>84</v>
      </c>
      <c r="D11" s="35"/>
      <c r="E11" s="29"/>
      <c r="F11" s="29"/>
    </row>
    <row r="12" spans="1:11" ht="66">
      <c r="A12" s="35">
        <v>7</v>
      </c>
      <c r="B12" s="36" t="s">
        <v>85</v>
      </c>
      <c r="C12" s="36" t="s">
        <v>86</v>
      </c>
      <c r="D12" s="35"/>
      <c r="E12" s="29"/>
      <c r="F12" s="29"/>
    </row>
    <row r="13" spans="1:11" ht="184.8">
      <c r="A13" s="35">
        <v>8</v>
      </c>
      <c r="B13" s="36" t="s">
        <v>87</v>
      </c>
      <c r="C13" s="36" t="s">
        <v>88</v>
      </c>
      <c r="D13" s="35"/>
      <c r="E13" s="29"/>
      <c r="F13" s="29"/>
    </row>
    <row r="14" spans="1:11" ht="79.2">
      <c r="A14" s="35">
        <v>9</v>
      </c>
      <c r="B14" s="35" t="s">
        <v>89</v>
      </c>
      <c r="C14" s="35" t="s">
        <v>90</v>
      </c>
      <c r="D14" s="35"/>
      <c r="E14" s="29"/>
      <c r="F14" s="29"/>
    </row>
    <row r="16" spans="1:11" ht="13.8">
      <c r="A16" s="257" t="s">
        <v>91</v>
      </c>
      <c r="B16" s="257"/>
      <c r="C16" s="30"/>
      <c r="D16" s="31"/>
    </row>
    <row r="17" spans="1:4" ht="13.8">
      <c r="A17" s="258" t="s">
        <v>92</v>
      </c>
      <c r="B17" s="258"/>
    </row>
    <row r="20" spans="1:4">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18"/>
  <sheetViews>
    <sheetView showGridLines="0" tabSelected="1" topLeftCell="A106" zoomScaleNormal="100" workbookViewId="0">
      <selection activeCell="A107" sqref="A107:XFD107"/>
    </sheetView>
  </sheetViews>
  <sheetFormatPr defaultColWidth="9.109375" defaultRowHeight="13.2" outlineLevelRow="1"/>
  <cols>
    <col min="1" max="1" width="8.88671875" style="170" customWidth="1"/>
    <col min="2" max="2" width="44.77734375" style="163" customWidth="1"/>
    <col min="3" max="3" width="35.5546875" style="163" customWidth="1"/>
    <col min="4" max="4" width="37.6640625" style="163" customWidth="1"/>
    <col min="5" max="5" width="27.33203125" style="163" customWidth="1"/>
    <col min="6" max="8" width="9.6640625" style="163" customWidth="1"/>
    <col min="9" max="9" width="17.6640625" style="163" customWidth="1"/>
    <col min="10" max="16384" width="9.109375" style="163"/>
  </cols>
  <sheetData>
    <row r="1" spans="1:24" s="137" customFormat="1" ht="13.8">
      <c r="A1" s="267"/>
      <c r="B1" s="267"/>
      <c r="C1" s="267"/>
      <c r="D1" s="267"/>
      <c r="E1" s="150"/>
      <c r="F1" s="150"/>
      <c r="G1" s="150"/>
      <c r="H1" s="150"/>
      <c r="I1" s="150"/>
      <c r="J1" s="150"/>
    </row>
    <row r="2" spans="1:24" s="137" customFormat="1" ht="24.6">
      <c r="A2" s="268" t="s">
        <v>70</v>
      </c>
      <c r="B2" s="268"/>
      <c r="C2" s="268"/>
      <c r="D2" s="268"/>
      <c r="E2" s="263"/>
      <c r="F2" s="151"/>
      <c r="G2" s="151"/>
      <c r="H2" s="151"/>
      <c r="I2" s="151"/>
      <c r="J2" s="151"/>
    </row>
    <row r="3" spans="1:24" s="137" customFormat="1" ht="22.8">
      <c r="A3" s="164"/>
      <c r="C3" s="264"/>
      <c r="D3" s="264"/>
      <c r="E3" s="263"/>
      <c r="F3" s="151"/>
      <c r="G3" s="151"/>
      <c r="H3" s="151"/>
      <c r="I3" s="151"/>
      <c r="J3" s="151"/>
    </row>
    <row r="4" spans="1:24" s="152" customFormat="1" ht="26.4">
      <c r="A4" s="165" t="s">
        <v>66</v>
      </c>
      <c r="B4" s="265"/>
      <c r="C4" s="265"/>
      <c r="D4" s="265"/>
      <c r="E4" s="136"/>
      <c r="F4" s="136"/>
      <c r="G4" s="136"/>
      <c r="H4" s="137"/>
      <c r="I4" s="137"/>
      <c r="X4" s="152" t="s">
        <v>93</v>
      </c>
    </row>
    <row r="5" spans="1:24" s="152" customFormat="1" ht="26.4">
      <c r="A5" s="165" t="s">
        <v>62</v>
      </c>
      <c r="B5" s="266"/>
      <c r="C5" s="265"/>
      <c r="D5" s="265"/>
      <c r="E5" s="136"/>
      <c r="F5" s="136"/>
      <c r="G5" s="136"/>
      <c r="H5" s="137"/>
      <c r="I5" s="137"/>
      <c r="X5" s="152" t="s">
        <v>94</v>
      </c>
    </row>
    <row r="6" spans="1:24" s="152" customFormat="1" ht="39.6">
      <c r="A6" s="165" t="s">
        <v>95</v>
      </c>
      <c r="B6" s="266"/>
      <c r="C6" s="265"/>
      <c r="D6" s="265"/>
      <c r="E6" s="136"/>
      <c r="F6" s="136"/>
      <c r="G6" s="136"/>
      <c r="H6" s="137"/>
      <c r="I6" s="137"/>
    </row>
    <row r="7" spans="1:24" s="152" customFormat="1" ht="26.4">
      <c r="A7" s="165" t="s">
        <v>96</v>
      </c>
      <c r="B7" s="265"/>
      <c r="C7" s="265"/>
      <c r="D7" s="265"/>
      <c r="E7" s="136"/>
      <c r="F7" s="136"/>
      <c r="G7" s="136"/>
      <c r="H7" s="138"/>
      <c r="I7" s="137"/>
      <c r="X7" s="153"/>
    </row>
    <row r="8" spans="1:24" s="154" customFormat="1" ht="26.4">
      <c r="A8" s="165" t="s">
        <v>97</v>
      </c>
      <c r="B8" s="269"/>
      <c r="C8" s="269"/>
      <c r="D8" s="269"/>
      <c r="E8" s="136"/>
    </row>
    <row r="9" spans="1:24" s="154" customFormat="1" ht="26.4">
      <c r="A9" s="166" t="s">
        <v>98</v>
      </c>
      <c r="B9" s="47" t="str">
        <f>F17</f>
        <v>Internal Build 03112011</v>
      </c>
      <c r="C9" s="47" t="str">
        <f>G17</f>
        <v>Internal build 14112011</v>
      </c>
      <c r="D9" s="47" t="str">
        <f>H17</f>
        <v>External build 16112011</v>
      </c>
    </row>
    <row r="10" spans="1:24" s="154" customFormat="1">
      <c r="A10" s="167" t="s">
        <v>99</v>
      </c>
      <c r="B10" s="140">
        <f>SUM(B11:B14)</f>
        <v>0</v>
      </c>
      <c r="C10" s="140">
        <f>SUM(C11:C14)</f>
        <v>0</v>
      </c>
      <c r="D10" s="140">
        <f>SUM(D11:D14)</f>
        <v>0</v>
      </c>
    </row>
    <row r="11" spans="1:24" s="154" customFormat="1">
      <c r="A11" s="167" t="s">
        <v>41</v>
      </c>
      <c r="B11" s="141">
        <f>COUNTIF($F$18:$F$49550,"*Passed")</f>
        <v>0</v>
      </c>
      <c r="C11" s="141">
        <f>COUNTIF($G$18:$G$49550,"*Passed")</f>
        <v>0</v>
      </c>
      <c r="D11" s="141">
        <f>COUNTIF($H$18:$H$49550,"*Passed")</f>
        <v>0</v>
      </c>
    </row>
    <row r="12" spans="1:24" s="154" customFormat="1">
      <c r="A12" s="167" t="s">
        <v>43</v>
      </c>
      <c r="B12" s="141">
        <f>COUNTIF($F$18:$F$49270,"*Failed*")</f>
        <v>0</v>
      </c>
      <c r="C12" s="141">
        <f>COUNTIF($G$18:$G$49270,"*Failed*")</f>
        <v>0</v>
      </c>
      <c r="D12" s="141">
        <f>COUNTIF($H$18:$H$49270,"*Failed*")</f>
        <v>0</v>
      </c>
    </row>
    <row r="13" spans="1:24" s="154" customFormat="1">
      <c r="A13" s="167" t="s">
        <v>45</v>
      </c>
      <c r="B13" s="141">
        <f>COUNTIF($F$18:$F$49270,"*Not Run*")</f>
        <v>0</v>
      </c>
      <c r="C13" s="141">
        <f>COUNTIF($G$18:$G$49270,"*Not Run*")</f>
        <v>0</v>
      </c>
      <c r="D13" s="141">
        <f>COUNTIF($H$18:$H$49270,"*Not Run*")</f>
        <v>0</v>
      </c>
      <c r="E13" s="137"/>
      <c r="F13" s="137"/>
      <c r="G13" s="137"/>
      <c r="H13" s="137"/>
      <c r="I13" s="137"/>
    </row>
    <row r="14" spans="1:24" s="154" customFormat="1">
      <c r="A14" s="167" t="s">
        <v>100</v>
      </c>
      <c r="B14" s="141">
        <f>COUNTIF($F$18:$F$49270,"*NA*")</f>
        <v>0</v>
      </c>
      <c r="C14" s="141">
        <f>COUNTIF($G$18:$G$49270,"*NA*")</f>
        <v>0</v>
      </c>
      <c r="D14" s="141">
        <f>COUNTIF($H$18:$H$49270,"*NA*")</f>
        <v>0</v>
      </c>
      <c r="E14" s="137"/>
      <c r="F14" s="137"/>
      <c r="G14" s="137"/>
      <c r="H14" s="137"/>
      <c r="I14" s="137"/>
    </row>
    <row r="15" spans="1:24" s="154" customFormat="1" ht="52.8">
      <c r="A15" s="167" t="s">
        <v>101</v>
      </c>
      <c r="B15" s="141">
        <f>COUNTIF($F$18:$F$49270,"*Passed in previous build*")</f>
        <v>0</v>
      </c>
      <c r="C15" s="141">
        <f>COUNTIF($G$18:$G$49270,"*Passed in previous build*")</f>
        <v>0</v>
      </c>
      <c r="D15" s="141">
        <f>COUNTIF($H$18:$H$49270,"*Passed in previous build*")</f>
        <v>0</v>
      </c>
      <c r="E15" s="137"/>
      <c r="F15" s="137"/>
      <c r="G15" s="137"/>
      <c r="H15" s="137"/>
      <c r="I15" s="137"/>
    </row>
    <row r="16" spans="1:24" s="155" customFormat="1">
      <c r="A16" s="143"/>
      <c r="B16" s="148"/>
      <c r="C16" s="148"/>
      <c r="D16" s="143"/>
      <c r="E16" s="144"/>
      <c r="F16" s="270" t="s">
        <v>98</v>
      </c>
      <c r="G16" s="270"/>
      <c r="H16" s="270"/>
      <c r="I16" s="145"/>
    </row>
    <row r="17" spans="1:9" s="155" customFormat="1" ht="39.6">
      <c r="A17" s="108" t="s">
        <v>102</v>
      </c>
      <c r="B17" s="108" t="s">
        <v>103</v>
      </c>
      <c r="C17" s="108" t="s">
        <v>104</v>
      </c>
      <c r="D17" s="108" t="s">
        <v>105</v>
      </c>
      <c r="E17" s="108" t="s">
        <v>106</v>
      </c>
      <c r="F17" s="108" t="s">
        <v>107</v>
      </c>
      <c r="G17" s="108" t="s">
        <v>108</v>
      </c>
      <c r="H17" s="108" t="s">
        <v>109</v>
      </c>
      <c r="I17" s="108" t="s">
        <v>110</v>
      </c>
    </row>
    <row r="18" spans="1:9" s="171" customFormat="1">
      <c r="A18" s="156"/>
      <c r="B18" s="260" t="s">
        <v>200</v>
      </c>
      <c r="C18" s="261"/>
      <c r="D18" s="262"/>
      <c r="E18" s="156"/>
      <c r="F18" s="157"/>
      <c r="G18" s="157"/>
      <c r="H18" s="157"/>
      <c r="I18" s="156"/>
    </row>
    <row r="19" spans="1:9" s="155" customFormat="1">
      <c r="A19" s="168">
        <v>1</v>
      </c>
      <c r="B19" s="233" t="s">
        <v>443</v>
      </c>
      <c r="C19" s="174" t="s">
        <v>199</v>
      </c>
      <c r="D19" s="232" t="s">
        <v>442</v>
      </c>
      <c r="E19" s="147"/>
      <c r="F19" s="132"/>
      <c r="G19" s="132"/>
      <c r="H19" s="132"/>
      <c r="I19" s="148"/>
    </row>
    <row r="20" spans="1:9" s="173" customFormat="1" ht="13.8">
      <c r="A20" s="160"/>
      <c r="B20" s="260" t="s">
        <v>201</v>
      </c>
      <c r="C20" s="261"/>
      <c r="D20" s="262"/>
      <c r="E20" s="160"/>
      <c r="F20" s="172"/>
      <c r="G20" s="172"/>
      <c r="H20" s="172"/>
      <c r="I20" s="160"/>
    </row>
    <row r="21" spans="1:9" s="208" customFormat="1" ht="13.8">
      <c r="A21" s="203"/>
      <c r="B21" s="204" t="s">
        <v>347</v>
      </c>
      <c r="C21" s="205"/>
      <c r="D21" s="206"/>
      <c r="E21" s="203"/>
      <c r="F21" s="207"/>
      <c r="G21" s="207"/>
      <c r="H21" s="207"/>
      <c r="I21" s="203"/>
    </row>
    <row r="22" spans="1:9" s="159" customFormat="1" ht="52.8" outlineLevel="1">
      <c r="A22" s="141">
        <f ca="1">IF(OFFSET(A22,-1,0) ="",OFFSET(A22,-3,0)+1,OFFSET(A22,-2,0)+1 )</f>
        <v>2</v>
      </c>
      <c r="B22" s="191" t="s">
        <v>239</v>
      </c>
      <c r="C22" s="176" t="s">
        <v>366</v>
      </c>
      <c r="D22" s="177" t="s">
        <v>263</v>
      </c>
      <c r="E22" s="147">
        <v>123</v>
      </c>
      <c r="F22" s="132"/>
      <c r="G22" s="132"/>
      <c r="H22" s="132"/>
      <c r="I22" s="158"/>
    </row>
    <row r="23" spans="1:9" s="159" customFormat="1" ht="52.8" outlineLevel="1">
      <c r="A23" s="195">
        <f ca="1">IF(OFFSET(A23,-1,0) ="",OFFSET(A23,-2,0)+1,OFFSET(A23,-1,0)+1 )</f>
        <v>3</v>
      </c>
      <c r="B23" s="197" t="s">
        <v>391</v>
      </c>
      <c r="C23" s="196" t="s">
        <v>392</v>
      </c>
      <c r="D23" s="177" t="s">
        <v>269</v>
      </c>
      <c r="E23" s="147" t="s">
        <v>348</v>
      </c>
      <c r="F23" s="132"/>
      <c r="G23" s="132"/>
      <c r="H23" s="132"/>
      <c r="I23" s="158"/>
    </row>
    <row r="24" spans="1:9" s="159" customFormat="1" ht="39.6" outlineLevel="1">
      <c r="A24" s="141">
        <f ca="1">IF(OFFSET(A24,-1,0) ="",OFFSET(A24,-2,0)+1,OFFSET(A24,-1,0)+1 )</f>
        <v>4</v>
      </c>
      <c r="B24" s="176" t="s">
        <v>393</v>
      </c>
      <c r="C24" s="176" t="s">
        <v>394</v>
      </c>
      <c r="D24" s="177" t="s">
        <v>269</v>
      </c>
      <c r="E24" s="147">
        <v>1234567890</v>
      </c>
      <c r="F24" s="219"/>
      <c r="G24" s="132"/>
      <c r="H24" s="132"/>
      <c r="I24" s="158"/>
    </row>
    <row r="25" spans="1:9" s="159" customFormat="1" ht="39.6" outlineLevel="1">
      <c r="A25" s="141">
        <f t="shared" ref="A25:A34" ca="1" si="0">IF(OFFSET(A25,-1,0) ="",OFFSET(A25,-2,0)+1,OFFSET(A25,-1,0)+1 )</f>
        <v>5</v>
      </c>
      <c r="B25" s="175" t="s">
        <v>395</v>
      </c>
      <c r="C25" s="176" t="s">
        <v>396</v>
      </c>
      <c r="D25" s="177" t="s">
        <v>270</v>
      </c>
      <c r="E25" s="147" t="s">
        <v>349</v>
      </c>
      <c r="F25" s="132"/>
      <c r="G25" s="132"/>
      <c r="H25" s="132"/>
      <c r="I25" s="158"/>
    </row>
    <row r="26" spans="1:9" s="159" customFormat="1" ht="52.8" outlineLevel="1">
      <c r="A26" s="141">
        <f t="shared" ca="1" si="0"/>
        <v>6</v>
      </c>
      <c r="B26" s="132" t="s">
        <v>397</v>
      </c>
      <c r="C26" s="176" t="s">
        <v>400</v>
      </c>
      <c r="D26" s="177" t="s">
        <v>270</v>
      </c>
      <c r="E26" s="147" t="s">
        <v>350</v>
      </c>
      <c r="F26" s="132"/>
      <c r="G26" s="132"/>
      <c r="H26" s="132"/>
      <c r="I26" s="158"/>
    </row>
    <row r="27" spans="1:9" s="159" customFormat="1" ht="26.4" outlineLevel="1">
      <c r="A27" s="141">
        <f t="shared" ca="1" si="0"/>
        <v>7</v>
      </c>
      <c r="B27" s="132" t="s">
        <v>398</v>
      </c>
      <c r="C27" s="176" t="s">
        <v>399</v>
      </c>
      <c r="D27" s="177" t="s">
        <v>270</v>
      </c>
      <c r="E27" s="147"/>
      <c r="F27" s="132"/>
      <c r="G27" s="132"/>
      <c r="H27" s="132"/>
      <c r="I27" s="158"/>
    </row>
    <row r="28" spans="1:9" s="159" customFormat="1" ht="52.8" outlineLevel="1">
      <c r="A28" s="141">
        <f t="shared" ca="1" si="0"/>
        <v>8</v>
      </c>
      <c r="B28" s="132" t="s">
        <v>253</v>
      </c>
      <c r="C28" s="176" t="s">
        <v>351</v>
      </c>
      <c r="D28" s="177" t="s">
        <v>401</v>
      </c>
      <c r="E28" s="147" t="s">
        <v>352</v>
      </c>
      <c r="F28" s="179"/>
      <c r="G28" s="132"/>
      <c r="H28" s="132"/>
      <c r="I28" s="158"/>
    </row>
    <row r="29" spans="1:9" s="159" customFormat="1" ht="26.4" outlineLevel="1">
      <c r="A29" s="141">
        <f t="shared" ca="1" si="0"/>
        <v>9</v>
      </c>
      <c r="B29" s="132" t="s">
        <v>203</v>
      </c>
      <c r="C29" s="176" t="s">
        <v>264</v>
      </c>
      <c r="D29" s="147" t="s">
        <v>268</v>
      </c>
      <c r="E29" s="147"/>
      <c r="F29" s="132"/>
      <c r="G29" s="132"/>
      <c r="H29" s="132"/>
      <c r="I29" s="158"/>
    </row>
    <row r="30" spans="1:9" s="159" customFormat="1" ht="52.8" outlineLevel="1">
      <c r="A30" s="141">
        <f t="shared" ca="1" si="0"/>
        <v>10</v>
      </c>
      <c r="B30" s="132" t="s">
        <v>256</v>
      </c>
      <c r="C30" s="132" t="s">
        <v>353</v>
      </c>
      <c r="D30" s="147" t="s">
        <v>267</v>
      </c>
      <c r="E30" s="147" t="s">
        <v>354</v>
      </c>
      <c r="F30" s="132"/>
      <c r="G30" s="132"/>
      <c r="H30" s="132"/>
      <c r="I30" s="158"/>
    </row>
    <row r="31" spans="1:9" s="159" customFormat="1" ht="52.8" outlineLevel="1">
      <c r="A31" s="141">
        <f t="shared" ca="1" si="0"/>
        <v>11</v>
      </c>
      <c r="B31" s="132" t="s">
        <v>242</v>
      </c>
      <c r="C31" s="132" t="s">
        <v>383</v>
      </c>
      <c r="D31" s="147" t="s">
        <v>266</v>
      </c>
      <c r="E31" s="147" t="s">
        <v>384</v>
      </c>
      <c r="F31" s="132"/>
      <c r="G31" s="132"/>
      <c r="H31" s="132"/>
      <c r="I31" s="158"/>
    </row>
    <row r="32" spans="1:9" s="159" customFormat="1" ht="39.6" outlineLevel="1">
      <c r="A32" s="141">
        <f t="shared" ca="1" si="0"/>
        <v>12</v>
      </c>
      <c r="B32" s="132" t="s">
        <v>281</v>
      </c>
      <c r="C32" s="132" t="s">
        <v>356</v>
      </c>
      <c r="D32" s="147" t="s">
        <v>269</v>
      </c>
      <c r="E32" s="147" t="s">
        <v>348</v>
      </c>
      <c r="F32" s="132"/>
      <c r="G32" s="132"/>
      <c r="H32" s="132"/>
      <c r="I32" s="158"/>
    </row>
    <row r="33" spans="1:9" s="159" customFormat="1" ht="39.6" outlineLevel="1">
      <c r="A33" s="141">
        <f t="shared" ca="1" si="0"/>
        <v>13</v>
      </c>
      <c r="B33" s="132" t="s">
        <v>282</v>
      </c>
      <c r="C33" s="132" t="s">
        <v>357</v>
      </c>
      <c r="D33" s="177" t="s">
        <v>270</v>
      </c>
      <c r="E33" s="147" t="s">
        <v>355</v>
      </c>
      <c r="F33" s="132"/>
      <c r="G33" s="132"/>
      <c r="H33" s="132"/>
      <c r="I33" s="158"/>
    </row>
    <row r="34" spans="1:9" s="159" customFormat="1" ht="39.6" outlineLevel="1">
      <c r="A34" s="141">
        <f t="shared" ca="1" si="0"/>
        <v>14</v>
      </c>
      <c r="B34" s="132" t="s">
        <v>283</v>
      </c>
      <c r="C34" s="132" t="s">
        <v>358</v>
      </c>
      <c r="D34" s="177" t="s">
        <v>270</v>
      </c>
      <c r="E34" s="147" t="s">
        <v>359</v>
      </c>
      <c r="F34" s="132"/>
      <c r="G34" s="132"/>
      <c r="H34" s="132"/>
      <c r="I34" s="158"/>
    </row>
    <row r="35" spans="1:9" s="173" customFormat="1" ht="13.8">
      <c r="A35" s="160"/>
      <c r="B35" s="260" t="s">
        <v>202</v>
      </c>
      <c r="C35" s="261"/>
      <c r="D35" s="262"/>
      <c r="E35" s="160"/>
      <c r="F35" s="172"/>
      <c r="G35" s="172"/>
      <c r="H35" s="172"/>
      <c r="I35" s="160"/>
    </row>
    <row r="36" spans="1:9" s="173" customFormat="1" ht="13.8">
      <c r="A36" s="203"/>
      <c r="B36" s="209" t="s">
        <v>347</v>
      </c>
      <c r="C36" s="205"/>
      <c r="D36" s="206"/>
      <c r="E36" s="203"/>
      <c r="F36" s="207"/>
      <c r="G36" s="207"/>
      <c r="H36" s="207"/>
      <c r="I36" s="203"/>
    </row>
    <row r="37" spans="1:9" s="162" customFormat="1" ht="52.8" outlineLevel="1">
      <c r="A37" s="169">
        <f ca="1">IF(OFFSET(A37,-1,0) ="",OFFSET(A37,-3,0)+1,OFFSET(A37,-2,0)+1 )</f>
        <v>15</v>
      </c>
      <c r="B37" s="178" t="s">
        <v>212</v>
      </c>
      <c r="C37" s="176" t="s">
        <v>380</v>
      </c>
      <c r="D37" s="177" t="s">
        <v>385</v>
      </c>
      <c r="E37" s="147" t="s">
        <v>348</v>
      </c>
      <c r="F37" s="132"/>
      <c r="G37" s="132"/>
      <c r="H37" s="132"/>
      <c r="I37" s="161"/>
    </row>
    <row r="38" spans="1:9" s="162" customFormat="1" ht="26.4" outlineLevel="1">
      <c r="A38" s="169">
        <f t="shared" ref="A38:A52" ca="1" si="1">IF(OFFSET(A38,-1,0) ="",OFFSET(A38,-2,0)+1,OFFSET(A38,-1,0)+1 )</f>
        <v>16</v>
      </c>
      <c r="B38" s="178" t="s">
        <v>213</v>
      </c>
      <c r="C38" s="176" t="s">
        <v>285</v>
      </c>
      <c r="D38" s="177" t="s">
        <v>286</v>
      </c>
      <c r="E38" s="147"/>
      <c r="F38" s="132"/>
      <c r="G38" s="132"/>
      <c r="H38" s="132"/>
      <c r="I38" s="161"/>
    </row>
    <row r="39" spans="1:9" s="162" customFormat="1" ht="52.8" outlineLevel="1">
      <c r="A39" s="169">
        <f t="shared" ca="1" si="1"/>
        <v>17</v>
      </c>
      <c r="B39" s="178" t="s">
        <v>235</v>
      </c>
      <c r="C39" s="176" t="s">
        <v>381</v>
      </c>
      <c r="D39" s="177" t="s">
        <v>402</v>
      </c>
      <c r="E39" s="147">
        <v>1234567890</v>
      </c>
      <c r="F39" s="179"/>
      <c r="G39" s="132"/>
      <c r="H39" s="132"/>
      <c r="I39" s="161"/>
    </row>
    <row r="40" spans="1:9" s="162" customFormat="1" ht="66" outlineLevel="1">
      <c r="A40" s="169">
        <f t="shared" ca="1" si="1"/>
        <v>18</v>
      </c>
      <c r="B40" s="178" t="s">
        <v>403</v>
      </c>
      <c r="C40" s="132" t="s">
        <v>382</v>
      </c>
      <c r="D40" s="147" t="s">
        <v>404</v>
      </c>
      <c r="E40" s="147" t="s">
        <v>354</v>
      </c>
      <c r="F40" s="179"/>
      <c r="G40" s="132"/>
      <c r="H40" s="132"/>
      <c r="I40" s="161"/>
    </row>
    <row r="41" spans="1:9" s="159" customFormat="1" ht="52.8" outlineLevel="1">
      <c r="A41" s="141">
        <f t="shared" ca="1" si="1"/>
        <v>19</v>
      </c>
      <c r="B41" s="132" t="s">
        <v>240</v>
      </c>
      <c r="C41" s="176" t="s">
        <v>366</v>
      </c>
      <c r="D41" s="177" t="s">
        <v>274</v>
      </c>
      <c r="E41" s="147">
        <v>123</v>
      </c>
      <c r="F41" s="132"/>
      <c r="G41" s="132"/>
      <c r="H41" s="132"/>
      <c r="I41" s="158"/>
    </row>
    <row r="42" spans="1:9" s="159" customFormat="1" ht="39.6" outlineLevel="1">
      <c r="A42" s="141">
        <f t="shared" ca="1" si="1"/>
        <v>20</v>
      </c>
      <c r="B42" s="132" t="s">
        <v>405</v>
      </c>
      <c r="C42" s="176" t="s">
        <v>406</v>
      </c>
      <c r="D42" s="177" t="s">
        <v>269</v>
      </c>
      <c r="E42" s="147">
        <v>12345</v>
      </c>
      <c r="F42" s="132"/>
      <c r="G42" s="132"/>
      <c r="H42" s="132"/>
      <c r="I42" s="158"/>
    </row>
    <row r="43" spans="1:9" s="159" customFormat="1" ht="39.6" outlineLevel="1">
      <c r="A43" s="141">
        <f t="shared" ca="1" si="1"/>
        <v>21</v>
      </c>
      <c r="B43" s="132" t="s">
        <v>407</v>
      </c>
      <c r="C43" s="176" t="s">
        <v>396</v>
      </c>
      <c r="D43" s="177" t="s">
        <v>271</v>
      </c>
      <c r="E43" s="149" t="s">
        <v>349</v>
      </c>
      <c r="F43" s="132"/>
      <c r="G43" s="132"/>
      <c r="H43" s="132"/>
      <c r="I43" s="158"/>
    </row>
    <row r="44" spans="1:9" s="159" customFormat="1" ht="52.8" outlineLevel="1">
      <c r="A44" s="141">
        <f t="shared" ca="1" si="1"/>
        <v>22</v>
      </c>
      <c r="B44" s="132" t="s">
        <v>397</v>
      </c>
      <c r="C44" s="176" t="s">
        <v>400</v>
      </c>
      <c r="D44" s="177" t="s">
        <v>271</v>
      </c>
      <c r="E44" s="147" t="s">
        <v>350</v>
      </c>
      <c r="F44" s="132"/>
      <c r="G44" s="132"/>
      <c r="H44" s="132"/>
      <c r="I44" s="158"/>
    </row>
    <row r="45" spans="1:9" s="159" customFormat="1" ht="26.4" outlineLevel="1">
      <c r="A45" s="141">
        <f t="shared" ca="1" si="1"/>
        <v>23</v>
      </c>
      <c r="B45" s="132" t="s">
        <v>408</v>
      </c>
      <c r="C45" s="176" t="s">
        <v>273</v>
      </c>
      <c r="D45" s="177" t="s">
        <v>271</v>
      </c>
      <c r="E45" s="147"/>
      <c r="F45" s="132"/>
      <c r="G45" s="132"/>
      <c r="H45" s="132"/>
      <c r="I45" s="158"/>
    </row>
    <row r="46" spans="1:9" s="159" customFormat="1" ht="39.6" outlineLevel="1">
      <c r="A46" s="141">
        <f t="shared" ca="1" si="1"/>
        <v>24</v>
      </c>
      <c r="B46" s="132" t="s">
        <v>253</v>
      </c>
      <c r="C46" s="176" t="s">
        <v>360</v>
      </c>
      <c r="D46" s="177" t="s">
        <v>401</v>
      </c>
      <c r="E46" s="147" t="s">
        <v>361</v>
      </c>
      <c r="F46" s="132"/>
      <c r="G46" s="132"/>
      <c r="H46" s="132"/>
      <c r="I46" s="158"/>
    </row>
    <row r="47" spans="1:9" s="159" customFormat="1" ht="26.4" outlineLevel="1">
      <c r="A47" s="141">
        <f t="shared" ca="1" si="1"/>
        <v>25</v>
      </c>
      <c r="B47" s="132" t="s">
        <v>203</v>
      </c>
      <c r="C47" s="176" t="s">
        <v>264</v>
      </c>
      <c r="D47" s="147" t="s">
        <v>275</v>
      </c>
      <c r="E47" s="147"/>
      <c r="F47" s="132"/>
      <c r="G47" s="132"/>
      <c r="H47" s="132"/>
      <c r="I47" s="158"/>
    </row>
    <row r="48" spans="1:9" s="159" customFormat="1" ht="52.8" outlineLevel="1">
      <c r="A48" s="141">
        <f t="shared" ca="1" si="1"/>
        <v>26</v>
      </c>
      <c r="B48" s="192" t="s">
        <v>255</v>
      </c>
      <c r="C48" s="132" t="s">
        <v>435</v>
      </c>
      <c r="D48" s="146" t="s">
        <v>343</v>
      </c>
      <c r="E48" s="221"/>
      <c r="F48" s="132"/>
      <c r="G48" s="132"/>
      <c r="H48" s="132"/>
      <c r="I48" s="158"/>
    </row>
    <row r="49" spans="1:9" s="159" customFormat="1" ht="52.8" outlineLevel="1">
      <c r="A49" s="141">
        <f t="shared" ca="1" si="1"/>
        <v>27</v>
      </c>
      <c r="B49" s="192" t="s">
        <v>254</v>
      </c>
      <c r="C49" s="132" t="s">
        <v>434</v>
      </c>
      <c r="D49" s="146" t="s">
        <v>343</v>
      </c>
      <c r="E49" s="222"/>
      <c r="F49" s="132"/>
      <c r="G49" s="132"/>
      <c r="H49" s="132"/>
      <c r="I49" s="158"/>
    </row>
    <row r="50" spans="1:9" s="159" customFormat="1" ht="39.6" outlineLevel="1">
      <c r="A50" s="141">
        <f t="shared" ca="1" si="1"/>
        <v>28</v>
      </c>
      <c r="B50" s="132" t="s">
        <v>204</v>
      </c>
      <c r="C50" s="132" t="s">
        <v>362</v>
      </c>
      <c r="D50" s="147" t="s">
        <v>269</v>
      </c>
      <c r="E50" s="147">
        <v>123456</v>
      </c>
      <c r="F50" s="132"/>
      <c r="G50" s="132"/>
      <c r="H50" s="132"/>
      <c r="I50" s="158"/>
    </row>
    <row r="51" spans="1:9" s="159" customFormat="1" ht="39.6" outlineLevel="1">
      <c r="A51" s="141">
        <f t="shared" ca="1" si="1"/>
        <v>29</v>
      </c>
      <c r="B51" s="132" t="s">
        <v>280</v>
      </c>
      <c r="C51" s="132" t="s">
        <v>365</v>
      </c>
      <c r="D51" s="147" t="s">
        <v>364</v>
      </c>
      <c r="E51" s="147">
        <v>1234</v>
      </c>
      <c r="F51" s="132"/>
      <c r="G51" s="132"/>
      <c r="H51" s="132"/>
      <c r="I51" s="158"/>
    </row>
    <row r="52" spans="1:9" s="159" customFormat="1" ht="39.6" outlineLevel="1">
      <c r="A52" s="141">
        <f t="shared" ca="1" si="1"/>
        <v>30</v>
      </c>
      <c r="B52" s="132" t="s">
        <v>205</v>
      </c>
      <c r="C52" s="132" t="s">
        <v>363</v>
      </c>
      <c r="D52" s="147" t="s">
        <v>364</v>
      </c>
      <c r="E52" s="147">
        <v>12345678</v>
      </c>
      <c r="F52" s="132"/>
      <c r="G52" s="132"/>
      <c r="H52" s="132"/>
      <c r="I52" s="158"/>
    </row>
    <row r="53" spans="1:9">
      <c r="A53" s="160"/>
      <c r="B53" s="260" t="s">
        <v>206</v>
      </c>
      <c r="C53" s="261"/>
      <c r="D53" s="262"/>
      <c r="E53" s="160"/>
      <c r="F53" s="172"/>
      <c r="G53" s="172"/>
      <c r="H53" s="172"/>
      <c r="I53" s="160"/>
    </row>
    <row r="54" spans="1:9">
      <c r="A54" s="199"/>
      <c r="B54" s="204" t="s">
        <v>347</v>
      </c>
      <c r="C54" s="200"/>
      <c r="D54" s="201"/>
      <c r="E54" s="199"/>
      <c r="F54" s="202"/>
      <c r="G54" s="202"/>
      <c r="H54" s="202"/>
      <c r="I54" s="199"/>
    </row>
    <row r="55" spans="1:9" ht="52.8" outlineLevel="1">
      <c r="A55" s="141">
        <f ca="1">IF(OFFSET(A55,-1,0) ="",OFFSET(A55,-3,0)+1,OFFSET(A55,-2,0)+1 )</f>
        <v>31</v>
      </c>
      <c r="B55" s="191" t="s">
        <v>239</v>
      </c>
      <c r="C55" s="176" t="s">
        <v>366</v>
      </c>
      <c r="D55" s="177" t="s">
        <v>287</v>
      </c>
      <c r="E55" s="147">
        <v>123</v>
      </c>
      <c r="F55" s="132"/>
      <c r="G55" s="132"/>
      <c r="H55" s="132"/>
      <c r="I55" s="158"/>
    </row>
    <row r="56" spans="1:9" ht="39.6" outlineLevel="1">
      <c r="A56" s="141">
        <f t="shared" ref="A56:A70" ca="1" si="2">IF(OFFSET(A56,-1,0) ="",OFFSET(A56,-2,0)+1,OFFSET(A56,-1,0)+1 )</f>
        <v>32</v>
      </c>
      <c r="B56" s="132" t="s">
        <v>405</v>
      </c>
      <c r="C56" s="176" t="s">
        <v>411</v>
      </c>
      <c r="D56" s="177" t="s">
        <v>413</v>
      </c>
      <c r="E56" s="147">
        <v>1234567890</v>
      </c>
      <c r="F56" s="179"/>
      <c r="G56" s="179"/>
      <c r="H56" s="132"/>
      <c r="I56" s="158"/>
    </row>
    <row r="57" spans="1:9" ht="39.6" outlineLevel="1">
      <c r="A57" s="141">
        <f t="shared" ca="1" si="2"/>
        <v>33</v>
      </c>
      <c r="B57" s="179" t="s">
        <v>407</v>
      </c>
      <c r="C57" s="176" t="s">
        <v>412</v>
      </c>
      <c r="D57" s="177" t="s">
        <v>413</v>
      </c>
      <c r="E57" s="147" t="s">
        <v>367</v>
      </c>
      <c r="F57" s="179"/>
      <c r="G57" s="132"/>
      <c r="H57" s="132"/>
      <c r="I57" s="158"/>
    </row>
    <row r="58" spans="1:9" ht="52.8" outlineLevel="1">
      <c r="A58" s="141">
        <f t="shared" ca="1" si="2"/>
        <v>34</v>
      </c>
      <c r="B58" s="132" t="s">
        <v>409</v>
      </c>
      <c r="C58" s="176" t="s">
        <v>410</v>
      </c>
      <c r="D58" s="177" t="s">
        <v>269</v>
      </c>
      <c r="E58" s="147" t="s">
        <v>390</v>
      </c>
      <c r="F58" s="179"/>
      <c r="G58" s="132"/>
      <c r="H58" s="132"/>
      <c r="I58" s="158"/>
    </row>
    <row r="59" spans="1:9" ht="52.8" outlineLevel="1">
      <c r="A59" s="141">
        <f t="shared" ca="1" si="2"/>
        <v>35</v>
      </c>
      <c r="B59" s="132" t="s">
        <v>397</v>
      </c>
      <c r="C59" s="176" t="s">
        <v>400</v>
      </c>
      <c r="D59" s="177" t="s">
        <v>413</v>
      </c>
      <c r="E59" s="147" t="s">
        <v>350</v>
      </c>
      <c r="F59" s="179"/>
      <c r="G59" s="132"/>
      <c r="H59" s="132"/>
      <c r="I59" s="158"/>
    </row>
    <row r="60" spans="1:9" ht="26.4" outlineLevel="1">
      <c r="A60" s="141">
        <f t="shared" ca="1" si="2"/>
        <v>36</v>
      </c>
      <c r="B60" s="132" t="s">
        <v>398</v>
      </c>
      <c r="C60" s="176" t="s">
        <v>414</v>
      </c>
      <c r="D60" s="177" t="s">
        <v>288</v>
      </c>
      <c r="E60" s="147"/>
      <c r="F60" s="132"/>
      <c r="G60" s="132"/>
      <c r="H60" s="132"/>
      <c r="I60" s="158"/>
    </row>
    <row r="61" spans="1:9" ht="52.8" outlineLevel="1">
      <c r="A61" s="141">
        <f t="shared" ca="1" si="2"/>
        <v>37</v>
      </c>
      <c r="B61" s="132" t="s">
        <v>419</v>
      </c>
      <c r="C61" s="176" t="s">
        <v>420</v>
      </c>
      <c r="D61" s="177" t="s">
        <v>413</v>
      </c>
      <c r="E61" s="147" t="s">
        <v>421</v>
      </c>
      <c r="F61" s="132"/>
      <c r="G61" s="132"/>
      <c r="H61" s="132"/>
      <c r="I61" s="158"/>
    </row>
    <row r="62" spans="1:9" ht="52.8" outlineLevel="1">
      <c r="A62" s="141">
        <f t="shared" ca="1" si="2"/>
        <v>38</v>
      </c>
      <c r="B62" s="132" t="s">
        <v>257</v>
      </c>
      <c r="C62" s="176" t="s">
        <v>430</v>
      </c>
      <c r="D62" s="177" t="s">
        <v>415</v>
      </c>
      <c r="E62" s="147" t="s">
        <v>416</v>
      </c>
      <c r="F62" s="132"/>
      <c r="G62" s="132"/>
      <c r="H62" s="132"/>
      <c r="I62" s="158"/>
    </row>
    <row r="63" spans="1:9" ht="26.4" outlineLevel="1">
      <c r="A63" s="141">
        <f t="shared" ca="1" si="2"/>
        <v>39</v>
      </c>
      <c r="B63" s="132" t="s">
        <v>203</v>
      </c>
      <c r="C63" s="176" t="s">
        <v>264</v>
      </c>
      <c r="D63" s="147" t="s">
        <v>276</v>
      </c>
      <c r="E63" s="147"/>
      <c r="F63" s="132"/>
      <c r="G63" s="132"/>
      <c r="H63" s="132"/>
      <c r="I63" s="158"/>
    </row>
    <row r="64" spans="1:9" s="43" customFormat="1" ht="39.6">
      <c r="A64" s="182">
        <f t="shared" ca="1" si="2"/>
        <v>40</v>
      </c>
      <c r="B64" s="132" t="s">
        <v>222</v>
      </c>
      <c r="C64" s="185" t="s">
        <v>369</v>
      </c>
      <c r="D64" s="146" t="s">
        <v>368</v>
      </c>
      <c r="E64" s="147">
        <v>123456</v>
      </c>
      <c r="F64" s="132"/>
      <c r="G64" s="132"/>
      <c r="H64" s="132"/>
      <c r="I64" s="133"/>
    </row>
    <row r="65" spans="1:9" ht="52.8" outlineLevel="1">
      <c r="A65" s="141">
        <f t="shared" ca="1" si="2"/>
        <v>41</v>
      </c>
      <c r="B65" s="132" t="s">
        <v>242</v>
      </c>
      <c r="C65" s="132" t="s">
        <v>383</v>
      </c>
      <c r="D65" s="147" t="s">
        <v>266</v>
      </c>
      <c r="E65" s="147" t="s">
        <v>384</v>
      </c>
      <c r="F65" s="132"/>
      <c r="G65" s="132"/>
      <c r="H65" s="132"/>
      <c r="I65" s="158"/>
    </row>
    <row r="66" spans="1:9" ht="39.6" outlineLevel="1">
      <c r="A66" s="141">
        <f t="shared" ca="1" si="2"/>
        <v>42</v>
      </c>
      <c r="B66" s="132" t="s">
        <v>207</v>
      </c>
      <c r="C66" s="132" t="s">
        <v>370</v>
      </c>
      <c r="D66" s="147" t="s">
        <v>269</v>
      </c>
      <c r="E66" s="147" t="s">
        <v>377</v>
      </c>
      <c r="F66" s="132"/>
      <c r="G66" s="132"/>
      <c r="H66" s="132"/>
      <c r="I66" s="158"/>
    </row>
    <row r="67" spans="1:9" ht="39.6" outlineLevel="1">
      <c r="A67" s="141">
        <f t="shared" ca="1" si="2"/>
        <v>43</v>
      </c>
      <c r="B67" s="132" t="s">
        <v>289</v>
      </c>
      <c r="C67" s="132" t="s">
        <v>371</v>
      </c>
      <c r="D67" s="147" t="s">
        <v>269</v>
      </c>
      <c r="E67" s="147" t="s">
        <v>376</v>
      </c>
      <c r="F67" s="132"/>
      <c r="G67" s="132"/>
      <c r="H67" s="132"/>
      <c r="I67" s="158"/>
    </row>
    <row r="68" spans="1:9" ht="66" outlineLevel="1">
      <c r="A68" s="141">
        <f t="shared" ca="1" si="2"/>
        <v>44</v>
      </c>
      <c r="B68" s="132" t="s">
        <v>208</v>
      </c>
      <c r="C68" s="132" t="s">
        <v>372</v>
      </c>
      <c r="D68" s="147" t="s">
        <v>269</v>
      </c>
      <c r="E68" s="147" t="s">
        <v>373</v>
      </c>
      <c r="F68" s="132"/>
      <c r="G68" s="132"/>
      <c r="H68" s="132"/>
      <c r="I68" s="158"/>
    </row>
    <row r="69" spans="1:9" ht="39.6" outlineLevel="1">
      <c r="A69" s="141">
        <f t="shared" ca="1" si="2"/>
        <v>45</v>
      </c>
      <c r="B69" s="132" t="s">
        <v>209</v>
      </c>
      <c r="C69" s="132" t="s">
        <v>374</v>
      </c>
      <c r="D69" s="147" t="s">
        <v>290</v>
      </c>
      <c r="E69" s="147" t="s">
        <v>375</v>
      </c>
      <c r="F69" s="132"/>
      <c r="G69" s="132"/>
      <c r="H69" s="132"/>
      <c r="I69" s="158"/>
    </row>
    <row r="70" spans="1:9" ht="66" outlineLevel="1">
      <c r="A70" s="141">
        <f t="shared" ca="1" si="2"/>
        <v>46</v>
      </c>
      <c r="B70" s="132" t="s">
        <v>210</v>
      </c>
      <c r="C70" s="132" t="s">
        <v>378</v>
      </c>
      <c r="D70" s="147" t="s">
        <v>290</v>
      </c>
      <c r="E70" s="147" t="s">
        <v>379</v>
      </c>
      <c r="F70" s="132"/>
      <c r="G70" s="132"/>
      <c r="H70" s="132"/>
      <c r="I70" s="158"/>
    </row>
    <row r="71" spans="1:9">
      <c r="A71" s="160"/>
      <c r="B71" s="260" t="s">
        <v>211</v>
      </c>
      <c r="C71" s="261"/>
      <c r="D71" s="262"/>
      <c r="E71" s="160"/>
      <c r="F71" s="172"/>
      <c r="G71" s="172"/>
      <c r="H71" s="172"/>
      <c r="I71" s="160"/>
    </row>
    <row r="72" spans="1:9">
      <c r="A72" s="203"/>
      <c r="B72" s="204" t="s">
        <v>347</v>
      </c>
      <c r="C72" s="205"/>
      <c r="D72" s="206"/>
      <c r="E72" s="203"/>
      <c r="F72" s="207"/>
      <c r="G72" s="207"/>
      <c r="H72" s="207"/>
      <c r="I72" s="203"/>
    </row>
    <row r="73" spans="1:9" ht="39.6" outlineLevel="1">
      <c r="A73" s="141">
        <f ca="1">IF(OFFSET(A73,-1,0) ="",OFFSET(A73,-3,0)+1,OFFSET(A73,-2,0)+1 )</f>
        <v>47</v>
      </c>
      <c r="B73" s="191" t="s">
        <v>245</v>
      </c>
      <c r="C73" s="176" t="s">
        <v>417</v>
      </c>
      <c r="D73" s="177" t="s">
        <v>422</v>
      </c>
      <c r="E73" s="147"/>
      <c r="F73" s="132"/>
      <c r="G73" s="132"/>
      <c r="H73" s="132"/>
      <c r="I73" s="158"/>
    </row>
    <row r="74" spans="1:9" ht="39.6" outlineLevel="1">
      <c r="A74" s="141">
        <f t="shared" ref="A74:A90" ca="1" si="3">IF(OFFSET(A74,-1,0) ="",OFFSET(A74,-2,0)+1,OFFSET(A74,-1,0)+1 )</f>
        <v>48</v>
      </c>
      <c r="B74" s="191" t="s">
        <v>246</v>
      </c>
      <c r="C74" s="176" t="s">
        <v>417</v>
      </c>
      <c r="D74" s="177" t="s">
        <v>423</v>
      </c>
      <c r="E74" s="147"/>
      <c r="F74" s="132"/>
      <c r="G74" s="132"/>
      <c r="H74" s="132"/>
      <c r="I74" s="158"/>
    </row>
    <row r="75" spans="1:9" ht="39.6" outlineLevel="1">
      <c r="A75" s="141">
        <f t="shared" ca="1" si="3"/>
        <v>49</v>
      </c>
      <c r="B75" s="191" t="s">
        <v>247</v>
      </c>
      <c r="C75" s="176" t="s">
        <v>417</v>
      </c>
      <c r="D75" s="177" t="s">
        <v>424</v>
      </c>
      <c r="E75" s="147"/>
      <c r="F75" s="132"/>
      <c r="G75" s="132"/>
      <c r="H75" s="132"/>
      <c r="I75" s="158"/>
    </row>
    <row r="76" spans="1:9" ht="26.4" outlineLevel="1">
      <c r="A76" s="141">
        <f t="shared" ca="1" si="3"/>
        <v>50</v>
      </c>
      <c r="B76" s="132" t="s">
        <v>241</v>
      </c>
      <c r="C76" s="132" t="s">
        <v>299</v>
      </c>
      <c r="D76" s="147" t="s">
        <v>291</v>
      </c>
      <c r="E76" s="147"/>
      <c r="F76" s="132"/>
      <c r="G76" s="132"/>
      <c r="H76" s="132"/>
      <c r="I76" s="158"/>
    </row>
    <row r="77" spans="1:9" ht="26.4" outlineLevel="1">
      <c r="A77" s="141">
        <f t="shared" ca="1" si="3"/>
        <v>51</v>
      </c>
      <c r="B77" s="132" t="s">
        <v>243</v>
      </c>
      <c r="C77" s="132" t="s">
        <v>292</v>
      </c>
      <c r="D77" s="147" t="s">
        <v>295</v>
      </c>
      <c r="E77" s="147"/>
      <c r="F77" s="132"/>
      <c r="G77" s="132"/>
      <c r="H77" s="132"/>
      <c r="I77" s="158"/>
    </row>
    <row r="78" spans="1:9" ht="26.4" outlineLevel="1">
      <c r="A78" s="141">
        <f t="shared" ca="1" si="3"/>
        <v>52</v>
      </c>
      <c r="B78" s="132" t="s">
        <v>244</v>
      </c>
      <c r="C78" s="132" t="s">
        <v>293</v>
      </c>
      <c r="D78" s="147" t="s">
        <v>294</v>
      </c>
      <c r="E78" s="147"/>
      <c r="F78" s="132"/>
      <c r="G78" s="132"/>
      <c r="H78" s="132"/>
      <c r="I78" s="158"/>
    </row>
    <row r="79" spans="1:9" ht="26.4" outlineLevel="1">
      <c r="A79" s="141">
        <f t="shared" ca="1" si="3"/>
        <v>53</v>
      </c>
      <c r="B79" s="132" t="s">
        <v>232</v>
      </c>
      <c r="C79" s="132" t="s">
        <v>293</v>
      </c>
      <c r="D79" s="147" t="s">
        <v>296</v>
      </c>
      <c r="E79" s="147"/>
      <c r="F79" s="132"/>
      <c r="G79" s="132"/>
      <c r="H79" s="132"/>
      <c r="I79" s="158"/>
    </row>
    <row r="80" spans="1:9" ht="26.4" outlineLevel="1">
      <c r="A80" s="141">
        <f t="shared" ca="1" si="3"/>
        <v>54</v>
      </c>
      <c r="B80" s="132" t="s">
        <v>233</v>
      </c>
      <c r="C80" s="132" t="s">
        <v>297</v>
      </c>
      <c r="D80" s="147" t="s">
        <v>296</v>
      </c>
      <c r="E80" s="147"/>
      <c r="F80" s="132"/>
      <c r="G80" s="132"/>
      <c r="H80" s="132"/>
      <c r="I80" s="158"/>
    </row>
    <row r="81" spans="1:9" ht="26.4" outlineLevel="1">
      <c r="A81" s="141">
        <f t="shared" ca="1" si="3"/>
        <v>55</v>
      </c>
      <c r="B81" s="132" t="s">
        <v>234</v>
      </c>
      <c r="C81" s="132" t="s">
        <v>298</v>
      </c>
      <c r="D81" s="147" t="s">
        <v>296</v>
      </c>
      <c r="E81" s="147"/>
      <c r="F81" s="132"/>
      <c r="G81" s="132"/>
      <c r="H81" s="132"/>
      <c r="I81" s="158"/>
    </row>
    <row r="82" spans="1:9" ht="39.6" outlineLevel="1">
      <c r="A82" s="141">
        <f t="shared" ca="1" si="3"/>
        <v>56</v>
      </c>
      <c r="B82" s="132" t="s">
        <v>229</v>
      </c>
      <c r="C82" s="132" t="s">
        <v>300</v>
      </c>
      <c r="D82" s="147" t="s">
        <v>301</v>
      </c>
      <c r="E82" s="147"/>
      <c r="F82" s="132"/>
      <c r="G82" s="132"/>
      <c r="H82" s="132"/>
      <c r="I82" s="158"/>
    </row>
    <row r="83" spans="1:9" outlineLevel="1">
      <c r="A83" s="141">
        <f t="shared" ca="1" si="3"/>
        <v>57</v>
      </c>
      <c r="B83" s="132" t="s">
        <v>215</v>
      </c>
      <c r="C83" s="132" t="s">
        <v>302</v>
      </c>
      <c r="D83" s="146" t="s">
        <v>269</v>
      </c>
      <c r="E83" s="147"/>
      <c r="F83" s="132"/>
      <c r="G83" s="132"/>
      <c r="H83" s="132"/>
      <c r="I83" s="158"/>
    </row>
    <row r="84" spans="1:9" ht="26.4" outlineLevel="1">
      <c r="A84" s="141">
        <f t="shared" ca="1" si="3"/>
        <v>58</v>
      </c>
      <c r="B84" s="132" t="s">
        <v>230</v>
      </c>
      <c r="C84" s="132" t="s">
        <v>303</v>
      </c>
      <c r="D84" s="147" t="s">
        <v>304</v>
      </c>
      <c r="E84" s="147"/>
      <c r="F84" s="132"/>
      <c r="G84" s="132"/>
      <c r="H84" s="132"/>
      <c r="I84" s="158"/>
    </row>
    <row r="85" spans="1:9" s="194" customFormat="1" ht="52.8" outlineLevel="1">
      <c r="A85" s="169">
        <f t="shared" ca="1" si="3"/>
        <v>59</v>
      </c>
      <c r="B85" s="179" t="s">
        <v>231</v>
      </c>
      <c r="C85" s="132" t="s">
        <v>305</v>
      </c>
      <c r="D85" s="147" t="s">
        <v>307</v>
      </c>
      <c r="E85" s="146"/>
      <c r="F85" s="179"/>
      <c r="G85" s="179"/>
      <c r="H85" s="179"/>
      <c r="I85" s="161"/>
    </row>
    <row r="86" spans="1:9" s="194" customFormat="1" ht="79.2" outlineLevel="1">
      <c r="A86" s="169">
        <f t="shared" ca="1" si="3"/>
        <v>60</v>
      </c>
      <c r="B86" s="179" t="s">
        <v>260</v>
      </c>
      <c r="C86" s="132" t="s">
        <v>306</v>
      </c>
      <c r="D86" s="147" t="s">
        <v>308</v>
      </c>
      <c r="E86" s="146"/>
      <c r="F86" s="179"/>
      <c r="G86" s="179"/>
      <c r="H86" s="179"/>
      <c r="I86" s="161"/>
    </row>
    <row r="87" spans="1:9" s="194" customFormat="1" ht="26.4" outlineLevel="1">
      <c r="A87" s="169">
        <f t="shared" ca="1" si="3"/>
        <v>61</v>
      </c>
      <c r="B87" s="179" t="s">
        <v>261</v>
      </c>
      <c r="C87" s="179" t="s">
        <v>309</v>
      </c>
      <c r="D87" s="147" t="s">
        <v>304</v>
      </c>
      <c r="E87" s="146"/>
      <c r="F87" s="179"/>
      <c r="G87" s="179"/>
      <c r="H87" s="179"/>
      <c r="I87" s="161"/>
    </row>
    <row r="88" spans="1:9" s="194" customFormat="1" ht="26.4" outlineLevel="1">
      <c r="A88" s="169">
        <f t="shared" ca="1" si="3"/>
        <v>62</v>
      </c>
      <c r="B88" s="132" t="s">
        <v>236</v>
      </c>
      <c r="C88" s="179" t="s">
        <v>310</v>
      </c>
      <c r="D88" s="146" t="s">
        <v>311</v>
      </c>
      <c r="E88" s="146"/>
      <c r="F88" s="179"/>
      <c r="G88" s="179"/>
      <c r="H88" s="179"/>
      <c r="I88" s="161"/>
    </row>
    <row r="89" spans="1:9" s="194" customFormat="1" ht="26.4" outlineLevel="1">
      <c r="A89" s="169">
        <f t="shared" ca="1" si="3"/>
        <v>63</v>
      </c>
      <c r="B89" s="132" t="s">
        <v>237</v>
      </c>
      <c r="C89" s="179" t="s">
        <v>310</v>
      </c>
      <c r="D89" s="146" t="s">
        <v>311</v>
      </c>
      <c r="E89" s="146"/>
      <c r="F89" s="179"/>
      <c r="G89" s="179"/>
      <c r="H89" s="179"/>
      <c r="I89" s="161"/>
    </row>
    <row r="90" spans="1:9" s="194" customFormat="1" ht="26.4" outlineLevel="1">
      <c r="A90" s="169">
        <f t="shared" ca="1" si="3"/>
        <v>64</v>
      </c>
      <c r="B90" s="132" t="s">
        <v>238</v>
      </c>
      <c r="C90" s="179" t="s">
        <v>310</v>
      </c>
      <c r="D90" s="146" t="s">
        <v>311</v>
      </c>
      <c r="E90" s="146"/>
      <c r="F90" s="179"/>
      <c r="G90" s="179"/>
      <c r="H90" s="179"/>
      <c r="I90" s="161"/>
    </row>
    <row r="91" spans="1:9">
      <c r="A91" s="160"/>
      <c r="B91" s="260" t="s">
        <v>216</v>
      </c>
      <c r="C91" s="261"/>
      <c r="D91" s="262"/>
      <c r="E91" s="160"/>
      <c r="F91" s="172"/>
      <c r="G91" s="172"/>
      <c r="H91" s="172"/>
      <c r="I91" s="160"/>
    </row>
    <row r="92" spans="1:9">
      <c r="A92" s="203"/>
      <c r="B92" s="204" t="s">
        <v>347</v>
      </c>
      <c r="C92" s="205"/>
      <c r="D92" s="206"/>
      <c r="E92" s="203"/>
      <c r="F92" s="207"/>
      <c r="G92" s="207"/>
      <c r="H92" s="207"/>
      <c r="I92" s="203"/>
    </row>
    <row r="93" spans="1:9" ht="39.6" outlineLevel="1">
      <c r="A93" s="141">
        <f ca="1">IF(OFFSET(A93,-1,0) ="",OFFSET(A93,-3,0)+1,OFFSET(A93,-2,0)+1 )</f>
        <v>65</v>
      </c>
      <c r="B93" s="191" t="s">
        <v>239</v>
      </c>
      <c r="C93" s="176" t="s">
        <v>262</v>
      </c>
      <c r="D93" s="177" t="s">
        <v>418</v>
      </c>
      <c r="E93" s="147"/>
      <c r="F93" s="132"/>
      <c r="G93" s="132"/>
      <c r="H93" s="132"/>
      <c r="I93" s="158"/>
    </row>
    <row r="94" spans="1:9" ht="26.4" outlineLevel="1">
      <c r="A94" s="141">
        <f t="shared" ref="A94:A97" ca="1" si="4">IF(OFFSET(A94,-1,0) ="",OFFSET(A94,-2,0)+1,OFFSET(A94,-1,0)+1 )</f>
        <v>66</v>
      </c>
      <c r="B94" s="132" t="s">
        <v>258</v>
      </c>
      <c r="C94" s="132" t="s">
        <v>312</v>
      </c>
      <c r="D94" s="147" t="s">
        <v>313</v>
      </c>
      <c r="E94" s="147"/>
      <c r="F94" s="132"/>
      <c r="G94" s="132"/>
      <c r="H94" s="132"/>
      <c r="I94" s="158"/>
    </row>
    <row r="95" spans="1:9" ht="26.4" outlineLevel="1">
      <c r="A95" s="141">
        <f t="shared" ca="1" si="4"/>
        <v>67</v>
      </c>
      <c r="B95" s="132" t="s">
        <v>284</v>
      </c>
      <c r="C95" s="132" t="s">
        <v>265</v>
      </c>
      <c r="D95" s="147" t="s">
        <v>291</v>
      </c>
      <c r="E95" s="147"/>
      <c r="F95" s="132"/>
      <c r="G95" s="132"/>
      <c r="H95" s="132"/>
      <c r="I95" s="158"/>
    </row>
    <row r="96" spans="1:9" ht="39.6" outlineLevel="1">
      <c r="A96" s="141">
        <f t="shared" ca="1" si="4"/>
        <v>68</v>
      </c>
      <c r="B96" s="132" t="s">
        <v>214</v>
      </c>
      <c r="C96" s="132" t="s">
        <v>314</v>
      </c>
      <c r="D96" s="147" t="s">
        <v>301</v>
      </c>
      <c r="E96" s="147"/>
      <c r="F96" s="132"/>
      <c r="G96" s="132"/>
      <c r="H96" s="132"/>
      <c r="I96" s="158"/>
    </row>
    <row r="97" spans="1:9" outlineLevel="1">
      <c r="A97" s="141">
        <f t="shared" ca="1" si="4"/>
        <v>69</v>
      </c>
      <c r="B97" s="132" t="s">
        <v>215</v>
      </c>
      <c r="C97" s="132" t="s">
        <v>302</v>
      </c>
      <c r="D97" s="146" t="s">
        <v>269</v>
      </c>
      <c r="E97" s="147"/>
      <c r="F97" s="132"/>
      <c r="G97" s="132"/>
      <c r="H97" s="132"/>
      <c r="I97" s="158"/>
    </row>
    <row r="98" spans="1:9">
      <c r="A98" s="160"/>
      <c r="B98" s="260" t="s">
        <v>217</v>
      </c>
      <c r="C98" s="261"/>
      <c r="D98" s="262"/>
      <c r="E98" s="160"/>
      <c r="F98" s="172"/>
      <c r="G98" s="172"/>
      <c r="H98" s="172"/>
      <c r="I98" s="160"/>
    </row>
    <row r="99" spans="1:9">
      <c r="A99" s="203"/>
      <c r="B99" s="204" t="s">
        <v>347</v>
      </c>
      <c r="C99" s="205"/>
      <c r="D99" s="206"/>
      <c r="E99" s="203"/>
      <c r="F99" s="207"/>
      <c r="G99" s="207"/>
      <c r="H99" s="207"/>
      <c r="I99" s="203"/>
    </row>
    <row r="100" spans="1:9" ht="52.8" outlineLevel="1">
      <c r="A100" s="141">
        <f ca="1">IF(OFFSET(A100,-1,0) ="",OFFSET(A100,-3,0)+1,OFFSET(A100,-2,0)+1 )</f>
        <v>70</v>
      </c>
      <c r="B100" s="191" t="s">
        <v>239</v>
      </c>
      <c r="C100" s="176" t="s">
        <v>366</v>
      </c>
      <c r="D100" s="177" t="s">
        <v>315</v>
      </c>
      <c r="E100" s="147">
        <v>123</v>
      </c>
      <c r="F100" s="132"/>
      <c r="G100" s="132"/>
      <c r="H100" s="132"/>
      <c r="I100" s="158"/>
    </row>
    <row r="101" spans="1:9" ht="39.6" outlineLevel="1">
      <c r="A101" s="141">
        <f t="shared" ref="A101:A105" ca="1" si="5">IF(OFFSET(A101,-1,0) ="",OFFSET(A101,-2,0)+1,OFFSET(A101,-1,0)+1 )</f>
        <v>71</v>
      </c>
      <c r="B101" s="132" t="s">
        <v>425</v>
      </c>
      <c r="C101" s="176" t="s">
        <v>426</v>
      </c>
      <c r="D101" s="147" t="s">
        <v>269</v>
      </c>
      <c r="E101" s="147" t="s">
        <v>386</v>
      </c>
      <c r="F101" s="132"/>
      <c r="G101" s="132"/>
      <c r="H101" s="132"/>
      <c r="I101" s="158"/>
    </row>
    <row r="102" spans="1:9" ht="39.6" outlineLevel="1">
      <c r="A102" s="141">
        <f t="shared" ca="1" si="5"/>
        <v>72</v>
      </c>
      <c r="B102" s="132" t="s">
        <v>405</v>
      </c>
      <c r="C102" s="176" t="s">
        <v>411</v>
      </c>
      <c r="D102" s="177" t="s">
        <v>278</v>
      </c>
      <c r="E102" s="147">
        <v>1234567890</v>
      </c>
      <c r="F102" s="132"/>
      <c r="G102" s="132"/>
      <c r="H102" s="132"/>
      <c r="I102" s="158"/>
    </row>
    <row r="103" spans="1:9" ht="39.6" outlineLevel="1">
      <c r="A103" s="141">
        <f t="shared" ca="1" si="5"/>
        <v>73</v>
      </c>
      <c r="B103" s="132" t="s">
        <v>407</v>
      </c>
      <c r="C103" s="176" t="s">
        <v>396</v>
      </c>
      <c r="D103" s="177" t="s">
        <v>278</v>
      </c>
      <c r="E103" s="147" t="s">
        <v>349</v>
      </c>
      <c r="F103" s="132"/>
      <c r="G103" s="132"/>
      <c r="H103" s="132"/>
      <c r="I103" s="158"/>
    </row>
    <row r="104" spans="1:9" ht="39.6" outlineLevel="1">
      <c r="A104" s="141">
        <f t="shared" ca="1" si="5"/>
        <v>74</v>
      </c>
      <c r="B104" s="132" t="s">
        <v>397</v>
      </c>
      <c r="C104" s="176" t="s">
        <v>272</v>
      </c>
      <c r="D104" s="177" t="s">
        <v>279</v>
      </c>
      <c r="E104" s="147" t="s">
        <v>350</v>
      </c>
      <c r="F104" s="132"/>
      <c r="G104" s="132"/>
      <c r="H104" s="132"/>
      <c r="I104" s="158"/>
    </row>
    <row r="105" spans="1:9" ht="52.8" outlineLevel="1">
      <c r="A105" s="141">
        <f t="shared" ca="1" si="5"/>
        <v>75</v>
      </c>
      <c r="B105" s="132" t="s">
        <v>419</v>
      </c>
      <c r="C105" s="176" t="s">
        <v>427</v>
      </c>
      <c r="D105" s="177" t="s">
        <v>279</v>
      </c>
      <c r="E105" s="147" t="s">
        <v>387</v>
      </c>
      <c r="F105" s="132"/>
      <c r="G105" s="132"/>
      <c r="H105" s="132"/>
      <c r="I105" s="158"/>
    </row>
    <row r="106" spans="1:9" ht="26.4" outlineLevel="1">
      <c r="A106" s="141">
        <f t="shared" ref="A106:A114" ca="1" si="6">IF(OFFSET(A106,-1,0) ="",OFFSET(A106,-2,0)+1,OFFSET(A106,-1,0)+1 )</f>
        <v>76</v>
      </c>
      <c r="B106" s="132" t="s">
        <v>398</v>
      </c>
      <c r="C106" s="176" t="s">
        <v>273</v>
      </c>
      <c r="D106" s="147" t="s">
        <v>277</v>
      </c>
      <c r="E106" s="147"/>
      <c r="F106" s="132"/>
      <c r="G106" s="132"/>
      <c r="H106" s="132"/>
      <c r="I106" s="158"/>
    </row>
    <row r="107" spans="1:9" ht="39.6" outlineLevel="1">
      <c r="A107" s="141">
        <f t="shared" ca="1" si="6"/>
        <v>77</v>
      </c>
      <c r="B107" s="132" t="s">
        <v>257</v>
      </c>
      <c r="C107" s="176" t="s">
        <v>428</v>
      </c>
      <c r="D107" s="177" t="s">
        <v>415</v>
      </c>
      <c r="E107" s="147" t="s">
        <v>429</v>
      </c>
      <c r="F107" s="132"/>
      <c r="G107" s="132"/>
      <c r="H107" s="132"/>
      <c r="I107" s="158"/>
    </row>
    <row r="108" spans="1:9" ht="26.4" outlineLevel="1">
      <c r="A108" s="141">
        <f t="shared" ca="1" si="6"/>
        <v>78</v>
      </c>
      <c r="B108" s="132" t="s">
        <v>203</v>
      </c>
      <c r="C108" s="176" t="s">
        <v>264</v>
      </c>
      <c r="D108" s="147" t="s">
        <v>277</v>
      </c>
      <c r="E108" s="147"/>
      <c r="F108" s="132"/>
      <c r="G108" s="132"/>
      <c r="H108" s="132"/>
      <c r="I108" s="158"/>
    </row>
    <row r="109" spans="1:9" ht="52.8" outlineLevel="1">
      <c r="A109" s="141">
        <f t="shared" ca="1" si="6"/>
        <v>79</v>
      </c>
      <c r="B109" s="132" t="s">
        <v>242</v>
      </c>
      <c r="C109" s="132" t="s">
        <v>388</v>
      </c>
      <c r="D109" s="147" t="s">
        <v>266</v>
      </c>
      <c r="E109" s="147">
        <v>123</v>
      </c>
      <c r="F109" s="132"/>
      <c r="G109" s="132"/>
      <c r="H109" s="132"/>
      <c r="I109" s="158"/>
    </row>
    <row r="110" spans="1:9" ht="39.6" outlineLevel="1">
      <c r="A110" s="141">
        <f t="shared" ca="1" si="6"/>
        <v>80</v>
      </c>
      <c r="B110" s="132" t="s">
        <v>207</v>
      </c>
      <c r="C110" s="132" t="s">
        <v>370</v>
      </c>
      <c r="D110" s="147" t="s">
        <v>269</v>
      </c>
      <c r="E110" s="147" t="s">
        <v>377</v>
      </c>
      <c r="F110" s="132"/>
      <c r="G110" s="132"/>
      <c r="H110" s="132"/>
      <c r="I110" s="158"/>
    </row>
    <row r="111" spans="1:9" ht="39.6" outlineLevel="1">
      <c r="A111" s="141">
        <f t="shared" ca="1" si="6"/>
        <v>81</v>
      </c>
      <c r="B111" s="132" t="s">
        <v>259</v>
      </c>
      <c r="C111" s="132" t="s">
        <v>389</v>
      </c>
      <c r="D111" s="147" t="s">
        <v>269</v>
      </c>
      <c r="E111" s="147" t="s">
        <v>390</v>
      </c>
      <c r="F111" s="132"/>
      <c r="G111" s="132"/>
      <c r="H111" s="132"/>
      <c r="I111" s="158"/>
    </row>
    <row r="112" spans="1:9" ht="66" outlineLevel="1">
      <c r="A112" s="141">
        <f t="shared" ca="1" si="6"/>
        <v>82</v>
      </c>
      <c r="B112" s="132" t="s">
        <v>208</v>
      </c>
      <c r="C112" s="132" t="s">
        <v>372</v>
      </c>
      <c r="D112" s="147" t="s">
        <v>269</v>
      </c>
      <c r="E112" s="147" t="s">
        <v>373</v>
      </c>
      <c r="F112" s="132"/>
      <c r="G112" s="132"/>
      <c r="H112" s="132"/>
      <c r="I112" s="158"/>
    </row>
    <row r="113" spans="1:9" ht="39.6" outlineLevel="1">
      <c r="A113" s="141">
        <f t="shared" ca="1" si="6"/>
        <v>83</v>
      </c>
      <c r="B113" s="132" t="s">
        <v>209</v>
      </c>
      <c r="C113" s="132" t="s">
        <v>374</v>
      </c>
      <c r="D113" s="147" t="s">
        <v>316</v>
      </c>
      <c r="E113" s="147" t="s">
        <v>375</v>
      </c>
      <c r="F113" s="132"/>
      <c r="G113" s="132"/>
      <c r="H113" s="132"/>
      <c r="I113" s="158"/>
    </row>
    <row r="114" spans="1:9" ht="66" outlineLevel="1">
      <c r="A114" s="141">
        <f t="shared" ca="1" si="6"/>
        <v>84</v>
      </c>
      <c r="B114" s="132" t="s">
        <v>210</v>
      </c>
      <c r="C114" s="132" t="s">
        <v>378</v>
      </c>
      <c r="D114" s="147" t="s">
        <v>316</v>
      </c>
      <c r="E114" s="147" t="s">
        <v>379</v>
      </c>
      <c r="F114" s="132"/>
      <c r="G114" s="132"/>
      <c r="H114" s="132"/>
      <c r="I114" s="158"/>
    </row>
    <row r="115" spans="1:9">
      <c r="A115" s="160"/>
      <c r="B115" s="260" t="s">
        <v>218</v>
      </c>
      <c r="C115" s="261"/>
      <c r="D115" s="262"/>
      <c r="E115" s="160"/>
      <c r="F115" s="172"/>
      <c r="G115" s="172"/>
      <c r="H115" s="172"/>
      <c r="I115" s="160"/>
    </row>
    <row r="116" spans="1:9">
      <c r="A116" s="199"/>
      <c r="B116" s="209" t="s">
        <v>347</v>
      </c>
      <c r="C116" s="210"/>
      <c r="D116" s="211"/>
      <c r="E116" s="199"/>
      <c r="F116" s="202"/>
      <c r="G116" s="202"/>
      <c r="H116" s="202"/>
      <c r="I116" s="199"/>
    </row>
    <row r="117" spans="1:9">
      <c r="A117" s="141">
        <f ca="1">IF(OFFSET(A117,-1,0) ="",OFFSET(A117,-3,0)+1,OFFSET(A117,-2,0)+1 )</f>
        <v>85</v>
      </c>
      <c r="B117" s="132" t="s">
        <v>431</v>
      </c>
      <c r="C117" s="132" t="s">
        <v>317</v>
      </c>
      <c r="D117" s="147" t="s">
        <v>319</v>
      </c>
      <c r="E117" s="147"/>
      <c r="F117" s="132"/>
      <c r="G117" s="132"/>
      <c r="H117" s="132"/>
      <c r="I117" s="158"/>
    </row>
    <row r="118" spans="1:9">
      <c r="A118" s="141">
        <f ca="1">IF(OFFSET(A118,-1,0) ="",OFFSET(A118,-2,0)+1,OFFSET(A118,-1,0)+1 )</f>
        <v>86</v>
      </c>
      <c r="B118" s="132" t="s">
        <v>432</v>
      </c>
      <c r="C118" s="132" t="s">
        <v>433</v>
      </c>
      <c r="D118" s="147" t="s">
        <v>318</v>
      </c>
      <c r="E118" s="147"/>
      <c r="F118" s="132"/>
      <c r="G118" s="132"/>
      <c r="H118" s="132"/>
      <c r="I118" s="158"/>
    </row>
  </sheetData>
  <mergeCells count="18">
    <mergeCell ref="F16:H16"/>
    <mergeCell ref="B53:D53"/>
    <mergeCell ref="B71:D71"/>
    <mergeCell ref="B91:D91"/>
    <mergeCell ref="B98:D98"/>
    <mergeCell ref="B115:D115"/>
    <mergeCell ref="A1:D1"/>
    <mergeCell ref="A2:D2"/>
    <mergeCell ref="B35:D35"/>
    <mergeCell ref="B6:D6"/>
    <mergeCell ref="B7:D7"/>
    <mergeCell ref="B8:D8"/>
    <mergeCell ref="B18:D18"/>
    <mergeCell ref="B20:D20"/>
    <mergeCell ref="E2:E3"/>
    <mergeCell ref="C3:D3"/>
    <mergeCell ref="B4:D4"/>
    <mergeCell ref="B5:D5"/>
  </mergeCells>
  <phoneticPr fontId="67" type="noConversion"/>
  <dataValidations count="3">
    <dataValidation showDropDown="1" showErrorMessage="1" sqref="F16:H17" xr:uid="{00000000-0002-0000-0400-000000000000}"/>
    <dataValidation allowBlank="1" showInputMessage="1" showErrorMessage="1" sqref="F18:H18" xr:uid="{00000000-0002-0000-0400-000001000000}"/>
    <dataValidation type="list" allowBlank="1" sqref="F19:H118"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44"/>
  <sheetViews>
    <sheetView showGridLines="0" topLeftCell="A13" zoomScaleNormal="100" workbookViewId="0">
      <selection activeCell="D23" sqref="D23"/>
    </sheetView>
  </sheetViews>
  <sheetFormatPr defaultColWidth="9.109375" defaultRowHeight="13.2"/>
  <cols>
    <col min="1" max="1" width="9" style="190" customWidth="1"/>
    <col min="2" max="2" width="41.6640625" style="42" customWidth="1"/>
    <col min="3" max="3" width="39.44140625" style="42" customWidth="1"/>
    <col min="4" max="4" width="37.21875" style="42" customWidth="1"/>
    <col min="5" max="5" width="32.109375" style="42" customWidth="1"/>
    <col min="6" max="8" width="9.6640625" style="42" customWidth="1"/>
    <col min="9" max="9" width="17.6640625" style="42" customWidth="1"/>
    <col min="10" max="16384" width="9.109375" style="42"/>
  </cols>
  <sheetData>
    <row r="1" spans="1:24" s="1" customFormat="1" ht="13.8">
      <c r="A1" s="271"/>
      <c r="B1" s="271"/>
      <c r="C1" s="271"/>
      <c r="D1" s="271"/>
      <c r="E1" s="34"/>
      <c r="F1" s="34"/>
      <c r="G1" s="34"/>
      <c r="H1" s="34"/>
      <c r="I1" s="34"/>
      <c r="J1" s="34"/>
    </row>
    <row r="2" spans="1:24" s="1" customFormat="1" ht="24.6">
      <c r="A2" s="272" t="s">
        <v>70</v>
      </c>
      <c r="B2" s="272"/>
      <c r="C2" s="272"/>
      <c r="D2" s="272"/>
      <c r="E2" s="280"/>
      <c r="F2" s="23"/>
      <c r="G2" s="23"/>
      <c r="H2" s="23"/>
      <c r="I2" s="23"/>
      <c r="J2" s="23"/>
    </row>
    <row r="3" spans="1:24" s="1" customFormat="1" ht="22.8">
      <c r="A3" s="188"/>
      <c r="C3" s="273"/>
      <c r="D3" s="273"/>
      <c r="E3" s="280"/>
      <c r="F3" s="23"/>
      <c r="G3" s="23"/>
      <c r="H3" s="23"/>
      <c r="I3" s="23"/>
      <c r="J3" s="23"/>
    </row>
    <row r="4" spans="1:24" s="38" customFormat="1" ht="26.4">
      <c r="A4" s="165" t="s">
        <v>67</v>
      </c>
      <c r="B4" s="265"/>
      <c r="C4" s="265"/>
      <c r="D4" s="265"/>
      <c r="E4" s="136"/>
      <c r="F4" s="136"/>
      <c r="G4" s="136"/>
      <c r="H4" s="137"/>
      <c r="I4" s="137"/>
      <c r="X4" s="38" t="s">
        <v>93</v>
      </c>
    </row>
    <row r="5" spans="1:24" s="38" customFormat="1" ht="26.4">
      <c r="A5" s="165" t="s">
        <v>62</v>
      </c>
      <c r="B5" s="266"/>
      <c r="C5" s="265"/>
      <c r="D5" s="265"/>
      <c r="E5" s="136"/>
      <c r="F5" s="136"/>
      <c r="G5" s="136"/>
      <c r="H5" s="137"/>
      <c r="I5" s="137"/>
      <c r="X5" s="38" t="s">
        <v>94</v>
      </c>
    </row>
    <row r="6" spans="1:24" s="38" customFormat="1" ht="39.6">
      <c r="A6" s="165" t="s">
        <v>95</v>
      </c>
      <c r="B6" s="266"/>
      <c r="C6" s="265"/>
      <c r="D6" s="265"/>
      <c r="E6" s="136"/>
      <c r="F6" s="136"/>
      <c r="G6" s="136"/>
      <c r="H6" s="137"/>
      <c r="I6" s="137"/>
    </row>
    <row r="7" spans="1:24" s="38" customFormat="1" ht="26.4">
      <c r="A7" s="165" t="s">
        <v>96</v>
      </c>
      <c r="B7" s="265"/>
      <c r="C7" s="265"/>
      <c r="D7" s="265"/>
      <c r="E7" s="136"/>
      <c r="F7" s="136"/>
      <c r="G7" s="136"/>
      <c r="H7" s="138"/>
      <c r="I7" s="137"/>
      <c r="X7" s="39"/>
    </row>
    <row r="8" spans="1:24" s="40" customFormat="1" ht="26.4">
      <c r="A8" s="165" t="s">
        <v>97</v>
      </c>
      <c r="B8" s="269"/>
      <c r="C8" s="269"/>
      <c r="D8" s="269"/>
      <c r="E8" s="136"/>
      <c r="F8" s="139"/>
      <c r="G8" s="139"/>
      <c r="H8" s="139"/>
      <c r="I8" s="139"/>
    </row>
    <row r="9" spans="1:24" s="40" customFormat="1" ht="26.4">
      <c r="A9" s="166" t="s">
        <v>98</v>
      </c>
      <c r="B9" s="47" t="str">
        <f>F17</f>
        <v>Internal Build 03112011</v>
      </c>
      <c r="C9" s="47" t="str">
        <f>G17</f>
        <v>Internal build 14112011</v>
      </c>
      <c r="D9" s="47" t="str">
        <f>H17</f>
        <v>External build 16112011</v>
      </c>
      <c r="E9" s="139"/>
      <c r="F9" s="139"/>
      <c r="G9" s="139"/>
      <c r="H9" s="139"/>
      <c r="I9" s="139"/>
    </row>
    <row r="10" spans="1:24" s="40" customFormat="1">
      <c r="A10" s="167" t="s">
        <v>99</v>
      </c>
      <c r="B10" s="140">
        <f>SUM(B11:B14)</f>
        <v>0</v>
      </c>
      <c r="C10" s="140">
        <f>SUM(C11:C14)</f>
        <v>0</v>
      </c>
      <c r="D10" s="140">
        <f>SUM(D11:D14)</f>
        <v>0</v>
      </c>
      <c r="E10" s="139"/>
      <c r="F10" s="139"/>
      <c r="G10" s="139"/>
      <c r="H10" s="139"/>
      <c r="I10" s="139"/>
    </row>
    <row r="11" spans="1:24" s="40" customFormat="1">
      <c r="A11" s="167" t="s">
        <v>41</v>
      </c>
      <c r="B11" s="141">
        <f>COUNTIF($F$18:$F$49553,"*Passed")</f>
        <v>0</v>
      </c>
      <c r="C11" s="141">
        <f>COUNTIF($G$18:$G$49553,"*Passed")</f>
        <v>0</v>
      </c>
      <c r="D11" s="141">
        <f>COUNTIF($H$18:$H$49553,"*Passed")</f>
        <v>0</v>
      </c>
      <c r="E11" s="139"/>
      <c r="F11" s="139"/>
      <c r="G11" s="139"/>
      <c r="H11" s="139"/>
      <c r="I11" s="139"/>
    </row>
    <row r="12" spans="1:24" s="40" customFormat="1">
      <c r="A12" s="167" t="s">
        <v>43</v>
      </c>
      <c r="B12" s="141">
        <f>COUNTIF($F$18:$F$49273,"*Failed*")</f>
        <v>0</v>
      </c>
      <c r="C12" s="141">
        <f>COUNTIF($G$18:$G$49273,"*Failed*")</f>
        <v>0</v>
      </c>
      <c r="D12" s="141">
        <f>COUNTIF($H$18:$H$49273,"*Failed*")</f>
        <v>0</v>
      </c>
      <c r="E12" s="139"/>
      <c r="F12" s="139"/>
      <c r="G12" s="139"/>
      <c r="H12" s="139"/>
      <c r="I12" s="139"/>
    </row>
    <row r="13" spans="1:24" s="40" customFormat="1">
      <c r="A13" s="167" t="s">
        <v>45</v>
      </c>
      <c r="B13" s="141">
        <f>COUNTIF($F$18:$F$49273,"*Not Run*")</f>
        <v>0</v>
      </c>
      <c r="C13" s="141">
        <f>COUNTIF($G$18:$G$49273,"*Not Run*")</f>
        <v>0</v>
      </c>
      <c r="D13" s="141">
        <f>COUNTIF($H$18:$H$49273,"*Not Run*")</f>
        <v>0</v>
      </c>
      <c r="E13" s="135"/>
      <c r="F13" s="135"/>
      <c r="G13" s="135"/>
      <c r="H13" s="135"/>
      <c r="I13" s="135"/>
    </row>
    <row r="14" spans="1:24" s="40" customFormat="1">
      <c r="A14" s="167" t="s">
        <v>100</v>
      </c>
      <c r="B14" s="141">
        <f>COUNTIF($F$18:$F$49273,"*NA*")</f>
        <v>0</v>
      </c>
      <c r="C14" s="141">
        <f>COUNTIF($G$18:$G$49273,"*NA*")</f>
        <v>0</v>
      </c>
      <c r="D14" s="141">
        <f>COUNTIF($H$18:$H$49273,"*NA*")</f>
        <v>0</v>
      </c>
      <c r="E14" s="180"/>
      <c r="F14" s="135"/>
      <c r="G14" s="135"/>
      <c r="H14" s="135"/>
      <c r="I14" s="135"/>
    </row>
    <row r="15" spans="1:24" s="40" customFormat="1" ht="52.8">
      <c r="A15" s="167" t="s">
        <v>101</v>
      </c>
      <c r="B15" s="141">
        <f>COUNTIF($F$18:$F$49273,"*Passed in previous build*")</f>
        <v>0</v>
      </c>
      <c r="C15" s="141">
        <f>COUNTIF($G$18:$G$49273,"*Passed in previous build*")</f>
        <v>0</v>
      </c>
      <c r="D15" s="141">
        <f>COUNTIF($H$18:$H$49273,"*Passed in previous build*")</f>
        <v>0</v>
      </c>
      <c r="E15" s="135"/>
      <c r="F15" s="135"/>
      <c r="G15" s="135"/>
      <c r="H15" s="135"/>
      <c r="I15" s="135"/>
    </row>
    <row r="16" spans="1:24" s="41" customFormat="1">
      <c r="A16" s="189"/>
      <c r="B16" s="142"/>
      <c r="C16" s="142"/>
      <c r="D16" s="143"/>
      <c r="E16" s="181"/>
      <c r="F16" s="277" t="s">
        <v>98</v>
      </c>
      <c r="G16" s="278"/>
      <c r="H16" s="279"/>
      <c r="I16" s="181"/>
    </row>
    <row r="17" spans="1:9" s="41" customFormat="1" ht="39.6">
      <c r="A17" s="108" t="s">
        <v>102</v>
      </c>
      <c r="B17" s="108" t="s">
        <v>103</v>
      </c>
      <c r="C17" s="108" t="s">
        <v>104</v>
      </c>
      <c r="D17" s="108" t="s">
        <v>105</v>
      </c>
      <c r="E17" s="109" t="s">
        <v>106</v>
      </c>
      <c r="F17" s="108" t="s">
        <v>107</v>
      </c>
      <c r="G17" s="108" t="s">
        <v>108</v>
      </c>
      <c r="H17" s="108" t="s">
        <v>109</v>
      </c>
      <c r="I17" s="108" t="s">
        <v>110</v>
      </c>
    </row>
    <row r="18" spans="1:9" s="184" customFormat="1" ht="13.8">
      <c r="A18" s="183"/>
      <c r="B18" s="274" t="s">
        <v>248</v>
      </c>
      <c r="C18" s="275"/>
      <c r="D18" s="276"/>
      <c r="E18" s="134"/>
      <c r="F18" s="172"/>
      <c r="G18" s="172"/>
      <c r="H18" s="172"/>
      <c r="I18" s="134"/>
    </row>
    <row r="19" spans="1:9" s="184" customFormat="1" ht="13.8">
      <c r="A19" s="214"/>
      <c r="B19" s="215" t="s">
        <v>347</v>
      </c>
      <c r="C19" s="216"/>
      <c r="D19" s="217"/>
      <c r="E19" s="218"/>
      <c r="F19" s="207"/>
      <c r="G19" s="207"/>
      <c r="H19" s="207"/>
      <c r="I19" s="218"/>
    </row>
    <row r="20" spans="1:9" s="43" customFormat="1" ht="39.6">
      <c r="A20" s="182">
        <v>1</v>
      </c>
      <c r="B20" s="132" t="s">
        <v>223</v>
      </c>
      <c r="C20" s="185" t="s">
        <v>320</v>
      </c>
      <c r="D20" s="146" t="s">
        <v>321</v>
      </c>
      <c r="E20" s="226"/>
      <c r="F20" s="132"/>
      <c r="G20" s="132"/>
      <c r="H20" s="132"/>
      <c r="I20" s="133"/>
    </row>
    <row r="21" spans="1:9" s="43" customFormat="1" ht="26.4">
      <c r="A21" s="182">
        <f t="shared" ref="A21:A27" ca="1" si="0">IF(OFFSET(A21,-1,0) ="",OFFSET(A21,-2,0)+1,OFFSET(A21,-1,0)+1 )</f>
        <v>2</v>
      </c>
      <c r="B21" s="186" t="s">
        <v>219</v>
      </c>
      <c r="C21" s="132" t="s">
        <v>322</v>
      </c>
      <c r="D21" s="224" t="s">
        <v>321</v>
      </c>
      <c r="E21" s="229"/>
      <c r="F21" s="225"/>
      <c r="G21" s="132"/>
      <c r="H21" s="132"/>
      <c r="I21" s="133"/>
    </row>
    <row r="22" spans="1:9" s="43" customFormat="1" ht="26.4">
      <c r="A22" s="182">
        <f t="shared" ca="1" si="0"/>
        <v>3</v>
      </c>
      <c r="B22" s="193" t="s">
        <v>436</v>
      </c>
      <c r="C22" s="185" t="s">
        <v>323</v>
      </c>
      <c r="D22" s="198" t="s">
        <v>324</v>
      </c>
      <c r="E22" s="228"/>
      <c r="F22" s="225"/>
      <c r="G22" s="132"/>
      <c r="H22" s="132"/>
      <c r="I22" s="133"/>
    </row>
    <row r="23" spans="1:9" s="43" customFormat="1" ht="39.6">
      <c r="A23" s="182">
        <f t="shared" ca="1" si="0"/>
        <v>4</v>
      </c>
      <c r="B23" s="193" t="s">
        <v>437</v>
      </c>
      <c r="C23" s="185" t="s">
        <v>325</v>
      </c>
      <c r="D23" s="146" t="s">
        <v>321</v>
      </c>
      <c r="E23" s="223"/>
      <c r="F23" s="132"/>
      <c r="G23" s="230"/>
      <c r="H23" s="132"/>
      <c r="I23" s="133"/>
    </row>
    <row r="24" spans="1:9" s="43" customFormat="1" ht="39.6">
      <c r="A24" s="182">
        <f t="shared" ca="1" si="0"/>
        <v>5</v>
      </c>
      <c r="B24" s="193" t="s">
        <v>438</v>
      </c>
      <c r="C24" s="185" t="s">
        <v>326</v>
      </c>
      <c r="D24" s="198" t="s">
        <v>327</v>
      </c>
      <c r="E24" s="227"/>
      <c r="F24" s="225"/>
      <c r="G24" s="231"/>
      <c r="H24" s="132"/>
      <c r="I24" s="133"/>
    </row>
    <row r="25" spans="1:9" s="43" customFormat="1" ht="52.8">
      <c r="A25" s="182">
        <f t="shared" ca="1" si="0"/>
        <v>6</v>
      </c>
      <c r="B25" s="193" t="s">
        <v>439</v>
      </c>
      <c r="C25" s="187" t="s">
        <v>330</v>
      </c>
      <c r="D25" s="198" t="s">
        <v>328</v>
      </c>
      <c r="E25" s="229"/>
      <c r="F25" s="225"/>
      <c r="G25" s="132"/>
      <c r="H25" s="132"/>
      <c r="I25" s="133"/>
    </row>
    <row r="26" spans="1:9" s="43" customFormat="1" ht="39.6">
      <c r="A26" s="182">
        <f t="shared" ca="1" si="0"/>
        <v>7</v>
      </c>
      <c r="B26" s="193" t="s">
        <v>440</v>
      </c>
      <c r="C26" s="187" t="s">
        <v>329</v>
      </c>
      <c r="D26" s="198" t="s">
        <v>328</v>
      </c>
      <c r="E26" s="228"/>
      <c r="F26" s="225"/>
      <c r="G26" s="132"/>
      <c r="H26" s="132"/>
      <c r="I26" s="133"/>
    </row>
    <row r="27" spans="1:9" s="43" customFormat="1" ht="26.4">
      <c r="A27" s="182">
        <f t="shared" ca="1" si="0"/>
        <v>8</v>
      </c>
      <c r="B27" s="193" t="s">
        <v>441</v>
      </c>
      <c r="C27" s="187" t="s">
        <v>331</v>
      </c>
      <c r="D27" s="198" t="s">
        <v>324</v>
      </c>
      <c r="E27" s="220"/>
      <c r="F27" s="132"/>
      <c r="G27" s="132"/>
      <c r="H27" s="132"/>
      <c r="I27" s="133"/>
    </row>
    <row r="28" spans="1:9" s="184" customFormat="1" ht="13.8">
      <c r="A28" s="183"/>
      <c r="B28" s="274" t="s">
        <v>249</v>
      </c>
      <c r="C28" s="275"/>
      <c r="D28" s="276"/>
      <c r="E28" s="134"/>
      <c r="F28" s="172"/>
      <c r="G28" s="172"/>
      <c r="H28" s="172"/>
      <c r="I28" s="134"/>
    </row>
    <row r="29" spans="1:9" s="184" customFormat="1" ht="13.8">
      <c r="A29" s="214"/>
      <c r="B29" s="215" t="s">
        <v>347</v>
      </c>
      <c r="C29" s="216"/>
      <c r="D29" s="217"/>
      <c r="E29" s="218"/>
      <c r="F29" s="207"/>
      <c r="G29" s="207"/>
      <c r="H29" s="207"/>
      <c r="I29" s="218"/>
    </row>
    <row r="30" spans="1:9" s="43" customFormat="1" ht="26.4">
      <c r="A30" s="182">
        <f ca="1">IF(OFFSET(A30,-1,0) ="",OFFSET(A30,-3,0)+1,OFFSET(A30,-2,0)+1 )</f>
        <v>9</v>
      </c>
      <c r="B30" s="132" t="s">
        <v>224</v>
      </c>
      <c r="C30" s="132" t="s">
        <v>332</v>
      </c>
      <c r="D30" s="147" t="s">
        <v>333</v>
      </c>
      <c r="E30" s="147"/>
      <c r="F30" s="132"/>
      <c r="G30" s="132"/>
      <c r="H30" s="132"/>
      <c r="I30" s="133"/>
    </row>
    <row r="31" spans="1:9" s="184" customFormat="1" ht="13.8">
      <c r="A31" s="183"/>
      <c r="B31" s="274" t="s">
        <v>250</v>
      </c>
      <c r="C31" s="275"/>
      <c r="D31" s="276"/>
      <c r="E31" s="134"/>
      <c r="F31" s="172"/>
      <c r="G31" s="172"/>
      <c r="H31" s="172"/>
      <c r="I31" s="134"/>
    </row>
    <row r="32" spans="1:9" s="184" customFormat="1" ht="13.8">
      <c r="A32" s="214"/>
      <c r="B32" s="215" t="s">
        <v>347</v>
      </c>
      <c r="C32" s="216"/>
      <c r="D32" s="217"/>
      <c r="E32" s="218"/>
      <c r="F32" s="207"/>
      <c r="G32" s="207"/>
      <c r="H32" s="207"/>
      <c r="I32" s="218"/>
    </row>
    <row r="33" spans="1:9" s="43" customFormat="1" ht="39.6">
      <c r="A33" s="182">
        <f ca="1">IF(OFFSET(A33,-1,0) ="",OFFSET(A33,-3,0)+1,OFFSET(A33,-2,0)+1 )</f>
        <v>10</v>
      </c>
      <c r="B33" s="132" t="s">
        <v>225</v>
      </c>
      <c r="C33" s="132" t="s">
        <v>334</v>
      </c>
      <c r="D33" s="147" t="s">
        <v>335</v>
      </c>
      <c r="E33" s="147"/>
      <c r="F33" s="132"/>
      <c r="G33" s="132"/>
      <c r="H33" s="132"/>
      <c r="I33" s="133"/>
    </row>
    <row r="34" spans="1:9" s="184" customFormat="1" ht="13.8">
      <c r="A34" s="183"/>
      <c r="B34" s="274" t="s">
        <v>251</v>
      </c>
      <c r="C34" s="275"/>
      <c r="D34" s="276"/>
      <c r="E34" s="134"/>
      <c r="F34" s="172"/>
      <c r="G34" s="172"/>
      <c r="H34" s="172"/>
      <c r="I34" s="134"/>
    </row>
    <row r="35" spans="1:9" s="184" customFormat="1" ht="13.8">
      <c r="A35" s="214"/>
      <c r="B35" s="215" t="s">
        <v>347</v>
      </c>
      <c r="C35" s="216"/>
      <c r="D35" s="217"/>
      <c r="E35" s="218"/>
      <c r="F35" s="207"/>
      <c r="G35" s="207"/>
      <c r="H35" s="207"/>
      <c r="I35" s="218"/>
    </row>
    <row r="36" spans="1:9" s="43" customFormat="1" ht="26.4">
      <c r="A36" s="182">
        <f ca="1">IF(OFFSET(A36,-1,0) ="",OFFSET(A36,-3,0)+1,OFFSET(A36,-2,0)+1 )</f>
        <v>11</v>
      </c>
      <c r="B36" s="132" t="s">
        <v>226</v>
      </c>
      <c r="C36" s="132" t="s">
        <v>336</v>
      </c>
      <c r="D36" s="147" t="s">
        <v>337</v>
      </c>
      <c r="E36" s="149"/>
      <c r="F36" s="132"/>
      <c r="G36" s="132"/>
      <c r="H36" s="132"/>
      <c r="I36" s="133"/>
    </row>
    <row r="37" spans="1:9" s="184" customFormat="1" ht="13.8">
      <c r="A37" s="183"/>
      <c r="B37" s="274" t="s">
        <v>252</v>
      </c>
      <c r="C37" s="275"/>
      <c r="D37" s="276"/>
      <c r="E37" s="134"/>
      <c r="F37" s="172"/>
      <c r="G37" s="172"/>
      <c r="H37" s="172"/>
      <c r="I37" s="134"/>
    </row>
    <row r="38" spans="1:9" s="184" customFormat="1" ht="13.8">
      <c r="A38" s="214"/>
      <c r="B38" s="215" t="s">
        <v>347</v>
      </c>
      <c r="C38" s="216"/>
      <c r="D38" s="217"/>
      <c r="E38" s="218"/>
      <c r="F38" s="207"/>
      <c r="G38" s="207"/>
      <c r="H38" s="207"/>
      <c r="I38" s="218"/>
    </row>
    <row r="39" spans="1:9" s="43" customFormat="1" ht="39.6">
      <c r="A39" s="182">
        <f ca="1">IF(OFFSET(A39,-1,0) ="",OFFSET(A39,-3,0)+1,OFFSET(A39,-2,0)+1 )</f>
        <v>12</v>
      </c>
      <c r="B39" s="132" t="s">
        <v>220</v>
      </c>
      <c r="C39" s="147" t="s">
        <v>338</v>
      </c>
      <c r="D39" s="146" t="s">
        <v>339</v>
      </c>
      <c r="E39" s="147"/>
      <c r="F39" s="132"/>
      <c r="G39" s="132"/>
      <c r="H39" s="132"/>
      <c r="I39" s="133"/>
    </row>
    <row r="40" spans="1:9" s="43" customFormat="1" ht="26.4">
      <c r="A40" s="182">
        <f ca="1">IF(OFFSET(A40,-1,0) ="",OFFSET(A40,-2,0)+1,OFFSET(A40,-1,0)+1 )</f>
        <v>13</v>
      </c>
      <c r="B40" s="132" t="s">
        <v>221</v>
      </c>
      <c r="C40" s="147" t="s">
        <v>338</v>
      </c>
      <c r="D40" s="146" t="s">
        <v>340</v>
      </c>
      <c r="E40" s="147"/>
      <c r="F40" s="132"/>
      <c r="G40" s="132"/>
      <c r="H40" s="132"/>
      <c r="I40" s="133"/>
    </row>
    <row r="41" spans="1:9" s="163" customFormat="1">
      <c r="A41" s="160"/>
      <c r="B41" s="260" t="s">
        <v>346</v>
      </c>
      <c r="C41" s="261"/>
      <c r="D41" s="262"/>
      <c r="E41" s="160"/>
      <c r="F41" s="172"/>
      <c r="G41" s="172"/>
      <c r="H41" s="172"/>
      <c r="I41" s="160"/>
    </row>
    <row r="42" spans="1:9" s="163" customFormat="1">
      <c r="A42" s="203"/>
      <c r="B42" s="209" t="s">
        <v>347</v>
      </c>
      <c r="C42" s="212"/>
      <c r="D42" s="213"/>
      <c r="E42" s="203"/>
      <c r="F42" s="207"/>
      <c r="G42" s="207"/>
      <c r="H42" s="207"/>
      <c r="I42" s="203"/>
    </row>
    <row r="43" spans="1:9" s="163" customFormat="1" ht="26.4">
      <c r="A43" s="141">
        <f ca="1">IF(OFFSET(A43,-1,0) ="",OFFSET(A43,-3,0)+1,OFFSET(A43,-2,0)+1 )</f>
        <v>14</v>
      </c>
      <c r="B43" s="132" t="s">
        <v>228</v>
      </c>
      <c r="C43" s="132" t="s">
        <v>344</v>
      </c>
      <c r="D43" s="147" t="s">
        <v>342</v>
      </c>
      <c r="E43" s="147"/>
      <c r="F43" s="132"/>
      <c r="G43" s="132"/>
      <c r="H43" s="132"/>
      <c r="I43" s="158"/>
    </row>
    <row r="44" spans="1:9" s="163" customFormat="1" ht="26.4">
      <c r="A44" s="141">
        <f ca="1">IF(OFFSET(A44,-1,0) ="",OFFSET(A44,-2,0)+1,OFFSET(A44,-1,0)+1 )</f>
        <v>15</v>
      </c>
      <c r="B44" s="132" t="s">
        <v>227</v>
      </c>
      <c r="C44" s="132" t="s">
        <v>345</v>
      </c>
      <c r="D44" s="147" t="s">
        <v>341</v>
      </c>
      <c r="E44" s="147"/>
      <c r="F44" s="132"/>
      <c r="G44" s="132"/>
      <c r="H44" s="132"/>
      <c r="I44" s="158"/>
    </row>
  </sheetData>
  <mergeCells count="16">
    <mergeCell ref="B41:D41"/>
    <mergeCell ref="F16:H16"/>
    <mergeCell ref="E2:E3"/>
    <mergeCell ref="B18:D18"/>
    <mergeCell ref="B28:D28"/>
    <mergeCell ref="B5:D5"/>
    <mergeCell ref="B6:D6"/>
    <mergeCell ref="B7:D7"/>
    <mergeCell ref="B8:D8"/>
    <mergeCell ref="A1:D1"/>
    <mergeCell ref="A2:D2"/>
    <mergeCell ref="C3:D3"/>
    <mergeCell ref="B4:D4"/>
    <mergeCell ref="B37:D37"/>
    <mergeCell ref="B31:D31"/>
    <mergeCell ref="B34:D34"/>
  </mergeCells>
  <dataValidations count="3">
    <dataValidation type="list" allowBlank="1" showErrorMessage="1" sqref="F46:H59" xr:uid="{00000000-0002-0000-0500-000000000000}">
      <formula1>#REF!</formula1>
      <formula2>0</formula2>
    </dataValidation>
    <dataValidation showDropDown="1" showErrorMessage="1" sqref="F16:H17" xr:uid="{00000000-0002-0000-0500-000002000000}"/>
    <dataValidation type="list" allowBlank="1" sqref="F18:H4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H6" sqref="H6"/>
    </sheetView>
  </sheetViews>
  <sheetFormatPr defaultColWidth="9.109375" defaultRowHeight="13.8"/>
  <cols>
    <col min="1" max="1" width="4" style="48" customWidth="1"/>
    <col min="2" max="2" width="16.109375" style="49" customWidth="1"/>
    <col min="3" max="3" width="19" style="49" customWidth="1"/>
    <col min="4" max="4" width="20.44140625" style="49" customWidth="1"/>
    <col min="5" max="5" width="16.33203125" style="49" customWidth="1"/>
    <col min="6" max="6" width="19" style="49" customWidth="1"/>
    <col min="7" max="7" width="15" style="51" customWidth="1"/>
    <col min="8" max="8" width="23.5546875" style="51" customWidth="1"/>
    <col min="9" max="9" width="25.44140625" style="51" customWidth="1"/>
    <col min="10" max="10" width="21" style="51" customWidth="1"/>
    <col min="11" max="11" width="11.44140625" style="51" customWidth="1"/>
    <col min="12" max="12" width="17.33203125" style="51" customWidth="1"/>
    <col min="13" max="13" width="17.33203125" style="49" customWidth="1"/>
    <col min="14" max="14" width="14.109375" style="49" customWidth="1"/>
    <col min="15" max="15" width="18.44140625" style="49" customWidth="1"/>
    <col min="16" max="16384" width="9.109375" style="49"/>
  </cols>
  <sheetData>
    <row r="1" spans="1:12">
      <c r="G1" s="50" t="s">
        <v>113</v>
      </c>
    </row>
    <row r="2" spans="1:12" s="53" customFormat="1" ht="24.6">
      <c r="A2" s="52"/>
      <c r="C2" s="299" t="s">
        <v>114</v>
      </c>
      <c r="D2" s="299"/>
      <c r="E2" s="299"/>
      <c r="F2" s="299"/>
      <c r="G2" s="299"/>
      <c r="H2" s="54" t="s">
        <v>115</v>
      </c>
      <c r="I2" s="55"/>
      <c r="J2" s="55"/>
      <c r="K2" s="55"/>
      <c r="L2" s="55"/>
    </row>
    <row r="3" spans="1:12" s="53" customFormat="1" ht="22.8">
      <c r="A3" s="52"/>
      <c r="C3" s="300" t="s">
        <v>116</v>
      </c>
      <c r="D3" s="300"/>
      <c r="E3" s="122"/>
      <c r="F3" s="301" t="s">
        <v>117</v>
      </c>
      <c r="G3" s="301"/>
      <c r="H3" s="55"/>
      <c r="I3" s="55"/>
      <c r="J3" s="56"/>
      <c r="K3" s="55"/>
      <c r="L3" s="55"/>
    </row>
    <row r="4" spans="1:12">
      <c r="A4" s="52"/>
      <c r="D4" s="57"/>
      <c r="E4" s="57"/>
      <c r="H4" s="58"/>
    </row>
    <row r="5" spans="1:12" s="59" customFormat="1" ht="14.4">
      <c r="A5" s="52"/>
      <c r="D5" s="60"/>
      <c r="E5" s="60"/>
      <c r="G5" s="61"/>
      <c r="H5" s="62"/>
      <c r="I5" s="61"/>
      <c r="J5" s="61"/>
      <c r="K5" s="61"/>
      <c r="L5" s="61"/>
    </row>
    <row r="6" spans="1:12" ht="21.75" customHeight="1">
      <c r="B6" s="283" t="s">
        <v>118</v>
      </c>
      <c r="C6" s="283"/>
      <c r="D6" s="63"/>
      <c r="E6" s="63"/>
      <c r="F6" s="63"/>
      <c r="G6" s="64"/>
      <c r="H6" s="64"/>
    </row>
    <row r="7" spans="1:12">
      <c r="B7" s="65" t="s">
        <v>119</v>
      </c>
      <c r="C7" s="66"/>
      <c r="D7" s="66"/>
      <c r="E7" s="66"/>
      <c r="F7" s="66"/>
      <c r="G7" s="67"/>
    </row>
    <row r="8" spans="1:12">
      <c r="A8" s="68" t="s">
        <v>58</v>
      </c>
      <c r="B8" s="125" t="s">
        <v>120</v>
      </c>
      <c r="C8" s="125" t="s">
        <v>121</v>
      </c>
      <c r="D8" s="125" t="s">
        <v>122</v>
      </c>
      <c r="E8" s="125" t="s">
        <v>123</v>
      </c>
      <c r="F8" s="125" t="s">
        <v>124</v>
      </c>
      <c r="G8" s="125" t="s">
        <v>125</v>
      </c>
      <c r="H8" s="125" t="s">
        <v>126</v>
      </c>
      <c r="I8" s="124" t="s">
        <v>127</v>
      </c>
      <c r="L8" s="49"/>
    </row>
    <row r="9" spans="1:12" s="94" customFormat="1" ht="14.4">
      <c r="A9" s="90"/>
      <c r="B9" s="91" t="s">
        <v>128</v>
      </c>
      <c r="C9" s="91" t="s">
        <v>129</v>
      </c>
      <c r="D9" s="91" t="s">
        <v>130</v>
      </c>
      <c r="E9" s="91" t="s">
        <v>131</v>
      </c>
      <c r="F9" s="91" t="s">
        <v>132</v>
      </c>
      <c r="G9" s="91" t="s">
        <v>133</v>
      </c>
      <c r="H9" s="91" t="s">
        <v>134</v>
      </c>
      <c r="I9" s="92"/>
      <c r="J9" s="93"/>
      <c r="K9" s="93"/>
    </row>
    <row r="10" spans="1:12">
      <c r="A10" s="69">
        <v>1</v>
      </c>
      <c r="B10" s="70" t="s">
        <v>66</v>
      </c>
      <c r="C10" s="70" t="s">
        <v>135</v>
      </c>
      <c r="D10" s="70" t="s">
        <v>136</v>
      </c>
      <c r="E10" s="70" t="s">
        <v>137</v>
      </c>
      <c r="F10" s="70" t="s">
        <v>138</v>
      </c>
      <c r="G10" s="70" t="s">
        <v>139</v>
      </c>
      <c r="H10" s="70" t="s">
        <v>139</v>
      </c>
      <c r="I10" s="71"/>
      <c r="L10" s="49"/>
    </row>
    <row r="11" spans="1:12" ht="20.25" customHeight="1">
      <c r="A11" s="69">
        <v>2</v>
      </c>
      <c r="B11" s="70" t="s">
        <v>67</v>
      </c>
      <c r="C11" s="70" t="s">
        <v>140</v>
      </c>
      <c r="D11" s="70" t="s">
        <v>141</v>
      </c>
      <c r="E11" s="70" t="s">
        <v>142</v>
      </c>
      <c r="F11" s="70" t="s">
        <v>138</v>
      </c>
      <c r="G11" s="70" t="s">
        <v>139</v>
      </c>
      <c r="H11" s="70" t="s">
        <v>143</v>
      </c>
      <c r="I11" s="71" t="s">
        <v>144</v>
      </c>
      <c r="L11" s="49"/>
    </row>
    <row r="12" spans="1:12" ht="20.25" customHeight="1">
      <c r="A12" s="69">
        <v>3</v>
      </c>
      <c r="B12" s="70" t="s">
        <v>145</v>
      </c>
      <c r="C12" s="70" t="s">
        <v>146</v>
      </c>
      <c r="D12" s="70" t="s">
        <v>141</v>
      </c>
      <c r="E12" s="70" t="s">
        <v>137</v>
      </c>
      <c r="F12" s="70" t="s">
        <v>147</v>
      </c>
      <c r="G12" s="70" t="s">
        <v>139</v>
      </c>
      <c r="H12" s="70" t="s">
        <v>139</v>
      </c>
      <c r="I12" s="71"/>
      <c r="L12" s="49"/>
    </row>
    <row r="13" spans="1:12" ht="15" customHeight="1">
      <c r="B13" s="72"/>
      <c r="C13" s="66"/>
      <c r="D13" s="66"/>
      <c r="E13" s="66"/>
      <c r="F13" s="66"/>
      <c r="G13" s="67"/>
    </row>
    <row r="14" spans="1:12" ht="21.75" customHeight="1">
      <c r="B14" s="283" t="s">
        <v>148</v>
      </c>
      <c r="C14" s="283"/>
      <c r="D14" s="283"/>
      <c r="E14" s="63"/>
      <c r="F14" s="63"/>
      <c r="G14" s="64"/>
      <c r="H14" s="64"/>
    </row>
    <row r="15" spans="1:12">
      <c r="B15" s="65" t="s">
        <v>149</v>
      </c>
      <c r="C15" s="66"/>
      <c r="D15" s="66"/>
      <c r="E15" s="66"/>
      <c r="F15" s="66"/>
      <c r="G15" s="67"/>
    </row>
    <row r="16" spans="1:12" ht="31.5" customHeight="1">
      <c r="A16" s="68" t="s">
        <v>58</v>
      </c>
      <c r="B16" s="125" t="s">
        <v>150</v>
      </c>
      <c r="C16" s="125" t="s">
        <v>41</v>
      </c>
      <c r="D16" s="125" t="s">
        <v>43</v>
      </c>
      <c r="E16" s="125" t="s">
        <v>143</v>
      </c>
      <c r="F16" s="125" t="s">
        <v>45</v>
      </c>
      <c r="G16" s="125" t="s">
        <v>151</v>
      </c>
      <c r="L16" s="49"/>
    </row>
    <row r="17" spans="1:12" s="94" customFormat="1" ht="52.8">
      <c r="A17" s="90"/>
      <c r="B17" s="91" t="s">
        <v>128</v>
      </c>
      <c r="C17" s="95" t="s">
        <v>152</v>
      </c>
      <c r="D17" s="95" t="s">
        <v>153</v>
      </c>
      <c r="E17" s="95" t="s">
        <v>154</v>
      </c>
      <c r="F17" s="95" t="s">
        <v>155</v>
      </c>
      <c r="G17" s="95" t="s">
        <v>156</v>
      </c>
      <c r="H17" s="93"/>
      <c r="I17" s="93"/>
      <c r="J17" s="93"/>
      <c r="K17" s="93"/>
    </row>
    <row r="18" spans="1:12">
      <c r="A18" s="69">
        <v>1</v>
      </c>
      <c r="B18" s="70" t="s">
        <v>66</v>
      </c>
      <c r="C18" s="73">
        <f>VALIDATION!D11</f>
        <v>0</v>
      </c>
      <c r="D18" s="73">
        <f>VALIDATION!D12</f>
        <v>0</v>
      </c>
      <c r="E18" s="73">
        <f>VALIDATION!D14</f>
        <v>0</v>
      </c>
      <c r="F18" s="73">
        <f>VALIDATION!D13</f>
        <v>0</v>
      </c>
      <c r="G18" s="73">
        <f>VALIDATION!D15</f>
        <v>0</v>
      </c>
      <c r="L18" s="49"/>
    </row>
    <row r="19" spans="1:12" ht="20.25" customHeight="1">
      <c r="A19" s="69">
        <v>2</v>
      </c>
      <c r="B19" s="70" t="s">
        <v>145</v>
      </c>
      <c r="C19" s="73" t="e">
        <f>#REF!</f>
        <v>#REF!</v>
      </c>
      <c r="D19" s="73" t="e">
        <f>#REF!</f>
        <v>#REF!</v>
      </c>
      <c r="E19" s="73" t="e">
        <f>#REF!</f>
        <v>#REF!</v>
      </c>
      <c r="F19" s="73" t="e">
        <f>#REF!</f>
        <v>#REF!</v>
      </c>
      <c r="G19" s="73" t="e">
        <f>#REF!</f>
        <v>#REF!</v>
      </c>
      <c r="L19" s="49"/>
    </row>
    <row r="20" spans="1:12" ht="20.25" customHeight="1">
      <c r="A20" s="69">
        <v>3</v>
      </c>
      <c r="B20" s="70" t="s">
        <v>99</v>
      </c>
      <c r="C20" s="73" t="e">
        <f>SUM(C18:C19)</f>
        <v>#REF!</v>
      </c>
      <c r="D20" s="73" t="e">
        <f t="shared" ref="D20:G20" si="0">SUM(D18:D19)</f>
        <v>#REF!</v>
      </c>
      <c r="E20" s="73" t="e">
        <f t="shared" si="0"/>
        <v>#REF!</v>
      </c>
      <c r="F20" s="73" t="e">
        <f t="shared" si="0"/>
        <v>#REF!</v>
      </c>
      <c r="G20" s="73" t="e">
        <f t="shared" si="0"/>
        <v>#REF!</v>
      </c>
      <c r="L20" s="49"/>
    </row>
    <row r="21" spans="1:12" ht="20.25" customHeight="1">
      <c r="A21" s="75"/>
      <c r="B21" s="76"/>
      <c r="C21" s="89" t="s">
        <v>157</v>
      </c>
      <c r="D21" s="88" t="e">
        <f>SUM(C20,D20,G20)/SUM(C20:G20)</f>
        <v>#REF!</v>
      </c>
      <c r="E21" s="77"/>
      <c r="F21" s="77"/>
      <c r="G21" s="77"/>
      <c r="L21" s="49"/>
    </row>
    <row r="22" spans="1:12">
      <c r="B22" s="72"/>
      <c r="C22" s="66"/>
      <c r="D22" s="66"/>
      <c r="E22" s="66"/>
      <c r="F22" s="66"/>
      <c r="G22" s="67"/>
    </row>
    <row r="23" spans="1:12" ht="21.75" customHeight="1">
      <c r="B23" s="283" t="s">
        <v>158</v>
      </c>
      <c r="C23" s="283"/>
      <c r="D23" s="283"/>
      <c r="E23" s="63"/>
      <c r="F23" s="63"/>
      <c r="G23" s="64"/>
      <c r="H23" s="64"/>
    </row>
    <row r="24" spans="1:12" ht="21.75" customHeight="1">
      <c r="B24" s="65" t="s">
        <v>159</v>
      </c>
      <c r="C24" s="123"/>
      <c r="D24" s="123"/>
      <c r="E24" s="63"/>
      <c r="F24" s="63"/>
      <c r="G24" s="64"/>
      <c r="H24" s="64"/>
    </row>
    <row r="25" spans="1:12" ht="14.4">
      <c r="B25" s="74" t="s">
        <v>160</v>
      </c>
      <c r="C25" s="66"/>
      <c r="D25" s="66"/>
      <c r="E25" s="66"/>
      <c r="F25" s="66"/>
      <c r="G25" s="67"/>
    </row>
    <row r="26" spans="1:12" ht="18.75" customHeight="1">
      <c r="A26" s="68" t="s">
        <v>58</v>
      </c>
      <c r="B26" s="125" t="s">
        <v>161</v>
      </c>
      <c r="C26" s="125" t="s">
        <v>162</v>
      </c>
      <c r="D26" s="125" t="s">
        <v>163</v>
      </c>
      <c r="E26" s="125" t="s">
        <v>164</v>
      </c>
      <c r="F26" s="125" t="s">
        <v>165</v>
      </c>
      <c r="G26" s="302" t="s">
        <v>110</v>
      </c>
      <c r="H26" s="303"/>
    </row>
    <row r="27" spans="1:12">
      <c r="A27" s="69">
        <v>1</v>
      </c>
      <c r="B27" s="70" t="s">
        <v>166</v>
      </c>
      <c r="C27" s="73" t="e">
        <f>COUNTIFS(#REF!, "*Critical*",#REF!,"*Open*")</f>
        <v>#REF!</v>
      </c>
      <c r="D27" s="73" t="e">
        <f>COUNTIFS(#REF!, "*Critical*",#REF!,"*Resolved*")</f>
        <v>#REF!</v>
      </c>
      <c r="E27" s="73" t="e">
        <f>COUNTIFS(#REF!, "*Critical*",#REF!,"*Reopened*")</f>
        <v>#REF!</v>
      </c>
      <c r="F27" s="73" t="e">
        <f>COUNTIFS(#REF!, "*Critical*",#REF!,"*Closed*") + COUNTIFS(#REF!, "*Critical*",#REF!,"*Ready for client test*")</f>
        <v>#REF!</v>
      </c>
      <c r="G27" s="294"/>
      <c r="H27" s="295"/>
    </row>
    <row r="28" spans="1:12" ht="20.25" customHeight="1">
      <c r="A28" s="69">
        <v>2</v>
      </c>
      <c r="B28" s="70" t="s">
        <v>167</v>
      </c>
      <c r="C28" s="73" t="e">
        <f>COUNTIFS(#REF!, "*Major*",#REF!,"*Open*")</f>
        <v>#REF!</v>
      </c>
      <c r="D28" s="73" t="e">
        <f>COUNTIFS(#REF!, "*Major*",#REF!,"*Resolved*")</f>
        <v>#REF!</v>
      </c>
      <c r="E28" s="73" t="e">
        <f>COUNTIFS(#REF!, "*Major*",#REF!,"*Reopened*")</f>
        <v>#REF!</v>
      </c>
      <c r="F28" s="73" t="e">
        <f>COUNTIFS(#REF!, "*Major*",#REF!,"*Closed*") + COUNTIFS(#REF!, "*Major*",#REF!,"*Ready for client test*")</f>
        <v>#REF!</v>
      </c>
      <c r="G28" s="294"/>
      <c r="H28" s="295"/>
    </row>
    <row r="29" spans="1:12" ht="20.25" customHeight="1">
      <c r="A29" s="69">
        <v>3</v>
      </c>
      <c r="B29" s="70" t="s">
        <v>168</v>
      </c>
      <c r="C29" s="73" t="e">
        <f>COUNTIFS(#REF!, "*Normal*",#REF!,"*Open*")</f>
        <v>#REF!</v>
      </c>
      <c r="D29" s="73" t="e">
        <f>COUNTIFS(#REF!, "*Normal*",#REF!,"*Resolved*")</f>
        <v>#REF!</v>
      </c>
      <c r="E29" s="73" t="e">
        <f>COUNTIFS(#REF!, "*Normal*",#REF!,"*Reopened*")</f>
        <v>#REF!</v>
      </c>
      <c r="F29" s="73" t="e">
        <f>COUNTIFS(#REF!, "*Normal*",#REF!,"*Closed*") + COUNTIFS(#REF!, "*Normal*",#REF!,"*Ready for client test*")</f>
        <v>#REF!</v>
      </c>
      <c r="G29" s="294"/>
      <c r="H29" s="295"/>
    </row>
    <row r="30" spans="1:12" ht="20.25" customHeight="1">
      <c r="A30" s="69">
        <v>4</v>
      </c>
      <c r="B30" s="70" t="s">
        <v>169</v>
      </c>
      <c r="C30" s="73" t="e">
        <f>COUNTIFS(#REF!, "*Minor*",#REF!,"*Open*")</f>
        <v>#REF!</v>
      </c>
      <c r="D30" s="73" t="e">
        <f>COUNTIFS(#REF!, "*Minor*",#REF!,"*Resolved*")</f>
        <v>#REF!</v>
      </c>
      <c r="E30" s="73" t="e">
        <f>COUNTIFS(#REF!, "*Minor*",#REF!,"*Reopened*")</f>
        <v>#REF!</v>
      </c>
      <c r="F30" s="73" t="e">
        <f>COUNTIFS(#REF!, "*Minor*",#REF!,"*Closed*") + COUNTIFS(#REF!, "*Minor*",#REF!,"*Ready for client test*")</f>
        <v>#REF!</v>
      </c>
      <c r="G30" s="294"/>
      <c r="H30" s="295"/>
    </row>
    <row r="31" spans="1:12" ht="20.25" customHeight="1">
      <c r="A31" s="69"/>
      <c r="B31" s="68" t="s">
        <v>99</v>
      </c>
      <c r="C31" s="68" t="e">
        <f>SUM(C27:C30)</f>
        <v>#REF!</v>
      </c>
      <c r="D31" s="68">
        <v>0</v>
      </c>
      <c r="E31" s="68">
        <v>0</v>
      </c>
      <c r="F31" s="68" t="e">
        <f>SUM(F27:F30)</f>
        <v>#REF!</v>
      </c>
      <c r="G31" s="294"/>
      <c r="H31" s="295"/>
    </row>
    <row r="32" spans="1:12" ht="20.25" customHeight="1">
      <c r="A32" s="75"/>
      <c r="B32" s="76"/>
      <c r="C32" s="77"/>
      <c r="D32" s="77"/>
      <c r="E32" s="77"/>
      <c r="F32" s="77"/>
      <c r="G32" s="77"/>
      <c r="H32" s="77"/>
    </row>
    <row r="33" spans="1:12" ht="14.4">
      <c r="B33" s="74" t="s">
        <v>170</v>
      </c>
      <c r="C33" s="66"/>
      <c r="D33" s="66"/>
      <c r="E33" s="66"/>
      <c r="F33" s="66"/>
      <c r="G33" s="67"/>
    </row>
    <row r="34" spans="1:12" ht="18.75" customHeight="1">
      <c r="A34" s="68" t="s">
        <v>58</v>
      </c>
      <c r="B34" s="125" t="s">
        <v>171</v>
      </c>
      <c r="C34" s="125" t="s">
        <v>172</v>
      </c>
      <c r="D34" s="125" t="s">
        <v>173</v>
      </c>
      <c r="E34" s="125" t="s">
        <v>124</v>
      </c>
      <c r="F34" s="288" t="s">
        <v>127</v>
      </c>
      <c r="G34" s="290"/>
    </row>
    <row r="35" spans="1:12" s="94" customFormat="1" ht="14.4">
      <c r="A35" s="90"/>
      <c r="B35" s="91" t="s">
        <v>174</v>
      </c>
      <c r="C35" s="95" t="s">
        <v>175</v>
      </c>
      <c r="D35" s="95" t="s">
        <v>176</v>
      </c>
      <c r="E35" s="95" t="s">
        <v>132</v>
      </c>
      <c r="F35" s="297"/>
      <c r="G35" s="298"/>
      <c r="H35" s="93"/>
      <c r="I35" s="93"/>
      <c r="J35" s="93"/>
      <c r="K35" s="93"/>
      <c r="L35" s="93"/>
    </row>
    <row r="36" spans="1:12">
      <c r="A36" s="69">
        <v>1</v>
      </c>
      <c r="B36" s="70" t="s">
        <v>112</v>
      </c>
      <c r="C36" s="73" t="s">
        <v>177</v>
      </c>
      <c r="D36" s="73" t="s">
        <v>169</v>
      </c>
      <c r="E36" s="73" t="s">
        <v>138</v>
      </c>
      <c r="F36" s="294"/>
      <c r="G36" s="295"/>
    </row>
    <row r="37" spans="1:12" ht="20.25" customHeight="1">
      <c r="A37" s="69">
        <v>2</v>
      </c>
      <c r="B37" s="70" t="s">
        <v>111</v>
      </c>
      <c r="C37" s="73" t="s">
        <v>178</v>
      </c>
      <c r="D37" s="73" t="s">
        <v>169</v>
      </c>
      <c r="E37" s="73" t="s">
        <v>138</v>
      </c>
      <c r="F37" s="294"/>
      <c r="G37" s="295"/>
    </row>
    <row r="38" spans="1:12" ht="20.25" customHeight="1">
      <c r="A38" s="75"/>
      <c r="B38" s="76"/>
      <c r="C38" s="77"/>
      <c r="D38" s="77"/>
      <c r="E38" s="77"/>
      <c r="F38" s="77"/>
      <c r="G38" s="77"/>
      <c r="H38" s="77"/>
    </row>
    <row r="39" spans="1:12" ht="21.75" customHeight="1">
      <c r="B39" s="283" t="s">
        <v>179</v>
      </c>
      <c r="C39" s="283"/>
      <c r="D39" s="63"/>
      <c r="E39" s="63"/>
      <c r="F39" s="63"/>
      <c r="G39" s="64"/>
      <c r="H39" s="64"/>
    </row>
    <row r="40" spans="1:12">
      <c r="B40" s="65" t="s">
        <v>180</v>
      </c>
      <c r="C40" s="66"/>
      <c r="D40" s="66"/>
      <c r="E40" s="66"/>
      <c r="F40" s="66"/>
      <c r="G40" s="67"/>
    </row>
    <row r="41" spans="1:12" ht="18.75" customHeight="1">
      <c r="A41" s="68" t="s">
        <v>58</v>
      </c>
      <c r="B41" s="125" t="s">
        <v>62</v>
      </c>
      <c r="C41" s="296" t="s">
        <v>181</v>
      </c>
      <c r="D41" s="296"/>
      <c r="E41" s="296" t="s">
        <v>182</v>
      </c>
      <c r="F41" s="296"/>
      <c r="G41" s="296"/>
      <c r="H41" s="68" t="s">
        <v>183</v>
      </c>
    </row>
    <row r="42" spans="1:12" ht="34.5" customHeight="1">
      <c r="A42" s="69">
        <v>1</v>
      </c>
      <c r="B42" s="126" t="s">
        <v>184</v>
      </c>
      <c r="C42" s="293" t="s">
        <v>185</v>
      </c>
      <c r="D42" s="293"/>
      <c r="E42" s="293" t="s">
        <v>186</v>
      </c>
      <c r="F42" s="293"/>
      <c r="G42" s="293"/>
      <c r="H42" s="78"/>
    </row>
    <row r="43" spans="1:12" ht="34.5" customHeight="1">
      <c r="A43" s="69">
        <v>2</v>
      </c>
      <c r="B43" s="126" t="s">
        <v>184</v>
      </c>
      <c r="C43" s="293" t="s">
        <v>185</v>
      </c>
      <c r="D43" s="293"/>
      <c r="E43" s="293" t="s">
        <v>186</v>
      </c>
      <c r="F43" s="293"/>
      <c r="G43" s="293"/>
      <c r="H43" s="78"/>
    </row>
    <row r="44" spans="1:12" ht="34.5" customHeight="1">
      <c r="A44" s="69">
        <v>3</v>
      </c>
      <c r="B44" s="126" t="s">
        <v>184</v>
      </c>
      <c r="C44" s="293" t="s">
        <v>185</v>
      </c>
      <c r="D44" s="293"/>
      <c r="E44" s="293" t="s">
        <v>186</v>
      </c>
      <c r="F44" s="293"/>
      <c r="G44" s="293"/>
      <c r="H44" s="78"/>
    </row>
    <row r="45" spans="1:12">
      <c r="B45" s="79"/>
      <c r="C45" s="79"/>
      <c r="D45" s="79"/>
      <c r="E45" s="80"/>
      <c r="F45" s="66"/>
      <c r="G45" s="67"/>
    </row>
    <row r="46" spans="1:12" ht="21.75" customHeight="1">
      <c r="B46" s="283" t="s">
        <v>187</v>
      </c>
      <c r="C46" s="283"/>
      <c r="D46" s="63"/>
      <c r="E46" s="63"/>
      <c r="F46" s="63"/>
      <c r="G46" s="64"/>
      <c r="H46" s="64"/>
    </row>
    <row r="47" spans="1:12">
      <c r="B47" s="65" t="s">
        <v>188</v>
      </c>
      <c r="C47" s="79"/>
      <c r="D47" s="79"/>
      <c r="E47" s="80"/>
      <c r="F47" s="66"/>
      <c r="G47" s="67"/>
    </row>
    <row r="48" spans="1:12" s="82" customFormat="1" ht="21" customHeight="1">
      <c r="A48" s="284" t="s">
        <v>58</v>
      </c>
      <c r="B48" s="286" t="s">
        <v>189</v>
      </c>
      <c r="C48" s="288" t="s">
        <v>190</v>
      </c>
      <c r="D48" s="289"/>
      <c r="E48" s="289"/>
      <c r="F48" s="290"/>
      <c r="G48" s="291" t="s">
        <v>157</v>
      </c>
      <c r="H48" s="291" t="s">
        <v>189</v>
      </c>
      <c r="I48" s="281" t="s">
        <v>191</v>
      </c>
      <c r="J48" s="81"/>
      <c r="K48" s="81"/>
      <c r="L48" s="81"/>
    </row>
    <row r="49" spans="1:9">
      <c r="A49" s="285"/>
      <c r="B49" s="287"/>
      <c r="C49" s="83" t="s">
        <v>166</v>
      </c>
      <c r="D49" s="83" t="s">
        <v>167</v>
      </c>
      <c r="E49" s="84" t="s">
        <v>168</v>
      </c>
      <c r="F49" s="84" t="s">
        <v>169</v>
      </c>
      <c r="G49" s="292"/>
      <c r="H49" s="292"/>
      <c r="I49" s="282"/>
    </row>
    <row r="50" spans="1:9" ht="39.6">
      <c r="A50" s="285"/>
      <c r="B50" s="287"/>
      <c r="C50" s="97" t="s">
        <v>192</v>
      </c>
      <c r="D50" s="97" t="s">
        <v>193</v>
      </c>
      <c r="E50" s="97" t="s">
        <v>194</v>
      </c>
      <c r="F50" s="97" t="s">
        <v>195</v>
      </c>
      <c r="G50" s="96" t="s">
        <v>196</v>
      </c>
      <c r="H50" s="96" t="s">
        <v>197</v>
      </c>
      <c r="I50" s="96" t="s">
        <v>197</v>
      </c>
    </row>
    <row r="51" spans="1:9" ht="39.6">
      <c r="A51" s="69">
        <v>1</v>
      </c>
      <c r="B51" s="90" t="s">
        <v>198</v>
      </c>
      <c r="C51" s="97" t="s">
        <v>192</v>
      </c>
      <c r="D51" s="97" t="s">
        <v>193</v>
      </c>
      <c r="E51" s="97" t="s">
        <v>194</v>
      </c>
      <c r="F51" s="97" t="s">
        <v>195</v>
      </c>
      <c r="G51" s="85" t="s">
        <v>196</v>
      </c>
      <c r="H51" s="85" t="s">
        <v>197</v>
      </c>
      <c r="I51" s="85" t="s">
        <v>197</v>
      </c>
    </row>
    <row r="52" spans="1:9">
      <c r="A52" s="69">
        <v>2</v>
      </c>
      <c r="B52" s="69" t="s">
        <v>65</v>
      </c>
      <c r="C52" s="85">
        <v>0</v>
      </c>
      <c r="D52" s="85">
        <v>0</v>
      </c>
      <c r="E52" s="85">
        <v>0</v>
      </c>
      <c r="F52" s="85" t="e">
        <f>SUM(C31:E31)</f>
        <v>#REF!</v>
      </c>
      <c r="G52" s="98" t="e">
        <f>D21</f>
        <v>#REF!</v>
      </c>
      <c r="H52" s="85" t="s">
        <v>197</v>
      </c>
      <c r="I52" s="85" t="s">
        <v>197</v>
      </c>
    </row>
    <row r="53" spans="1:9" ht="18.75" customHeight="1">
      <c r="B53" s="86"/>
    </row>
    <row r="54" spans="1:9">
      <c r="B54" s="87"/>
    </row>
    <row r="55" spans="1:9">
      <c r="B55" s="87"/>
    </row>
    <row r="56" spans="1:9">
      <c r="B56" s="87"/>
    </row>
    <row r="57" spans="1:9">
      <c r="B57" s="87"/>
    </row>
    <row r="58" spans="1:9">
      <c r="B58" s="87"/>
    </row>
    <row r="59" spans="1:9">
      <c r="B59" s="87"/>
    </row>
    <row r="60" spans="1:9">
      <c r="B60" s="87"/>
    </row>
    <row r="61" spans="1:9">
      <c r="B61" s="87"/>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8C6C6D-E626-49D4-9BA8-E27B2B9C9191}">
  <ds:schemaRefs>
    <ds:schemaRef ds:uri="http://schemas.microsoft.com/sharepoint/v3/contenttype/forms"/>
  </ds:schemaRefs>
</ds:datastoreItem>
</file>

<file path=customXml/itemProps2.xml><?xml version="1.0" encoding="utf-8"?>
<ds:datastoreItem xmlns:ds="http://schemas.openxmlformats.org/officeDocument/2006/customXml" ds:itemID="{A7729ACD-7A20-4344-BFA5-B224A8419F4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bca498-5e2a-459c-ade0-601c6a98c846"/>
    <ds:schemaRef ds:uri="044e8ed5-b60c-40cd-b477-04c240ccf9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6E3E4FA-795A-4742-A021-9CDC3210C50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VALIDATION</vt:lpstr>
      <vt:lpstr>FUNCTION</vt:lpstr>
      <vt:lpstr>Test report</vt:lpstr>
    </vt:vector>
  </TitlesOfParts>
  <Manager/>
  <Company>NashTech</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My Pham</cp:lastModifiedBy>
  <cp:revision/>
  <dcterms:created xsi:type="dcterms:W3CDTF">2016-08-15T09:08:57Z</dcterms:created>
  <dcterms:modified xsi:type="dcterms:W3CDTF">2022-10-28T11:37:34Z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