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7e7e3234e46657ee/Máy tính/Nash Tech/Assignment/Assignment 3/"/>
    </mc:Choice>
  </mc:AlternateContent>
  <xr:revisionPtr revIDLastSave="16" documentId="8_{97A0836E-2C01-4ED7-94B3-BE4A3B24A00C}" xr6:coauthVersionLast="47" xr6:coauthVersionMax="47" xr10:uidLastSave="{1134E50F-69A2-49D7-AB20-C9BA483137AB}"/>
  <bookViews>
    <workbookView xWindow="-108" yWindow="492" windowWidth="23256" windowHeight="12576" tabRatio="840" firstSheet="4" activeTab="4" xr2:uid="{00000000-000D-0000-FFFF-FFFF00000000}"/>
  </bookViews>
  <sheets>
    <sheet name="Record of Change" sheetId="4" r:id="rId1"/>
    <sheet name="Instruction" sheetId="5" r:id="rId2"/>
    <sheet name="Cover" sheetId="6" r:id="rId3"/>
    <sheet name="Common checklist" sheetId="7" r:id="rId4"/>
    <sheet name="VALIDATION" sheetId="8" r:id="rId5"/>
    <sheet name="FUNCTION" sheetId="9" r:id="rId6"/>
    <sheet name="Sheet3" sheetId="13" r:id="rId7"/>
    <sheet name="Test report" sheetId="10" r:id="rId8"/>
  </sheets>
  <externalReferences>
    <externalReference r:id="rId9"/>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2" i="8" l="1"/>
  <c r="A23" i="8" s="1"/>
  <c r="A24" i="8" l="1"/>
  <c r="A25" i="8" s="1"/>
  <c r="A26" i="8" s="1"/>
  <c r="A27" i="8" s="1"/>
  <c r="A28" i="8" s="1"/>
  <c r="A29" i="8" s="1"/>
  <c r="A30" i="8" s="1"/>
  <c r="A31" i="8" s="1"/>
  <c r="A32" i="8" l="1"/>
  <c r="A21" i="9"/>
  <c r="A22" i="9" s="1"/>
  <c r="A23" i="9" s="1"/>
  <c r="F30" i="10"/>
  <c r="F29" i="10"/>
  <c r="F28" i="10"/>
  <c r="F27" i="10"/>
  <c r="E30" i="10"/>
  <c r="E29" i="10"/>
  <c r="E28" i="10"/>
  <c r="E27" i="10"/>
  <c r="D30" i="10"/>
  <c r="D29" i="10"/>
  <c r="D28" i="10"/>
  <c r="D27" i="10"/>
  <c r="A33" i="8" l="1"/>
  <c r="A24" i="9"/>
  <c r="A25" i="9" s="1"/>
  <c r="C30" i="10"/>
  <c r="C29" i="10"/>
  <c r="C28" i="10"/>
  <c r="C27" i="10"/>
  <c r="A34" i="8" l="1"/>
  <c r="A26" i="9"/>
  <c r="A27" i="9" s="1"/>
  <c r="A29" i="9" s="1"/>
  <c r="C31" i="10"/>
  <c r="F52" i="10" s="1"/>
  <c r="C19" i="10"/>
  <c r="D11" i="9"/>
  <c r="C11" i="9"/>
  <c r="B11" i="9"/>
  <c r="C11" i="8"/>
  <c r="B11" i="8"/>
  <c r="D11" i="8"/>
  <c r="G19" i="10"/>
  <c r="E19" i="10"/>
  <c r="F19" i="10"/>
  <c r="D19" i="10"/>
  <c r="F31" i="10"/>
  <c r="D15" i="9"/>
  <c r="C15" i="9"/>
  <c r="B15" i="9"/>
  <c r="D15" i="8"/>
  <c r="C15" i="8"/>
  <c r="B15" i="8"/>
  <c r="A35" i="8" l="1"/>
  <c r="A30" i="9"/>
  <c r="A32" i="9" s="1"/>
  <c r="C18" i="10"/>
  <c r="C20" i="10" s="1"/>
  <c r="G18" i="10"/>
  <c r="G20" i="10" s="1"/>
  <c r="D14" i="9"/>
  <c r="C14" i="9"/>
  <c r="B14" i="9"/>
  <c r="D13" i="9"/>
  <c r="C13" i="9"/>
  <c r="B13" i="9"/>
  <c r="D12" i="9"/>
  <c r="C12" i="9"/>
  <c r="B12" i="9"/>
  <c r="D9" i="9"/>
  <c r="C9" i="9"/>
  <c r="B9" i="9"/>
  <c r="D14" i="8"/>
  <c r="C14" i="8"/>
  <c r="B14" i="8"/>
  <c r="D13" i="8"/>
  <c r="C13" i="8"/>
  <c r="B13" i="8"/>
  <c r="D12" i="8"/>
  <c r="C12" i="8"/>
  <c r="B12" i="8"/>
  <c r="D9" i="8"/>
  <c r="C9" i="8"/>
  <c r="B9" i="8"/>
  <c r="A36" i="8" l="1"/>
  <c r="A33" i="9"/>
  <c r="A35" i="9" s="1"/>
  <c r="E18" i="10"/>
  <c r="E20" i="10" s="1"/>
  <c r="D18" i="10"/>
  <c r="D20" i="10" s="1"/>
  <c r="B10" i="8"/>
  <c r="D10" i="8"/>
  <c r="F18" i="10"/>
  <c r="F20" i="10" s="1"/>
  <c r="D21" i="10" s="1"/>
  <c r="G52" i="10" s="1"/>
  <c r="D10" i="9"/>
  <c r="C10" i="9"/>
  <c r="B10" i="9"/>
  <c r="C10" i="8"/>
  <c r="A37" i="8" l="1"/>
  <c r="A38" i="8" s="1"/>
  <c r="A39" i="8" s="1"/>
  <c r="A36" i="9"/>
  <c r="A38" i="9" s="1"/>
  <c r="A39" i="9" s="1"/>
  <c r="A40" i="9" s="1"/>
  <c r="A42" i="9" s="1"/>
  <c r="A43" i="9" s="1"/>
  <c r="A44" i="9" s="1"/>
  <c r="A40" i="8" l="1"/>
  <c r="A41" i="8" s="1"/>
  <c r="A44" i="8" l="1"/>
  <c r="A45" i="8" s="1"/>
  <c r="A46" i="8" s="1"/>
  <c r="A47" i="8" s="1"/>
  <c r="A48" i="8" s="1"/>
  <c r="A49" i="8" s="1"/>
  <c r="A50" i="8" l="1"/>
  <c r="A51" i="8" l="1"/>
  <c r="A52" i="8" s="1"/>
  <c r="A53" i="8" s="1"/>
  <c r="A54" i="8" s="1"/>
  <c r="A55" i="8" l="1"/>
  <c r="A56" i="8" s="1"/>
  <c r="A57" i="8" s="1"/>
  <c r="A58" i="8" s="1"/>
  <c r="A61" i="8" l="1"/>
  <c r="A62" i="8" s="1"/>
  <c r="A63" i="8" s="1"/>
  <c r="A64" i="8" s="1"/>
  <c r="A65" i="8" s="1"/>
  <c r="A66" i="8" s="1"/>
  <c r="A67" i="8" s="1"/>
  <c r="A68" i="8" s="1"/>
  <c r="A71" i="8" s="1"/>
  <c r="A72" i="8" s="1"/>
  <c r="A73" i="8" s="1"/>
  <c r="A74" i="8" s="1"/>
  <c r="A75" i="8" s="1"/>
  <c r="A76" i="8" s="1"/>
  <c r="A79" i="8" s="1"/>
  <c r="A80" i="8" s="1"/>
  <c r="A81" i="8" s="1"/>
  <c r="A82" i="8" s="1"/>
  <c r="A83" i="8" s="1"/>
  <c r="A86" i="8" s="1"/>
  <c r="A87" i="8" s="1"/>
  <c r="A88" i="8" s="1"/>
  <c r="A89"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<sst xmlns="http://schemas.openxmlformats.org/spreadsheetml/2006/main" count="581" uniqueCount="397">
  <si>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</si>
  <si>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</si>
  <si>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</si>
  <si>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</si>
  <si>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</si>
  <si>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</si>
  <si>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</si>
  <si>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</si>
  <si>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</si>
  <si>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</si>
  <si>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</si>
  <si>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</si>
  <si>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</si>
  <si>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</si>
  <si>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</si>
  <si>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</si>
  <si>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</si>
  <si>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</si>
  <si>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</si>
  <si>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</si>
  <si>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</si>
  <si>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</si>
  <si>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</si>
  <si>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</si>
  <si>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</si>
  <si>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</si>
  <si>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</si>
  <si>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</si>
  <si>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</si>
  <si>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</si>
  <si>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</si>
  <si>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</si>
  <si>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</si>
  <si>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</si>
  <si>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</si>
  <si>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</si>
  <si>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</si>
  <si>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</si>
  <si>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</si>
  <si>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</si>
  <si>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</si>
  <si>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</si>
  <si>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</si>
  <si>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</si>
  <si>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</si>
  <si>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</si>
  <si>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</si>
  <si>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</si>
  <si>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</si>
  <si>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</si>
  <si>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</si>
  <si>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</si>
  <si>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</si>
  <si>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</si>
  <si>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</si>
  <si>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</si>
  <si>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</si>
  <si>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</si>
  <si>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</si>
  <si>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</si>
  <si>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</si>
  <si>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</si>
  <si>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</si>
  <si>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</si>
  <si>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</si>
  <si>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</si>
  <si>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</si>
  <si>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</si>
  <si>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</si>
  <si>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</si>
  <si>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</si>
  <si>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</si>
  <si>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</si>
  <si>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</si>
  <si>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</si>
  <si>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</si>
  <si>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</si>
  <si>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</si>
  <si>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</si>
  <si>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</si>
  <si>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</si>
  <si>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</si>
  <si>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</si>
  <si>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</si>
  <si>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</si>
  <si>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</si>
  <si>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</si>
  <si>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</si>
  <si>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</si>
  <si>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</si>
  <si>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</si>
  <si>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</si>
  <si>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</si>
  <si>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</si>
  <si>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</si>
  <si>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</si>
  <si>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</si>
  <si>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</si>
  <si>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</si>
  <si>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</si>
  <si>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</si>
  <si>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</si>
  <si>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</si>
  <si>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</si>
  <si>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</si>
  <si>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</si>
  <si>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</si>
  <si>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</si>
  <si>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</si>
  <si>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</si>
  <si>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</si>
  <si>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</si>
  <si>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</si>
  <si>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</si>
  <si>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</si>
  <si>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</si>
  <si>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</si>
  <si>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</si>
  <si>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</si>
  <si>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</si>
  <si>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</si>
  <si>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</si>
  <si>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</si>
  <si>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</si>
  <si>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</si>
  <si>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</si>
  <si>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</si>
  <si>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</si>
  <si>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</si>
  <si>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</si>
  <si>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</si>
  <si>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</si>
  <si>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</si>
  <si>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</si>
  <si>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</si>
  <si>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</si>
  <si>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</si>
  <si>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</si>
  <si>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</si>
  <si>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</si>
  <si>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</si>
  <si>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</si>
  <si>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</si>
  <si>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</si>
  <si>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</si>
  <si>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</si>
  <si>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</si>
  <si>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</si>
  <si>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</si>
  <si>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</si>
  <si>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</si>
  <si>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</si>
  <si>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</si>
  <si>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</si>
  <si>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</si>
  <si>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</si>
  <si>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</si>
  <si>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</si>
  <si>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</si>
  <si>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</si>
  <si>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</si>
  <si>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</si>
  <si>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</si>
  <si>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</si>
  <si>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</si>
  <si>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</si>
  <si>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</si>
  <si>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</si>
  <si>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</si>
  <si>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</si>
  <si>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</si>
  <si>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</si>
  <si>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</si>
  <si>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</si>
  <si>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</si>
  <si>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</si>
  <si>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</si>
  <si>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</si>
  <si>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</si>
  <si>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</si>
  <si>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</si>
  <si>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</si>
  <si>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</si>
  <si>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</si>
  <si>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</si>
  <si>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</si>
  <si>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</si>
  <si>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</si>
  <si>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</si>
  <si>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</si>
  <si>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</si>
  <si>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</si>
  <si>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</si>
  <si>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</si>
  <si>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</si>
  <si>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</si>
  <si>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</si>
  <si>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</si>
  <si>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</si>
  <si>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UI following the UI checklist</t>
  </si>
  <si>
    <t>1. Check UI</t>
  </si>
  <si>
    <t>SMS</t>
  </si>
  <si>
    <t>TC1</t>
  </si>
  <si>
    <t>EMAIL</t>
  </si>
  <si>
    <t>DOB</t>
  </si>
  <si>
    <t>GENDER</t>
  </si>
  <si>
    <t>NAME</t>
  </si>
  <si>
    <t>CHECKBOX</t>
  </si>
  <si>
    <t>TC2</t>
  </si>
  <si>
    <t>TC3</t>
  </si>
  <si>
    <t>TC4</t>
  </si>
  <si>
    <t>TC5</t>
  </si>
  <si>
    <t>TC6</t>
  </si>
  <si>
    <t>TC7</t>
  </si>
  <si>
    <t>TC8</t>
  </si>
  <si>
    <t>TC9</t>
  </si>
  <si>
    <t>TC10</t>
  </si>
  <si>
    <t>ACTIONS</t>
  </si>
  <si>
    <t>SIGN IN SUCCESSFUL</t>
  </si>
  <si>
    <t>ERROR</t>
  </si>
  <si>
    <t>V</t>
  </si>
  <si>
    <t>-</t>
  </si>
  <si>
    <t>Verify users can search product by entering Product name</t>
  </si>
  <si>
    <t>Verify users can search product by entering Category name</t>
  </si>
  <si>
    <t>Verify users can search product by entering Brand name</t>
  </si>
  <si>
    <t>Verify users can search product by entering Supplier name</t>
  </si>
  <si>
    <t>Verify that Search Suggestion will disappear when users clear content in the textbox</t>
  </si>
  <si>
    <t>Verify that Search Suggestion will update when users entering more than 1 keyword</t>
  </si>
  <si>
    <t>Verify that the recent searched keyword will be added to the Search history automatically</t>
  </si>
  <si>
    <t>Check if the result shows 10 items per page</t>
  </si>
  <si>
    <t>Check if the result shows more than 10 items per page</t>
  </si>
  <si>
    <t>Check if the result shows fewer than 10 items per page</t>
  </si>
  <si>
    <t>Verify the Search History is sorted from latest to oldest result</t>
  </si>
  <si>
    <t>Verify that the total number of results will be displayed</t>
  </si>
  <si>
    <t>Verify the system will return the same result if users rearrange the keywords</t>
  </si>
  <si>
    <t>Check if the system trims the text automatically or not</t>
  </si>
  <si>
    <t>8. Navigation</t>
  </si>
  <si>
    <t>Verify that when the results are on first page, the '&lt;' button will be disabled</t>
  </si>
  <si>
    <t>Verify that when the results are not on the first page, the '&lt;' button will be enable</t>
  </si>
  <si>
    <t>Verify the dropdown list will appear when click on the field</t>
  </si>
  <si>
    <t>Verify the dropdown list selection has 'Price from low to high' and 'Price from high to low'</t>
  </si>
  <si>
    <t xml:space="preserve">Verify that products will be arranged properly in descending order when users select sort by 'Price from high to low' </t>
  </si>
  <si>
    <t xml:space="preserve">Verify that products will be arranged properly in ascending order when users select sort by 'Price from low to high' </t>
  </si>
  <si>
    <t xml:space="preserve">Check if the result displayed in the pagination </t>
  </si>
  <si>
    <t>Verify the latest searched keyword will be on the top of the search history</t>
  </si>
  <si>
    <t>Verify that users can delete search history by clicking button 'Clear'</t>
  </si>
  <si>
    <t>Verify the system will not add the keyword which is the same as the recent results in the search history</t>
  </si>
  <si>
    <t>Check if users can view the recent searched result by clicking on a keyword in Search History</t>
  </si>
  <si>
    <t>Verify that when users click on page number button, the system redirect to the selected page</t>
  </si>
  <si>
    <t>Check if Search Suggestion will appear when users enter/copy-paste numbers in the textbox</t>
  </si>
  <si>
    <t>Check if Search Suggestion will appear when users enter/copy-paste special characters in the textbox</t>
  </si>
  <si>
    <t>Check if Search Suggestion will appear when users enter/copy-paste only space in the textbox</t>
  </si>
  <si>
    <t>Verify users can search products by entering/copy-pasting only 1 character</t>
  </si>
  <si>
    <t>Verify users can search products by entering/copy-pasting only 1 word</t>
  </si>
  <si>
    <t>Verify users can search products by entering/copy-pasting many keywords</t>
  </si>
  <si>
    <t>Verify users can search products by entering/copy-pasting misspelling keywords</t>
  </si>
  <si>
    <t>Verify users can search products by entering/copy-pasting full text</t>
  </si>
  <si>
    <t>Check if users can search when entering/copy-pasting only numbers</t>
  </si>
  <si>
    <t>Check if users can search when entering/copy-pasting only letters</t>
  </si>
  <si>
    <t>Check if users can search when entering/copy-pasting only special characters</t>
  </si>
  <si>
    <t>Check if users can search when entering/copy-pasting date format value</t>
  </si>
  <si>
    <t>Check if users can search when entering/copy-pasting only upper case letters</t>
  </si>
  <si>
    <t>Check if users can search when entering/copy-pasting only lower case letters</t>
  </si>
  <si>
    <t>Check if users can search when entering/copy-pasting wildcard</t>
  </si>
  <si>
    <t>Check if users can search when entering/copy-pasting space + text</t>
  </si>
  <si>
    <t>Verify the field has a placeholder</t>
  </si>
  <si>
    <t xml:space="preserve">The results that match with the inputted keyword will display properly on the screen </t>
  </si>
  <si>
    <t xml:space="preserve">The results that match with the inputted keywords will display properly on the screen </t>
  </si>
  <si>
    <t xml:space="preserve">The results that nearly match with the inputted keyword will display properly on the screen </t>
  </si>
  <si>
    <t xml:space="preserve">The results that match with the inputted information will display properly on the screen </t>
  </si>
  <si>
    <t xml:space="preserve">The results that match with the inputted character will display properly on the screen </t>
  </si>
  <si>
    <t>The system will redirect to the homepage</t>
  </si>
  <si>
    <t>a</t>
  </si>
  <si>
    <t>shirt</t>
  </si>
  <si>
    <t>blue leather coat with long sleeve</t>
  </si>
  <si>
    <t>morning cerela</t>
  </si>
  <si>
    <t>A croissant is a buttery, flaky, French viennoiserie pastry inspired by the shape of the Austrian kipferl but using the French yeast-leavened laminated dough.</t>
  </si>
  <si>
    <t>letters</t>
  </si>
  <si>
    <t>!@#$%^</t>
  </si>
  <si>
    <t>The system will show 'Search No Result" screen</t>
  </si>
  <si>
    <t>SHIRT</t>
  </si>
  <si>
    <t>*shirt*</t>
  </si>
  <si>
    <t>shirt + sleeveless + red</t>
  </si>
  <si>
    <t>Pre-condition: Navigated to the Homepage</t>
  </si>
  <si>
    <t>3. Search Suggestion</t>
  </si>
  <si>
    <t>4. Search history</t>
  </si>
  <si>
    <t>6. Result</t>
  </si>
  <si>
    <t>7. Sort</t>
  </si>
  <si>
    <t>1. Click on the Search box
2. Enter a Product name
3. Click 'Search' button</t>
  </si>
  <si>
    <t>2. Search box</t>
  </si>
  <si>
    <t>1. Observe the Search box
2. Enter value
    Ex: 123</t>
  </si>
  <si>
    <t>- The Search box is blank with a placeholder said "Search in Lazada"
- The placeholder will disappear when entering value in the bar</t>
  </si>
  <si>
    <t>Check if users can search without entering anything in the Search box</t>
  </si>
  <si>
    <t>1. Leave the Search box blank
2. Click 'Search' button</t>
  </si>
  <si>
    <t>Check if the Search Suggestion will appear when users enter/copy-paste at least 1 character in the Search box</t>
  </si>
  <si>
    <t>Check if the Search Suggestion will appear when users enter/copy-paste at least 1 word in the Search box</t>
  </si>
  <si>
    <t>Check if the Search Suggestion will appear when users enter/copy-paste many keywords in the Search box</t>
  </si>
  <si>
    <t>Check if the Search Suggestion will appear when users enter/copy-paste full text in the Search box</t>
  </si>
  <si>
    <t>Check if the Search Suggestion will appear when users enter/copy-paste date format in the Search box</t>
  </si>
  <si>
    <t>Check if the Search Suggestion will appear when users enter/copy-paste only upper case letters in the Search box</t>
  </si>
  <si>
    <t>Check if the Search Suggestion will appear when users enter/copy-paste only lower case letters in the Search box</t>
  </si>
  <si>
    <t>Check if the Search Suggestion will appear when users enter/copy-paste wildcard in the Search box</t>
  </si>
  <si>
    <t>Check if the Search Suggestion will appear when users enter/copy-paste space + text in the Search box</t>
  </si>
  <si>
    <t>Verify the Search History will appear by clicking on an empty Search box</t>
  </si>
  <si>
    <t>1. Click on the Search box
2. Enter a Category name
3. Click 'Search' button</t>
  </si>
  <si>
    <t>1. Click on the Search box
2. Enter a Brand name
3. Click 'Search' button</t>
  </si>
  <si>
    <t>1. Click on the Search box
2. Enter a Supplier name
3. Click 'Search' button</t>
  </si>
  <si>
    <t>1. Click on the Search box
2. Enter/Copy-paste 1 word in the Search box
3. Click 'Search' button</t>
  </si>
  <si>
    <t>1. Click on the Search box
2. Enter/Copy-paste 1 character in the Search box
3. Click 'Search' button</t>
  </si>
  <si>
    <t>1. Click on the Search box
2. Enter/Copy-paste many keywords in the Search box
3. Click 'Search' button</t>
  </si>
  <si>
    <t>1. Click on the Search box
2. Enter/Copy-paste a full text in the Search box
3. Click 'Search' button</t>
  </si>
  <si>
    <t>1. Click on the Search box
2. Enter/Copy-paste misspelling keyword in the Search box
3. Click 'Search' button</t>
  </si>
  <si>
    <t>1. Click on the Search box
2. Enter/Copy-paste only numbers in the Search box
3. Click 'Search' button</t>
  </si>
  <si>
    <t>1. Click on thw Search box
2. Enter/Copy-paste only letters in the Search box
3. Click 'Search' button</t>
  </si>
  <si>
    <t>1. Click on the Search box
2. Enter/Copy-paste special characters in the Search box
3. Click 'Search' button</t>
  </si>
  <si>
    <t>1. Click on the Search box
2. Enter/Copy-paste date format value in the Search box
3. Click 'Search' button</t>
  </si>
  <si>
    <t>1. Click on the Search box
2. Enter/Copy-paste only upper case letters in the Search box
3. Click 'Search' button</t>
  </si>
  <si>
    <t>1. Click on the Search box
2. Enter/Copy-paste only lower case letters in the Search box
3. Click 'Search' button</t>
  </si>
  <si>
    <t>1. Click on the Search box
2. Enter/Copy-paste wildcard in the Search box
3. Click 'Search' button</t>
  </si>
  <si>
    <t>1. Click on the Search box 
2. Enter/Copy-paste space + text in the Search box
2. Click 'Search' button</t>
  </si>
  <si>
    <t>1. Click on the Search box
2. Enter/Copy-paste only letters in the Search box</t>
  </si>
  <si>
    <t>Check if Search Suggestion will appear when users enter/copy-paste letters in the textbox</t>
  </si>
  <si>
    <t>amber</t>
  </si>
  <si>
    <t>1. Click on the Search box
2. Enter/Copy-paste only numbers in the Search box</t>
  </si>
  <si>
    <t>1. Click on the Search box
2. Enter/Copy-paste only special characters in the Search box</t>
  </si>
  <si>
    <t>The Search Suggestion will not appear</t>
  </si>
  <si>
    <t>The Search Suggestion appears with matched keyword</t>
  </si>
  <si>
    <t>hydrating shampoo silky finished</t>
  </si>
  <si>
    <t>1. Click on the Search box
2. Enter/Copy-paste only space in the Search box</t>
  </si>
  <si>
    <t>1. Click on the Search box
2. Enter/Copy-paste at least 1 character in the Search box</t>
  </si>
  <si>
    <t>1. Click on the Search box
2. Enter/Copy-paste at least 1 word in the Search box</t>
  </si>
  <si>
    <t>1. Click on the Search box
2. Enter/Copy-paste many keywords in the Search box</t>
  </si>
  <si>
    <t>1. Click on the Search box
2. Enter/Copy-paste a full text in the Search box</t>
  </si>
  <si>
    <t>1. Click on the Search box
2. Enter/Copy-paste date format in the Search box</t>
  </si>
  <si>
    <t>1. Click on the Search box
2. Enter/Copy-paste only upper case letters in the Search box</t>
  </si>
  <si>
    <t>1. Click on the Search box
2. Enter/Copy-paste only lower case letters in the Search box</t>
  </si>
  <si>
    <t>1. Click on the Search box
2. Enter/Copy-paste wildcard in the Search box</t>
  </si>
  <si>
    <t>1. Click on the Search box
2. Input keyword
3. Delete the keyword</t>
  </si>
  <si>
    <t>- The Search Suggestion will disappear
- The Search History will appear</t>
  </si>
  <si>
    <t>shirt red</t>
  </si>
  <si>
    <t>1. Click on the Search box
2. Input 1 keyword
3. Input more keywords</t>
  </si>
  <si>
    <t>The Search Suggestion will change to match properly according to the number of keywords inputted</t>
  </si>
  <si>
    <t>coat</t>
  </si>
  <si>
    <t>home</t>
  </si>
  <si>
    <t>nike</t>
  </si>
  <si>
    <t>rạng đông</t>
  </si>
  <si>
    <t>The recent searched keyword should be add to the Search History automatically</t>
  </si>
  <si>
    <t>trousers</t>
  </si>
  <si>
    <t>The keyword 'shirt' should be remained at the same position in the Search History</t>
  </si>
  <si>
    <t>The Search History will appear</t>
  </si>
  <si>
    <t>sweater</t>
  </si>
  <si>
    <t xml:space="preserve">The new keyword should be appear at the top of the Search History </t>
  </si>
  <si>
    <t>1. Click on the blank Search box to view Search History</t>
  </si>
  <si>
    <t>The Search History should be arranged properly from lastest to oldest searched keywords</t>
  </si>
  <si>
    <t>1. Click on the blank Search box to view Search History
2. Click 'Clear' button
3. Click on the blank Search box to view Search History again</t>
  </si>
  <si>
    <t>- The Search History will disappear after clicking 'Clear' button
- The Search History will not appear when click on the Search box</t>
  </si>
  <si>
    <t>Pre-condition: Have some keywords searched
1. Click on the blank Search box</t>
  </si>
  <si>
    <t>1. Click on the blank Search box to view Search History
2. Click on a random keyword</t>
  </si>
  <si>
    <t>The result of the keyword will show on the screen</t>
  </si>
  <si>
    <t>1. Click on the Search box
2. Enter a new keyword
3. Click 'Search' button
4. Click on the blank Search box</t>
  </si>
  <si>
    <t>Pre-condition: The Search History already had the keyword 'shirt'
1. Click on the Search box
2. Input shirt
3. Click 'Search' button
4. Click on the blank Search box to view Search History</t>
  </si>
  <si>
    <t>1. Click on the Search box
2. Input keyword
3. Click 'Search' button
4. Click on the blank Search box to view the Search History</t>
  </si>
  <si>
    <t>Check if the search history disappears when entering/copy-pasting value in the Search box</t>
  </si>
  <si>
    <t>1. Click on the blank Search box to view Search History
2. Enter/Copy-paste value in the Search box</t>
  </si>
  <si>
    <t>- The Search History will disappear
- The Search Suggestion will appear</t>
  </si>
  <si>
    <t>1. Click on the Search box
2. Enter keyword
3. Click 'Search' button</t>
  </si>
  <si>
    <t>The result will display in pagination</t>
  </si>
  <si>
    <t>There are only up to 10 results appear on a page</t>
  </si>
  <si>
    <t>Pre-condition: Prepare a keyword that has 10 results
1. Click on the Search box
2. Enter prepared keyword
3. Click 'Search' button</t>
  </si>
  <si>
    <t>Pre-condition: Prepare a keyword that has more than 10 results
1. Click on the Search box
2. Enter prepared keyword
3. Click 'Search' button</t>
  </si>
  <si>
    <t>Pre-condition: Prepare a keyword that has fewer than 10 results
1. Click on the Search box
2. Enter prepared keyword
3. Click 'Search' button</t>
  </si>
  <si>
    <t>There are only 10 results appear on 1 page</t>
  </si>
  <si>
    <t>Pre-condition: Prepare a keyword that has many results
1. Click on the Search box
2. Enter prepared keyword
3. Click 'Search' button</t>
  </si>
  <si>
    <t>All the results appear on only 1 page</t>
  </si>
  <si>
    <t>- There are only 10 results appear on the first page
- The result will be displayed in pagination</t>
  </si>
  <si>
    <t>1. Click on the Search box
2. Enter keywords
3. Click 'Search' button
4. Click on the Search box again
5. Rearrange the keywords on step 2
5. Click 'Search' button</t>
  </si>
  <si>
    <t>- The results should still be display the same after rearrange the keywords</t>
  </si>
  <si>
    <t>Pre-condition: Navigated to the Homepage, searched for a keyword that would return many results</t>
  </si>
  <si>
    <t>Verify that when the results are on last page, the '&gt;' button will be disabled</t>
  </si>
  <si>
    <t>1. Click on any page number button</t>
  </si>
  <si>
    <t>- The '&lt;' button should be disabled
- There should be no actions triggered after clicking the button</t>
  </si>
  <si>
    <t>- The '&gt;' button should be disabled
- There should be no actions triggered after clicking the button</t>
  </si>
  <si>
    <t>- The '&lt;' button should be enabled
- The previous page should be displayed</t>
  </si>
  <si>
    <t>Pre-condition: The result is on 1st page
1. Click on the '&lt;' button</t>
  </si>
  <si>
    <t>Pre-condition: The result is not on 1st page
1. Click on the '&lt;' button</t>
  </si>
  <si>
    <t>Pre-condition: The result is on last page
1. Click on the '&gt;' button</t>
  </si>
  <si>
    <t>Pre-condition: The result is not on last page
1. Click on the '&gt;' button</t>
  </si>
  <si>
    <t>- The '&gt;' button should be enabled
- The next page should be displayed</t>
  </si>
  <si>
    <t>Verify that when the results are not on the last page, the '&gt;' button will be enabled</t>
  </si>
  <si>
    <t>- The page number button should be enabled
- The selected page number should be displayed</t>
  </si>
  <si>
    <t>1. Click on the Sort field</t>
  </si>
  <si>
    <t>The dropdown list will appear</t>
  </si>
  <si>
    <t>The dropdown list should include 2 selections: 'Price from low to high' and 'Price from high to low'</t>
  </si>
  <si>
    <t>1. Click on the Sort field
2. Select 'Price from low to high'</t>
  </si>
  <si>
    <t>1. Click on the Sort field
2. Select 'Price from high to low'</t>
  </si>
  <si>
    <t>The products will be arranged properly with their price in ascending order</t>
  </si>
  <si>
    <t>The products will be arranged properly with their price in descending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</si>
</sst>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1"/>
      <color theme="1"/>
      <name val="Calibri"/>
      <family val="2"/>
      <scheme val="minor"/>
    </font>
    <font>
      <sz val="8"/>
      <name val="Calibri"/>
      <family val="2"/>
      <scheme val="minor"/>
    </font>
  </fonts>
  <fills count="3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theme="9"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2" tint="0.79998168889431442"/>
        <bgColor indexed="64"/>
      </patternFill>
    </fill>
    <fill>
      <patternFill patternType="solid">
        <fgColor theme="2" tint="0.79998168889431442"/>
        <bgColor indexed="26"/>
      </patternFill>
    </fill>
    <fill>
      <patternFill patternType="solid">
        <fgColor rgb="FFFFFF00"/>
        <bgColor indexed="26"/>
      </patternFill>
    </fill>
    <fill>
      <patternFill patternType="solid">
        <fgColor rgb="FFFFFF00"/>
        <bgColor indexed="41"/>
      </patternFill>
    </fill>
  </fills>
  <borders count="3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style="thin">
        <color theme="0" tint="-0.249977111117893"/>
      </top>
      <bottom style="thin">
        <color rgb="FFBFBFBF"/>
      </bottom>
      <diagonal/>
    </border>
    <border>
      <left/>
      <right/>
      <top/>
      <bottom style="thin">
        <color theme="0" tint="-0.249977111117893"/>
      </bottom>
      <diagonal/>
    </border>
    <border>
      <left style="thin">
        <color theme="0" tint="-0.249977111117893"/>
      </left>
      <right style="thin">
        <color rgb="FFBFBFBF"/>
      </right>
      <top style="thin">
        <color rgb="FFBFBFBF"/>
      </top>
      <bottom style="thin">
        <color rgb="FFBFBFBF"/>
      </bottom>
      <diagonal/>
    </border>
    <border>
      <left style="thin">
        <color theme="0" tint="-0.249977111117893"/>
      </left>
      <right/>
      <top style="thin">
        <color rgb="FFBFBFBF"/>
      </top>
      <bottom style="thin">
        <color rgb="FFBFBFBF"/>
      </bottom>
      <diagonal/>
    </border>
    <border>
      <left style="thin">
        <color theme="0" tint="-0.249977111117893"/>
      </left>
      <right style="thin">
        <color theme="0" tint="-0.249977111117893"/>
      </right>
      <top style="thin">
        <color rgb="FFBFBFBF"/>
      </top>
      <bottom style="thin">
        <color rgb="FFBFBFBF"/>
      </bottom>
      <diagonal/>
    </border>
    <border>
      <left style="thin">
        <color theme="0" tint="-0.249977111117893"/>
      </left>
      <right style="thin">
        <color theme="0" tint="-0.249977111117893"/>
      </right>
      <top style="thin">
        <color theme="0" tint="-0.249977111117893"/>
      </top>
      <bottom/>
      <diagonal/>
    </border>
    <border>
      <left style="thin">
        <color rgb="FFBFBFBF"/>
      </left>
      <right style="thin">
        <color rgb="FFBFBFBF"/>
      </right>
      <top style="thin">
        <color theme="0" tint="-0.249977111117893"/>
      </top>
      <bottom style="thin">
        <color theme="0" tint="-0.249977111117893"/>
      </bottom>
      <diagonal/>
    </border>
    <border>
      <left style="thin">
        <color rgb="FFBFBFBF"/>
      </left>
      <right style="thin">
        <color theme="0" tint="-0.249977111117893"/>
      </right>
      <top style="thin">
        <color rgb="FFBFBFBF"/>
      </top>
      <bottom style="thin">
        <color rgb="FFBFBFBF"/>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2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36" fillId="0" borderId="0" xfId="0" applyFont="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6" xfId="5" applyFont="1" applyFill="1" applyBorder="1" applyAlignment="1">
      <alignment horizontal="left" vertical="center" wrapText="1"/>
    </xf>
    <xf numFmtId="0" fontId="1" fillId="0" borderId="6" xfId="0" applyFont="1" applyBorder="1" applyAlignment="1">
      <alignment horizontal="left" vertical="center"/>
    </xf>
    <xf numFmtId="0" fontId="37" fillId="10" borderId="6" xfId="0" applyFont="1" applyFill="1" applyBorder="1" applyAlignment="1">
      <alignment horizontal="left" vertical="center"/>
    </xf>
    <xf numFmtId="0" fontId="26" fillId="6" borderId="0" xfId="0" applyFont="1" applyFill="1" applyAlignment="1"/>
    <xf numFmtId="0" fontId="1" fillId="0" borderId="0" xfId="0" applyFont="1" applyAlignment="1">
      <alignment vertical="center"/>
    </xf>
    <xf numFmtId="0" fontId="33" fillId="0" borderId="0" xfId="5" applyFont="1" applyAlignment="1">
      <alignment vertical="center" wrapText="1"/>
    </xf>
    <xf numFmtId="0" fontId="1" fillId="0" borderId="0" xfId="0" applyFont="1" applyAlignment="1">
      <alignment vertical="center" wrapText="1"/>
    </xf>
    <xf numFmtId="0" fontId="33" fillId="0" borderId="0" xfId="5" applyFont="1" applyAlignment="1">
      <alignment horizontal="left" vertical="center" wrapText="1"/>
    </xf>
    <xf numFmtId="0" fontId="25" fillId="0" borderId="0" xfId="0" applyFont="1" applyAlignment="1">
      <alignment vertical="center"/>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vertical="center"/>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1" fillId="9" borderId="6" xfId="0" quotePrefix="1"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1" fillId="6" borderId="6" xfId="0" applyFont="1" applyFill="1" applyBorder="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26" fillId="0" borderId="0" xfId="0" applyFont="1" applyAlignment="1">
      <alignment vertical="center" wrapText="1"/>
    </xf>
    <xf numFmtId="0" fontId="34" fillId="0" borderId="0" xfId="0" applyFont="1" applyAlignment="1">
      <alignment vertical="center" wrapText="1"/>
    </xf>
    <xf numFmtId="0" fontId="25" fillId="0" borderId="0" xfId="0" applyFont="1" applyAlignment="1">
      <alignment vertical="center" wrapText="1"/>
    </xf>
    <xf numFmtId="0" fontId="26" fillId="6" borderId="0" xfId="0" applyFont="1" applyFill="1" applyAlignment="1">
      <alignment vertical="center"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left" vertical="center" wrapText="1"/>
    </xf>
    <xf numFmtId="0" fontId="36" fillId="0" borderId="0" xfId="0" applyFont="1" applyAlignment="1">
      <alignment vertical="center" wrapText="1"/>
    </xf>
    <xf numFmtId="0" fontId="37" fillId="10" borderId="6" xfId="0" applyFont="1" applyFill="1" applyBorder="1" applyAlignment="1">
      <alignment horizontal="left" vertical="center" wrapText="1"/>
    </xf>
    <xf numFmtId="0" fontId="1" fillId="3" borderId="6" xfId="0" applyFont="1" applyFill="1" applyBorder="1" applyAlignment="1">
      <alignment horizontal="left" vertical="center" wrapText="1"/>
    </xf>
    <xf numFmtId="0" fontId="36" fillId="3" borderId="0" xfId="0" applyFont="1" applyFill="1" applyAlignment="1">
      <alignment vertical="center" wrapText="1"/>
    </xf>
    <xf numFmtId="0" fontId="1" fillId="6" borderId="0" xfId="0" applyFont="1" applyFill="1" applyAlignment="1">
      <alignment vertical="center" wrapText="1"/>
    </xf>
    <xf numFmtId="0" fontId="6" fillId="0" borderId="0" xfId="0" applyFont="1" applyAlignment="1">
      <alignment horizontal="center" vertical="center" wrapText="1"/>
    </xf>
    <xf numFmtId="0" fontId="32" fillId="21" borderId="6" xfId="5" applyFont="1" applyFill="1" applyBorder="1" applyAlignment="1">
      <alignment horizontal="center" vertical="center" wrapText="1"/>
    </xf>
    <xf numFmtId="0" fontId="3" fillId="19" borderId="6" xfId="5" applyFont="1" applyFill="1" applyBorder="1" applyAlignment="1">
      <alignment horizontal="center" vertical="center" wrapText="1"/>
    </xf>
    <xf numFmtId="0" fontId="32" fillId="19" borderId="6" xfId="5" applyFont="1" applyFill="1" applyBorder="1" applyAlignment="1">
      <alignment horizontal="center" vertical="center" wrapText="1"/>
    </xf>
    <xf numFmtId="0" fontId="1" fillId="6" borderId="6" xfId="5"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6" borderId="0" xfId="0" applyFont="1" applyFill="1" applyAlignment="1">
      <alignment horizontal="center" vertical="center" wrapText="1"/>
    </xf>
    <xf numFmtId="0" fontId="26" fillId="6" borderId="0" xfId="0" applyFont="1" applyFill="1" applyAlignment="1">
      <alignment horizontal="left" vertical="center" wrapText="1"/>
    </xf>
    <xf numFmtId="0" fontId="37" fillId="10" borderId="6" xfId="5" applyFont="1" applyFill="1" applyBorder="1" applyAlignment="1">
      <alignment horizontal="left" vertical="center" wrapText="1"/>
    </xf>
    <xf numFmtId="0" fontId="36" fillId="0" borderId="0" xfId="0" applyFont="1" applyAlignment="1">
      <alignment horizontal="left" vertical="center" wrapText="1"/>
    </xf>
    <xf numFmtId="0" fontId="1" fillId="24" borderId="28" xfId="5" applyFont="1" applyFill="1" applyBorder="1" applyAlignment="1">
      <alignment horizontal="left" vertical="center"/>
    </xf>
    <xf numFmtId="0" fontId="1" fillId="6" borderId="7" xfId="5" applyFont="1" applyFill="1" applyBorder="1" applyAlignment="1">
      <alignment horizontal="left" vertical="center" wrapText="1"/>
    </xf>
    <xf numFmtId="0" fontId="1" fillId="9" borderId="7" xfId="0" quotePrefix="1" applyFont="1" applyFill="1" applyBorder="1" applyAlignment="1">
      <alignment horizontal="left" vertical="center" wrapText="1"/>
    </xf>
    <xf numFmtId="0" fontId="1" fillId="9" borderId="6" xfId="5" applyFont="1" applyFill="1" applyBorder="1" applyAlignment="1">
      <alignment horizontal="left" vertical="center" wrapText="1"/>
    </xf>
    <xf numFmtId="0" fontId="1" fillId="0" borderId="8" xfId="0" applyFont="1" applyBorder="1" applyAlignment="1">
      <alignment vertical="center"/>
    </xf>
    <xf numFmtId="0" fontId="26" fillId="6" borderId="0" xfId="0" applyFont="1" applyFill="1" applyAlignment="1">
      <alignment horizontal="center" vertical="center" wrapText="1"/>
    </xf>
    <xf numFmtId="0" fontId="3" fillId="11" borderId="6" xfId="5" applyFont="1" applyFill="1" applyBorder="1" applyAlignment="1">
      <alignment vertical="center"/>
    </xf>
    <xf numFmtId="0" fontId="37" fillId="11" borderId="6" xfId="5" applyFont="1" applyFill="1" applyBorder="1" applyAlignment="1">
      <alignment vertical="center"/>
    </xf>
    <xf numFmtId="0" fontId="1" fillId="0" borderId="6" xfId="0" applyFont="1" applyBorder="1" applyAlignment="1">
      <alignment horizontal="center" vertical="center"/>
    </xf>
    <xf numFmtId="0" fontId="37" fillId="10" borderId="6" xfId="0" applyFont="1" applyFill="1" applyBorder="1" applyAlignment="1">
      <alignment horizontal="center" vertical="center"/>
    </xf>
    <xf numFmtId="0" fontId="36" fillId="0" borderId="0" xfId="0" applyFont="1" applyAlignment="1">
      <alignment horizontal="left"/>
    </xf>
    <xf numFmtId="0" fontId="1" fillId="6" borderId="6" xfId="5" quotePrefix="1" applyFont="1" applyFill="1" applyBorder="1" applyAlignment="1">
      <alignment horizontal="left" vertical="center" wrapText="1"/>
    </xf>
    <xf numFmtId="0" fontId="1" fillId="6" borderId="29" xfId="5" applyFont="1" applyFill="1" applyBorder="1" applyAlignment="1">
      <alignment horizontal="left" vertical="center" wrapText="1"/>
    </xf>
    <xf numFmtId="0" fontId="1" fillId="6" borderId="29" xfId="5" quotePrefix="1" applyFont="1" applyFill="1" applyBorder="1" applyAlignment="1">
      <alignment horizontal="left" vertical="center" wrapText="1"/>
    </xf>
    <xf numFmtId="0" fontId="1" fillId="9" borderId="29" xfId="0" applyFont="1" applyFill="1" applyBorder="1" applyAlignment="1">
      <alignment horizontal="left" vertical="center" wrapText="1"/>
    </xf>
    <xf numFmtId="0" fontId="1" fillId="6" borderId="28" xfId="5" applyFont="1" applyFill="1" applyBorder="1" applyAlignment="1">
      <alignment horizontal="left" vertical="center" wrapText="1"/>
    </xf>
    <xf numFmtId="0" fontId="1" fillId="9" borderId="28" xfId="0" quotePrefix="1" applyFont="1" applyFill="1" applyBorder="1" applyAlignment="1">
      <alignment horizontal="left" vertical="center" wrapText="1"/>
    </xf>
    <xf numFmtId="0" fontId="1" fillId="9" borderId="6" xfId="5" quotePrefix="1" applyFont="1" applyFill="1" applyBorder="1" applyAlignment="1">
      <alignment horizontal="left" vertical="center" wrapText="1"/>
    </xf>
    <xf numFmtId="0" fontId="6" fillId="0" borderId="0" xfId="0" applyFont="1" applyAlignment="1">
      <alignment horizontal="center" vertical="center"/>
    </xf>
    <xf numFmtId="0" fontId="26" fillId="6" borderId="6" xfId="0" applyFont="1" applyFill="1" applyBorder="1" applyAlignment="1">
      <alignment horizontal="center" vertical="center"/>
    </xf>
    <xf numFmtId="0" fontId="3" fillId="11" borderId="6" xfId="5" applyFont="1" applyFill="1" applyBorder="1" applyAlignment="1">
      <alignment horizontal="center" vertical="center"/>
    </xf>
    <xf numFmtId="0" fontId="1" fillId="6" borderId="0" xfId="0" applyFont="1" applyFill="1" applyAlignment="1">
      <alignment horizontal="center"/>
    </xf>
    <xf numFmtId="0" fontId="0" fillId="0" borderId="0" xfId="0" applyAlignment="1">
      <alignment wrapText="1"/>
    </xf>
    <xf numFmtId="0" fontId="47" fillId="0" borderId="29" xfId="0" applyFont="1" applyBorder="1" applyAlignment="1">
      <alignment vertical="center" wrapText="1"/>
    </xf>
    <xf numFmtId="0" fontId="47" fillId="0" borderId="30" xfId="0" applyFont="1" applyBorder="1" applyAlignment="1">
      <alignment vertical="center" wrapText="1"/>
    </xf>
    <xf numFmtId="0" fontId="67" fillId="0" borderId="0" xfId="0" applyFont="1" applyAlignment="1">
      <alignment wrapText="1"/>
    </xf>
    <xf numFmtId="0" fontId="0" fillId="26" borderId="0" xfId="0" applyFill="1" applyAlignment="1">
      <alignment wrapText="1"/>
    </xf>
    <xf numFmtId="0" fontId="67" fillId="0" borderId="28" xfId="0" applyFont="1" applyBorder="1" applyAlignment="1">
      <alignment wrapText="1"/>
    </xf>
    <xf numFmtId="0" fontId="67" fillId="25" borderId="28" xfId="0" applyFont="1" applyFill="1" applyBorder="1" applyAlignment="1">
      <alignment wrapText="1"/>
    </xf>
    <xf numFmtId="0" fontId="0" fillId="26" borderId="28" xfId="0" applyFill="1" applyBorder="1" applyAlignment="1">
      <alignment wrapText="1"/>
    </xf>
    <xf numFmtId="0" fontId="67" fillId="0" borderId="28" xfId="0" applyFont="1" applyBorder="1" applyAlignment="1">
      <alignment horizontal="center" vertical="center" wrapText="1"/>
    </xf>
    <xf numFmtId="0" fontId="67" fillId="0" borderId="28" xfId="0" quotePrefix="1" applyFont="1" applyBorder="1" applyAlignment="1">
      <alignment horizontal="center" vertical="center" wrapText="1"/>
    </xf>
    <xf numFmtId="0" fontId="67" fillId="27" borderId="28" xfId="0" applyFont="1" applyFill="1" applyBorder="1" applyAlignment="1">
      <alignment wrapText="1"/>
    </xf>
    <xf numFmtId="0" fontId="1" fillId="6" borderId="31" xfId="5" applyFont="1" applyFill="1" applyBorder="1" applyAlignment="1">
      <alignment horizontal="left" vertical="center" wrapText="1"/>
    </xf>
    <xf numFmtId="0" fontId="1" fillId="9" borderId="31" xfId="0" applyFont="1" applyFill="1" applyBorder="1" applyAlignment="1">
      <alignment horizontal="left" vertical="center" wrapText="1"/>
    </xf>
    <xf numFmtId="0" fontId="1" fillId="6" borderId="16" xfId="5" applyFont="1" applyFill="1" applyBorder="1" applyAlignment="1">
      <alignment horizontal="left" vertical="center" wrapText="1"/>
    </xf>
    <xf numFmtId="0" fontId="1" fillId="6" borderId="11" xfId="0" quotePrefix="1" applyFont="1" applyFill="1" applyBorder="1" applyAlignment="1">
      <alignment horizontal="left" vertical="center" wrapText="1"/>
    </xf>
    <xf numFmtId="0" fontId="1" fillId="6" borderId="32" xfId="0" quotePrefix="1" applyFont="1" applyFill="1" applyBorder="1" applyAlignment="1">
      <alignment horizontal="left" vertical="center" wrapText="1"/>
    </xf>
    <xf numFmtId="0" fontId="1" fillId="6" borderId="33" xfId="5" applyFont="1" applyFill="1" applyBorder="1" applyAlignment="1">
      <alignment horizontal="left" vertical="center" wrapText="1"/>
    </xf>
    <xf numFmtId="0" fontId="1" fillId="6" borderId="34" xfId="5" applyFont="1" applyFill="1" applyBorder="1" applyAlignment="1">
      <alignment horizontal="left" vertical="center" wrapText="1"/>
    </xf>
    <xf numFmtId="0" fontId="1" fillId="0" borderId="15" xfId="0" applyFont="1" applyBorder="1" applyAlignment="1">
      <alignment horizontal="center" vertical="center" wrapText="1"/>
    </xf>
    <xf numFmtId="0" fontId="1" fillId="6" borderId="9" xfId="5" applyFont="1" applyFill="1" applyBorder="1" applyAlignment="1">
      <alignment horizontal="left" vertical="center" wrapText="1"/>
    </xf>
    <xf numFmtId="0" fontId="47" fillId="0" borderId="35" xfId="0" applyFont="1" applyBorder="1" applyAlignment="1">
      <alignment vertical="center" wrapText="1"/>
    </xf>
    <xf numFmtId="0" fontId="47" fillId="0" borderId="36" xfId="0" applyFont="1" applyBorder="1" applyAlignment="1">
      <alignment vertical="center" wrapText="1"/>
    </xf>
    <xf numFmtId="0" fontId="1" fillId="6" borderId="37" xfId="5" applyFont="1" applyFill="1" applyBorder="1" applyAlignment="1">
      <alignment horizontal="left" vertical="center" wrapText="1"/>
    </xf>
    <xf numFmtId="0" fontId="47" fillId="28" borderId="18" xfId="0" applyFont="1" applyFill="1" applyBorder="1" applyAlignment="1">
      <alignment vertical="center" wrapText="1"/>
    </xf>
    <xf numFmtId="14" fontId="1" fillId="6" borderId="6" xfId="0" quotePrefix="1" applyNumberFormat="1" applyFont="1" applyFill="1" applyBorder="1" applyAlignment="1">
      <alignment horizontal="left" vertical="center"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left" vertical="center" wrapText="1"/>
    </xf>
    <xf numFmtId="0" fontId="3" fillId="11" borderId="16"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3" fillId="19" borderId="7" xfId="0" applyFont="1" applyFill="1" applyBorder="1" applyAlignment="1">
      <alignment horizontal="center" vertical="center" wrapText="1"/>
    </xf>
    <xf numFmtId="0" fontId="3" fillId="11" borderId="12" xfId="5" applyFont="1" applyFill="1" applyBorder="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right" vertical="center" wrapText="1"/>
    </xf>
    <xf numFmtId="0" fontId="1" fillId="0" borderId="6" xfId="5" applyFont="1" applyBorder="1" applyAlignment="1">
      <alignment horizontal="left" vertical="center" wrapText="1"/>
    </xf>
    <xf numFmtId="0" fontId="1" fillId="0" borderId="6" xfId="5" quotePrefix="1" applyFont="1" applyBorder="1" applyAlignment="1">
      <alignment horizontal="left" vertical="center" wrapText="1"/>
    </xf>
    <xf numFmtId="0" fontId="5" fillId="0" borderId="0" xfId="0" applyFont="1" applyAlignment="1">
      <alignment horizontal="right" vertical="center" wrapText="1"/>
    </xf>
    <xf numFmtId="0" fontId="64" fillId="8" borderId="0" xfId="0" applyFont="1" applyFill="1" applyAlignment="1">
      <alignment horizontal="center" vertical="center" wrapText="1"/>
    </xf>
    <xf numFmtId="165" fontId="1" fillId="0" borderId="6" xfId="5" applyNumberFormat="1" applyFont="1" applyBorder="1" applyAlignment="1">
      <alignment horizontal="left" vertical="center" wrapText="1"/>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vertical="center" wrapText="1"/>
    </xf>
    <xf numFmtId="0" fontId="3" fillId="19" borderId="13" xfId="0" applyFont="1" applyFill="1" applyBorder="1" applyAlignment="1">
      <alignment horizontal="center" vertical="center" wrapText="1"/>
    </xf>
    <xf numFmtId="0" fontId="3" fillId="19" borderId="14" xfId="0" applyFont="1" applyFill="1" applyBorder="1" applyAlignment="1">
      <alignment horizontal="center" vertical="center" wrapText="1"/>
    </xf>
    <xf numFmtId="0" fontId="5" fillId="0" borderId="0" xfId="0" applyFont="1" applyAlignment="1">
      <alignment horizontal="center" vertical="center"/>
    </xf>
    <xf numFmtId="0" fontId="3" fillId="11" borderId="15" xfId="5" applyFont="1" applyFill="1" applyBorder="1" applyAlignment="1">
      <alignment vertical="center"/>
    </xf>
    <xf numFmtId="0" fontId="3" fillId="11" borderId="16" xfId="5" applyFont="1" applyFill="1" applyBorder="1" applyAlignment="1">
      <alignment vertical="center"/>
    </xf>
    <xf numFmtId="0" fontId="3" fillId="11" borderId="11" xfId="5" applyFont="1" applyFill="1" applyBorder="1" applyAlignment="1">
      <alignment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47" fillId="3" borderId="18" xfId="0" applyFont="1" applyFill="1" applyBorder="1" applyAlignment="1">
      <alignment vertical="center" wrapText="1"/>
    </xf>
    <xf numFmtId="0" fontId="1" fillId="28" borderId="6" xfId="0" applyFont="1" applyFill="1" applyBorder="1" applyAlignment="1">
      <alignment horizontal="center" vertical="center" wrapText="1"/>
    </xf>
    <xf numFmtId="0" fontId="1" fillId="29" borderId="7" xfId="5" applyFont="1" applyFill="1" applyBorder="1" applyAlignment="1">
      <alignment horizontal="left" vertical="center" wrapText="1"/>
    </xf>
    <xf numFmtId="0" fontId="1" fillId="29" borderId="6" xfId="0" quotePrefix="1" applyFont="1" applyFill="1" applyBorder="1" applyAlignment="1">
      <alignment horizontal="left" vertical="center" wrapText="1"/>
    </xf>
    <xf numFmtId="0" fontId="1" fillId="29" borderId="6" xfId="5" applyFont="1" applyFill="1" applyBorder="1" applyAlignment="1">
      <alignment horizontal="left" vertical="center" wrapText="1"/>
    </xf>
    <xf numFmtId="0" fontId="1" fillId="28" borderId="6" xfId="0" applyFont="1" applyFill="1" applyBorder="1" applyAlignment="1">
      <alignment horizontal="left" vertical="center" wrapText="1"/>
    </xf>
    <xf numFmtId="0" fontId="36" fillId="28" borderId="0" xfId="0" applyFont="1" applyFill="1" applyAlignment="1">
      <alignment vertical="center" wrapText="1"/>
    </xf>
    <xf numFmtId="0" fontId="37" fillId="30" borderId="15" xfId="0" applyFont="1" applyFill="1" applyBorder="1" applyAlignment="1">
      <alignment horizontal="left" vertical="center" wrapText="1"/>
    </xf>
    <xf numFmtId="0" fontId="3" fillId="31" borderId="17" xfId="5" applyFont="1" applyFill="1" applyBorder="1" applyAlignment="1">
      <alignment horizontal="left" vertical="center" wrapText="1"/>
    </xf>
    <xf numFmtId="0" fontId="3" fillId="31" borderId="9" xfId="5" applyFont="1" applyFill="1" applyBorder="1" applyAlignment="1">
      <alignment horizontal="left" vertical="center" wrapText="1"/>
    </xf>
    <xf numFmtId="0" fontId="37" fillId="30" borderId="6" xfId="0" applyFont="1" applyFill="1" applyBorder="1" applyAlignment="1">
      <alignment horizontal="left" vertical="center" wrapText="1"/>
    </xf>
    <xf numFmtId="0" fontId="37" fillId="30" borderId="6" xfId="5" applyFont="1" applyFill="1" applyBorder="1" applyAlignment="1">
      <alignment horizontal="left" vertical="center" wrapText="1"/>
    </xf>
    <xf numFmtId="0" fontId="52" fillId="31" borderId="0" xfId="5" applyFont="1" applyFill="1" applyBorder="1" applyAlignment="1">
      <alignment horizontal="left" vertical="center" wrapText="1"/>
    </xf>
    <xf numFmtId="0" fontId="1" fillId="30" borderId="6" xfId="0" applyFont="1" applyFill="1" applyBorder="1" applyAlignment="1">
      <alignment horizontal="left" vertical="center" wrapText="1"/>
    </xf>
    <xf numFmtId="0" fontId="52" fillId="31" borderId="12" xfId="5" applyFont="1" applyFill="1" applyBorder="1" applyAlignment="1">
      <alignment horizontal="left" vertical="center" wrapText="1"/>
    </xf>
    <xf numFmtId="0" fontId="52" fillId="31" borderId="16" xfId="5" applyFont="1" applyFill="1" applyBorder="1" applyAlignment="1">
      <alignment horizontal="left" vertical="center" wrapText="1"/>
    </xf>
    <xf numFmtId="0" fontId="52" fillId="31" borderId="11" xfId="5" applyFont="1" applyFill="1" applyBorder="1" applyAlignment="1">
      <alignment horizontal="left" vertical="center" wrapText="1"/>
    </xf>
    <xf numFmtId="0" fontId="1" fillId="30" borderId="6" xfId="5" applyFont="1" applyFill="1" applyBorder="1" applyAlignment="1">
      <alignment horizontal="left" vertical="center" wrapText="1"/>
    </xf>
    <xf numFmtId="0" fontId="52" fillId="30" borderId="6" xfId="0" applyFont="1" applyFill="1" applyBorder="1" applyAlignment="1">
      <alignment horizontal="left" vertical="center" wrapText="1"/>
    </xf>
    <xf numFmtId="0" fontId="52" fillId="30" borderId="6" xfId="5" applyFont="1" applyFill="1" applyBorder="1" applyAlignment="1">
      <alignment horizontal="left" vertical="center" wrapText="1"/>
    </xf>
    <xf numFmtId="0" fontId="52" fillId="31" borderId="15" xfId="5" applyFont="1" applyFill="1" applyBorder="1" applyAlignment="1">
      <alignment horizontal="left" vertical="center" wrapText="1"/>
    </xf>
    <xf numFmtId="0" fontId="52" fillId="31" borderId="15" xfId="5" applyFont="1" applyFill="1" applyBorder="1" applyAlignment="1">
      <alignment horizontal="left" vertical="center" wrapText="1"/>
    </xf>
    <xf numFmtId="0" fontId="52" fillId="31" borderId="16" xfId="5" applyFont="1" applyFill="1" applyBorder="1" applyAlignment="1">
      <alignment horizontal="left" vertical="center" wrapText="1"/>
    </xf>
    <xf numFmtId="0" fontId="52" fillId="31" borderId="11" xfId="5" applyFont="1" applyFill="1" applyBorder="1" applyAlignment="1">
      <alignment horizontal="left"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46" t="s">
        <v>0</v>
      </c>
      <c r="F1" s="16"/>
    </row>
    <row r="2" spans="1:6" ht="21">
      <c r="A2" s="37" t="s">
        <v>1</v>
      </c>
      <c r="B2" s="18"/>
      <c r="C2" s="18"/>
      <c r="D2" s="18"/>
      <c r="E2" s="18"/>
      <c r="F2" s="18"/>
    </row>
    <row r="3" spans="1:6">
      <c r="A3" s="18"/>
      <c r="B3" s="18"/>
      <c r="C3" s="18"/>
      <c r="D3" s="18"/>
      <c r="E3" s="18"/>
      <c r="F3" s="18"/>
    </row>
    <row r="4" spans="1:6" ht="15" customHeight="1">
      <c r="A4" s="226" t="s">
        <v>2</v>
      </c>
      <c r="B4" s="227"/>
      <c r="C4" s="227"/>
      <c r="D4" s="227"/>
      <c r="E4" s="228"/>
      <c r="F4" s="18"/>
    </row>
    <row r="5" spans="1:6">
      <c r="A5" s="229" t="s">
        <v>3</v>
      </c>
      <c r="B5" s="229"/>
      <c r="C5" s="230" t="s">
        <v>4</v>
      </c>
      <c r="D5" s="230"/>
      <c r="E5" s="230"/>
      <c r="F5" s="18"/>
    </row>
    <row r="6" spans="1:6" ht="29.25" customHeight="1">
      <c r="A6" s="231" t="s">
        <v>5</v>
      </c>
      <c r="B6" s="232"/>
      <c r="C6" s="225" t="s">
        <v>6</v>
      </c>
      <c r="D6" s="225"/>
      <c r="E6" s="225"/>
      <c r="F6" s="18"/>
    </row>
    <row r="7" spans="1:6" ht="29.25" customHeight="1">
      <c r="A7" s="111"/>
      <c r="B7" s="111"/>
      <c r="C7" s="112"/>
      <c r="D7" s="112"/>
      <c r="E7" s="112"/>
      <c r="F7" s="18"/>
    </row>
    <row r="8" spans="1:6" s="113" customFormat="1" ht="29.25" customHeight="1">
      <c r="A8" s="223" t="s">
        <v>7</v>
      </c>
      <c r="B8" s="224"/>
      <c r="C8" s="224"/>
      <c r="D8" s="224"/>
      <c r="E8" s="224"/>
      <c r="F8" s="224"/>
    </row>
    <row r="9" spans="1:6" s="113" customFormat="1" ht="15" customHeight="1">
      <c r="A9" s="114" t="s">
        <v>8</v>
      </c>
      <c r="B9" s="114" t="s">
        <v>9</v>
      </c>
      <c r="C9" s="114" t="s">
        <v>10</v>
      </c>
      <c r="D9" s="114" t="s">
        <v>11</v>
      </c>
      <c r="E9" s="114" t="s">
        <v>12</v>
      </c>
      <c r="F9" s="114" t="s">
        <v>13</v>
      </c>
    </row>
    <row r="10" spans="1:6" s="113" customFormat="1" ht="39.6">
      <c r="A10" s="100" t="s">
        <v>14</v>
      </c>
      <c r="B10" s="101" t="s">
        <v>15</v>
      </c>
      <c r="C10" s="102" t="s">
        <v>16</v>
      </c>
      <c r="D10" s="116" t="s">
        <v>17</v>
      </c>
      <c r="E10" s="103" t="s">
        <v>18</v>
      </c>
      <c r="F10" s="115" t="s">
        <v>19</v>
      </c>
    </row>
    <row r="11" spans="1:6" s="113" customFormat="1" ht="26.4">
      <c r="A11" s="100">
        <v>1.3</v>
      </c>
      <c r="B11" s="101">
        <v>43082</v>
      </c>
      <c r="C11" s="102" t="s">
        <v>16</v>
      </c>
      <c r="D11" s="116" t="s">
        <v>20</v>
      </c>
      <c r="E11" s="103" t="s">
        <v>18</v>
      </c>
      <c r="F11" s="115" t="s">
        <v>19</v>
      </c>
    </row>
    <row r="12" spans="1:6" s="113" customFormat="1" ht="105.6">
      <c r="A12" s="128">
        <v>1.4</v>
      </c>
      <c r="B12" s="129" t="s">
        <v>21</v>
      </c>
      <c r="C12" s="130" t="s">
        <v>16</v>
      </c>
      <c r="D12" s="131" t="s">
        <v>22</v>
      </c>
      <c r="E12" s="132" t="s">
        <v>18</v>
      </c>
      <c r="F12" s="115" t="s">
        <v>19</v>
      </c>
    </row>
    <row r="13" spans="1:6" s="113" customFormat="1" ht="30" customHeight="1">
      <c r="A13" s="225" t="s">
        <v>23</v>
      </c>
      <c r="B13" s="225"/>
      <c r="C13" s="225"/>
      <c r="D13" s="225"/>
      <c r="E13" s="225"/>
      <c r="F13" s="22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21" t="s">
        <v>24</v>
      </c>
      <c r="J1" s="34"/>
      <c r="K1" s="34"/>
    </row>
    <row r="2" spans="1:11" ht="25.5" customHeight="1">
      <c r="B2" s="238" t="s">
        <v>25</v>
      </c>
      <c r="C2" s="238"/>
      <c r="D2" s="238"/>
      <c r="E2" s="238"/>
      <c r="F2" s="238"/>
      <c r="G2" s="238"/>
      <c r="H2" s="238"/>
      <c r="I2" s="238"/>
      <c r="J2" s="236" t="s">
        <v>26</v>
      </c>
      <c r="K2" s="236"/>
    </row>
    <row r="3" spans="1:11" ht="28.5" customHeight="1">
      <c r="B3" s="239" t="s">
        <v>27</v>
      </c>
      <c r="C3" s="239"/>
      <c r="D3" s="239"/>
      <c r="E3" s="239"/>
      <c r="F3" s="237" t="s">
        <v>28</v>
      </c>
      <c r="G3" s="237"/>
      <c r="H3" s="237"/>
      <c r="I3" s="237"/>
      <c r="J3" s="236"/>
      <c r="K3" s="236"/>
    </row>
    <row r="4" spans="1:11" ht="18" customHeight="1">
      <c r="B4" s="119"/>
      <c r="C4" s="119"/>
      <c r="D4" s="119"/>
      <c r="E4" s="119"/>
      <c r="F4" s="118"/>
      <c r="G4" s="118"/>
      <c r="H4" s="118"/>
      <c r="I4" s="118"/>
      <c r="J4" s="117"/>
      <c r="K4" s="117"/>
    </row>
    <row r="6" spans="1:11" ht="22.8">
      <c r="A6" s="4" t="s">
        <v>29</v>
      </c>
    </row>
    <row r="7" spans="1:11">
      <c r="A7" s="243" t="s">
        <v>30</v>
      </c>
      <c r="B7" s="243"/>
      <c r="C7" s="243"/>
      <c r="D7" s="243"/>
      <c r="E7" s="243"/>
      <c r="F7" s="243"/>
      <c r="G7" s="243"/>
      <c r="H7" s="243"/>
      <c r="I7" s="243"/>
    </row>
    <row r="8" spans="1:11" ht="20.25" customHeight="1">
      <c r="A8" s="243"/>
      <c r="B8" s="243"/>
      <c r="C8" s="243"/>
      <c r="D8" s="243"/>
      <c r="E8" s="243"/>
      <c r="F8" s="243"/>
      <c r="G8" s="243"/>
      <c r="H8" s="243"/>
      <c r="I8" s="243"/>
    </row>
    <row r="9" spans="1:11">
      <c r="A9" s="243" t="s">
        <v>31</v>
      </c>
      <c r="B9" s="243"/>
      <c r="C9" s="243"/>
      <c r="D9" s="243"/>
      <c r="E9" s="243"/>
      <c r="F9" s="243"/>
      <c r="G9" s="243"/>
      <c r="H9" s="243"/>
      <c r="I9" s="243"/>
    </row>
    <row r="10" spans="1:11" ht="21" customHeight="1">
      <c r="A10" s="243"/>
      <c r="B10" s="243"/>
      <c r="C10" s="243"/>
      <c r="D10" s="243"/>
      <c r="E10" s="243"/>
      <c r="F10" s="243"/>
      <c r="G10" s="243"/>
      <c r="H10" s="243"/>
      <c r="I10" s="243"/>
    </row>
    <row r="11" spans="1:11" ht="13.8">
      <c r="A11" s="244" t="s">
        <v>32</v>
      </c>
      <c r="B11" s="244"/>
      <c r="C11" s="244"/>
      <c r="D11" s="244"/>
      <c r="E11" s="244"/>
      <c r="F11" s="244"/>
      <c r="G11" s="244"/>
      <c r="H11" s="244"/>
      <c r="I11" s="244"/>
    </row>
    <row r="12" spans="1:11">
      <c r="A12" s="3"/>
      <c r="B12" s="3"/>
      <c r="C12" s="3"/>
      <c r="D12" s="3"/>
      <c r="E12" s="3"/>
      <c r="F12" s="3"/>
      <c r="G12" s="3"/>
      <c r="H12" s="3"/>
      <c r="I12" s="3"/>
    </row>
    <row r="13" spans="1:11" ht="22.8">
      <c r="A13" s="4" t="s">
        <v>33</v>
      </c>
    </row>
    <row r="14" spans="1:11">
      <c r="A14" s="104" t="s">
        <v>34</v>
      </c>
      <c r="B14" s="240" t="s">
        <v>35</v>
      </c>
      <c r="C14" s="241"/>
      <c r="D14" s="241"/>
      <c r="E14" s="241"/>
      <c r="F14" s="241"/>
      <c r="G14" s="241"/>
      <c r="H14" s="241"/>
      <c r="I14" s="241"/>
      <c r="J14" s="241"/>
      <c r="K14" s="242"/>
    </row>
    <row r="15" spans="1:11" ht="14.25" customHeight="1">
      <c r="A15" s="104" t="s">
        <v>36</v>
      </c>
      <c r="B15" s="240" t="s">
        <v>37</v>
      </c>
      <c r="C15" s="241"/>
      <c r="D15" s="241"/>
      <c r="E15" s="241"/>
      <c r="F15" s="241"/>
      <c r="G15" s="241"/>
      <c r="H15" s="241"/>
      <c r="I15" s="241"/>
      <c r="J15" s="241"/>
      <c r="K15" s="242"/>
    </row>
    <row r="16" spans="1:11" ht="14.25" customHeight="1">
      <c r="A16" s="104"/>
      <c r="B16" s="240" t="s">
        <v>38</v>
      </c>
      <c r="C16" s="241"/>
      <c r="D16" s="241"/>
      <c r="E16" s="241"/>
      <c r="F16" s="241"/>
      <c r="G16" s="241"/>
      <c r="H16" s="241"/>
      <c r="I16" s="241"/>
      <c r="J16" s="241"/>
      <c r="K16" s="242"/>
    </row>
    <row r="17" spans="1:14" ht="14.25" customHeight="1">
      <c r="A17" s="104"/>
      <c r="B17" s="240" t="s">
        <v>39</v>
      </c>
      <c r="C17" s="241"/>
      <c r="D17" s="241"/>
      <c r="E17" s="241"/>
      <c r="F17" s="241"/>
      <c r="G17" s="241"/>
      <c r="H17" s="241"/>
      <c r="I17" s="241"/>
      <c r="J17" s="241"/>
      <c r="K17" s="242"/>
    </row>
    <row r="19" spans="1:14" ht="22.8">
      <c r="A19" s="4" t="s">
        <v>40</v>
      </c>
    </row>
    <row r="20" spans="1:14">
      <c r="A20" s="104" t="s">
        <v>41</v>
      </c>
      <c r="B20" s="240" t="s">
        <v>42</v>
      </c>
      <c r="C20" s="241"/>
      <c r="D20" s="241"/>
      <c r="E20" s="241"/>
      <c r="F20" s="241"/>
      <c r="G20" s="242"/>
    </row>
    <row r="21" spans="1:14" ht="12.75" customHeight="1">
      <c r="A21" s="104" t="s">
        <v>43</v>
      </c>
      <c r="B21" s="240" t="s">
        <v>44</v>
      </c>
      <c r="C21" s="241"/>
      <c r="D21" s="241"/>
      <c r="E21" s="241"/>
      <c r="F21" s="241"/>
      <c r="G21" s="242"/>
    </row>
    <row r="22" spans="1:14" ht="12.75" customHeight="1">
      <c r="A22" s="104" t="s">
        <v>45</v>
      </c>
      <c r="B22" s="240" t="s">
        <v>46</v>
      </c>
      <c r="C22" s="241"/>
      <c r="D22" s="241"/>
      <c r="E22" s="241"/>
      <c r="F22" s="241"/>
      <c r="G22" s="242"/>
    </row>
    <row r="24" spans="1:14" ht="22.8">
      <c r="A24" s="4" t="s">
        <v>47</v>
      </c>
    </row>
    <row r="25" spans="1:14" ht="13.8">
      <c r="A25" s="120" t="s">
        <v>48</v>
      </c>
      <c r="C25" s="120"/>
      <c r="D25" s="120"/>
      <c r="E25" s="120"/>
      <c r="F25" s="120"/>
      <c r="G25" s="120"/>
      <c r="H25" s="120"/>
      <c r="I25" s="120"/>
      <c r="J25" s="120"/>
      <c r="K25" s="120"/>
      <c r="L25" s="120"/>
      <c r="M25" s="120"/>
      <c r="N25" s="45"/>
    </row>
    <row r="26" spans="1:14" ht="13.8">
      <c r="A26" s="120" t="s">
        <v>49</v>
      </c>
      <c r="C26" s="120"/>
      <c r="D26" s="120"/>
      <c r="E26" s="120"/>
      <c r="F26" s="120"/>
      <c r="G26" s="120"/>
      <c r="H26" s="120"/>
      <c r="I26" s="120"/>
      <c r="J26" s="120"/>
      <c r="K26" s="120"/>
      <c r="L26" s="120"/>
      <c r="M26" s="120"/>
      <c r="N26" s="45"/>
    </row>
    <row r="27" spans="1:14" ht="13.8">
      <c r="A27" s="120" t="s">
        <v>50</v>
      </c>
      <c r="C27" s="120"/>
      <c r="D27" s="120"/>
      <c r="E27" s="120"/>
      <c r="F27" s="120"/>
      <c r="G27" s="120"/>
      <c r="H27" s="120"/>
      <c r="I27" s="120"/>
      <c r="J27" s="120"/>
      <c r="K27" s="120"/>
      <c r="L27" s="120"/>
      <c r="M27" s="120"/>
      <c r="N27" s="45"/>
    </row>
    <row r="29" spans="1:14" ht="21.75" customHeight="1">
      <c r="B29" s="233" t="s">
        <v>51</v>
      </c>
      <c r="C29" s="234"/>
      <c r="D29" s="235"/>
    </row>
    <row r="30" spans="1:14" ht="90" customHeight="1">
      <c r="B30" s="5"/>
      <c r="C30" s="6" t="s">
        <v>52</v>
      </c>
      <c r="D30" s="6" t="s">
        <v>53</v>
      </c>
    </row>
    <row r="32" spans="1:14" ht="22.8">
      <c r="A32" s="4" t="s">
        <v>54</v>
      </c>
    </row>
    <row r="33" spans="1:1" ht="13.8">
      <c r="A33" s="120"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245" t="s">
        <v>56</v>
      </c>
      <c r="B2" s="245"/>
      <c r="C2" s="245"/>
      <c r="D2" s="245"/>
      <c r="E2" s="245"/>
      <c r="F2" s="245"/>
    </row>
    <row r="3" spans="1:10">
      <c r="A3" s="10"/>
      <c r="B3" s="11"/>
      <c r="E3" s="12"/>
    </row>
    <row r="5" spans="1:10" ht="24.6">
      <c r="A5" s="8"/>
      <c r="D5" s="105" t="s">
        <v>57</v>
      </c>
      <c r="E5" s="14"/>
    </row>
    <row r="6" spans="1:10">
      <c r="A6" s="8"/>
    </row>
    <row r="7" spans="1:10" ht="20.25" customHeight="1">
      <c r="A7" s="106" t="s">
        <v>58</v>
      </c>
      <c r="B7" s="106" t="s">
        <v>59</v>
      </c>
      <c r="C7" s="107" t="s">
        <v>60</v>
      </c>
      <c r="D7" s="107" t="s">
        <v>61</v>
      </c>
      <c r="E7" s="107" t="s">
        <v>62</v>
      </c>
      <c r="F7" s="10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47"/>
      <c r="E11" s="22"/>
      <c r="F11" s="22"/>
    </row>
    <row r="12" spans="1:10" ht="13.8">
      <c r="A12" s="19">
        <v>5</v>
      </c>
      <c r="B12" s="19" t="s">
        <v>68</v>
      </c>
      <c r="C12" s="20"/>
      <c r="D12" s="47"/>
      <c r="E12" s="22"/>
      <c r="F12" s="22"/>
    </row>
    <row r="13" spans="1:10" ht="13.8">
      <c r="A13" s="19">
        <v>6</v>
      </c>
      <c r="B13" s="19" t="s">
        <v>69</v>
      </c>
      <c r="C13" s="20"/>
      <c r="D13" s="47"/>
      <c r="E13" s="22"/>
      <c r="F13" s="22"/>
    </row>
    <row r="14" spans="1:10" ht="13.8">
      <c r="A14" s="19">
        <v>7</v>
      </c>
      <c r="B14" s="19" t="s">
        <v>69</v>
      </c>
      <c r="C14" s="20"/>
      <c r="D14" s="47"/>
      <c r="E14" s="22"/>
      <c r="F14" s="22"/>
    </row>
    <row r="15" spans="1:10" ht="13.8">
      <c r="A15" s="19"/>
      <c r="B15" s="19"/>
      <c r="C15" s="20"/>
      <c r="D15" s="47"/>
      <c r="E15" s="22"/>
      <c r="F15" s="22"/>
    </row>
    <row r="16" spans="1:10" ht="13.8">
      <c r="A16" s="19"/>
      <c r="B16" s="19"/>
      <c r="C16" s="20"/>
      <c r="D16" s="4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48" t="s">
        <v>70</v>
      </c>
      <c r="B2" s="248"/>
      <c r="C2" s="248"/>
      <c r="D2" s="248"/>
      <c r="E2" s="122"/>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08" t="s">
        <v>58</v>
      </c>
      <c r="B5" s="108" t="s">
        <v>71</v>
      </c>
      <c r="C5" s="108" t="s">
        <v>72</v>
      </c>
      <c r="D5" s="10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46" t="s">
        <v>91</v>
      </c>
      <c r="B16" s="246"/>
      <c r="C16" s="30"/>
      <c r="D16" s="31"/>
    </row>
    <row r="17" spans="1:4" ht="13.8">
      <c r="A17" s="247" t="s">
        <v>92</v>
      </c>
      <c r="B17" s="247"/>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89"/>
  <sheetViews>
    <sheetView showGridLines="0" tabSelected="1" zoomScaleNormal="100" workbookViewId="0">
      <selection activeCell="E89" sqref="E89"/>
    </sheetView>
  </sheetViews>
  <sheetFormatPr defaultColWidth="9.109375" defaultRowHeight="13.2"/>
  <cols>
    <col min="1" max="1" width="8.88671875" style="172" customWidth="1"/>
    <col min="2" max="2" width="44.6640625" style="165" customWidth="1"/>
    <col min="3" max="3" width="35.5546875" style="165" customWidth="1"/>
    <col min="4" max="4" width="38.33203125" style="165" customWidth="1"/>
    <col min="5" max="5" width="32.109375" style="165" customWidth="1"/>
    <col min="6" max="8" width="9.6640625" style="165" customWidth="1"/>
    <col min="9" max="9" width="17.6640625" style="165" customWidth="1"/>
    <col min="10" max="16384" width="9.109375" style="165"/>
  </cols>
  <sheetData>
    <row r="1" spans="1:24" s="139" customFormat="1" ht="13.8">
      <c r="A1" s="258"/>
      <c r="B1" s="258"/>
      <c r="C1" s="258"/>
      <c r="D1" s="258"/>
      <c r="E1" s="152"/>
      <c r="F1" s="152"/>
      <c r="G1" s="152"/>
      <c r="H1" s="152"/>
      <c r="I1" s="152"/>
      <c r="J1" s="152"/>
    </row>
    <row r="2" spans="1:24" s="139" customFormat="1" ht="24.6">
      <c r="A2" s="259" t="s">
        <v>70</v>
      </c>
      <c r="B2" s="259"/>
      <c r="C2" s="259"/>
      <c r="D2" s="259"/>
      <c r="E2" s="254"/>
      <c r="F2" s="153"/>
      <c r="G2" s="153"/>
      <c r="H2" s="153"/>
      <c r="I2" s="153"/>
      <c r="J2" s="153"/>
    </row>
    <row r="3" spans="1:24" s="139" customFormat="1" ht="22.8">
      <c r="A3" s="166"/>
      <c r="C3" s="255"/>
      <c r="D3" s="255"/>
      <c r="E3" s="254"/>
      <c r="F3" s="153"/>
      <c r="G3" s="153"/>
      <c r="H3" s="153"/>
      <c r="I3" s="153"/>
      <c r="J3" s="153"/>
    </row>
    <row r="4" spans="1:24" s="154" customFormat="1" ht="26.4">
      <c r="A4" s="167" t="s">
        <v>66</v>
      </c>
      <c r="B4" s="256"/>
      <c r="C4" s="256"/>
      <c r="D4" s="256"/>
      <c r="E4" s="138"/>
      <c r="F4" s="138"/>
      <c r="G4" s="138"/>
      <c r="H4" s="139"/>
      <c r="I4" s="139"/>
      <c r="X4" s="154" t="s">
        <v>93</v>
      </c>
    </row>
    <row r="5" spans="1:24" s="154" customFormat="1" ht="26.4">
      <c r="A5" s="167" t="s">
        <v>62</v>
      </c>
      <c r="B5" s="257"/>
      <c r="C5" s="256"/>
      <c r="D5" s="256"/>
      <c r="E5" s="138"/>
      <c r="F5" s="138"/>
      <c r="G5" s="138"/>
      <c r="H5" s="139"/>
      <c r="I5" s="139"/>
      <c r="X5" s="154" t="s">
        <v>94</v>
      </c>
    </row>
    <row r="6" spans="1:24" s="154" customFormat="1" ht="39.6">
      <c r="A6" s="167" t="s">
        <v>95</v>
      </c>
      <c r="B6" s="257"/>
      <c r="C6" s="256"/>
      <c r="D6" s="256"/>
      <c r="E6" s="138"/>
      <c r="F6" s="138"/>
      <c r="G6" s="138"/>
      <c r="H6" s="139"/>
      <c r="I6" s="139"/>
    </row>
    <row r="7" spans="1:24" s="154" customFormat="1" ht="26.4">
      <c r="A7" s="167" t="s">
        <v>96</v>
      </c>
      <c r="B7" s="256"/>
      <c r="C7" s="256"/>
      <c r="D7" s="256"/>
      <c r="E7" s="138"/>
      <c r="F7" s="138"/>
      <c r="G7" s="138"/>
      <c r="H7" s="140"/>
      <c r="I7" s="139"/>
      <c r="X7" s="155"/>
    </row>
    <row r="8" spans="1:24" s="156" customFormat="1" ht="26.4">
      <c r="A8" s="167" t="s">
        <v>97</v>
      </c>
      <c r="B8" s="260"/>
      <c r="C8" s="260"/>
      <c r="D8" s="260"/>
      <c r="E8" s="138"/>
    </row>
    <row r="9" spans="1:24" s="156" customFormat="1" ht="26.4">
      <c r="A9" s="168" t="s">
        <v>98</v>
      </c>
      <c r="B9" s="48" t="str">
        <f>F17</f>
        <v>Internal Build 03112011</v>
      </c>
      <c r="C9" s="48" t="str">
        <f>G17</f>
        <v>Internal build 14112011</v>
      </c>
      <c r="D9" s="48" t="str">
        <f>H17</f>
        <v>External build 16112011</v>
      </c>
    </row>
    <row r="10" spans="1:24" s="156" customFormat="1">
      <c r="A10" s="169" t="s">
        <v>99</v>
      </c>
      <c r="B10" s="142">
        <f>SUM(B11:B14)</f>
        <v>0</v>
      </c>
      <c r="C10" s="142">
        <f>SUM(C11:C14)</f>
        <v>0</v>
      </c>
      <c r="D10" s="142">
        <f>SUM(D11:D14)</f>
        <v>0</v>
      </c>
    </row>
    <row r="11" spans="1:24" s="156" customFormat="1">
      <c r="A11" s="169" t="s">
        <v>41</v>
      </c>
      <c r="B11" s="143">
        <f>COUNTIF($F$18:$F$49538,"*Passed")</f>
        <v>0</v>
      </c>
      <c r="C11" s="143">
        <f>COUNTIF($G$18:$G$49538,"*Passed")</f>
        <v>0</v>
      </c>
      <c r="D11" s="143">
        <f>COUNTIF($H$18:$H$49538,"*Passed")</f>
        <v>0</v>
      </c>
    </row>
    <row r="12" spans="1:24" s="156" customFormat="1">
      <c r="A12" s="169" t="s">
        <v>43</v>
      </c>
      <c r="B12" s="143">
        <f>COUNTIF($F$18:$F$49258,"*Failed*")</f>
        <v>0</v>
      </c>
      <c r="C12" s="143">
        <f>COUNTIF($G$18:$G$49258,"*Failed*")</f>
        <v>0</v>
      </c>
      <c r="D12" s="143">
        <f>COUNTIF($H$18:$H$49258,"*Failed*")</f>
        <v>0</v>
      </c>
    </row>
    <row r="13" spans="1:24" s="156" customFormat="1">
      <c r="A13" s="169" t="s">
        <v>45</v>
      </c>
      <c r="B13" s="143">
        <f>COUNTIF($F$18:$F$49258,"*Not Run*")</f>
        <v>0</v>
      </c>
      <c r="C13" s="143">
        <f>COUNTIF($G$18:$G$49258,"*Not Run*")</f>
        <v>0</v>
      </c>
      <c r="D13" s="143">
        <f>COUNTIF($H$18:$H$49258,"*Not Run*")</f>
        <v>0</v>
      </c>
      <c r="E13" s="139"/>
      <c r="F13" s="139"/>
      <c r="G13" s="139"/>
      <c r="H13" s="139"/>
      <c r="I13" s="139"/>
    </row>
    <row r="14" spans="1:24" s="156" customFormat="1">
      <c r="A14" s="169" t="s">
        <v>100</v>
      </c>
      <c r="B14" s="143">
        <f>COUNTIF($F$18:$F$49258,"*NA*")</f>
        <v>0</v>
      </c>
      <c r="C14" s="143">
        <f>COUNTIF($G$18:$G$49258,"*NA*")</f>
        <v>0</v>
      </c>
      <c r="D14" s="143">
        <f>COUNTIF($H$18:$H$49258,"*NA*")</f>
        <v>0</v>
      </c>
      <c r="E14" s="139"/>
      <c r="F14" s="139"/>
      <c r="G14" s="139"/>
      <c r="H14" s="139"/>
      <c r="I14" s="139"/>
    </row>
    <row r="15" spans="1:24" s="156" customFormat="1" ht="52.8">
      <c r="A15" s="169" t="s">
        <v>101</v>
      </c>
      <c r="B15" s="143">
        <f>COUNTIF($F$18:$F$49258,"*Passed in previous build*")</f>
        <v>0</v>
      </c>
      <c r="C15" s="143">
        <f>COUNTIF($G$18:$G$49258,"*Passed in previous build*")</f>
        <v>0</v>
      </c>
      <c r="D15" s="143">
        <f>COUNTIF($H$18:$H$49258,"*Passed in previous build*")</f>
        <v>0</v>
      </c>
      <c r="E15" s="139"/>
      <c r="F15" s="139"/>
      <c r="G15" s="139"/>
      <c r="H15" s="139"/>
      <c r="I15" s="139"/>
    </row>
    <row r="16" spans="1:24" s="157" customFormat="1">
      <c r="A16" s="145"/>
      <c r="B16" s="150"/>
      <c r="C16" s="150"/>
      <c r="D16" s="145"/>
      <c r="E16" s="146"/>
      <c r="F16" s="252" t="s">
        <v>98</v>
      </c>
      <c r="G16" s="252"/>
      <c r="H16" s="252"/>
      <c r="I16" s="147"/>
    </row>
    <row r="17" spans="1:9" s="157" customFormat="1" ht="39.6">
      <c r="A17" s="109" t="s">
        <v>102</v>
      </c>
      <c r="B17" s="109" t="s">
        <v>103</v>
      </c>
      <c r="C17" s="109" t="s">
        <v>104</v>
      </c>
      <c r="D17" s="109" t="s">
        <v>105</v>
      </c>
      <c r="E17" s="109" t="s">
        <v>106</v>
      </c>
      <c r="F17" s="109" t="s">
        <v>107</v>
      </c>
      <c r="G17" s="109" t="s">
        <v>108</v>
      </c>
      <c r="H17" s="109" t="s">
        <v>109</v>
      </c>
      <c r="I17" s="109" t="s">
        <v>110</v>
      </c>
    </row>
    <row r="18" spans="1:9" s="173" customFormat="1">
      <c r="A18" s="158"/>
      <c r="B18" s="249" t="s">
        <v>200</v>
      </c>
      <c r="C18" s="250"/>
      <c r="D18" s="251"/>
      <c r="E18" s="158"/>
      <c r="F18" s="159"/>
      <c r="G18" s="159"/>
      <c r="H18" s="159"/>
      <c r="I18" s="158"/>
    </row>
    <row r="19" spans="1:9" s="157" customFormat="1">
      <c r="A19" s="170">
        <v>1</v>
      </c>
      <c r="B19" s="176" t="s">
        <v>199</v>
      </c>
      <c r="C19" s="133"/>
      <c r="D19" s="148"/>
      <c r="E19" s="149"/>
      <c r="F19" s="133"/>
      <c r="G19" s="133"/>
      <c r="H19" s="133"/>
      <c r="I19" s="150"/>
    </row>
    <row r="20" spans="1:9" s="175" customFormat="1" ht="13.8">
      <c r="A20" s="162"/>
      <c r="B20" s="253" t="s">
        <v>289</v>
      </c>
      <c r="C20" s="250"/>
      <c r="D20" s="251"/>
      <c r="E20" s="162"/>
      <c r="F20" s="174"/>
      <c r="G20" s="174"/>
      <c r="H20" s="174"/>
      <c r="I20" s="162"/>
    </row>
    <row r="21" spans="1:9" s="175" customFormat="1" ht="13.8">
      <c r="A21" s="304"/>
      <c r="B21" s="309" t="s">
        <v>283</v>
      </c>
      <c r="C21" s="305"/>
      <c r="D21" s="306"/>
      <c r="E21" s="307"/>
      <c r="F21" s="308"/>
      <c r="G21" s="308"/>
      <c r="H21" s="308"/>
      <c r="I21" s="307"/>
    </row>
    <row r="22" spans="1:9" s="161" customFormat="1" ht="52.8">
      <c r="A22" s="216">
        <f ca="1">IF(OFFSET(A22,-1,0) ="",OFFSET(A22,-3,0)+1,OFFSET(A22,-2,0)+1 )</f>
        <v>2</v>
      </c>
      <c r="B22" s="218" t="s">
        <v>265</v>
      </c>
      <c r="C22" s="217" t="s">
        <v>290</v>
      </c>
      <c r="D22" s="178" t="s">
        <v>291</v>
      </c>
      <c r="E22" s="149">
        <v>123</v>
      </c>
      <c r="F22" s="133"/>
      <c r="G22" s="133"/>
      <c r="H22" s="133"/>
      <c r="I22" s="160"/>
    </row>
    <row r="23" spans="1:9" s="164" customFormat="1" ht="39.6">
      <c r="A23" s="171">
        <f t="shared" ref="A23:A75" ca="1" si="0">IF(OFFSET(A23,-1,0) ="",OFFSET(A23,-2,0)+1,OFFSET(A23,-1,0)+1 )</f>
        <v>3</v>
      </c>
      <c r="B23" s="199" t="s">
        <v>222</v>
      </c>
      <c r="C23" s="177" t="s">
        <v>288</v>
      </c>
      <c r="D23" s="178" t="s">
        <v>266</v>
      </c>
      <c r="E23" s="149" t="s">
        <v>342</v>
      </c>
      <c r="F23" s="133"/>
      <c r="G23" s="133"/>
      <c r="H23" s="133"/>
      <c r="I23" s="163"/>
    </row>
    <row r="24" spans="1:9" s="164" customFormat="1" ht="39.6">
      <c r="A24" s="171">
        <f t="shared" ca="1" si="0"/>
        <v>4</v>
      </c>
      <c r="B24" s="199" t="s">
        <v>223</v>
      </c>
      <c r="C24" s="177" t="s">
        <v>304</v>
      </c>
      <c r="D24" s="178" t="s">
        <v>266</v>
      </c>
      <c r="E24" s="149" t="s">
        <v>343</v>
      </c>
      <c r="F24" s="133"/>
      <c r="G24" s="133"/>
      <c r="H24" s="133"/>
      <c r="I24" s="163"/>
    </row>
    <row r="25" spans="1:9" s="161" customFormat="1" ht="39.6">
      <c r="A25" s="143">
        <f t="shared" ca="1" si="0"/>
        <v>5</v>
      </c>
      <c r="B25" s="199" t="s">
        <v>224</v>
      </c>
      <c r="C25" s="177" t="s">
        <v>305</v>
      </c>
      <c r="D25" s="178" t="s">
        <v>266</v>
      </c>
      <c r="E25" s="149" t="s">
        <v>344</v>
      </c>
      <c r="F25" s="133"/>
      <c r="G25" s="133"/>
      <c r="H25" s="133"/>
      <c r="I25" s="160"/>
    </row>
    <row r="26" spans="1:9" s="161" customFormat="1" ht="39.6">
      <c r="A26" s="143">
        <f t="shared" ca="1" si="0"/>
        <v>6</v>
      </c>
      <c r="B26" s="199" t="s">
        <v>225</v>
      </c>
      <c r="C26" s="177" t="s">
        <v>306</v>
      </c>
      <c r="D26" s="178" t="s">
        <v>266</v>
      </c>
      <c r="E26" s="149" t="s">
        <v>345</v>
      </c>
      <c r="F26" s="133"/>
      <c r="G26" s="133"/>
      <c r="H26" s="133"/>
      <c r="I26" s="160"/>
    </row>
    <row r="27" spans="1:9" s="161" customFormat="1" ht="52.8">
      <c r="A27" s="143">
        <f t="shared" ca="1" si="0"/>
        <v>7</v>
      </c>
      <c r="B27" s="297" t="s">
        <v>252</v>
      </c>
      <c r="C27" s="133" t="s">
        <v>308</v>
      </c>
      <c r="D27" s="178" t="s">
        <v>270</v>
      </c>
      <c r="E27" s="149" t="s">
        <v>272</v>
      </c>
      <c r="F27" s="133"/>
      <c r="G27" s="133"/>
      <c r="H27" s="133"/>
      <c r="I27" s="160"/>
    </row>
    <row r="28" spans="1:9" s="161" customFormat="1" ht="52.8">
      <c r="A28" s="143">
        <f t="shared" ca="1" si="0"/>
        <v>8</v>
      </c>
      <c r="B28" s="297" t="s">
        <v>253</v>
      </c>
      <c r="C28" s="133" t="s">
        <v>307</v>
      </c>
      <c r="D28" s="178" t="s">
        <v>266</v>
      </c>
      <c r="E28" s="149" t="s">
        <v>273</v>
      </c>
      <c r="F28" s="133"/>
      <c r="G28" s="133"/>
      <c r="H28" s="133"/>
      <c r="I28" s="160"/>
    </row>
    <row r="29" spans="1:9" s="161" customFormat="1" ht="52.8">
      <c r="A29" s="143">
        <f t="shared" ca="1" si="0"/>
        <v>9</v>
      </c>
      <c r="B29" s="297" t="s">
        <v>254</v>
      </c>
      <c r="C29" s="133" t="s">
        <v>309</v>
      </c>
      <c r="D29" s="178" t="s">
        <v>267</v>
      </c>
      <c r="E29" s="149" t="s">
        <v>274</v>
      </c>
      <c r="F29" s="133"/>
      <c r="G29" s="133"/>
      <c r="H29" s="133"/>
      <c r="I29" s="160"/>
    </row>
    <row r="30" spans="1:9" s="161" customFormat="1" ht="52.8">
      <c r="A30" s="143">
        <f t="shared" ca="1" si="0"/>
        <v>10</v>
      </c>
      <c r="B30" s="297" t="s">
        <v>255</v>
      </c>
      <c r="C30" s="133" t="s">
        <v>311</v>
      </c>
      <c r="D30" s="178" t="s">
        <v>268</v>
      </c>
      <c r="E30" s="149" t="s">
        <v>275</v>
      </c>
      <c r="F30" s="133"/>
      <c r="G30" s="133"/>
      <c r="H30" s="133"/>
      <c r="I30" s="160"/>
    </row>
    <row r="31" spans="1:9" s="161" customFormat="1" ht="66">
      <c r="A31" s="143">
        <f t="shared" ca="1" si="0"/>
        <v>11</v>
      </c>
      <c r="B31" s="297" t="s">
        <v>256</v>
      </c>
      <c r="C31" s="133" t="s">
        <v>310</v>
      </c>
      <c r="D31" s="178" t="s">
        <v>269</v>
      </c>
      <c r="E31" s="149" t="s">
        <v>276</v>
      </c>
      <c r="F31" s="133"/>
      <c r="G31" s="133"/>
      <c r="H31" s="133"/>
      <c r="I31" s="160"/>
    </row>
    <row r="32" spans="1:9" s="161" customFormat="1" ht="26.4">
      <c r="A32" s="143">
        <f t="shared" ca="1" si="0"/>
        <v>12</v>
      </c>
      <c r="B32" s="297" t="s">
        <v>292</v>
      </c>
      <c r="C32" s="133" t="s">
        <v>293</v>
      </c>
      <c r="D32" s="148" t="s">
        <v>271</v>
      </c>
      <c r="E32" s="149"/>
      <c r="F32" s="133"/>
      <c r="G32" s="133"/>
      <c r="H32" s="133"/>
      <c r="I32" s="160"/>
    </row>
    <row r="33" spans="1:9" s="161" customFormat="1" ht="52.8">
      <c r="A33" s="143">
        <f t="shared" ca="1" si="0"/>
        <v>13</v>
      </c>
      <c r="B33" s="297" t="s">
        <v>257</v>
      </c>
      <c r="C33" s="133" t="s">
        <v>312</v>
      </c>
      <c r="D33" s="178" t="s">
        <v>268</v>
      </c>
      <c r="E33" s="149">
        <v>123456789</v>
      </c>
      <c r="F33" s="133"/>
      <c r="G33" s="133"/>
      <c r="H33" s="133"/>
      <c r="I33" s="160"/>
    </row>
    <row r="34" spans="1:9" s="161" customFormat="1" ht="52.8">
      <c r="A34" s="143">
        <f t="shared" ca="1" si="0"/>
        <v>14</v>
      </c>
      <c r="B34" s="297" t="s">
        <v>258</v>
      </c>
      <c r="C34" s="133" t="s">
        <v>313</v>
      </c>
      <c r="D34" s="178" t="s">
        <v>267</v>
      </c>
      <c r="E34" s="149" t="s">
        <v>277</v>
      </c>
      <c r="F34" s="133"/>
      <c r="G34" s="133"/>
      <c r="H34" s="133"/>
      <c r="I34" s="160"/>
    </row>
    <row r="35" spans="1:9" s="161" customFormat="1" ht="52.8">
      <c r="A35" s="143">
        <f t="shared" ca="1" si="0"/>
        <v>15</v>
      </c>
      <c r="B35" s="297" t="s">
        <v>259</v>
      </c>
      <c r="C35" s="133" t="s">
        <v>314</v>
      </c>
      <c r="D35" s="148" t="s">
        <v>279</v>
      </c>
      <c r="E35" s="149" t="s">
        <v>278</v>
      </c>
      <c r="F35" s="133"/>
      <c r="G35" s="133"/>
      <c r="H35" s="133"/>
      <c r="I35" s="160"/>
    </row>
    <row r="36" spans="1:9" s="161" customFormat="1" ht="52.8">
      <c r="A36" s="143">
        <f t="shared" ca="1" si="0"/>
        <v>16</v>
      </c>
      <c r="B36" s="297" t="s">
        <v>260</v>
      </c>
      <c r="C36" s="133" t="s">
        <v>315</v>
      </c>
      <c r="D36" s="178" t="s">
        <v>267</v>
      </c>
      <c r="E36" s="222">
        <v>44927</v>
      </c>
      <c r="F36" s="133"/>
      <c r="G36" s="133"/>
      <c r="H36" s="133"/>
      <c r="I36" s="160"/>
    </row>
    <row r="37" spans="1:9" s="161" customFormat="1" ht="52.8">
      <c r="A37" s="143">
        <f t="shared" ca="1" si="0"/>
        <v>17</v>
      </c>
      <c r="B37" s="297" t="s">
        <v>261</v>
      </c>
      <c r="C37" s="133" t="s">
        <v>316</v>
      </c>
      <c r="D37" s="178" t="s">
        <v>267</v>
      </c>
      <c r="E37" s="149" t="s">
        <v>280</v>
      </c>
      <c r="F37" s="133"/>
      <c r="G37" s="133"/>
      <c r="H37" s="133"/>
      <c r="I37" s="160"/>
    </row>
    <row r="38" spans="1:9" s="161" customFormat="1" ht="52.8">
      <c r="A38" s="143">
        <f t="shared" ca="1" si="0"/>
        <v>18</v>
      </c>
      <c r="B38" s="297" t="s">
        <v>262</v>
      </c>
      <c r="C38" s="133" t="s">
        <v>317</v>
      </c>
      <c r="D38" s="178" t="s">
        <v>267</v>
      </c>
      <c r="E38" s="149" t="s">
        <v>273</v>
      </c>
      <c r="F38" s="133"/>
      <c r="G38" s="133"/>
      <c r="H38" s="133"/>
      <c r="I38" s="160"/>
    </row>
    <row r="39" spans="1:9" s="161" customFormat="1" ht="52.8">
      <c r="A39" s="143">
        <f t="shared" ca="1" si="0"/>
        <v>19</v>
      </c>
      <c r="B39" s="297" t="s">
        <v>263</v>
      </c>
      <c r="C39" s="133" t="s">
        <v>318</v>
      </c>
      <c r="D39" s="178" t="s">
        <v>267</v>
      </c>
      <c r="E39" s="149" t="s">
        <v>281</v>
      </c>
      <c r="F39" s="133"/>
      <c r="G39" s="133"/>
      <c r="H39" s="133"/>
      <c r="I39" s="160"/>
    </row>
    <row r="40" spans="1:9" s="161" customFormat="1" ht="52.8">
      <c r="A40" s="143">
        <f t="shared" ca="1" si="0"/>
        <v>20</v>
      </c>
      <c r="B40" s="297" t="s">
        <v>264</v>
      </c>
      <c r="C40" s="133" t="s">
        <v>319</v>
      </c>
      <c r="D40" s="178" t="s">
        <v>267</v>
      </c>
      <c r="E40" s="149" t="s">
        <v>282</v>
      </c>
      <c r="F40" s="133"/>
      <c r="G40" s="133"/>
      <c r="H40" s="133"/>
      <c r="I40" s="160"/>
    </row>
    <row r="41" spans="1:9" s="303" customFormat="1" ht="26.4">
      <c r="A41" s="298">
        <f t="shared" ca="1" si="0"/>
        <v>21</v>
      </c>
      <c r="B41" s="221" t="s">
        <v>235</v>
      </c>
      <c r="C41" s="299"/>
      <c r="D41" s="300"/>
      <c r="E41" s="300"/>
      <c r="F41" s="301"/>
      <c r="G41" s="301"/>
      <c r="H41" s="301"/>
      <c r="I41" s="302"/>
    </row>
    <row r="42" spans="1:9">
      <c r="A42" s="162"/>
      <c r="B42" s="249" t="s">
        <v>284</v>
      </c>
      <c r="C42" s="250"/>
      <c r="D42" s="251"/>
      <c r="E42" s="162"/>
      <c r="F42" s="174"/>
      <c r="G42" s="174"/>
      <c r="H42" s="174"/>
      <c r="I42" s="162"/>
    </row>
    <row r="43" spans="1:9">
      <c r="A43" s="315"/>
      <c r="B43" s="311" t="s">
        <v>283</v>
      </c>
      <c r="C43" s="312"/>
      <c r="D43" s="313"/>
      <c r="E43" s="315"/>
      <c r="F43" s="316"/>
      <c r="G43" s="316"/>
      <c r="H43" s="316"/>
      <c r="I43" s="315"/>
    </row>
    <row r="44" spans="1:9" ht="39.6">
      <c r="A44" s="143">
        <f ca="1">IF(OFFSET(A44,-1,0) ="",OFFSET(A44,-3,0)+1,OFFSET(A44,-2,0)+1 )</f>
        <v>22</v>
      </c>
      <c r="B44" s="199" t="s">
        <v>321</v>
      </c>
      <c r="C44" s="133" t="s">
        <v>320</v>
      </c>
      <c r="D44" s="149" t="s">
        <v>326</v>
      </c>
      <c r="E44" s="149" t="s">
        <v>277</v>
      </c>
      <c r="F44" s="133"/>
      <c r="G44" s="133"/>
      <c r="H44" s="133"/>
      <c r="I44" s="160"/>
    </row>
    <row r="45" spans="1:9" ht="39.6">
      <c r="A45" s="143">
        <f t="shared" ca="1" si="0"/>
        <v>23</v>
      </c>
      <c r="B45" s="199" t="s">
        <v>249</v>
      </c>
      <c r="C45" s="133" t="s">
        <v>323</v>
      </c>
      <c r="D45" s="149" t="s">
        <v>326</v>
      </c>
      <c r="E45" s="149">
        <v>123456</v>
      </c>
      <c r="F45" s="133"/>
      <c r="G45" s="133"/>
      <c r="H45" s="133"/>
      <c r="I45" s="160"/>
    </row>
    <row r="46" spans="1:9" ht="39.6">
      <c r="A46" s="143">
        <f t="shared" ca="1" si="0"/>
        <v>24</v>
      </c>
      <c r="B46" s="199" t="s">
        <v>250</v>
      </c>
      <c r="C46" s="133" t="s">
        <v>324</v>
      </c>
      <c r="D46" s="149" t="s">
        <v>325</v>
      </c>
      <c r="E46" s="149" t="s">
        <v>278</v>
      </c>
      <c r="F46" s="133"/>
      <c r="G46" s="133"/>
      <c r="H46" s="133"/>
      <c r="I46" s="160"/>
    </row>
    <row r="47" spans="1:9" ht="39.6">
      <c r="A47" s="143">
        <f t="shared" ca="1" si="0"/>
        <v>25</v>
      </c>
      <c r="B47" s="199" t="s">
        <v>251</v>
      </c>
      <c r="C47" s="133" t="s">
        <v>328</v>
      </c>
      <c r="D47" s="149" t="s">
        <v>325</v>
      </c>
      <c r="E47" s="149"/>
      <c r="F47" s="133"/>
      <c r="G47" s="133"/>
      <c r="H47" s="133"/>
      <c r="I47" s="160"/>
    </row>
    <row r="48" spans="1:9" ht="39.6">
      <c r="A48" s="143">
        <f t="shared" ca="1" si="0"/>
        <v>26</v>
      </c>
      <c r="B48" s="219" t="s">
        <v>294</v>
      </c>
      <c r="C48" s="133" t="s">
        <v>329</v>
      </c>
      <c r="D48" s="149" t="s">
        <v>326</v>
      </c>
      <c r="E48" s="149" t="s">
        <v>272</v>
      </c>
      <c r="F48" s="133"/>
      <c r="G48" s="133"/>
      <c r="H48" s="133"/>
      <c r="I48" s="160"/>
    </row>
    <row r="49" spans="1:9" ht="39.6">
      <c r="A49" s="143">
        <f t="shared" ca="1" si="0"/>
        <v>27</v>
      </c>
      <c r="B49" s="219" t="s">
        <v>295</v>
      </c>
      <c r="C49" s="133" t="s">
        <v>330</v>
      </c>
      <c r="D49" s="149" t="s">
        <v>326</v>
      </c>
      <c r="E49" s="149" t="s">
        <v>322</v>
      </c>
      <c r="F49" s="133"/>
      <c r="G49" s="133"/>
      <c r="H49" s="133"/>
      <c r="I49" s="160"/>
    </row>
    <row r="50" spans="1:9" ht="39.6">
      <c r="A50" s="143">
        <f t="shared" ca="1" si="0"/>
        <v>28</v>
      </c>
      <c r="B50" s="219" t="s">
        <v>296</v>
      </c>
      <c r="C50" s="133" t="s">
        <v>331</v>
      </c>
      <c r="D50" s="149" t="s">
        <v>326</v>
      </c>
      <c r="E50" s="149" t="s">
        <v>327</v>
      </c>
      <c r="F50" s="133"/>
      <c r="G50" s="133"/>
      <c r="H50" s="133"/>
      <c r="I50" s="160"/>
    </row>
    <row r="51" spans="1:9" ht="66">
      <c r="A51" s="143">
        <f t="shared" ca="1" si="0"/>
        <v>29</v>
      </c>
      <c r="B51" s="219" t="s">
        <v>297</v>
      </c>
      <c r="C51" s="133" t="s">
        <v>332</v>
      </c>
      <c r="D51" s="149" t="s">
        <v>325</v>
      </c>
      <c r="E51" s="149" t="s">
        <v>276</v>
      </c>
      <c r="F51" s="133"/>
      <c r="G51" s="133"/>
      <c r="H51" s="133"/>
      <c r="I51" s="160"/>
    </row>
    <row r="52" spans="1:9" ht="39.6">
      <c r="A52" s="143">
        <f t="shared" ca="1" si="0"/>
        <v>30</v>
      </c>
      <c r="B52" s="219" t="s">
        <v>298</v>
      </c>
      <c r="C52" s="133" t="s">
        <v>333</v>
      </c>
      <c r="D52" s="149" t="s">
        <v>326</v>
      </c>
      <c r="E52" s="222">
        <v>44927</v>
      </c>
      <c r="F52" s="133"/>
      <c r="G52" s="133"/>
      <c r="H52" s="133"/>
      <c r="I52" s="160"/>
    </row>
    <row r="53" spans="1:9" ht="39.6">
      <c r="A53" s="143">
        <f t="shared" ca="1" si="0"/>
        <v>31</v>
      </c>
      <c r="B53" s="219" t="s">
        <v>299</v>
      </c>
      <c r="C53" s="133" t="s">
        <v>334</v>
      </c>
      <c r="D53" s="149" t="s">
        <v>326</v>
      </c>
      <c r="E53" s="149" t="s">
        <v>280</v>
      </c>
      <c r="F53" s="133"/>
      <c r="G53" s="133"/>
      <c r="H53" s="133"/>
      <c r="I53" s="160"/>
    </row>
    <row r="54" spans="1:9" ht="39.6">
      <c r="A54" s="143">
        <f t="shared" ca="1" si="0"/>
        <v>32</v>
      </c>
      <c r="B54" s="219" t="s">
        <v>300</v>
      </c>
      <c r="C54" s="133" t="s">
        <v>335</v>
      </c>
      <c r="D54" s="149" t="s">
        <v>326</v>
      </c>
      <c r="E54" s="149" t="s">
        <v>273</v>
      </c>
      <c r="F54" s="133"/>
      <c r="G54" s="133"/>
      <c r="H54" s="133"/>
      <c r="I54" s="160"/>
    </row>
    <row r="55" spans="1:9" ht="39.6">
      <c r="A55" s="143">
        <f t="shared" ca="1" si="0"/>
        <v>33</v>
      </c>
      <c r="B55" s="219" t="s">
        <v>301</v>
      </c>
      <c r="C55" s="133" t="s">
        <v>336</v>
      </c>
      <c r="D55" s="149" t="s">
        <v>325</v>
      </c>
      <c r="E55" s="149" t="s">
        <v>281</v>
      </c>
      <c r="F55" s="133"/>
      <c r="G55" s="133"/>
      <c r="H55" s="133"/>
      <c r="I55" s="160"/>
    </row>
    <row r="56" spans="1:9" ht="39.6">
      <c r="A56" s="143">
        <f t="shared" ca="1" si="0"/>
        <v>34</v>
      </c>
      <c r="B56" s="219" t="s">
        <v>302</v>
      </c>
      <c r="C56" s="133" t="s">
        <v>320</v>
      </c>
      <c r="D56" s="149" t="s">
        <v>325</v>
      </c>
      <c r="E56" s="149" t="s">
        <v>282</v>
      </c>
      <c r="F56" s="133"/>
      <c r="G56" s="133"/>
      <c r="H56" s="133"/>
      <c r="I56" s="160"/>
    </row>
    <row r="57" spans="1:9" ht="39.6">
      <c r="A57" s="143">
        <f t="shared" ca="1" si="0"/>
        <v>35</v>
      </c>
      <c r="B57" s="200" t="s">
        <v>226</v>
      </c>
      <c r="C57" s="133" t="s">
        <v>337</v>
      </c>
      <c r="D57" s="149" t="s">
        <v>338</v>
      </c>
      <c r="E57" s="149" t="s">
        <v>273</v>
      </c>
      <c r="F57" s="133"/>
      <c r="G57" s="133"/>
      <c r="H57" s="133"/>
      <c r="I57" s="160"/>
    </row>
    <row r="58" spans="1:9" ht="39.6">
      <c r="A58" s="143">
        <f t="shared" ca="1" si="0"/>
        <v>36</v>
      </c>
      <c r="B58" s="133" t="s">
        <v>227</v>
      </c>
      <c r="C58" s="133" t="s">
        <v>340</v>
      </c>
      <c r="D58" s="149" t="s">
        <v>341</v>
      </c>
      <c r="E58" s="149" t="s">
        <v>339</v>
      </c>
      <c r="F58" s="133"/>
      <c r="G58" s="133"/>
      <c r="H58" s="133"/>
      <c r="I58" s="160"/>
    </row>
    <row r="59" spans="1:9">
      <c r="A59" s="162"/>
      <c r="B59" s="249" t="s">
        <v>285</v>
      </c>
      <c r="C59" s="250"/>
      <c r="D59" s="251"/>
      <c r="E59" s="162"/>
      <c r="F59" s="174"/>
      <c r="G59" s="174"/>
      <c r="H59" s="174"/>
      <c r="I59" s="162"/>
    </row>
    <row r="60" spans="1:9">
      <c r="A60" s="310"/>
      <c r="B60" s="311" t="s">
        <v>283</v>
      </c>
      <c r="C60" s="312"/>
      <c r="D60" s="313"/>
      <c r="E60" s="310"/>
      <c r="F60" s="314"/>
      <c r="G60" s="314"/>
      <c r="H60" s="314"/>
      <c r="I60" s="310"/>
    </row>
    <row r="61" spans="1:9" ht="66">
      <c r="A61" s="143">
        <f ca="1">IF(OFFSET(A61,-1,0) ="",OFFSET(A61,-3,0)+1,OFFSET(A61,-2,0)+1 )</f>
        <v>37</v>
      </c>
      <c r="B61" s="199" t="s">
        <v>228</v>
      </c>
      <c r="C61" s="133" t="s">
        <v>361</v>
      </c>
      <c r="D61" s="149" t="s">
        <v>346</v>
      </c>
      <c r="E61" s="149" t="s">
        <v>347</v>
      </c>
      <c r="F61" s="133"/>
      <c r="G61" s="133"/>
      <c r="H61" s="133"/>
      <c r="I61" s="160"/>
    </row>
    <row r="62" spans="1:9" ht="92.4">
      <c r="A62" s="143">
        <f ca="1">IF(OFFSET(A62,-1,0) ="",OFFSET(A62,-2,0)+1,OFFSET(A62,-1,0)+1 )</f>
        <v>38</v>
      </c>
      <c r="B62" s="199" t="s">
        <v>246</v>
      </c>
      <c r="C62" s="133" t="s">
        <v>360</v>
      </c>
      <c r="D62" s="149" t="s">
        <v>348</v>
      </c>
      <c r="E62" s="149" t="s">
        <v>273</v>
      </c>
      <c r="F62" s="133"/>
      <c r="G62" s="133"/>
      <c r="H62" s="133"/>
      <c r="I62" s="160"/>
    </row>
    <row r="63" spans="1:9" ht="39.6">
      <c r="A63" s="143">
        <f t="shared" ca="1" si="0"/>
        <v>39</v>
      </c>
      <c r="B63" s="199" t="s">
        <v>303</v>
      </c>
      <c r="C63" s="133" t="s">
        <v>356</v>
      </c>
      <c r="D63" s="149" t="s">
        <v>349</v>
      </c>
      <c r="E63" s="149"/>
      <c r="F63" s="133"/>
      <c r="G63" s="133"/>
      <c r="H63" s="133"/>
      <c r="I63" s="160"/>
    </row>
    <row r="64" spans="1:9" ht="52.8">
      <c r="A64" s="143">
        <f t="shared" ca="1" si="0"/>
        <v>40</v>
      </c>
      <c r="B64" s="199" t="s">
        <v>244</v>
      </c>
      <c r="C64" s="133" t="s">
        <v>359</v>
      </c>
      <c r="D64" s="149" t="s">
        <v>351</v>
      </c>
      <c r="E64" s="149" t="s">
        <v>350</v>
      </c>
      <c r="F64" s="133"/>
      <c r="G64" s="133"/>
      <c r="H64" s="133"/>
      <c r="I64" s="160"/>
    </row>
    <row r="65" spans="1:9" ht="39.6">
      <c r="A65" s="143">
        <f t="shared" ca="1" si="0"/>
        <v>41</v>
      </c>
      <c r="B65" s="165" t="s">
        <v>232</v>
      </c>
      <c r="C65" s="133" t="s">
        <v>352</v>
      </c>
      <c r="D65" s="149" t="s">
        <v>353</v>
      </c>
      <c r="E65" s="149"/>
      <c r="F65" s="133"/>
      <c r="G65" s="133"/>
      <c r="H65" s="133"/>
      <c r="I65" s="160"/>
    </row>
    <row r="66" spans="1:9" ht="66">
      <c r="A66" s="143">
        <f t="shared" ca="1" si="0"/>
        <v>42</v>
      </c>
      <c r="B66" s="133" t="s">
        <v>245</v>
      </c>
      <c r="C66" s="133" t="s">
        <v>354</v>
      </c>
      <c r="D66" s="149" t="s">
        <v>355</v>
      </c>
      <c r="E66" s="149"/>
      <c r="F66" s="133"/>
      <c r="G66" s="133"/>
      <c r="H66" s="133"/>
      <c r="I66" s="160"/>
    </row>
    <row r="67" spans="1:9" ht="39.6">
      <c r="A67" s="143">
        <f t="shared" ca="1" si="0"/>
        <v>43</v>
      </c>
      <c r="B67" s="133" t="s">
        <v>247</v>
      </c>
      <c r="C67" s="133" t="s">
        <v>357</v>
      </c>
      <c r="D67" s="149" t="s">
        <v>358</v>
      </c>
      <c r="E67" s="149"/>
      <c r="F67" s="133"/>
      <c r="G67" s="133"/>
      <c r="H67" s="133"/>
      <c r="I67" s="160"/>
    </row>
    <row r="68" spans="1:9" ht="52.8">
      <c r="A68" s="143">
        <f t="shared" ca="1" si="0"/>
        <v>44</v>
      </c>
      <c r="B68" s="220" t="s">
        <v>362</v>
      </c>
      <c r="C68" s="133" t="s">
        <v>363</v>
      </c>
      <c r="D68" s="213" t="s">
        <v>364</v>
      </c>
      <c r="E68" s="149" t="s">
        <v>350</v>
      </c>
      <c r="F68" s="133"/>
      <c r="G68" s="133"/>
      <c r="H68" s="133"/>
      <c r="I68" s="160"/>
    </row>
    <row r="69" spans="1:9">
      <c r="A69" s="162"/>
      <c r="B69" s="249" t="s">
        <v>286</v>
      </c>
      <c r="C69" s="250"/>
      <c r="D69" s="251"/>
      <c r="E69" s="162"/>
      <c r="F69" s="174"/>
      <c r="G69" s="174"/>
      <c r="H69" s="174"/>
      <c r="I69" s="162"/>
    </row>
    <row r="70" spans="1:9">
      <c r="A70" s="310"/>
      <c r="B70" s="311" t="s">
        <v>283</v>
      </c>
      <c r="C70" s="312"/>
      <c r="D70" s="313"/>
      <c r="E70" s="310"/>
      <c r="F70" s="314"/>
      <c r="G70" s="314"/>
      <c r="H70" s="314"/>
      <c r="I70" s="310"/>
    </row>
    <row r="71" spans="1:9" ht="66">
      <c r="A71" s="143">
        <f ca="1">IF(OFFSET(A71,-1,0) ="",OFFSET(A71,-3,0)+1,OFFSET(A71,-2,0)+1 )</f>
        <v>45</v>
      </c>
      <c r="B71" s="199" t="s">
        <v>243</v>
      </c>
      <c r="C71" s="133" t="s">
        <v>372</v>
      </c>
      <c r="D71" s="149" t="s">
        <v>366</v>
      </c>
      <c r="E71" s="149" t="s">
        <v>273</v>
      </c>
      <c r="F71" s="133"/>
      <c r="G71" s="133"/>
      <c r="H71" s="133"/>
      <c r="I71" s="160"/>
    </row>
    <row r="72" spans="1:9" ht="39.6">
      <c r="A72" s="143">
        <f t="shared" ca="1" si="0"/>
        <v>46</v>
      </c>
      <c r="B72" s="199" t="s">
        <v>233</v>
      </c>
      <c r="C72" s="133" t="s">
        <v>365</v>
      </c>
      <c r="D72" s="149" t="s">
        <v>367</v>
      </c>
      <c r="E72" s="149" t="s">
        <v>273</v>
      </c>
      <c r="F72" s="133"/>
      <c r="G72" s="133"/>
      <c r="H72" s="133"/>
      <c r="I72" s="160"/>
    </row>
    <row r="73" spans="1:9" ht="66">
      <c r="A73" s="143">
        <f t="shared" ca="1" si="0"/>
        <v>47</v>
      </c>
      <c r="B73" s="133" t="s">
        <v>231</v>
      </c>
      <c r="C73" s="133" t="s">
        <v>370</v>
      </c>
      <c r="D73" s="149" t="s">
        <v>373</v>
      </c>
      <c r="E73" s="149"/>
      <c r="F73" s="133"/>
      <c r="G73" s="133"/>
      <c r="H73" s="133"/>
      <c r="I73" s="160"/>
    </row>
    <row r="74" spans="1:9" ht="66">
      <c r="A74" s="143">
        <f t="shared" ca="1" si="0"/>
        <v>48</v>
      </c>
      <c r="B74" s="133" t="s">
        <v>229</v>
      </c>
      <c r="C74" s="133" t="s">
        <v>368</v>
      </c>
      <c r="D74" s="149" t="s">
        <v>371</v>
      </c>
      <c r="E74" s="149"/>
      <c r="F74" s="133"/>
      <c r="G74" s="133"/>
      <c r="H74" s="133"/>
      <c r="I74" s="160"/>
    </row>
    <row r="75" spans="1:9" ht="66">
      <c r="A75" s="143">
        <f t="shared" ca="1" si="0"/>
        <v>49</v>
      </c>
      <c r="B75" s="133" t="s">
        <v>230</v>
      </c>
      <c r="C75" s="133" t="s">
        <v>369</v>
      </c>
      <c r="D75" s="149" t="s">
        <v>374</v>
      </c>
      <c r="E75" s="149"/>
      <c r="F75" s="133"/>
      <c r="G75" s="133"/>
      <c r="H75" s="133"/>
      <c r="I75" s="160"/>
    </row>
    <row r="76" spans="1:9" ht="79.2">
      <c r="A76" s="143">
        <f t="shared" ref="A76:A89" ca="1" si="1">IF(OFFSET(A76,-1,0) ="",OFFSET(A76,-2,0)+1,OFFSET(A76,-1,0)+1 )</f>
        <v>50</v>
      </c>
      <c r="B76" s="133" t="s">
        <v>234</v>
      </c>
      <c r="C76" s="133" t="s">
        <v>375</v>
      </c>
      <c r="D76" s="149" t="s">
        <v>376</v>
      </c>
      <c r="E76" s="149"/>
      <c r="F76" s="133"/>
      <c r="G76" s="133"/>
      <c r="H76" s="133"/>
      <c r="I76" s="160"/>
    </row>
    <row r="77" spans="1:9">
      <c r="A77" s="162"/>
      <c r="B77" s="249" t="s">
        <v>236</v>
      </c>
      <c r="C77" s="250"/>
      <c r="D77" s="251"/>
      <c r="E77" s="162"/>
      <c r="F77" s="174"/>
      <c r="G77" s="174"/>
      <c r="H77" s="174"/>
      <c r="I77" s="162"/>
    </row>
    <row r="78" spans="1:9">
      <c r="A78" s="310"/>
      <c r="B78" s="318" t="s">
        <v>377</v>
      </c>
      <c r="C78" s="319"/>
      <c r="D78" s="320"/>
      <c r="E78" s="310"/>
      <c r="F78" s="314"/>
      <c r="G78" s="314"/>
      <c r="H78" s="314"/>
      <c r="I78" s="310"/>
    </row>
    <row r="79" spans="1:9" ht="39.6">
      <c r="A79" s="143">
        <f ca="1">IF(OFFSET(A79,-1,0) ="",OFFSET(A79,-3,0)+1,OFFSET(A79,-2,0)+1 )</f>
        <v>51</v>
      </c>
      <c r="B79" s="133" t="s">
        <v>237</v>
      </c>
      <c r="C79" s="133" t="s">
        <v>383</v>
      </c>
      <c r="D79" s="148" t="s">
        <v>380</v>
      </c>
      <c r="E79" s="149"/>
      <c r="F79" s="133"/>
      <c r="G79" s="133"/>
      <c r="H79" s="133"/>
      <c r="I79" s="160"/>
    </row>
    <row r="80" spans="1:9" ht="39.6">
      <c r="A80" s="143">
        <f t="shared" ca="1" si="1"/>
        <v>52</v>
      </c>
      <c r="B80" s="165" t="s">
        <v>238</v>
      </c>
      <c r="C80" s="133" t="s">
        <v>384</v>
      </c>
      <c r="D80" s="148" t="s">
        <v>382</v>
      </c>
      <c r="E80" s="149"/>
      <c r="F80" s="133"/>
      <c r="G80" s="133"/>
      <c r="H80" s="133"/>
      <c r="I80" s="160"/>
    </row>
    <row r="81" spans="1:9" ht="39.6">
      <c r="A81" s="143">
        <f t="shared" ca="1" si="1"/>
        <v>53</v>
      </c>
      <c r="B81" s="133" t="s">
        <v>378</v>
      </c>
      <c r="C81" s="133" t="s">
        <v>385</v>
      </c>
      <c r="D81" s="148" t="s">
        <v>381</v>
      </c>
      <c r="E81" s="149"/>
      <c r="F81" s="133"/>
      <c r="G81" s="133"/>
      <c r="H81" s="133"/>
      <c r="I81" s="160"/>
    </row>
    <row r="82" spans="1:9" ht="39.6">
      <c r="A82" s="143">
        <f t="shared" ca="1" si="1"/>
        <v>54</v>
      </c>
      <c r="B82" s="165" t="s">
        <v>388</v>
      </c>
      <c r="C82" s="133" t="s">
        <v>386</v>
      </c>
      <c r="D82" s="148" t="s">
        <v>387</v>
      </c>
      <c r="E82" s="149"/>
      <c r="F82" s="133"/>
      <c r="G82" s="133"/>
      <c r="H82" s="133"/>
      <c r="I82" s="160"/>
    </row>
    <row r="83" spans="1:9" ht="39.6">
      <c r="A83" s="143">
        <f t="shared" ca="1" si="1"/>
        <v>55</v>
      </c>
      <c r="B83" s="133" t="s">
        <v>248</v>
      </c>
      <c r="C83" s="133" t="s">
        <v>379</v>
      </c>
      <c r="D83" s="148" t="s">
        <v>389</v>
      </c>
      <c r="E83" s="149"/>
      <c r="F83" s="133"/>
      <c r="G83" s="133"/>
      <c r="H83" s="133"/>
      <c r="I83" s="160"/>
    </row>
    <row r="84" spans="1:9">
      <c r="A84" s="162"/>
      <c r="B84" s="249" t="s">
        <v>287</v>
      </c>
      <c r="C84" s="250"/>
      <c r="D84" s="251"/>
      <c r="E84" s="162"/>
      <c r="F84" s="174"/>
      <c r="G84" s="174"/>
      <c r="H84" s="174"/>
      <c r="I84" s="162"/>
    </row>
    <row r="85" spans="1:9">
      <c r="A85" s="310"/>
      <c r="B85" s="317" t="s">
        <v>283</v>
      </c>
      <c r="C85" s="312"/>
      <c r="D85" s="313"/>
      <c r="E85" s="310"/>
      <c r="F85" s="314"/>
      <c r="G85" s="314"/>
      <c r="H85" s="314"/>
      <c r="I85" s="310"/>
    </row>
    <row r="86" spans="1:9" ht="26.4">
      <c r="A86" s="143">
        <f ca="1">IF(OFFSET(A86,-1,0) ="",OFFSET(A86,-3,0)+1,OFFSET(A86,-2,0)+1 )</f>
        <v>56</v>
      </c>
      <c r="B86" s="133" t="s">
        <v>239</v>
      </c>
      <c r="C86" s="133" t="s">
        <v>390</v>
      </c>
      <c r="D86" s="149" t="s">
        <v>391</v>
      </c>
      <c r="E86" s="149"/>
      <c r="F86" s="133"/>
      <c r="G86" s="133"/>
      <c r="H86" s="133"/>
      <c r="I86" s="160"/>
    </row>
    <row r="87" spans="1:9" ht="39.6">
      <c r="A87" s="143">
        <f t="shared" ca="1" si="1"/>
        <v>57</v>
      </c>
      <c r="B87" s="133" t="s">
        <v>240</v>
      </c>
      <c r="C87" s="133" t="s">
        <v>390</v>
      </c>
      <c r="D87" s="149" t="s">
        <v>392</v>
      </c>
      <c r="E87" s="149"/>
      <c r="F87" s="133"/>
      <c r="G87" s="133"/>
      <c r="H87" s="133"/>
      <c r="I87" s="160"/>
    </row>
    <row r="88" spans="1:9" ht="39.6">
      <c r="A88" s="143">
        <f t="shared" ca="1" si="1"/>
        <v>58</v>
      </c>
      <c r="B88" s="133" t="s">
        <v>242</v>
      </c>
      <c r="C88" s="133" t="s">
        <v>393</v>
      </c>
      <c r="D88" s="149" t="s">
        <v>395</v>
      </c>
      <c r="E88" s="149"/>
      <c r="F88" s="133"/>
      <c r="G88" s="133"/>
      <c r="H88" s="133"/>
      <c r="I88" s="160"/>
    </row>
    <row r="89" spans="1:9" ht="39.6">
      <c r="A89" s="143">
        <f t="shared" ca="1" si="1"/>
        <v>59</v>
      </c>
      <c r="B89" s="133" t="s">
        <v>241</v>
      </c>
      <c r="C89" s="133" t="s">
        <v>394</v>
      </c>
      <c r="D89" s="149" t="s">
        <v>396</v>
      </c>
      <c r="E89" s="149"/>
      <c r="F89" s="133"/>
      <c r="G89" s="133"/>
      <c r="H89" s="133"/>
      <c r="I89" s="160"/>
    </row>
  </sheetData>
  <mergeCells count="18">
    <mergeCell ref="A1:D1"/>
    <mergeCell ref="A2:D2"/>
    <mergeCell ref="B6:D6"/>
    <mergeCell ref="B7:D7"/>
    <mergeCell ref="B8:D8"/>
    <mergeCell ref="F16:H16"/>
    <mergeCell ref="B18:D18"/>
    <mergeCell ref="B20:D20"/>
    <mergeCell ref="E2:E3"/>
    <mergeCell ref="C3:D3"/>
    <mergeCell ref="B4:D4"/>
    <mergeCell ref="B5:D5"/>
    <mergeCell ref="B42:D42"/>
    <mergeCell ref="B59:D59"/>
    <mergeCell ref="B69:D69"/>
    <mergeCell ref="B84:D84"/>
    <mergeCell ref="B77:D77"/>
    <mergeCell ref="B78:D78"/>
  </mergeCells>
  <dataValidations count="3">
    <dataValidation showDropDown="1" showErrorMessage="1" sqref="F16:H17" xr:uid="{00000000-0002-0000-0400-000000000000}"/>
    <dataValidation allowBlank="1" showInputMessage="1" showErrorMessage="1" sqref="F18:H18" xr:uid="{00000000-0002-0000-0400-000001000000}"/>
    <dataValidation type="list" allowBlank="1" sqref="F19:H89"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44"/>
  <sheetViews>
    <sheetView showGridLines="0" topLeftCell="A19" zoomScaleNormal="100" workbookViewId="0">
      <selection activeCell="A30" sqref="A30:XFD30"/>
    </sheetView>
  </sheetViews>
  <sheetFormatPr defaultColWidth="9.109375" defaultRowHeight="13.2"/>
  <cols>
    <col min="1" max="1" width="9" style="197" customWidth="1"/>
    <col min="2" max="2" width="41.6640625" style="43" customWidth="1"/>
    <col min="3" max="3" width="39.44140625" style="43" customWidth="1"/>
    <col min="4" max="4" width="37.21875" style="43" customWidth="1"/>
    <col min="5" max="5" width="32.109375" style="43" customWidth="1"/>
    <col min="6" max="8" width="9.6640625" style="43" customWidth="1"/>
    <col min="9" max="9" width="17.6640625" style="43" customWidth="1"/>
    <col min="10" max="16384" width="9.109375" style="43"/>
  </cols>
  <sheetData>
    <row r="1" spans="1:24" s="1" customFormat="1" ht="13.8">
      <c r="A1" s="264"/>
      <c r="B1" s="264"/>
      <c r="C1" s="264"/>
      <c r="D1" s="264"/>
      <c r="E1" s="34"/>
      <c r="F1" s="34"/>
      <c r="G1" s="34"/>
      <c r="H1" s="34"/>
      <c r="I1" s="34"/>
      <c r="J1" s="34"/>
    </row>
    <row r="2" spans="1:24" s="1" customFormat="1" ht="24.6">
      <c r="A2" s="265" t="s">
        <v>70</v>
      </c>
      <c r="B2" s="265"/>
      <c r="C2" s="265"/>
      <c r="D2" s="265"/>
      <c r="E2" s="270"/>
      <c r="F2" s="23"/>
      <c r="G2" s="23"/>
      <c r="H2" s="23"/>
      <c r="I2" s="23"/>
      <c r="J2" s="23"/>
    </row>
    <row r="3" spans="1:24" s="1" customFormat="1" ht="22.8">
      <c r="A3" s="194"/>
      <c r="C3" s="266"/>
      <c r="D3" s="266"/>
      <c r="E3" s="270"/>
      <c r="F3" s="23"/>
      <c r="G3" s="23"/>
      <c r="H3" s="23"/>
      <c r="I3" s="23"/>
      <c r="J3" s="23"/>
    </row>
    <row r="4" spans="1:24" s="38" customFormat="1" ht="26.4">
      <c r="A4" s="167" t="s">
        <v>67</v>
      </c>
      <c r="B4" s="256"/>
      <c r="C4" s="256"/>
      <c r="D4" s="256"/>
      <c r="E4" s="138"/>
      <c r="F4" s="138"/>
      <c r="G4" s="138"/>
      <c r="H4" s="139"/>
      <c r="I4" s="139"/>
      <c r="X4" s="38" t="s">
        <v>93</v>
      </c>
    </row>
    <row r="5" spans="1:24" s="38" customFormat="1" ht="26.4">
      <c r="A5" s="167" t="s">
        <v>62</v>
      </c>
      <c r="B5" s="257"/>
      <c r="C5" s="256"/>
      <c r="D5" s="256"/>
      <c r="E5" s="138"/>
      <c r="F5" s="138"/>
      <c r="G5" s="138"/>
      <c r="H5" s="139"/>
      <c r="I5" s="139"/>
      <c r="X5" s="38" t="s">
        <v>94</v>
      </c>
    </row>
    <row r="6" spans="1:24" s="38" customFormat="1" ht="39.6">
      <c r="A6" s="167" t="s">
        <v>95</v>
      </c>
      <c r="B6" s="257"/>
      <c r="C6" s="256"/>
      <c r="D6" s="256"/>
      <c r="E6" s="138"/>
      <c r="F6" s="138"/>
      <c r="G6" s="138"/>
      <c r="H6" s="139"/>
      <c r="I6" s="139"/>
    </row>
    <row r="7" spans="1:24" s="38" customFormat="1" ht="26.4">
      <c r="A7" s="167" t="s">
        <v>96</v>
      </c>
      <c r="B7" s="256"/>
      <c r="C7" s="256"/>
      <c r="D7" s="256"/>
      <c r="E7" s="138"/>
      <c r="F7" s="138"/>
      <c r="G7" s="138"/>
      <c r="H7" s="140"/>
      <c r="I7" s="139"/>
      <c r="X7" s="39"/>
    </row>
    <row r="8" spans="1:24" s="40" customFormat="1" ht="26.4">
      <c r="A8" s="167" t="s">
        <v>97</v>
      </c>
      <c r="B8" s="260"/>
      <c r="C8" s="260"/>
      <c r="D8" s="260"/>
      <c r="E8" s="138"/>
      <c r="F8" s="141"/>
      <c r="G8" s="141"/>
      <c r="H8" s="141"/>
      <c r="I8" s="141"/>
    </row>
    <row r="9" spans="1:24" s="40" customFormat="1" ht="26.4">
      <c r="A9" s="168" t="s">
        <v>98</v>
      </c>
      <c r="B9" s="48" t="str">
        <f>F17</f>
        <v>Internal Build 03112011</v>
      </c>
      <c r="C9" s="48" t="str">
        <f>G17</f>
        <v>Internal build 14112011</v>
      </c>
      <c r="D9" s="48" t="str">
        <f>H17</f>
        <v>External build 16112011</v>
      </c>
      <c r="E9" s="141"/>
      <c r="F9" s="141"/>
      <c r="G9" s="141"/>
      <c r="H9" s="141"/>
      <c r="I9" s="141"/>
    </row>
    <row r="10" spans="1:24" s="40" customFormat="1">
      <c r="A10" s="169" t="s">
        <v>99</v>
      </c>
      <c r="B10" s="142">
        <f>SUM(B11:B14)</f>
        <v>0</v>
      </c>
      <c r="C10" s="142">
        <f>SUM(C11:C14)</f>
        <v>0</v>
      </c>
      <c r="D10" s="142">
        <f>SUM(D11:D14)</f>
        <v>0</v>
      </c>
      <c r="E10" s="141"/>
      <c r="F10" s="141"/>
      <c r="G10" s="141"/>
      <c r="H10" s="141"/>
      <c r="I10" s="141"/>
    </row>
    <row r="11" spans="1:24" s="40" customFormat="1">
      <c r="A11" s="169" t="s">
        <v>41</v>
      </c>
      <c r="B11" s="143">
        <f>COUNTIF($F$18:$F$49571,"*Passed")</f>
        <v>0</v>
      </c>
      <c r="C11" s="143">
        <f>COUNTIF($G$18:$G$49571,"*Passed")</f>
        <v>0</v>
      </c>
      <c r="D11" s="143">
        <f>COUNTIF($H$18:$H$49571,"*Passed")</f>
        <v>0</v>
      </c>
      <c r="E11" s="141"/>
      <c r="F11" s="141"/>
      <c r="G11" s="141"/>
      <c r="H11" s="141"/>
      <c r="I11" s="141"/>
    </row>
    <row r="12" spans="1:24" s="40" customFormat="1">
      <c r="A12" s="169" t="s">
        <v>43</v>
      </c>
      <c r="B12" s="143">
        <f>COUNTIF($F$18:$F$49291,"*Failed*")</f>
        <v>0</v>
      </c>
      <c r="C12" s="143">
        <f>COUNTIF($G$18:$G$49291,"*Failed*")</f>
        <v>0</v>
      </c>
      <c r="D12" s="143">
        <f>COUNTIF($H$18:$H$49291,"*Failed*")</f>
        <v>0</v>
      </c>
      <c r="E12" s="141"/>
      <c r="F12" s="141"/>
      <c r="G12" s="141"/>
      <c r="H12" s="141"/>
      <c r="I12" s="141"/>
    </row>
    <row r="13" spans="1:24" s="40" customFormat="1">
      <c r="A13" s="169" t="s">
        <v>45</v>
      </c>
      <c r="B13" s="143">
        <f>COUNTIF($F$18:$F$49291,"*Not Run*")</f>
        <v>0</v>
      </c>
      <c r="C13" s="143">
        <f>COUNTIF($G$18:$G$49291,"*Not Run*")</f>
        <v>0</v>
      </c>
      <c r="D13" s="143">
        <f>COUNTIF($H$18:$H$49291,"*Not Run*")</f>
        <v>0</v>
      </c>
      <c r="E13" s="137"/>
      <c r="F13" s="137"/>
      <c r="G13" s="137"/>
      <c r="H13" s="137"/>
      <c r="I13" s="137"/>
    </row>
    <row r="14" spans="1:24" s="40" customFormat="1">
      <c r="A14" s="169" t="s">
        <v>100</v>
      </c>
      <c r="B14" s="143">
        <f>COUNTIF($F$18:$F$49291,"*NA*")</f>
        <v>0</v>
      </c>
      <c r="C14" s="143">
        <f>COUNTIF($G$18:$G$49291,"*NA*")</f>
        <v>0</v>
      </c>
      <c r="D14" s="143">
        <f>COUNTIF($H$18:$H$49291,"*NA*")</f>
        <v>0</v>
      </c>
      <c r="E14" s="180"/>
      <c r="F14" s="137"/>
      <c r="G14" s="137"/>
      <c r="H14" s="137"/>
      <c r="I14" s="137"/>
    </row>
    <row r="15" spans="1:24" s="40" customFormat="1" ht="52.8">
      <c r="A15" s="169" t="s">
        <v>101</v>
      </c>
      <c r="B15" s="143">
        <f>COUNTIF($F$18:$F$49291,"*Passed in previous build*")</f>
        <v>0</v>
      </c>
      <c r="C15" s="143">
        <f>COUNTIF($G$18:$G$49291,"*Passed in previous build*")</f>
        <v>0</v>
      </c>
      <c r="D15" s="143">
        <f>COUNTIF($H$18:$H$49291,"*Passed in previous build*")</f>
        <v>0</v>
      </c>
      <c r="E15" s="137"/>
      <c r="F15" s="137"/>
      <c r="G15" s="137"/>
      <c r="H15" s="137"/>
      <c r="I15" s="137"/>
    </row>
    <row r="16" spans="1:24" s="41" customFormat="1">
      <c r="A16" s="195"/>
      <c r="B16" s="144"/>
      <c r="C16" s="144"/>
      <c r="D16" s="145"/>
      <c r="E16" s="181"/>
      <c r="F16" s="267" t="s">
        <v>98</v>
      </c>
      <c r="G16" s="268"/>
      <c r="H16" s="269"/>
      <c r="I16" s="181"/>
    </row>
    <row r="17" spans="1:9" s="41" customFormat="1" ht="39.6">
      <c r="A17" s="109" t="s">
        <v>102</v>
      </c>
      <c r="B17" s="109" t="s">
        <v>103</v>
      </c>
      <c r="C17" s="109" t="s">
        <v>104</v>
      </c>
      <c r="D17" s="109" t="s">
        <v>105</v>
      </c>
      <c r="E17" s="110" t="s">
        <v>106</v>
      </c>
      <c r="F17" s="109" t="s">
        <v>107</v>
      </c>
      <c r="G17" s="109" t="s">
        <v>108</v>
      </c>
      <c r="H17" s="109" t="s">
        <v>109</v>
      </c>
      <c r="I17" s="109" t="s">
        <v>110</v>
      </c>
    </row>
    <row r="18" spans="1:9" s="136" customFormat="1">
      <c r="A18" s="196"/>
      <c r="B18" s="271" t="s">
        <v>200</v>
      </c>
      <c r="C18" s="272"/>
      <c r="D18" s="273"/>
      <c r="E18" s="182"/>
      <c r="F18" s="183"/>
      <c r="G18" s="183"/>
      <c r="H18" s="183"/>
      <c r="I18" s="182"/>
    </row>
    <row r="19" spans="1:9" s="42" customFormat="1">
      <c r="A19" s="170">
        <v>1</v>
      </c>
      <c r="B19" s="176"/>
      <c r="C19" s="133"/>
      <c r="D19" s="148"/>
      <c r="E19" s="149"/>
      <c r="F19" s="133"/>
      <c r="G19" s="133"/>
      <c r="H19" s="133"/>
      <c r="I19" s="150"/>
    </row>
    <row r="20" spans="1:9" s="186" customFormat="1" ht="13.8">
      <c r="A20" s="185"/>
      <c r="B20" s="261">
        <v>2</v>
      </c>
      <c r="C20" s="262"/>
      <c r="D20" s="263"/>
      <c r="E20" s="135"/>
      <c r="F20" s="174"/>
      <c r="G20" s="174"/>
      <c r="H20" s="174"/>
      <c r="I20" s="135"/>
    </row>
    <row r="21" spans="1:9" s="44" customFormat="1" ht="13.8">
      <c r="A21" s="184">
        <f t="shared" ref="A21:A27" ca="1" si="0">IF(OFFSET(A21,-1,0) ="",OFFSET(A21,-2,0)+1,OFFSET(A21,-1,0)+1 )</f>
        <v>2</v>
      </c>
      <c r="B21" s="133"/>
      <c r="C21" s="187"/>
      <c r="D21" s="148"/>
      <c r="E21" s="149"/>
      <c r="F21" s="133"/>
      <c r="G21" s="133"/>
      <c r="H21" s="133"/>
      <c r="I21" s="134"/>
    </row>
    <row r="22" spans="1:9" s="44" customFormat="1" ht="13.8">
      <c r="A22" s="184">
        <f t="shared" ca="1" si="0"/>
        <v>3</v>
      </c>
      <c r="B22" s="133"/>
      <c r="C22" s="133"/>
      <c r="D22" s="148"/>
      <c r="E22" s="149"/>
      <c r="F22" s="133"/>
      <c r="G22" s="133"/>
      <c r="H22" s="133"/>
      <c r="I22" s="134"/>
    </row>
    <row r="23" spans="1:9" s="44" customFormat="1" ht="13.8">
      <c r="A23" s="184">
        <f t="shared" ca="1" si="0"/>
        <v>4</v>
      </c>
      <c r="B23" s="188"/>
      <c r="C23" s="189"/>
      <c r="D23" s="190"/>
      <c r="E23" s="149"/>
      <c r="F23" s="133"/>
      <c r="G23" s="133"/>
      <c r="H23" s="133"/>
      <c r="I23" s="134"/>
    </row>
    <row r="24" spans="1:9" s="44" customFormat="1" ht="13.8">
      <c r="A24" s="184">
        <f t="shared" ca="1" si="0"/>
        <v>5</v>
      </c>
      <c r="B24" s="209"/>
      <c r="C24" s="189"/>
      <c r="D24" s="210"/>
      <c r="E24" s="149"/>
      <c r="F24" s="133"/>
      <c r="G24" s="133"/>
      <c r="H24" s="133"/>
      <c r="I24" s="134"/>
    </row>
    <row r="25" spans="1:9" s="44" customFormat="1" ht="13.8">
      <c r="A25" s="184">
        <f t="shared" ca="1" si="0"/>
        <v>6</v>
      </c>
      <c r="B25" s="209"/>
      <c r="C25" s="189"/>
      <c r="D25" s="210"/>
      <c r="E25" s="149"/>
      <c r="F25" s="133"/>
      <c r="G25" s="133"/>
      <c r="H25" s="133"/>
      <c r="I25" s="134"/>
    </row>
    <row r="26" spans="1:9" s="44" customFormat="1" ht="13.8">
      <c r="A26" s="184">
        <f t="shared" ca="1" si="0"/>
        <v>7</v>
      </c>
      <c r="B26" s="209"/>
      <c r="C26" s="189"/>
      <c r="D26" s="210"/>
      <c r="E26" s="149"/>
      <c r="F26" s="133"/>
      <c r="G26" s="133"/>
      <c r="H26" s="133"/>
      <c r="I26" s="134"/>
    </row>
    <row r="27" spans="1:9" s="44" customFormat="1" ht="13.8">
      <c r="A27" s="184">
        <f t="shared" ca="1" si="0"/>
        <v>8</v>
      </c>
      <c r="B27" s="191"/>
      <c r="C27" s="188"/>
      <c r="D27" s="192"/>
      <c r="E27" s="149"/>
      <c r="F27" s="133"/>
      <c r="G27" s="133"/>
      <c r="H27" s="133"/>
      <c r="I27" s="134"/>
    </row>
    <row r="28" spans="1:9" s="186" customFormat="1" ht="13.8">
      <c r="A28" s="185"/>
      <c r="B28" s="261">
        <v>3</v>
      </c>
      <c r="C28" s="262"/>
      <c r="D28" s="263"/>
      <c r="E28" s="135"/>
      <c r="F28" s="174"/>
      <c r="G28" s="174"/>
      <c r="H28" s="174"/>
      <c r="I28" s="135"/>
    </row>
    <row r="29" spans="1:9" s="44" customFormat="1" ht="13.8">
      <c r="A29" s="184">
        <f t="shared" ref="A29:A44" ca="1" si="1">IF(OFFSET(A29,-1,0) ="",OFFSET(A29,-2,0)+1,OFFSET(A29,-1,0)+1 )</f>
        <v>9</v>
      </c>
      <c r="B29" s="133"/>
      <c r="C29" s="133"/>
      <c r="D29" s="149"/>
      <c r="E29" s="149"/>
      <c r="F29" s="133"/>
      <c r="G29" s="133"/>
      <c r="H29" s="133"/>
      <c r="I29" s="134"/>
    </row>
    <row r="30" spans="1:9" s="44" customFormat="1" ht="13.8">
      <c r="A30" s="184">
        <f t="shared" ca="1" si="1"/>
        <v>10</v>
      </c>
      <c r="B30" s="133"/>
      <c r="C30" s="211"/>
      <c r="D30" s="213"/>
      <c r="E30" s="149"/>
      <c r="F30" s="133"/>
      <c r="G30" s="133"/>
      <c r="H30" s="133"/>
      <c r="I30" s="134"/>
    </row>
    <row r="31" spans="1:9" s="186" customFormat="1" ht="13.8">
      <c r="A31" s="185"/>
      <c r="B31" s="261"/>
      <c r="C31" s="262"/>
      <c r="D31" s="263"/>
      <c r="E31" s="135"/>
      <c r="F31" s="174"/>
      <c r="G31" s="174"/>
      <c r="H31" s="174"/>
      <c r="I31" s="135"/>
    </row>
    <row r="32" spans="1:9" s="44" customFormat="1" ht="13.8">
      <c r="A32" s="184">
        <f t="shared" ca="1" si="1"/>
        <v>11</v>
      </c>
      <c r="B32" s="133"/>
      <c r="C32" s="133"/>
      <c r="D32" s="149"/>
      <c r="E32" s="149"/>
      <c r="F32" s="133"/>
      <c r="G32" s="133"/>
      <c r="H32" s="133"/>
      <c r="I32" s="134"/>
    </row>
    <row r="33" spans="1:9" s="44" customFormat="1" ht="13.8">
      <c r="A33" s="184">
        <f t="shared" ca="1" si="1"/>
        <v>12</v>
      </c>
      <c r="B33" s="133"/>
      <c r="C33" s="214"/>
      <c r="D33" s="213"/>
      <c r="E33" s="149"/>
      <c r="F33" s="133"/>
      <c r="G33" s="133"/>
      <c r="H33" s="133"/>
      <c r="I33" s="134"/>
    </row>
    <row r="34" spans="1:9" s="186" customFormat="1" ht="13.8">
      <c r="A34" s="185"/>
      <c r="B34" s="261"/>
      <c r="C34" s="262"/>
      <c r="D34" s="263"/>
      <c r="E34" s="135"/>
      <c r="F34" s="174"/>
      <c r="G34" s="174"/>
      <c r="H34" s="174"/>
      <c r="I34" s="135"/>
    </row>
    <row r="35" spans="1:9" s="44" customFormat="1" ht="13.8">
      <c r="A35" s="184">
        <f t="shared" ca="1" si="1"/>
        <v>13</v>
      </c>
      <c r="B35" s="133"/>
      <c r="C35" s="133"/>
      <c r="D35" s="149"/>
      <c r="E35" s="151"/>
      <c r="F35" s="133"/>
      <c r="G35" s="133"/>
      <c r="H35" s="133"/>
      <c r="I35" s="134"/>
    </row>
    <row r="36" spans="1:9" s="44" customFormat="1" ht="13.8">
      <c r="A36" s="184">
        <f t="shared" ca="1" si="1"/>
        <v>14</v>
      </c>
      <c r="B36" s="133"/>
      <c r="C36" s="215"/>
      <c r="D36" s="212"/>
      <c r="E36" s="151"/>
      <c r="F36" s="133"/>
      <c r="G36" s="133"/>
      <c r="H36" s="133"/>
      <c r="I36" s="134"/>
    </row>
    <row r="37" spans="1:9" s="186" customFormat="1" ht="13.8">
      <c r="A37" s="185"/>
      <c r="B37" s="261"/>
      <c r="C37" s="262"/>
      <c r="D37" s="263"/>
      <c r="E37" s="135"/>
      <c r="F37" s="174"/>
      <c r="G37" s="174"/>
      <c r="H37" s="174"/>
      <c r="I37" s="135"/>
    </row>
    <row r="38" spans="1:9" s="44" customFormat="1" ht="13.8">
      <c r="A38" s="184">
        <f t="shared" ca="1" si="1"/>
        <v>15</v>
      </c>
      <c r="B38" s="133"/>
      <c r="C38" s="187"/>
      <c r="D38" s="148"/>
      <c r="E38" s="149"/>
      <c r="F38" s="133"/>
      <c r="G38" s="133"/>
      <c r="H38" s="133"/>
      <c r="I38" s="134"/>
    </row>
    <row r="39" spans="1:9" s="44" customFormat="1" ht="13.8">
      <c r="A39" s="184">
        <f t="shared" ca="1" si="1"/>
        <v>16</v>
      </c>
      <c r="B39" s="133"/>
      <c r="C39" s="149"/>
      <c r="D39" s="148"/>
      <c r="E39" s="149"/>
      <c r="F39" s="133"/>
      <c r="G39" s="133"/>
      <c r="H39" s="133"/>
      <c r="I39" s="134"/>
    </row>
    <row r="40" spans="1:9" s="44" customFormat="1" ht="13.8">
      <c r="A40" s="184">
        <f t="shared" ca="1" si="1"/>
        <v>17</v>
      </c>
      <c r="B40" s="133"/>
      <c r="C40" s="187"/>
      <c r="D40" s="148"/>
      <c r="E40" s="149"/>
      <c r="F40" s="133"/>
      <c r="G40" s="133"/>
      <c r="H40" s="133"/>
      <c r="I40" s="134"/>
    </row>
    <row r="41" spans="1:9" s="186" customFormat="1" ht="13.8">
      <c r="A41" s="185"/>
      <c r="B41" s="261"/>
      <c r="C41" s="262"/>
      <c r="D41" s="263"/>
      <c r="E41" s="135"/>
      <c r="F41" s="174"/>
      <c r="G41" s="174"/>
      <c r="H41" s="174"/>
      <c r="I41" s="135"/>
    </row>
    <row r="42" spans="1:9" s="44" customFormat="1" ht="13.8">
      <c r="A42" s="184">
        <f t="shared" ca="1" si="1"/>
        <v>18</v>
      </c>
      <c r="B42" s="133"/>
      <c r="C42" s="187"/>
      <c r="D42" s="149"/>
      <c r="E42" s="149"/>
      <c r="F42" s="133"/>
      <c r="G42" s="133"/>
      <c r="H42" s="133"/>
      <c r="I42" s="134"/>
    </row>
    <row r="43" spans="1:9" s="44" customFormat="1" ht="13.8">
      <c r="A43" s="184">
        <f t="shared" ca="1" si="1"/>
        <v>19</v>
      </c>
      <c r="B43" s="133"/>
      <c r="C43" s="187"/>
      <c r="D43" s="149"/>
      <c r="E43" s="151"/>
      <c r="F43" s="133"/>
      <c r="G43" s="133"/>
      <c r="H43" s="133"/>
      <c r="I43" s="134"/>
    </row>
    <row r="44" spans="1:9" s="44" customFormat="1" ht="13.8">
      <c r="A44" s="184">
        <f t="shared" ca="1" si="1"/>
        <v>20</v>
      </c>
      <c r="B44" s="179"/>
      <c r="C44" s="193"/>
      <c r="D44" s="148"/>
      <c r="E44" s="149"/>
      <c r="F44" s="133"/>
      <c r="G44" s="133"/>
      <c r="H44" s="133"/>
      <c r="I44" s="134"/>
    </row>
  </sheetData>
  <mergeCells count="17">
    <mergeCell ref="F16:H16"/>
    <mergeCell ref="E2:E3"/>
    <mergeCell ref="B20:D20"/>
    <mergeCell ref="B28:D28"/>
    <mergeCell ref="B37:D37"/>
    <mergeCell ref="B18:D18"/>
    <mergeCell ref="B5:D5"/>
    <mergeCell ref="B6:D6"/>
    <mergeCell ref="B7:D7"/>
    <mergeCell ref="B8:D8"/>
    <mergeCell ref="B31:D31"/>
    <mergeCell ref="B34:D34"/>
    <mergeCell ref="B41:D41"/>
    <mergeCell ref="A1:D1"/>
    <mergeCell ref="A2:D2"/>
    <mergeCell ref="C3:D3"/>
    <mergeCell ref="B4:D4"/>
  </mergeCells>
  <dataValidations count="4">
    <dataValidation type="list" allowBlank="1" showErrorMessage="1" sqref="F45:H77"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4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1BA49-7B95-4562-A209-3F91BAEEED0E}">
  <dimension ref="A1:Q11"/>
  <sheetViews>
    <sheetView workbookViewId="0">
      <selection activeCell="G2" sqref="G2"/>
    </sheetView>
  </sheetViews>
  <sheetFormatPr defaultRowHeight="14.4"/>
  <cols>
    <col min="1" max="1" width="12.21875" style="201" customWidth="1"/>
    <col min="2" max="16384" width="8.88671875" style="198"/>
  </cols>
  <sheetData>
    <row r="1" spans="1:17" s="201" customFormat="1">
      <c r="A1" s="203"/>
      <c r="B1" s="204" t="s">
        <v>202</v>
      </c>
      <c r="C1" s="204" t="s">
        <v>208</v>
      </c>
      <c r="D1" s="204" t="s">
        <v>209</v>
      </c>
      <c r="E1" s="204" t="s">
        <v>210</v>
      </c>
      <c r="F1" s="204" t="s">
        <v>211</v>
      </c>
      <c r="G1" s="204" t="s">
        <v>212</v>
      </c>
      <c r="H1" s="204" t="s">
        <v>213</v>
      </c>
      <c r="I1" s="204" t="s">
        <v>214</v>
      </c>
      <c r="J1" s="204" t="s">
        <v>215</v>
      </c>
      <c r="K1" s="204" t="s">
        <v>216</v>
      </c>
    </row>
    <row r="2" spans="1:17">
      <c r="A2" s="203" t="s">
        <v>203</v>
      </c>
      <c r="B2" s="206" t="s">
        <v>220</v>
      </c>
      <c r="C2" s="206" t="s">
        <v>220</v>
      </c>
      <c r="D2" s="206" t="s">
        <v>220</v>
      </c>
      <c r="E2" s="206" t="s">
        <v>220</v>
      </c>
      <c r="F2" s="206" t="s">
        <v>220</v>
      </c>
      <c r="G2" s="206"/>
      <c r="H2" s="206"/>
      <c r="I2" s="206"/>
      <c r="J2" s="206"/>
      <c r="K2" s="206"/>
    </row>
    <row r="3" spans="1:17">
      <c r="A3" s="203" t="s">
        <v>201</v>
      </c>
      <c r="B3" s="206" t="s">
        <v>220</v>
      </c>
      <c r="C3" s="206" t="s">
        <v>220</v>
      </c>
      <c r="D3" s="206" t="s">
        <v>220</v>
      </c>
      <c r="E3" s="206" t="s">
        <v>220</v>
      </c>
      <c r="F3" s="206" t="s">
        <v>220</v>
      </c>
      <c r="G3" s="206"/>
      <c r="H3" s="206"/>
      <c r="I3" s="206"/>
      <c r="J3" s="206"/>
      <c r="K3" s="206"/>
    </row>
    <row r="4" spans="1:17">
      <c r="A4" s="203" t="s">
        <v>197</v>
      </c>
      <c r="B4" s="206" t="s">
        <v>220</v>
      </c>
      <c r="C4" s="206" t="s">
        <v>220</v>
      </c>
      <c r="D4" s="206" t="s">
        <v>220</v>
      </c>
      <c r="E4" s="206" t="s">
        <v>220</v>
      </c>
      <c r="F4" s="206" t="s">
        <v>220</v>
      </c>
      <c r="G4" s="206"/>
      <c r="H4" s="206"/>
      <c r="I4" s="206"/>
      <c r="J4" s="206"/>
      <c r="K4" s="206"/>
    </row>
    <row r="5" spans="1:17">
      <c r="A5" s="208" t="s">
        <v>204</v>
      </c>
      <c r="B5" s="206" t="s">
        <v>220</v>
      </c>
      <c r="C5" s="207" t="s">
        <v>221</v>
      </c>
      <c r="D5" s="206" t="s">
        <v>220</v>
      </c>
      <c r="E5" s="206" t="s">
        <v>220</v>
      </c>
      <c r="F5" s="207" t="s">
        <v>221</v>
      </c>
      <c r="G5" s="206"/>
      <c r="H5" s="206"/>
      <c r="I5" s="206"/>
      <c r="J5" s="206"/>
      <c r="K5" s="206"/>
    </row>
    <row r="6" spans="1:17">
      <c r="A6" s="208" t="s">
        <v>205</v>
      </c>
      <c r="B6" s="206" t="s">
        <v>220</v>
      </c>
      <c r="C6" s="207" t="s">
        <v>220</v>
      </c>
      <c r="D6" s="207" t="s">
        <v>221</v>
      </c>
      <c r="E6" s="206" t="s">
        <v>220</v>
      </c>
      <c r="F6" s="207" t="s">
        <v>221</v>
      </c>
      <c r="G6" s="206"/>
      <c r="H6" s="206"/>
      <c r="I6" s="206"/>
      <c r="J6" s="206"/>
      <c r="K6" s="206"/>
    </row>
    <row r="7" spans="1:17">
      <c r="A7" s="203" t="s">
        <v>206</v>
      </c>
      <c r="B7" s="206" t="s">
        <v>220</v>
      </c>
      <c r="C7" s="206" t="s">
        <v>220</v>
      </c>
      <c r="D7" s="206" t="s">
        <v>220</v>
      </c>
      <c r="E7" s="206" t="s">
        <v>220</v>
      </c>
      <c r="F7" s="206" t="s">
        <v>220</v>
      </c>
      <c r="G7" s="206"/>
      <c r="H7" s="206"/>
      <c r="I7" s="206"/>
      <c r="J7" s="206"/>
      <c r="K7" s="206"/>
    </row>
    <row r="8" spans="1:17">
      <c r="A8" s="208" t="s">
        <v>207</v>
      </c>
      <c r="B8" s="206" t="s">
        <v>220</v>
      </c>
      <c r="C8" s="206" t="s">
        <v>220</v>
      </c>
      <c r="D8" s="206" t="s">
        <v>220</v>
      </c>
      <c r="E8" s="207" t="s">
        <v>221</v>
      </c>
      <c r="F8" s="207" t="s">
        <v>221</v>
      </c>
      <c r="G8" s="206"/>
      <c r="H8" s="206"/>
      <c r="I8" s="206"/>
      <c r="J8" s="206"/>
      <c r="K8" s="206"/>
    </row>
    <row r="9" spans="1:17">
      <c r="A9" s="204" t="s">
        <v>217</v>
      </c>
      <c r="B9" s="205"/>
      <c r="C9" s="205"/>
      <c r="D9" s="205"/>
      <c r="E9" s="205"/>
      <c r="F9" s="205"/>
      <c r="G9" s="205"/>
      <c r="H9" s="205"/>
      <c r="I9" s="205"/>
      <c r="J9" s="205"/>
      <c r="K9" s="205"/>
      <c r="L9" s="202"/>
      <c r="M9" s="202"/>
      <c r="N9" s="202"/>
      <c r="O9" s="202"/>
      <c r="P9" s="202"/>
      <c r="Q9" s="202"/>
    </row>
    <row r="10" spans="1:17" ht="28.8">
      <c r="A10" s="203" t="s">
        <v>218</v>
      </c>
      <c r="B10" s="206" t="s">
        <v>220</v>
      </c>
      <c r="C10" s="206" t="s">
        <v>220</v>
      </c>
      <c r="D10" s="206" t="s">
        <v>220</v>
      </c>
      <c r="E10" s="206" t="s">
        <v>220</v>
      </c>
      <c r="F10" s="206" t="s">
        <v>220</v>
      </c>
      <c r="G10" s="206"/>
      <c r="H10" s="206"/>
      <c r="I10" s="206"/>
      <c r="J10" s="206"/>
      <c r="K10" s="206"/>
    </row>
    <row r="11" spans="1:17">
      <c r="A11" s="203" t="s">
        <v>219</v>
      </c>
      <c r="B11" s="206"/>
      <c r="C11" s="206"/>
      <c r="D11" s="206"/>
      <c r="E11" s="206"/>
      <c r="F11" s="206"/>
      <c r="G11" s="206"/>
      <c r="H11" s="206"/>
      <c r="I11" s="206"/>
      <c r="J11" s="206"/>
      <c r="K11" s="206"/>
    </row>
  </sheetData>
  <phoneticPr fontId="6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H6" sqref="H6"/>
    </sheetView>
  </sheetViews>
  <sheetFormatPr defaultColWidth="9.109375" defaultRowHeight="13.8"/>
  <cols>
    <col min="1" max="1" width="4" style="49" customWidth="1"/>
    <col min="2" max="2" width="16.109375" style="50" customWidth="1"/>
    <col min="3" max="3" width="19" style="50" customWidth="1"/>
    <col min="4" max="4" width="20.44140625" style="50" customWidth="1"/>
    <col min="5" max="5" width="16.33203125" style="50" customWidth="1"/>
    <col min="6" max="6" width="19" style="50" customWidth="1"/>
    <col min="7" max="7" width="15" style="52" customWidth="1"/>
    <col min="8" max="8" width="23.5546875" style="52" customWidth="1"/>
    <col min="9" max="9" width="25.44140625" style="52" customWidth="1"/>
    <col min="10" max="10" width="21" style="52" customWidth="1"/>
    <col min="11" max="11" width="11.44140625" style="52" customWidth="1"/>
    <col min="12" max="12" width="17.33203125" style="52" customWidth="1"/>
    <col min="13" max="13" width="17.33203125" style="50" customWidth="1"/>
    <col min="14" max="14" width="14.109375" style="50" customWidth="1"/>
    <col min="15" max="15" width="18.44140625" style="50" customWidth="1"/>
    <col min="16" max="16384" width="9.109375" style="50"/>
  </cols>
  <sheetData>
    <row r="1" spans="1:12">
      <c r="G1" s="51" t="s">
        <v>113</v>
      </c>
    </row>
    <row r="2" spans="1:12" s="54" customFormat="1" ht="24.6">
      <c r="A2" s="53"/>
      <c r="C2" s="292" t="s">
        <v>114</v>
      </c>
      <c r="D2" s="292"/>
      <c r="E2" s="292"/>
      <c r="F2" s="292"/>
      <c r="G2" s="292"/>
      <c r="H2" s="55" t="s">
        <v>115</v>
      </c>
      <c r="I2" s="56"/>
      <c r="J2" s="56"/>
      <c r="K2" s="56"/>
      <c r="L2" s="56"/>
    </row>
    <row r="3" spans="1:12" s="54" customFormat="1" ht="22.8">
      <c r="A3" s="53"/>
      <c r="C3" s="293" t="s">
        <v>116</v>
      </c>
      <c r="D3" s="293"/>
      <c r="E3" s="123"/>
      <c r="F3" s="294" t="s">
        <v>117</v>
      </c>
      <c r="G3" s="294"/>
      <c r="H3" s="56"/>
      <c r="I3" s="56"/>
      <c r="J3" s="57"/>
      <c r="K3" s="56"/>
      <c r="L3" s="56"/>
    </row>
    <row r="4" spans="1:12">
      <c r="A4" s="53"/>
      <c r="D4" s="58"/>
      <c r="E4" s="58"/>
      <c r="H4" s="59"/>
    </row>
    <row r="5" spans="1:12" s="60" customFormat="1" ht="14.4">
      <c r="A5" s="53"/>
      <c r="D5" s="61"/>
      <c r="E5" s="61"/>
      <c r="G5" s="62"/>
      <c r="H5" s="63"/>
      <c r="I5" s="62"/>
      <c r="J5" s="62"/>
      <c r="K5" s="62"/>
      <c r="L5" s="62"/>
    </row>
    <row r="6" spans="1:12" ht="21.75" customHeight="1">
      <c r="B6" s="276" t="s">
        <v>118</v>
      </c>
      <c r="C6" s="276"/>
      <c r="D6" s="64"/>
      <c r="E6" s="64"/>
      <c r="F6" s="64"/>
      <c r="G6" s="65"/>
      <c r="H6" s="65"/>
    </row>
    <row r="7" spans="1:12">
      <c r="B7" s="66" t="s">
        <v>119</v>
      </c>
      <c r="C7" s="67"/>
      <c r="D7" s="67"/>
      <c r="E7" s="67"/>
      <c r="F7" s="67"/>
      <c r="G7" s="68"/>
    </row>
    <row r="8" spans="1:12">
      <c r="A8" s="69" t="s">
        <v>58</v>
      </c>
      <c r="B8" s="126" t="s">
        <v>120</v>
      </c>
      <c r="C8" s="126" t="s">
        <v>121</v>
      </c>
      <c r="D8" s="126" t="s">
        <v>122</v>
      </c>
      <c r="E8" s="126" t="s">
        <v>123</v>
      </c>
      <c r="F8" s="126" t="s">
        <v>124</v>
      </c>
      <c r="G8" s="126" t="s">
        <v>125</v>
      </c>
      <c r="H8" s="126" t="s">
        <v>126</v>
      </c>
      <c r="I8" s="125" t="s">
        <v>127</v>
      </c>
      <c r="L8" s="50"/>
    </row>
    <row r="9" spans="1:12" s="95" customFormat="1" ht="14.4">
      <c r="A9" s="91"/>
      <c r="B9" s="92" t="s">
        <v>128</v>
      </c>
      <c r="C9" s="92" t="s">
        <v>129</v>
      </c>
      <c r="D9" s="92" t="s">
        <v>130</v>
      </c>
      <c r="E9" s="92" t="s">
        <v>131</v>
      </c>
      <c r="F9" s="92" t="s">
        <v>132</v>
      </c>
      <c r="G9" s="92" t="s">
        <v>133</v>
      </c>
      <c r="H9" s="92" t="s">
        <v>134</v>
      </c>
      <c r="I9" s="93"/>
      <c r="J9" s="94"/>
      <c r="K9" s="94"/>
    </row>
    <row r="10" spans="1:12">
      <c r="A10" s="70">
        <v>1</v>
      </c>
      <c r="B10" s="71" t="s">
        <v>66</v>
      </c>
      <c r="C10" s="71" t="s">
        <v>135</v>
      </c>
      <c r="D10" s="71" t="s">
        <v>136</v>
      </c>
      <c r="E10" s="71" t="s">
        <v>137</v>
      </c>
      <c r="F10" s="71" t="s">
        <v>138</v>
      </c>
      <c r="G10" s="71" t="s">
        <v>139</v>
      </c>
      <c r="H10" s="71" t="s">
        <v>139</v>
      </c>
      <c r="I10" s="72"/>
      <c r="L10" s="50"/>
    </row>
    <row r="11" spans="1:12" ht="20.25" customHeight="1">
      <c r="A11" s="70">
        <v>2</v>
      </c>
      <c r="B11" s="71" t="s">
        <v>67</v>
      </c>
      <c r="C11" s="71" t="s">
        <v>140</v>
      </c>
      <c r="D11" s="71" t="s">
        <v>141</v>
      </c>
      <c r="E11" s="71" t="s">
        <v>142</v>
      </c>
      <c r="F11" s="71" t="s">
        <v>138</v>
      </c>
      <c r="G11" s="71" t="s">
        <v>139</v>
      </c>
      <c r="H11" s="71" t="s">
        <v>143</v>
      </c>
      <c r="I11" s="72" t="s">
        <v>144</v>
      </c>
      <c r="L11" s="50"/>
    </row>
    <row r="12" spans="1:12" ht="20.25" customHeight="1">
      <c r="A12" s="70">
        <v>3</v>
      </c>
      <c r="B12" s="71" t="s">
        <v>145</v>
      </c>
      <c r="C12" s="71" t="s">
        <v>146</v>
      </c>
      <c r="D12" s="71" t="s">
        <v>141</v>
      </c>
      <c r="E12" s="71" t="s">
        <v>137</v>
      </c>
      <c r="F12" s="71" t="s">
        <v>147</v>
      </c>
      <c r="G12" s="71" t="s">
        <v>139</v>
      </c>
      <c r="H12" s="71" t="s">
        <v>139</v>
      </c>
      <c r="I12" s="72"/>
      <c r="L12" s="50"/>
    </row>
    <row r="13" spans="1:12" ht="15" customHeight="1">
      <c r="B13" s="73"/>
      <c r="C13" s="67"/>
      <c r="D13" s="67"/>
      <c r="E13" s="67"/>
      <c r="F13" s="67"/>
      <c r="G13" s="68"/>
    </row>
    <row r="14" spans="1:12" ht="21.75" customHeight="1">
      <c r="B14" s="276" t="s">
        <v>148</v>
      </c>
      <c r="C14" s="276"/>
      <c r="D14" s="276"/>
      <c r="E14" s="64"/>
      <c r="F14" s="64"/>
      <c r="G14" s="65"/>
      <c r="H14" s="65"/>
    </row>
    <row r="15" spans="1:12">
      <c r="B15" s="66" t="s">
        <v>149</v>
      </c>
      <c r="C15" s="67"/>
      <c r="D15" s="67"/>
      <c r="E15" s="67"/>
      <c r="F15" s="67"/>
      <c r="G15" s="68"/>
    </row>
    <row r="16" spans="1:12" ht="31.5" customHeight="1">
      <c r="A16" s="69" t="s">
        <v>58</v>
      </c>
      <c r="B16" s="126" t="s">
        <v>150</v>
      </c>
      <c r="C16" s="126" t="s">
        <v>41</v>
      </c>
      <c r="D16" s="126" t="s">
        <v>43</v>
      </c>
      <c r="E16" s="126" t="s">
        <v>143</v>
      </c>
      <c r="F16" s="126" t="s">
        <v>45</v>
      </c>
      <c r="G16" s="126" t="s">
        <v>151</v>
      </c>
      <c r="L16" s="50"/>
    </row>
    <row r="17" spans="1:12" s="95" customFormat="1" ht="52.8">
      <c r="A17" s="91"/>
      <c r="B17" s="92" t="s">
        <v>128</v>
      </c>
      <c r="C17" s="96" t="s">
        <v>152</v>
      </c>
      <c r="D17" s="96" t="s">
        <v>153</v>
      </c>
      <c r="E17" s="96" t="s">
        <v>154</v>
      </c>
      <c r="F17" s="96" t="s">
        <v>155</v>
      </c>
      <c r="G17" s="96" t="s">
        <v>156</v>
      </c>
      <c r="H17" s="94"/>
      <c r="I17" s="94"/>
      <c r="J17" s="94"/>
      <c r="K17" s="94"/>
    </row>
    <row r="18" spans="1:12">
      <c r="A18" s="70">
        <v>1</v>
      </c>
      <c r="B18" s="71" t="s">
        <v>66</v>
      </c>
      <c r="C18" s="74">
        <f>VALIDATION!D11</f>
        <v>0</v>
      </c>
      <c r="D18" s="74">
        <f>VALIDATION!D12</f>
        <v>0</v>
      </c>
      <c r="E18" s="74">
        <f>VALIDATION!D14</f>
        <v>0</v>
      </c>
      <c r="F18" s="74">
        <f>VALIDATION!D13</f>
        <v>0</v>
      </c>
      <c r="G18" s="74">
        <f>VALIDATION!D15</f>
        <v>0</v>
      </c>
      <c r="L18" s="50"/>
    </row>
    <row r="19" spans="1:12" ht="20.25" customHeight="1">
      <c r="A19" s="70">
        <v>2</v>
      </c>
      <c r="B19" s="71" t="s">
        <v>145</v>
      </c>
      <c r="C19" s="74" t="e">
        <f>#REF!</f>
        <v>#REF!</v>
      </c>
      <c r="D19" s="74" t="e">
        <f>#REF!</f>
        <v>#REF!</v>
      </c>
      <c r="E19" s="74" t="e">
        <f>#REF!</f>
        <v>#REF!</v>
      </c>
      <c r="F19" s="74" t="e">
        <f>#REF!</f>
        <v>#REF!</v>
      </c>
      <c r="G19" s="74" t="e">
        <f>#REF!</f>
        <v>#REF!</v>
      </c>
      <c r="L19" s="50"/>
    </row>
    <row r="20" spans="1:12" ht="20.25" customHeight="1">
      <c r="A20" s="70">
        <v>3</v>
      </c>
      <c r="B20" s="71" t="s">
        <v>99</v>
      </c>
      <c r="C20" s="74" t="e">
        <f>SUM(C18:C19)</f>
        <v>#REF!</v>
      </c>
      <c r="D20" s="74" t="e">
        <f t="shared" ref="D20:G20" si="0">SUM(D18:D19)</f>
        <v>#REF!</v>
      </c>
      <c r="E20" s="74" t="e">
        <f t="shared" si="0"/>
        <v>#REF!</v>
      </c>
      <c r="F20" s="74" t="e">
        <f t="shared" si="0"/>
        <v>#REF!</v>
      </c>
      <c r="G20" s="74" t="e">
        <f t="shared" si="0"/>
        <v>#REF!</v>
      </c>
      <c r="L20" s="50"/>
    </row>
    <row r="21" spans="1:12" ht="20.25" customHeight="1">
      <c r="A21" s="76"/>
      <c r="B21" s="77"/>
      <c r="C21" s="90" t="s">
        <v>157</v>
      </c>
      <c r="D21" s="89" t="e">
        <f>SUM(C20,D20,G20)/SUM(C20:G20)</f>
        <v>#REF!</v>
      </c>
      <c r="E21" s="78"/>
      <c r="F21" s="78"/>
      <c r="G21" s="78"/>
      <c r="L21" s="50"/>
    </row>
    <row r="22" spans="1:12">
      <c r="B22" s="73"/>
      <c r="C22" s="67"/>
      <c r="D22" s="67"/>
      <c r="E22" s="67"/>
      <c r="F22" s="67"/>
      <c r="G22" s="68"/>
    </row>
    <row r="23" spans="1:12" ht="21.75" customHeight="1">
      <c r="B23" s="276" t="s">
        <v>158</v>
      </c>
      <c r="C23" s="276"/>
      <c r="D23" s="276"/>
      <c r="E23" s="64"/>
      <c r="F23" s="64"/>
      <c r="G23" s="65"/>
      <c r="H23" s="65"/>
    </row>
    <row r="24" spans="1:12" ht="21.75" customHeight="1">
      <c r="B24" s="66" t="s">
        <v>159</v>
      </c>
      <c r="C24" s="124"/>
      <c r="D24" s="124"/>
      <c r="E24" s="64"/>
      <c r="F24" s="64"/>
      <c r="G24" s="65"/>
      <c r="H24" s="65"/>
    </row>
    <row r="25" spans="1:12" ht="14.4">
      <c r="B25" s="75" t="s">
        <v>160</v>
      </c>
      <c r="C25" s="67"/>
      <c r="D25" s="67"/>
      <c r="E25" s="67"/>
      <c r="F25" s="67"/>
      <c r="G25" s="68"/>
    </row>
    <row r="26" spans="1:12" ht="18.75" customHeight="1">
      <c r="A26" s="69" t="s">
        <v>58</v>
      </c>
      <c r="B26" s="126" t="s">
        <v>161</v>
      </c>
      <c r="C26" s="126" t="s">
        <v>162</v>
      </c>
      <c r="D26" s="126" t="s">
        <v>163</v>
      </c>
      <c r="E26" s="126" t="s">
        <v>164</v>
      </c>
      <c r="F26" s="126" t="s">
        <v>165</v>
      </c>
      <c r="G26" s="295" t="s">
        <v>110</v>
      </c>
      <c r="H26" s="296"/>
    </row>
    <row r="27" spans="1:12">
      <c r="A27" s="70">
        <v>1</v>
      </c>
      <c r="B27" s="71" t="s">
        <v>166</v>
      </c>
      <c r="C27" s="74" t="e">
        <f>COUNTIFS(#REF!, "*Critical*",#REF!,"*Open*")</f>
        <v>#REF!</v>
      </c>
      <c r="D27" s="74" t="e">
        <f>COUNTIFS(#REF!, "*Critical*",#REF!,"*Resolved*")</f>
        <v>#REF!</v>
      </c>
      <c r="E27" s="74" t="e">
        <f>COUNTIFS(#REF!, "*Critical*",#REF!,"*Reopened*")</f>
        <v>#REF!</v>
      </c>
      <c r="F27" s="74" t="e">
        <f>COUNTIFS(#REF!, "*Critical*",#REF!,"*Closed*") + COUNTIFS(#REF!, "*Critical*",#REF!,"*Ready for client test*")</f>
        <v>#REF!</v>
      </c>
      <c r="G27" s="287"/>
      <c r="H27" s="288"/>
    </row>
    <row r="28" spans="1:12" ht="20.25" customHeight="1">
      <c r="A28" s="70">
        <v>2</v>
      </c>
      <c r="B28" s="71" t="s">
        <v>167</v>
      </c>
      <c r="C28" s="74" t="e">
        <f>COUNTIFS(#REF!, "*Major*",#REF!,"*Open*")</f>
        <v>#REF!</v>
      </c>
      <c r="D28" s="74" t="e">
        <f>COUNTIFS(#REF!, "*Major*",#REF!,"*Resolved*")</f>
        <v>#REF!</v>
      </c>
      <c r="E28" s="74" t="e">
        <f>COUNTIFS(#REF!, "*Major*",#REF!,"*Reopened*")</f>
        <v>#REF!</v>
      </c>
      <c r="F28" s="74" t="e">
        <f>COUNTIFS(#REF!, "*Major*",#REF!,"*Closed*") + COUNTIFS(#REF!, "*Major*",#REF!,"*Ready for client test*")</f>
        <v>#REF!</v>
      </c>
      <c r="G28" s="287"/>
      <c r="H28" s="288"/>
    </row>
    <row r="29" spans="1:12" ht="20.25" customHeight="1">
      <c r="A29" s="70">
        <v>3</v>
      </c>
      <c r="B29" s="71" t="s">
        <v>168</v>
      </c>
      <c r="C29" s="74" t="e">
        <f>COUNTIFS(#REF!, "*Normal*",#REF!,"*Open*")</f>
        <v>#REF!</v>
      </c>
      <c r="D29" s="74" t="e">
        <f>COUNTIFS(#REF!, "*Normal*",#REF!,"*Resolved*")</f>
        <v>#REF!</v>
      </c>
      <c r="E29" s="74" t="e">
        <f>COUNTIFS(#REF!, "*Normal*",#REF!,"*Reopened*")</f>
        <v>#REF!</v>
      </c>
      <c r="F29" s="74" t="e">
        <f>COUNTIFS(#REF!, "*Normal*",#REF!,"*Closed*") + COUNTIFS(#REF!, "*Normal*",#REF!,"*Ready for client test*")</f>
        <v>#REF!</v>
      </c>
      <c r="G29" s="287"/>
      <c r="H29" s="288"/>
    </row>
    <row r="30" spans="1:12" ht="20.25" customHeight="1">
      <c r="A30" s="70">
        <v>4</v>
      </c>
      <c r="B30" s="71" t="s">
        <v>169</v>
      </c>
      <c r="C30" s="74" t="e">
        <f>COUNTIFS(#REF!, "*Minor*",#REF!,"*Open*")</f>
        <v>#REF!</v>
      </c>
      <c r="D30" s="74" t="e">
        <f>COUNTIFS(#REF!, "*Minor*",#REF!,"*Resolved*")</f>
        <v>#REF!</v>
      </c>
      <c r="E30" s="74" t="e">
        <f>COUNTIFS(#REF!, "*Minor*",#REF!,"*Reopened*")</f>
        <v>#REF!</v>
      </c>
      <c r="F30" s="74" t="e">
        <f>COUNTIFS(#REF!, "*Minor*",#REF!,"*Closed*") + COUNTIFS(#REF!, "*Minor*",#REF!,"*Ready for client test*")</f>
        <v>#REF!</v>
      </c>
      <c r="G30" s="287"/>
      <c r="H30" s="288"/>
    </row>
    <row r="31" spans="1:12" ht="20.25" customHeight="1">
      <c r="A31" s="70"/>
      <c r="B31" s="69" t="s">
        <v>99</v>
      </c>
      <c r="C31" s="69" t="e">
        <f>SUM(C27:C30)</f>
        <v>#REF!</v>
      </c>
      <c r="D31" s="69">
        <v>0</v>
      </c>
      <c r="E31" s="69">
        <v>0</v>
      </c>
      <c r="F31" s="69" t="e">
        <f>SUM(F27:F30)</f>
        <v>#REF!</v>
      </c>
      <c r="G31" s="287"/>
      <c r="H31" s="288"/>
    </row>
    <row r="32" spans="1:12" ht="20.25" customHeight="1">
      <c r="A32" s="76"/>
      <c r="B32" s="77"/>
      <c r="C32" s="78"/>
      <c r="D32" s="78"/>
      <c r="E32" s="78"/>
      <c r="F32" s="78"/>
      <c r="G32" s="78"/>
      <c r="H32" s="78"/>
    </row>
    <row r="33" spans="1:12" ht="14.4">
      <c r="B33" s="75" t="s">
        <v>170</v>
      </c>
      <c r="C33" s="67"/>
      <c r="D33" s="67"/>
      <c r="E33" s="67"/>
      <c r="F33" s="67"/>
      <c r="G33" s="68"/>
    </row>
    <row r="34" spans="1:12" ht="18.75" customHeight="1">
      <c r="A34" s="69" t="s">
        <v>58</v>
      </c>
      <c r="B34" s="126" t="s">
        <v>171</v>
      </c>
      <c r="C34" s="126" t="s">
        <v>172</v>
      </c>
      <c r="D34" s="126" t="s">
        <v>173</v>
      </c>
      <c r="E34" s="126" t="s">
        <v>124</v>
      </c>
      <c r="F34" s="281" t="s">
        <v>127</v>
      </c>
      <c r="G34" s="283"/>
    </row>
    <row r="35" spans="1:12" s="95" customFormat="1" ht="14.4">
      <c r="A35" s="91"/>
      <c r="B35" s="92" t="s">
        <v>174</v>
      </c>
      <c r="C35" s="96" t="s">
        <v>175</v>
      </c>
      <c r="D35" s="96" t="s">
        <v>176</v>
      </c>
      <c r="E35" s="96" t="s">
        <v>132</v>
      </c>
      <c r="F35" s="290"/>
      <c r="G35" s="291"/>
      <c r="H35" s="94"/>
      <c r="I35" s="94"/>
      <c r="J35" s="94"/>
      <c r="K35" s="94"/>
      <c r="L35" s="94"/>
    </row>
    <row r="36" spans="1:12">
      <c r="A36" s="70">
        <v>1</v>
      </c>
      <c r="B36" s="71" t="s">
        <v>112</v>
      </c>
      <c r="C36" s="74" t="s">
        <v>177</v>
      </c>
      <c r="D36" s="74" t="s">
        <v>169</v>
      </c>
      <c r="E36" s="74" t="s">
        <v>138</v>
      </c>
      <c r="F36" s="287"/>
      <c r="G36" s="288"/>
    </row>
    <row r="37" spans="1:12" ht="20.25" customHeight="1">
      <c r="A37" s="70">
        <v>2</v>
      </c>
      <c r="B37" s="71" t="s">
        <v>111</v>
      </c>
      <c r="C37" s="74" t="s">
        <v>178</v>
      </c>
      <c r="D37" s="74" t="s">
        <v>169</v>
      </c>
      <c r="E37" s="74" t="s">
        <v>138</v>
      </c>
      <c r="F37" s="287"/>
      <c r="G37" s="288"/>
    </row>
    <row r="38" spans="1:12" ht="20.25" customHeight="1">
      <c r="A38" s="76"/>
      <c r="B38" s="77"/>
      <c r="C38" s="78"/>
      <c r="D38" s="78"/>
      <c r="E38" s="78"/>
      <c r="F38" s="78"/>
      <c r="G38" s="78"/>
      <c r="H38" s="78"/>
    </row>
    <row r="39" spans="1:12" ht="21.75" customHeight="1">
      <c r="B39" s="276" t="s">
        <v>179</v>
      </c>
      <c r="C39" s="276"/>
      <c r="D39" s="64"/>
      <c r="E39" s="64"/>
      <c r="F39" s="64"/>
      <c r="G39" s="65"/>
      <c r="H39" s="65"/>
    </row>
    <row r="40" spans="1:12">
      <c r="B40" s="66" t="s">
        <v>180</v>
      </c>
      <c r="C40" s="67"/>
      <c r="D40" s="67"/>
      <c r="E40" s="67"/>
      <c r="F40" s="67"/>
      <c r="G40" s="68"/>
    </row>
    <row r="41" spans="1:12" ht="18.75" customHeight="1">
      <c r="A41" s="69" t="s">
        <v>58</v>
      </c>
      <c r="B41" s="126" t="s">
        <v>62</v>
      </c>
      <c r="C41" s="289" t="s">
        <v>181</v>
      </c>
      <c r="D41" s="289"/>
      <c r="E41" s="289" t="s">
        <v>182</v>
      </c>
      <c r="F41" s="289"/>
      <c r="G41" s="289"/>
      <c r="H41" s="69" t="s">
        <v>183</v>
      </c>
    </row>
    <row r="42" spans="1:12" ht="34.5" customHeight="1">
      <c r="A42" s="70">
        <v>1</v>
      </c>
      <c r="B42" s="127" t="s">
        <v>184</v>
      </c>
      <c r="C42" s="286" t="s">
        <v>185</v>
      </c>
      <c r="D42" s="286"/>
      <c r="E42" s="286" t="s">
        <v>186</v>
      </c>
      <c r="F42" s="286"/>
      <c r="G42" s="286"/>
      <c r="H42" s="79"/>
    </row>
    <row r="43" spans="1:12" ht="34.5" customHeight="1">
      <c r="A43" s="70">
        <v>2</v>
      </c>
      <c r="B43" s="127" t="s">
        <v>184</v>
      </c>
      <c r="C43" s="286" t="s">
        <v>185</v>
      </c>
      <c r="D43" s="286"/>
      <c r="E43" s="286" t="s">
        <v>186</v>
      </c>
      <c r="F43" s="286"/>
      <c r="G43" s="286"/>
      <c r="H43" s="79"/>
    </row>
    <row r="44" spans="1:12" ht="34.5" customHeight="1">
      <c r="A44" s="70">
        <v>3</v>
      </c>
      <c r="B44" s="127" t="s">
        <v>184</v>
      </c>
      <c r="C44" s="286" t="s">
        <v>185</v>
      </c>
      <c r="D44" s="286"/>
      <c r="E44" s="286" t="s">
        <v>186</v>
      </c>
      <c r="F44" s="286"/>
      <c r="G44" s="286"/>
      <c r="H44" s="79"/>
    </row>
    <row r="45" spans="1:12">
      <c r="B45" s="80"/>
      <c r="C45" s="80"/>
      <c r="D45" s="80"/>
      <c r="E45" s="81"/>
      <c r="F45" s="67"/>
      <c r="G45" s="68"/>
    </row>
    <row r="46" spans="1:12" ht="21.75" customHeight="1">
      <c r="B46" s="276" t="s">
        <v>187</v>
      </c>
      <c r="C46" s="276"/>
      <c r="D46" s="64"/>
      <c r="E46" s="64"/>
      <c r="F46" s="64"/>
      <c r="G46" s="65"/>
      <c r="H46" s="65"/>
    </row>
    <row r="47" spans="1:12">
      <c r="B47" s="66" t="s">
        <v>188</v>
      </c>
      <c r="C47" s="80"/>
      <c r="D47" s="80"/>
      <c r="E47" s="81"/>
      <c r="F47" s="67"/>
      <c r="G47" s="68"/>
    </row>
    <row r="48" spans="1:12" s="83" customFormat="1" ht="21" customHeight="1">
      <c r="A48" s="277" t="s">
        <v>58</v>
      </c>
      <c r="B48" s="279" t="s">
        <v>189</v>
      </c>
      <c r="C48" s="281" t="s">
        <v>190</v>
      </c>
      <c r="D48" s="282"/>
      <c r="E48" s="282"/>
      <c r="F48" s="283"/>
      <c r="G48" s="284" t="s">
        <v>157</v>
      </c>
      <c r="H48" s="284" t="s">
        <v>189</v>
      </c>
      <c r="I48" s="274" t="s">
        <v>191</v>
      </c>
      <c r="J48" s="82"/>
      <c r="K48" s="82"/>
      <c r="L48" s="82"/>
    </row>
    <row r="49" spans="1:9">
      <c r="A49" s="278"/>
      <c r="B49" s="280"/>
      <c r="C49" s="84" t="s">
        <v>166</v>
      </c>
      <c r="D49" s="84" t="s">
        <v>167</v>
      </c>
      <c r="E49" s="85" t="s">
        <v>168</v>
      </c>
      <c r="F49" s="85" t="s">
        <v>169</v>
      </c>
      <c r="G49" s="285"/>
      <c r="H49" s="285"/>
      <c r="I49" s="275"/>
    </row>
    <row r="50" spans="1:9" ht="39.6">
      <c r="A50" s="278"/>
      <c r="B50" s="280"/>
      <c r="C50" s="98" t="s">
        <v>192</v>
      </c>
      <c r="D50" s="98" t="s">
        <v>193</v>
      </c>
      <c r="E50" s="98" t="s">
        <v>194</v>
      </c>
      <c r="F50" s="98" t="s">
        <v>195</v>
      </c>
      <c r="G50" s="97" t="s">
        <v>196</v>
      </c>
      <c r="H50" s="97" t="s">
        <v>197</v>
      </c>
      <c r="I50" s="97" t="s">
        <v>197</v>
      </c>
    </row>
    <row r="51" spans="1:9" ht="39.6">
      <c r="A51" s="70">
        <v>1</v>
      </c>
      <c r="B51" s="91" t="s">
        <v>198</v>
      </c>
      <c r="C51" s="98" t="s">
        <v>192</v>
      </c>
      <c r="D51" s="98" t="s">
        <v>193</v>
      </c>
      <c r="E51" s="98" t="s">
        <v>194</v>
      </c>
      <c r="F51" s="98" t="s">
        <v>195</v>
      </c>
      <c r="G51" s="86" t="s">
        <v>196</v>
      </c>
      <c r="H51" s="86" t="s">
        <v>197</v>
      </c>
      <c r="I51" s="86" t="s">
        <v>197</v>
      </c>
    </row>
    <row r="52" spans="1:9">
      <c r="A52" s="70">
        <v>2</v>
      </c>
      <c r="B52" s="70" t="s">
        <v>65</v>
      </c>
      <c r="C52" s="86">
        <v>0</v>
      </c>
      <c r="D52" s="86">
        <v>0</v>
      </c>
      <c r="E52" s="86">
        <v>0</v>
      </c>
      <c r="F52" s="86" t="e">
        <f>SUM(C31:E31)</f>
        <v>#REF!</v>
      </c>
      <c r="G52" s="99" t="e">
        <f>D21</f>
        <v>#REF!</v>
      </c>
      <c r="H52" s="86" t="s">
        <v>197</v>
      </c>
      <c r="I52" s="86" t="s">
        <v>197</v>
      </c>
    </row>
    <row r="53" spans="1:9" ht="18.75" customHeight="1">
      <c r="B53" s="87"/>
    </row>
    <row r="54" spans="1:9">
      <c r="B54" s="88"/>
    </row>
    <row r="55" spans="1:9">
      <c r="B55" s="88"/>
    </row>
    <row r="56" spans="1:9">
      <c r="B56" s="88"/>
    </row>
    <row r="57" spans="1:9">
      <c r="B57" s="88"/>
    </row>
    <row r="58" spans="1:9">
      <c r="B58" s="88"/>
    </row>
    <row r="59" spans="1:9">
      <c r="B59" s="88"/>
    </row>
    <row r="60" spans="1:9">
      <c r="B60" s="88"/>
    </row>
    <row r="61" spans="1:9">
      <c r="B61" s="8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VALIDATION</vt:lpstr>
      <vt:lpstr>FUNCTION</vt:lpstr>
      <vt:lpstr>Sheet3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My Pham</cp:lastModifiedBy>
  <cp:revision/>
  <dcterms:created xsi:type="dcterms:W3CDTF">2016-08-15T09:08:57Z</dcterms:created>
  <dcterms:modified xsi:type="dcterms:W3CDTF">2022-10-25T01:12:12Z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