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4/"/>
    </mc:Choice>
  </mc:AlternateContent>
  <xr:revisionPtr revIDLastSave="8" documentId="8_{2DCBB72F-0063-4E26-971B-12D293D27624}" xr6:coauthVersionLast="47" xr6:coauthVersionMax="47" xr10:uidLastSave="{59E16638-B1F0-4CFE-B6DA-C391665A6814}"/>
  <bookViews>
    <workbookView xWindow="-108" yWindow="492" windowWidth="23256" windowHeight="12576" tabRatio="840" firstSheet="4" activeTab="4" xr2:uid="{00000000-000D-0000-FFFF-FFFF00000000}"/>
  </bookViews>
  <sheets>
    <sheet name="Record of Change" sheetId="4" r:id="rId1"/>
    <sheet name="Instruction" sheetId="5" r:id="rId2"/>
    <sheet name="Cover" sheetId="6" r:id="rId3"/>
    <sheet name="Common checklist" sheetId="7" r:id="rId4"/>
    <sheet name="VALIDATION" sheetId="8" r:id="rId5"/>
    <sheet name="FUNCTION" sheetId="9"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A24" i="8" l="1"/>
  <c r="A25" i="8" s="1"/>
  <c r="A26" i="8" s="1"/>
  <c r="A27" i="8" s="1"/>
  <c r="A28" i="8" l="1"/>
  <c r="A29" i="8" s="1"/>
  <c r="A30" i="8" s="1"/>
  <c r="F30" i="10"/>
  <c r="F29" i="10"/>
  <c r="F28" i="10"/>
  <c r="F27" i="10"/>
  <c r="E30" i="10"/>
  <c r="E29" i="10"/>
  <c r="E28" i="10"/>
  <c r="E27" i="10"/>
  <c r="D30" i="10"/>
  <c r="D29" i="10"/>
  <c r="D28" i="10"/>
  <c r="D27" i="10"/>
  <c r="A31" i="8" l="1"/>
  <c r="C30" i="10"/>
  <c r="C29" i="10"/>
  <c r="C28" i="10"/>
  <c r="C27" i="10"/>
  <c r="A32" i="8" l="1"/>
  <c r="C31" i="10"/>
  <c r="F52" i="10" s="1"/>
  <c r="C19" i="10"/>
  <c r="D11" i="9"/>
  <c r="C11" i="9"/>
  <c r="B11" i="9"/>
  <c r="C11" i="8"/>
  <c r="B11" i="8"/>
  <c r="D11" i="8"/>
  <c r="G19" i="10"/>
  <c r="E19" i="10"/>
  <c r="F19" i="10"/>
  <c r="D19" i="10"/>
  <c r="F31" i="10"/>
  <c r="D15" i="9"/>
  <c r="C15" i="9"/>
  <c r="B15" i="9"/>
  <c r="D15" i="8"/>
  <c r="C15" i="8"/>
  <c r="B15" i="8"/>
  <c r="C18" i="10" l="1"/>
  <c r="C20" i="10" s="1"/>
  <c r="G18" i="10"/>
  <c r="G20" i="10" s="1"/>
  <c r="D14" i="9"/>
  <c r="C14" i="9"/>
  <c r="B14" i="9"/>
  <c r="D13" i="9"/>
  <c r="C13" i="9"/>
  <c r="B13" i="9"/>
  <c r="D12" i="9"/>
  <c r="C12" i="9"/>
  <c r="B12" i="9"/>
  <c r="D9" i="9"/>
  <c r="C9" i="9"/>
  <c r="B9" i="9"/>
  <c r="D14" i="8"/>
  <c r="C14" i="8"/>
  <c r="B14" i="8"/>
  <c r="D13" i="8"/>
  <c r="C13" i="8"/>
  <c r="B13" i="8"/>
  <c r="D12" i="8"/>
  <c r="C12" i="8"/>
  <c r="B12" i="8"/>
  <c r="D9" i="8"/>
  <c r="C9" i="8"/>
  <c r="B9" i="8"/>
  <c r="E18" i="10" l="1"/>
  <c r="E20" i="10" s="1"/>
  <c r="D18" i="10"/>
  <c r="D20" i="10" s="1"/>
  <c r="B10" i="8"/>
  <c r="D10" i="8"/>
  <c r="F18" i="10"/>
  <c r="F20" i="10" s="1"/>
  <c r="D21" i="10" s="1"/>
  <c r="G52" i="10" s="1"/>
  <c r="D10" i="9"/>
  <c r="C10" i="9"/>
  <c r="B10" i="9"/>
  <c r="C10" i="8"/>
  <c r="A20" i="9" l="1"/>
  <c r="A21" i="9" l="1"/>
  <c r="A22" i="9" s="1"/>
  <c r="A23" i="9" s="1"/>
  <c r="A24" i="9" s="1"/>
  <c r="A33" i="8"/>
  <c r="A34" i="8" s="1"/>
  <c r="A35" i="8" l="1"/>
  <c r="A36" i="8" s="1"/>
  <c r="A37" i="8" s="1"/>
  <c r="A38" i="8" s="1"/>
  <c r="A39" i="8" s="1"/>
  <c r="A42" i="8" s="1"/>
  <c r="A40" i="8" l="1"/>
  <c r="A43" i="8" l="1"/>
  <c r="A44" i="8" s="1"/>
  <c r="A45" i="8" s="1"/>
  <c r="A46" i="8" s="1"/>
  <c r="A47" i="8" s="1"/>
  <c r="A48" i="8" s="1"/>
  <c r="A49" i="8" s="1"/>
  <c r="A52" i="8" s="1"/>
  <c r="A53" i="8" l="1"/>
  <c r="A54" i="8" s="1"/>
  <c r="A55" i="8" s="1"/>
  <c r="A56" i="8" s="1"/>
  <c r="A57" i="8" s="1"/>
  <c r="A58" i="8" s="1"/>
  <c r="A59" i="8" s="1"/>
  <c r="A60" i="8" s="1"/>
  <c r="A61" i="8" s="1"/>
  <c r="A62" i="8" s="1"/>
  <c r="A63" i="8" s="1"/>
  <c r="A64" i="8" s="1"/>
  <c r="A50" i="8"/>
  <c r="A65" i="8" l="1"/>
  <c r="A66" i="8" s="1"/>
  <c r="A67" i="8" s="1"/>
  <c r="A68" i="8" s="1"/>
  <c r="A69" i="8" s="1"/>
  <c r="A72" i="8" s="1"/>
  <c r="A70" i="8" l="1"/>
  <c r="A73" i="8" l="1"/>
  <c r="A74" i="8" l="1"/>
  <c r="A75" i="8" s="1"/>
  <c r="A76" i="8" s="1"/>
  <c r="A77" i="8" s="1"/>
  <c r="A78" i="8" s="1"/>
  <c r="A79" i="8" s="1"/>
  <c r="A82" i="8" l="1"/>
  <c r="A83" i="8" s="1"/>
  <c r="A84" i="8" s="1"/>
  <c r="A85" i="8" s="1"/>
  <c r="A86" i="8" s="1"/>
  <c r="A87" i="8" s="1"/>
  <c r="A88" i="8" s="1"/>
  <c r="A89" i="8" s="1"/>
  <c r="A90" i="8" s="1"/>
  <c r="A91" i="8" s="1"/>
  <c r="A92" i="8" s="1"/>
  <c r="A93" i="8" s="1"/>
  <c r="A80" i="8"/>
  <c r="A94" i="8" l="1"/>
  <c r="A96" i="8"/>
  <c r="A97" i="8" l="1"/>
  <c r="A98" i="8" s="1"/>
  <c r="A99" i="8" s="1"/>
  <c r="A100" i="8" s="1"/>
  <c r="A101" i="8" s="1"/>
  <c r="A102" i="8" s="1"/>
  <c r="A103" i="8" s="1"/>
  <c r="A104" i="8" s="1"/>
  <c r="A105" i="8" s="1"/>
  <c r="A106" i="8" s="1"/>
  <c r="A107" i="8" s="1"/>
  <c r="A108" i="8" s="1"/>
  <c r="A110" i="8" s="1"/>
  <c r="A111" i="8" s="1"/>
  <c r="A112" i="8" s="1"/>
  <c r="A114" i="8" s="1"/>
  <c r="A115" i="8" s="1"/>
  <c r="A116" i="8" l="1"/>
  <c r="A117" i="8" s="1"/>
  <c r="A118" i="8" s="1"/>
  <c r="A119" i="8" s="1"/>
  <c r="A120" i="8" s="1"/>
  <c r="A121" i="8" s="1"/>
  <c r="A122" i="8" l="1"/>
  <c r="A12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<sst xmlns="http://schemas.openxmlformats.org/spreadsheetml/2006/main" count="607" uniqueCount="363">
  <si>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</si>
  <si>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</si>
  <si>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</si>
  <si>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</si>
  <si>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</si>
  <si>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</si>
  <si>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</si>
  <si>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</si>
  <si>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</si>
  <si>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</si>
  <si>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</si>
  <si>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</si>
  <si>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</si>
  <si>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</si>
  <si>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</si>
  <si>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</si>
  <si>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</si>
  <si>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</si>
  <si>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</si>
  <si>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</si>
  <si>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</si>
  <si>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</si>
  <si>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</si>
  <si>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</si>
  <si>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</si>
  <si>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</si>
  <si>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</si>
  <si>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</si>
  <si>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</si>
  <si>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</si>
  <si>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</si>
  <si>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</si>
  <si>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</si>
  <si>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</si>
  <si>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</si>
  <si>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</si>
  <si>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</si>
  <si>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</si>
  <si>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</si>
  <si>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</si>
  <si>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</si>
  <si>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</si>
  <si>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</si>
  <si>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</si>
  <si>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</si>
  <si>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</si>
  <si>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</si>
  <si>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</si>
  <si>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</si>
  <si>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</si>
  <si>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</si>
  <si>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</si>
  <si>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</si>
  <si>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</si>
  <si>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</si>
  <si>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</si>
  <si>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</si>
  <si>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</si>
  <si>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</si>
  <si>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</si>
  <si>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</si>
  <si>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</si>
  <si>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</si>
  <si>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</si>
  <si>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</si>
  <si>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</si>
  <si>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</si>
  <si>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</si>
  <si>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</si>
  <si>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</si>
  <si>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</si>
  <si>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</si>
  <si>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</si>
  <si>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</si>
  <si>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</si>
  <si>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</si>
  <si>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</si>
  <si>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</si>
  <si>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</si>
  <si>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</si>
  <si>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</si>
  <si>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</si>
  <si>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</si>
  <si>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</si>
  <si>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</si>
  <si>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</si>
  <si>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</si>
  <si>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</si>
  <si>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</si>
  <si>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</si>
  <si>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</si>
  <si>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</si>
  <si>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</si>
  <si>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</si>
  <si>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</si>
  <si>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</si>
  <si>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</si>
  <si>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</si>
  <si>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</si>
  <si>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</si>
  <si>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</si>
  <si>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</si>
  <si>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</si>
  <si>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</si>
  <si>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</si>
  <si>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</si>
  <si>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</si>
  <si>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</si>
  <si>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</si>
  <si>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</si>
  <si>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</si>
  <si>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</si>
  <si>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</si>
  <si>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</si>
  <si>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</si>
  <si>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</si>
  <si>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</si>
  <si>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</si>
  <si>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</si>
  <si>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</si>
  <si>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</si>
  <si>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</si>
  <si>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</si>
  <si>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</si>
  <si>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</si>
  <si>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</si>
  <si>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</si>
  <si>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</si>
  <si>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</si>
  <si>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</si>
  <si>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</si>
  <si>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</si>
  <si>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</si>
  <si>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</si>
  <si>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</si>
  <si>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</si>
  <si>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</si>
  <si>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</si>
  <si>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</si>
  <si>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</si>
  <si>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</si>
  <si>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</si>
  <si>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</si>
  <si>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</si>
  <si>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</si>
  <si>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</si>
  <si>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</si>
  <si>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</si>
  <si>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</si>
  <si>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</si>
  <si>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</si>
  <si>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</si>
  <si>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</si>
  <si>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</si>
  <si>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</si>
  <si>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</si>
  <si>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</si>
  <si>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</si>
  <si>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</si>
  <si>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</si>
  <si>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</si>
  <si>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</si>
  <si>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</si>
  <si>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</si>
  <si>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</si>
  <si>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</si>
  <si>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</si>
  <si>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</si>
  <si>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</si>
  <si>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</si>
  <si>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</si>
  <si>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</si>
  <si>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</si>
  <si>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</si>
  <si>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</si>
  <si>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</si>
  <si>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</si>
  <si>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</si>
  <si>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</si>
  <si>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</si>
  <si>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</si>
  <si>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</si>
  <si>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</si>
  <si>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</si>
  <si>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</si>
  <si>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</si>
  <si>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</si>
  <si>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</si>
  <si>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</si>
  <si>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</si>
  <si>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</si>
  <si>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</si>
  <si>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</si>
  <si>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</si>
  <si>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</si>
  <si>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</si>
  <si>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</si>
  <si>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</si>
  <si>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</si>
  <si>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UI following the UI checklist</t>
  </si>
  <si>
    <t>1. Check UI</t>
  </si>
  <si>
    <t>Verify the field has a placeholder</t>
  </si>
  <si>
    <t>Verify if the "x" button clears all the field's content</t>
  </si>
  <si>
    <t>Verify the field by entering 50 characters</t>
  </si>
  <si>
    <t>Verify the field by entering more than 50 characters</t>
  </si>
  <si>
    <t>Verify the field by entering 2 characters</t>
  </si>
  <si>
    <t>Verify the field by entering a name &gt; 2 and &lt; 50 characters</t>
  </si>
  <si>
    <t>Verify the field by entering less than 2 characters</t>
  </si>
  <si>
    <t>Verify the field by entering a 10-digit phone number</t>
  </si>
  <si>
    <t>Verify the field by entering a less than 10-digit phone number</t>
  </si>
  <si>
    <t>Verify the field by entering a more than 10-digit phone number</t>
  </si>
  <si>
    <t>Verify the field by entering 5 characters</t>
  </si>
  <si>
    <t>Verify the field by entering a name &gt; 5 and &lt; 350 characters</t>
  </si>
  <si>
    <t>Verify the field by entering 350 characters</t>
  </si>
  <si>
    <t>Verify the field by entering less than 5 characters</t>
  </si>
  <si>
    <t>Verify the field by entering more than 350 characters</t>
  </si>
  <si>
    <t>Verify the data will display in the fields after selecting a value in the dropdown list</t>
  </si>
  <si>
    <t>Verify the field without selecting any value</t>
  </si>
  <si>
    <t>Check if the dropdown list can scroll up and down</t>
  </si>
  <si>
    <t>Verify the 'Home' button is clickable</t>
  </si>
  <si>
    <t>Verify the 'Office' button is clickable</t>
  </si>
  <si>
    <t>Verify a new address can be created successfully by entering valid credentials then clicking on the "Save" button</t>
  </si>
  <si>
    <t>Check if users can save new address successfully in case all the fields are invalid</t>
  </si>
  <si>
    <t>Check if users can save address successfully in case all the fields are empty</t>
  </si>
  <si>
    <t>Check if users can save address successfully in case not selecting 'Home' or 'Office' button</t>
  </si>
  <si>
    <t>Verify when click on 'Cancel' button, the system will redirect to the Address Book</t>
  </si>
  <si>
    <t>Check if the new address will be displayed on the top of the Address Book</t>
  </si>
  <si>
    <t>1. Function</t>
  </si>
  <si>
    <t>Verify if the field is mandatory</t>
  </si>
  <si>
    <t>Check if the system trims the space before/after inputted text automatically or not</t>
  </si>
  <si>
    <t>Verify the field by entering alphanumeric characters</t>
  </si>
  <si>
    <t>Verify the field by entering only numeric characters</t>
  </si>
  <si>
    <t>Verify the field by entering special characters</t>
  </si>
  <si>
    <t>Verify the field by entering letters, numbers and special characters</t>
  </si>
  <si>
    <t>Verify the field by entering only space</t>
  </si>
  <si>
    <t>Verify users can copy-paste values to the field</t>
  </si>
  <si>
    <t>2. VALIDATION</t>
  </si>
  <si>
    <t>2.1. Full name</t>
  </si>
  <si>
    <t>2.2. Phone number</t>
  </si>
  <si>
    <t>2.3. Address</t>
  </si>
  <si>
    <t>2.4. Province</t>
  </si>
  <si>
    <t>2.5. District</t>
  </si>
  <si>
    <t>2.6. Ward</t>
  </si>
  <si>
    <t>3. FUNCTION</t>
  </si>
  <si>
    <t xml:space="preserve">Verify the field by entering numeric characters </t>
  </si>
  <si>
    <t>Verify the field is mandatory</t>
  </si>
  <si>
    <t>Verify users cannot input value in the field</t>
  </si>
  <si>
    <t>Verify users cannot copy-paste value in the field</t>
  </si>
  <si>
    <t>Verify users cannot select value in the field in case the 'Province' field is blank</t>
  </si>
  <si>
    <t>Verify users can select value in the field in case the 'Province' field is selected</t>
  </si>
  <si>
    <t xml:space="preserve">Verify the dropdown list will update values when changing the selection of 'Province' field </t>
  </si>
  <si>
    <t>Verify users can select value in the field in case the 'District' field is selected</t>
  </si>
  <si>
    <t xml:space="preserve">Verify the dropdown list will update values when changing the selection of 'District' field </t>
  </si>
  <si>
    <t>2.7. Label</t>
  </si>
  <si>
    <t>Verify the default status of 'Home' button is selected</t>
  </si>
  <si>
    <t>Verify the 'Cancel' button when all the fields are filled</t>
  </si>
  <si>
    <t>Verify the 'Cancel' button when all the fields are blank</t>
  </si>
  <si>
    <t>Work the same as UI Checklist</t>
  </si>
  <si>
    <t>1. Observe the field
2. Click on the field
3. Input any value</t>
  </si>
  <si>
    <t>1. Click on the field
2. Input alphanumeric characters</t>
  </si>
  <si>
    <t>1. Click on the field
2. Input numeric characters</t>
  </si>
  <si>
    <t>1. Click on the field
2. Input special characters</t>
  </si>
  <si>
    <t>1. Click on the field
2. Input letters, numbers and special characters</t>
  </si>
  <si>
    <t xml:space="preserve">1. Click on the field
2. Input only space </t>
  </si>
  <si>
    <t>Pre-condition: Created successfully an address
1. Click on the field
2. Input the existed full name
3. Fill all the remaining field with valid information
4. Click 'Save'</t>
  </si>
  <si>
    <t>1. Click on the field
2. Leave the field blank
3. Click on another field</t>
  </si>
  <si>
    <t>1. Click on the field
2. Input value
3. Click 'x' button</t>
  </si>
  <si>
    <t>1. Click on the field
2. Input 2 characters</t>
  </si>
  <si>
    <t>1. Click on the field
2. Input 50 characters</t>
  </si>
  <si>
    <t>1. Click on the field
2. Input 10 characters</t>
  </si>
  <si>
    <t>1. Click on the field
2. Input 1 character</t>
  </si>
  <si>
    <t>1. Click on the field
2. Input 52 characters</t>
  </si>
  <si>
    <t>Pre-condition: Created successfully an address
1. Click on the field
2. Input the existed phone number
3. Fill all the remaining field with valid information
4. Click 'Save'</t>
  </si>
  <si>
    <t>1. Click on the field
2. Input 10-digit phone number</t>
  </si>
  <si>
    <t>1. Click on the field
2. Input 8-digit phone number</t>
  </si>
  <si>
    <t>1. Click on the field
2. Input 11-digit phone number</t>
  </si>
  <si>
    <t>Pre-condition: Created successfully an address
1. Click on the field
2. Input the existed address
3. Fill all the remaining field with valid information
4. Click 'Save'</t>
  </si>
  <si>
    <t>1. Click on the field
2. Input 5 characters</t>
  </si>
  <si>
    <t>1. Click on the field
2. Input 350 characters</t>
  </si>
  <si>
    <t>1. Click on the field
2. Input 352 characters</t>
  </si>
  <si>
    <t>1. Observe the field
2. Click on the field
3. Select any value</t>
  </si>
  <si>
    <t>1. Click on the field
2. Try to input value in the field</t>
  </si>
  <si>
    <t>1. Click on the field
2. Select a value</t>
  </si>
  <si>
    <t>1. Click on the field
2. Scroll up and down</t>
  </si>
  <si>
    <t>1. Click on the field
2. Observe the value in the dropdown list</t>
  </si>
  <si>
    <t>Check if the dropdown values are sorted in alphanumeric order</t>
  </si>
  <si>
    <t>1. Leave the 'Province' field blank
2. Click on the field</t>
  </si>
  <si>
    <t>1. Select a value in the 'Province' field
2. Click on the 'District' field
3. Select a value</t>
  </si>
  <si>
    <t>1. Select a value in the 'District' field
2. Click on the 'Ward' field
3. Select a value</t>
  </si>
  <si>
    <t>1. Select a value in the 'Province' field
2. Click on the 'District' field
3. Select a value
4. Select another value in the 'Province' field
5. Click on the 'District' field again</t>
  </si>
  <si>
    <t>1. Select a value in the 'Province' and 'District' field
2. Click on the 'Ward' field
3. Select a value
4. Select another value in the and 'District' field
5. Click on the 'Ward' field again</t>
  </si>
  <si>
    <t>1. Observe the 'Home' button</t>
  </si>
  <si>
    <t>1. Click on the 'Home' button</t>
  </si>
  <si>
    <t>1. Click on the 'Office' button</t>
  </si>
  <si>
    <t>1. Fill all the fields with valid information
2. Click 'Save'</t>
  </si>
  <si>
    <t>Check if users can save new address in case all the fields are invalid</t>
  </si>
  <si>
    <t>Check if users can save address in case all the fields are empty</t>
  </si>
  <si>
    <t>1. Leave all the field empty
2. Click 'Save'</t>
  </si>
  <si>
    <t>1. Fill all the fields with invalid information
2. Click 'Save'</t>
  </si>
  <si>
    <t>1. Fill all the fields with valid information
2. Click 'Cancel'</t>
  </si>
  <si>
    <t>1. Leave all the field empty
2. Click 'Cancel'</t>
  </si>
  <si>
    <t>Verify users can create an address using the same name</t>
  </si>
  <si>
    <t>Verify users can create an address using the same phone number</t>
  </si>
  <si>
    <t>Verify users can create an address using the same address</t>
  </si>
  <si>
    <t>Check UI of "Add New Address" page</t>
  </si>
  <si>
    <t xml:space="preserve">Verify the field by entering only upper case </t>
  </si>
  <si>
    <t xml:space="preserve">Verify the field by entering only lower case </t>
  </si>
  <si>
    <t>Verify the field by entering lower case and upper case</t>
  </si>
  <si>
    <t>1. Click on the field
2. Input upper case characters</t>
  </si>
  <si>
    <t>1. Click on the field
2. Input lower case characters</t>
  </si>
  <si>
    <t>1. Click on the field
2. Input upper and lower case characters</t>
  </si>
  <si>
    <t>1. Click on the field 
2. Copy-paste value to the field</t>
  </si>
  <si>
    <t>Verify the default status of the field is blank</t>
  </si>
  <si>
    <t>1. Observe the field</t>
  </si>
  <si>
    <t>1. Click on the field
2. Input space before and after the name
3. Click on another field</t>
  </si>
  <si>
    <t>Check if the values in the dropdown list are displayed correctly and fully</t>
  </si>
  <si>
    <t>Verify users cannot select value in the field in case the 'District' field is blank</t>
  </si>
  <si>
    <t>1. Leave the 'District' field blank
2. Click on the field</t>
  </si>
  <si>
    <t>4. The field will be blank after changing 'District' value
5. The values in the dropdown list will update depend on the 'District' field's value</t>
  </si>
  <si>
    <t>Check if users can save address in case selecting 'Home'</t>
  </si>
  <si>
    <t>Check if users can save address in case selecting 'Office'</t>
  </si>
  <si>
    <t>Verify users cannot create an address using the same address record</t>
  </si>
  <si>
    <t>1. The field has a placeholder 
3. The placeholder will disappear</t>
  </si>
  <si>
    <t>2. Error message: "Please input a valid full name" appears below the field</t>
  </si>
  <si>
    <t>2. Error message: "Please enter your Full name" appears below the field</t>
  </si>
  <si>
    <t>2. The value should display in the field</t>
  </si>
  <si>
    <t>3. Error message: "Please enter your Full name" appears below the field</t>
  </si>
  <si>
    <t>3. System should trim the space before and after the name automatically</t>
  </si>
  <si>
    <t>3. All content in the field should be deleted</t>
  </si>
  <si>
    <t>2. Error message: "The name length should be 2-50 characters" appears below the field</t>
  </si>
  <si>
    <t>3. Error message: "Please enter your Phone number" appears below the field</t>
  </si>
  <si>
    <t>2. Error message: "The length of phone number should be 10 characters" appears below the field</t>
  </si>
  <si>
    <t>2. Error message: "Address should include both letters and numbers" appears below the field</t>
  </si>
  <si>
    <t>2. Error message: "Please input a valid address" appears below the field</t>
  </si>
  <si>
    <t>2. Error message: "Please enter your address" appears below the field</t>
  </si>
  <si>
    <t>3. Error message: "Please enter your address" appears below the field</t>
  </si>
  <si>
    <t>2. Error message: "The address length should be 5-350 characters" appears below the field</t>
  </si>
  <si>
    <t>2. Users cannot copy-paste value to the dropdown list</t>
  </si>
  <si>
    <t>3. Error message: "Please select your Province" appears below the field</t>
  </si>
  <si>
    <t>2. The selected value should be displayed in the field</t>
  </si>
  <si>
    <t>2. The dropdown list should be scrollable</t>
  </si>
  <si>
    <t>2. The values in the dropdown list should be displayed fully and correctly</t>
  </si>
  <si>
    <t>2. The values in the dropdown list should be sorted by alphanumeric order</t>
  </si>
  <si>
    <t>2. Users cannot input value to the dropdown list</t>
  </si>
  <si>
    <t>3. Error message: "Please select your District" appears below the field</t>
  </si>
  <si>
    <t>2. The dropdown list won't appear</t>
  </si>
  <si>
    <t>3. The selected value should be displayed in the field</t>
  </si>
  <si>
    <t>4. The 'District' field will be blank
5. The values in the dropdown list will update depend on the 'Province' field's value</t>
  </si>
  <si>
    <t>3. Error message: "Please select your Ward" appears below the field</t>
  </si>
  <si>
    <t>2.The selected value should be displayed in the field</t>
  </si>
  <si>
    <t>1. The default status of the field is blank</t>
  </si>
  <si>
    <t>1. The 'Home' button should be selected</t>
  </si>
  <si>
    <t>1. The 'Office' button should be selected</t>
  </si>
  <si>
    <t>2.1. No error message displays
2.2. The value is inputted in the field</t>
  </si>
  <si>
    <t>2. Error messages display below the invalid fields</t>
  </si>
  <si>
    <t>2. Error messages display below the empty fields</t>
  </si>
  <si>
    <t xml:space="preserve">2. The address should be added to the address book with label 'Home' </t>
  </si>
  <si>
    <t xml:space="preserve">2. The address should be added to the address book with label 'Office' </t>
  </si>
  <si>
    <t>2. The address won't be added to the Address Book</t>
  </si>
  <si>
    <t>4. The new address should be added to the address book</t>
  </si>
  <si>
    <t>3. Error message: "This address has already existed" appears</t>
  </si>
  <si>
    <t>Pre-condition: Created successfully an address
1. Click on the field
2. Input all the field with duplicated information with the address created
3. Click 'Save'</t>
  </si>
  <si>
    <t>Users have already navigated to the 'Add New Address'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</si>
</sst>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i/>
      <sz val="10"/>
      <color theme="0"/>
      <name val="Arial"/>
      <family val="2"/>
    </font>
    <font>
      <sz val="10"/>
      <name val="Arial"/>
      <family val="2"/>
      <charset val="1"/>
    </font>
    <font>
      <sz val="10"/>
      <color rgb="FF323232"/>
      <name val="Arial"/>
      <family val="2"/>
      <charset val="1"/>
    </font>
  </fonts>
  <fills count="30">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3" tint="0.59999389629810485"/>
        <bgColor indexed="26"/>
      </patternFill>
    </fill>
    <fill>
      <patternFill patternType="solid">
        <fgColor theme="3" tint="0.59999389629810485"/>
        <bgColor indexed="41"/>
      </patternFill>
    </fill>
    <fill>
      <patternFill patternType="solid">
        <fgColor rgb="FFFFFFFF"/>
        <bgColor rgb="FFF2F2F2"/>
      </patternFill>
    </fill>
    <fill>
      <patternFill patternType="solid">
        <fgColor rgb="FFFFFFA6"/>
        <bgColor rgb="FFF2F2F2"/>
      </patternFill>
    </fill>
    <fill>
      <patternFill patternType="solid">
        <fgColor theme="0"/>
        <bgColor rgb="FFF2F2F2"/>
      </patternFill>
    </fill>
  </fills>
  <borders count="3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8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4" fillId="0" borderId="0" xfId="0" applyFont="1"/>
    <xf numFmtId="0" fontId="25" fillId="0" borderId="0" xfId="0" applyFont="1"/>
    <xf numFmtId="0" fontId="26" fillId="6" borderId="0" xfId="0" applyFont="1" applyFill="1"/>
    <xf numFmtId="0" fontId="1" fillId="6" borderId="0" xfId="0" applyFont="1" applyFill="1"/>
    <xf numFmtId="0" fontId="36" fillId="0" borderId="0" xfId="0"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6" xfId="5" applyFont="1" applyFill="1" applyBorder="1" applyAlignment="1">
      <alignment horizontal="left" vertical="center" wrapText="1"/>
    </xf>
    <xf numFmtId="0" fontId="1" fillId="0" borderId="6" xfId="0" applyFont="1" applyBorder="1" applyAlignment="1">
      <alignment horizontal="left" vertical="center"/>
    </xf>
    <xf numFmtId="0" fontId="37" fillId="10" borderId="6" xfId="0" applyFont="1" applyFill="1" applyBorder="1" applyAlignment="1">
      <alignment horizontal="left"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25" fillId="0" borderId="0" xfId="0" applyFont="1" applyAlignment="1">
      <alignment vertical="center"/>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8" xfId="5" applyFont="1" applyFill="1" applyBorder="1" applyAlignment="1">
      <alignment horizontal="left" vertical="center"/>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0" borderId="8" xfId="0" applyFont="1" applyBorder="1" applyAlignment="1">
      <alignment vertical="center"/>
    </xf>
    <xf numFmtId="0" fontId="26" fillId="6" borderId="0" xfId="0" applyFont="1" applyFill="1" applyAlignment="1">
      <alignment horizontal="center" vertical="center" wrapText="1"/>
    </xf>
    <xf numFmtId="0" fontId="1" fillId="0" borderId="6" xfId="0" applyFont="1" applyBorder="1" applyAlignment="1">
      <alignment horizontal="center" vertical="center"/>
    </xf>
    <xf numFmtId="0" fontId="37" fillId="10" borderId="6" xfId="0" applyFont="1" applyFill="1" applyBorder="1" applyAlignment="1">
      <alignment horizontal="center" vertical="center"/>
    </xf>
    <xf numFmtId="0" fontId="36" fillId="0" borderId="0" xfId="0" applyFont="1" applyAlignment="1">
      <alignment horizontal="left"/>
    </xf>
    <xf numFmtId="0" fontId="1" fillId="6" borderId="6" xfId="5" quotePrefix="1" applyFont="1" applyFill="1" applyBorder="1" applyAlignment="1">
      <alignment horizontal="left" vertical="center" wrapText="1"/>
    </xf>
    <xf numFmtId="0" fontId="1" fillId="6" borderId="29" xfId="5" quotePrefix="1" applyFont="1" applyFill="1" applyBorder="1" applyAlignment="1">
      <alignment horizontal="left" vertical="center" wrapText="1"/>
    </xf>
    <xf numFmtId="0" fontId="1" fillId="9" borderId="29" xfId="0" applyFont="1" applyFill="1" applyBorder="1" applyAlignment="1">
      <alignment horizontal="left" vertical="center" wrapText="1"/>
    </xf>
    <xf numFmtId="0" fontId="6" fillId="0" borderId="0" xfId="0" applyFont="1" applyAlignment="1">
      <alignment horizontal="center" vertical="center"/>
    </xf>
    <xf numFmtId="0" fontId="26" fillId="6" borderId="6" xfId="0" applyFont="1" applyFill="1" applyBorder="1" applyAlignment="1">
      <alignment horizontal="center" vertical="center"/>
    </xf>
    <xf numFmtId="0" fontId="1" fillId="6" borderId="0" xfId="0" applyFont="1" applyFill="1" applyAlignment="1">
      <alignment horizontal="center"/>
    </xf>
    <xf numFmtId="0" fontId="47" fillId="0" borderId="29" xfId="0" applyFont="1" applyBorder="1" applyAlignment="1">
      <alignment vertical="center" wrapText="1"/>
    </xf>
    <xf numFmtId="0" fontId="1" fillId="6" borderId="30" xfId="5" applyFont="1" applyFill="1" applyBorder="1" applyAlignment="1">
      <alignment horizontal="left" vertical="center" wrapText="1"/>
    </xf>
    <xf numFmtId="0" fontId="1" fillId="9" borderId="30" xfId="0" applyFont="1" applyFill="1" applyBorder="1" applyAlignment="1">
      <alignment horizontal="left" vertical="center" wrapText="1"/>
    </xf>
    <xf numFmtId="0" fontId="1" fillId="0" borderId="15" xfId="0" applyFont="1" applyBorder="1" applyAlignment="1">
      <alignment horizontal="center" vertical="center" wrapText="1"/>
    </xf>
    <xf numFmtId="0" fontId="1" fillId="9" borderId="0" xfId="0" applyFont="1" applyFill="1" applyAlignment="1">
      <alignment vertical="center" wrapText="1"/>
    </xf>
    <xf numFmtId="0" fontId="1" fillId="9" borderId="11" xfId="5" applyFont="1" applyFill="1" applyBorder="1" applyAlignment="1">
      <alignment horizontal="left" vertical="center" wrapText="1"/>
    </xf>
    <xf numFmtId="0" fontId="36" fillId="3" borderId="0" xfId="0" applyFont="1" applyFill="1" applyAlignment="1">
      <alignment horizontal="left" vertical="center" wrapText="1"/>
    </xf>
    <xf numFmtId="0" fontId="37" fillId="25" borderId="6" xfId="0" applyFont="1" applyFill="1" applyBorder="1" applyAlignment="1">
      <alignment horizontal="left" vertical="center" wrapText="1"/>
    </xf>
    <xf numFmtId="0" fontId="37" fillId="25" borderId="6" xfId="5" applyFont="1" applyFill="1" applyBorder="1" applyAlignment="1">
      <alignment horizontal="left" vertical="center" wrapText="1"/>
    </xf>
    <xf numFmtId="0" fontId="47" fillId="0" borderId="18" xfId="0" applyFont="1" applyBorder="1" applyAlignment="1">
      <alignment vertical="center" wrapText="1"/>
    </xf>
    <xf numFmtId="0" fontId="1" fillId="9" borderId="28"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2"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67" fillId="26" borderId="12" xfId="5" applyFont="1" applyFill="1" applyBorder="1" applyAlignment="1">
      <alignment horizontal="left" vertical="center" wrapText="1"/>
    </xf>
    <xf numFmtId="0" fontId="3" fillId="26" borderId="16" xfId="5" applyFont="1" applyFill="1" applyBorder="1" applyAlignment="1">
      <alignment horizontal="left" vertical="center" wrapText="1"/>
    </xf>
    <xf numFmtId="0" fontId="3" fillId="26" borderId="9" xfId="5" applyFont="1" applyFill="1" applyBorder="1" applyAlignment="1">
      <alignment horizontal="left" vertical="center" wrapText="1"/>
    </xf>
    <xf numFmtId="0" fontId="3" fillId="26" borderId="11" xfId="5" applyFont="1" applyFill="1" applyBorder="1" applyAlignment="1">
      <alignment horizontal="left" vertical="center" wrapText="1"/>
    </xf>
    <xf numFmtId="0" fontId="3" fillId="19" borderId="7" xfId="0" applyFont="1" applyFill="1" applyBorder="1" applyAlignment="1">
      <alignment horizontal="center" vertical="center" wrapText="1"/>
    </xf>
    <xf numFmtId="0" fontId="3" fillId="11" borderId="15"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1" fillId="0" borderId="6" xfId="5" applyFont="1" applyBorder="1" applyAlignment="1">
      <alignment horizontal="left" vertical="center" wrapText="1"/>
    </xf>
    <xf numFmtId="0" fontId="1" fillId="0" borderId="6" xfId="5" quotePrefix="1" applyFont="1" applyBorder="1" applyAlignment="1">
      <alignment horizontal="left" vertical="center"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165" fontId="1" fillId="0" borderId="6" xfId="5" applyNumberFormat="1" applyFont="1" applyBorder="1" applyAlignment="1">
      <alignment horizontal="lef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vertical="center" wrapText="1"/>
    </xf>
    <xf numFmtId="0" fontId="3" fillId="19" borderId="13" xfId="0" applyFont="1" applyFill="1" applyBorder="1" applyAlignment="1">
      <alignment horizontal="center" vertical="center" wrapText="1"/>
    </xf>
    <xf numFmtId="0" fontId="3" fillId="19" borderId="14" xfId="0" applyFont="1" applyFill="1" applyBorder="1" applyAlignment="1">
      <alignment horizontal="center" vertical="center" wrapText="1"/>
    </xf>
    <xf numFmtId="0" fontId="5" fillId="0" borderId="0" xfId="0" applyFont="1" applyAlignment="1">
      <alignment horizontal="center"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68" fillId="27" borderId="6" xfId="0" applyFont="1" applyFill="1" applyBorder="1" applyAlignment="1">
      <alignment horizontal="center" vertical="center" wrapText="1"/>
    </xf>
    <xf numFmtId="0" fontId="69" fillId="0" borderId="18" xfId="0" applyFont="1" applyBorder="1" applyAlignment="1">
      <alignment vertical="center" wrapText="1"/>
    </xf>
    <xf numFmtId="0" fontId="68" fillId="27" borderId="11" xfId="5" applyFont="1" applyFill="1" applyBorder="1" applyAlignment="1">
      <alignment horizontal="left" vertical="center" wrapText="1"/>
    </xf>
    <xf numFmtId="0" fontId="68" fillId="27" borderId="6" xfId="0" applyFont="1" applyFill="1" applyBorder="1" applyAlignment="1">
      <alignment horizontal="left" vertical="center" wrapText="1"/>
    </xf>
    <xf numFmtId="0" fontId="68" fillId="27" borderId="6" xfId="5" applyFont="1" applyFill="1" applyBorder="1" applyAlignment="1">
      <alignment horizontal="left" vertical="center" wrapText="1"/>
    </xf>
    <xf numFmtId="0" fontId="68" fillId="28" borderId="0" xfId="0" applyFont="1" applyFill="1" applyAlignment="1">
      <alignment vertical="center" wrapText="1"/>
    </xf>
    <xf numFmtId="0" fontId="68" fillId="27" borderId="0" xfId="0" applyFont="1" applyFill="1" applyAlignment="1">
      <alignment vertical="center" wrapText="1"/>
    </xf>
    <xf numFmtId="0" fontId="68" fillId="29" borderId="6" xfId="0" applyFont="1" applyFill="1" applyBorder="1" applyAlignment="1">
      <alignment horizontal="left"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5" t="s">
        <v>0</v>
      </c>
      <c r="F1" s="16"/>
    </row>
    <row r="2" spans="1:6" ht="21">
      <c r="A2" s="37" t="s">
        <v>1</v>
      </c>
      <c r="B2" s="18"/>
      <c r="C2" s="18"/>
      <c r="D2" s="18"/>
      <c r="E2" s="18"/>
      <c r="F2" s="18"/>
    </row>
    <row r="3" spans="1:6">
      <c r="A3" s="18"/>
      <c r="B3" s="18"/>
      <c r="C3" s="18"/>
      <c r="D3" s="18"/>
      <c r="E3" s="18"/>
      <c r="F3" s="18"/>
    </row>
    <row r="4" spans="1:6" ht="15" customHeight="1">
      <c r="A4" s="203" t="s">
        <v>2</v>
      </c>
      <c r="B4" s="204"/>
      <c r="C4" s="204"/>
      <c r="D4" s="204"/>
      <c r="E4" s="205"/>
      <c r="F4" s="18"/>
    </row>
    <row r="5" spans="1:6">
      <c r="A5" s="206" t="s">
        <v>3</v>
      </c>
      <c r="B5" s="206"/>
      <c r="C5" s="207" t="s">
        <v>4</v>
      </c>
      <c r="D5" s="207"/>
      <c r="E5" s="207"/>
      <c r="F5" s="18"/>
    </row>
    <row r="6" spans="1:6" ht="29.25" customHeight="1">
      <c r="A6" s="208" t="s">
        <v>5</v>
      </c>
      <c r="B6" s="209"/>
      <c r="C6" s="202" t="s">
        <v>6</v>
      </c>
      <c r="D6" s="202"/>
      <c r="E6" s="202"/>
      <c r="F6" s="18"/>
    </row>
    <row r="7" spans="1:6" ht="29.25" customHeight="1">
      <c r="A7" s="110"/>
      <c r="B7" s="110"/>
      <c r="C7" s="111"/>
      <c r="D7" s="111"/>
      <c r="E7" s="111"/>
      <c r="F7" s="18"/>
    </row>
    <row r="8" spans="1:6" s="112" customFormat="1" ht="29.25" customHeight="1">
      <c r="A8" s="200" t="s">
        <v>7</v>
      </c>
      <c r="B8" s="201"/>
      <c r="C8" s="201"/>
      <c r="D8" s="201"/>
      <c r="E8" s="201"/>
      <c r="F8" s="201"/>
    </row>
    <row r="9" spans="1:6" s="112" customFormat="1" ht="15" customHeight="1">
      <c r="A9" s="113" t="s">
        <v>8</v>
      </c>
      <c r="B9" s="113" t="s">
        <v>9</v>
      </c>
      <c r="C9" s="113" t="s">
        <v>10</v>
      </c>
      <c r="D9" s="113" t="s">
        <v>11</v>
      </c>
      <c r="E9" s="113" t="s">
        <v>12</v>
      </c>
      <c r="F9" s="113" t="s">
        <v>13</v>
      </c>
    </row>
    <row r="10" spans="1:6" s="112" customFormat="1" ht="39.6">
      <c r="A10" s="99" t="s">
        <v>14</v>
      </c>
      <c r="B10" s="100" t="s">
        <v>15</v>
      </c>
      <c r="C10" s="101" t="s">
        <v>16</v>
      </c>
      <c r="D10" s="115" t="s">
        <v>17</v>
      </c>
      <c r="E10" s="102" t="s">
        <v>18</v>
      </c>
      <c r="F10" s="114" t="s">
        <v>19</v>
      </c>
    </row>
    <row r="11" spans="1:6" s="112" customFormat="1" ht="26.4">
      <c r="A11" s="99">
        <v>1.3</v>
      </c>
      <c r="B11" s="100">
        <v>43082</v>
      </c>
      <c r="C11" s="101" t="s">
        <v>16</v>
      </c>
      <c r="D11" s="115" t="s">
        <v>20</v>
      </c>
      <c r="E11" s="102" t="s">
        <v>18</v>
      </c>
      <c r="F11" s="114" t="s">
        <v>19</v>
      </c>
    </row>
    <row r="12" spans="1:6" s="112" customFormat="1" ht="105.6">
      <c r="A12" s="127">
        <v>1.4</v>
      </c>
      <c r="B12" s="128" t="s">
        <v>21</v>
      </c>
      <c r="C12" s="129" t="s">
        <v>16</v>
      </c>
      <c r="D12" s="130" t="s">
        <v>22</v>
      </c>
      <c r="E12" s="131" t="s">
        <v>18</v>
      </c>
      <c r="F12" s="114" t="s">
        <v>19</v>
      </c>
    </row>
    <row r="13" spans="1:6" s="112" customFormat="1" ht="30" customHeight="1">
      <c r="A13" s="202" t="s">
        <v>23</v>
      </c>
      <c r="B13" s="202"/>
      <c r="C13" s="202"/>
      <c r="D13" s="202"/>
      <c r="E13" s="202"/>
      <c r="F13" s="20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215" t="s">
        <v>25</v>
      </c>
      <c r="C2" s="215"/>
      <c r="D2" s="215"/>
      <c r="E2" s="215"/>
      <c r="F2" s="215"/>
      <c r="G2" s="215"/>
      <c r="H2" s="215"/>
      <c r="I2" s="215"/>
      <c r="J2" s="213" t="s">
        <v>26</v>
      </c>
      <c r="K2" s="213"/>
    </row>
    <row r="3" spans="1:11" ht="28.5" customHeight="1">
      <c r="B3" s="216" t="s">
        <v>27</v>
      </c>
      <c r="C3" s="216"/>
      <c r="D3" s="216"/>
      <c r="E3" s="216"/>
      <c r="F3" s="214" t="s">
        <v>28</v>
      </c>
      <c r="G3" s="214"/>
      <c r="H3" s="214"/>
      <c r="I3" s="214"/>
      <c r="J3" s="213"/>
      <c r="K3" s="213"/>
    </row>
    <row r="4" spans="1:11" ht="18" customHeight="1">
      <c r="B4" s="118"/>
      <c r="C4" s="118"/>
      <c r="D4" s="118"/>
      <c r="E4" s="118"/>
      <c r="F4" s="117"/>
      <c r="G4" s="117"/>
      <c r="H4" s="117"/>
      <c r="I4" s="117"/>
      <c r="J4" s="116"/>
      <c r="K4" s="116"/>
    </row>
    <row r="6" spans="1:11" ht="22.8">
      <c r="A6" s="4" t="s">
        <v>29</v>
      </c>
    </row>
    <row r="7" spans="1:11">
      <c r="A7" s="220" t="s">
        <v>30</v>
      </c>
      <c r="B7" s="220"/>
      <c r="C7" s="220"/>
      <c r="D7" s="220"/>
      <c r="E7" s="220"/>
      <c r="F7" s="220"/>
      <c r="G7" s="220"/>
      <c r="H7" s="220"/>
      <c r="I7" s="220"/>
    </row>
    <row r="8" spans="1:11" ht="20.25" customHeight="1">
      <c r="A8" s="220"/>
      <c r="B8" s="220"/>
      <c r="C8" s="220"/>
      <c r="D8" s="220"/>
      <c r="E8" s="220"/>
      <c r="F8" s="220"/>
      <c r="G8" s="220"/>
      <c r="H8" s="220"/>
      <c r="I8" s="220"/>
    </row>
    <row r="9" spans="1:11">
      <c r="A9" s="220" t="s">
        <v>31</v>
      </c>
      <c r="B9" s="220"/>
      <c r="C9" s="220"/>
      <c r="D9" s="220"/>
      <c r="E9" s="220"/>
      <c r="F9" s="220"/>
      <c r="G9" s="220"/>
      <c r="H9" s="220"/>
      <c r="I9" s="220"/>
    </row>
    <row r="10" spans="1:11" ht="21" customHeight="1">
      <c r="A10" s="220"/>
      <c r="B10" s="220"/>
      <c r="C10" s="220"/>
      <c r="D10" s="220"/>
      <c r="E10" s="220"/>
      <c r="F10" s="220"/>
      <c r="G10" s="220"/>
      <c r="H10" s="220"/>
      <c r="I10" s="220"/>
    </row>
    <row r="11" spans="1:11" ht="13.8">
      <c r="A11" s="221" t="s">
        <v>32</v>
      </c>
      <c r="B11" s="221"/>
      <c r="C11" s="221"/>
      <c r="D11" s="221"/>
      <c r="E11" s="221"/>
      <c r="F11" s="221"/>
      <c r="G11" s="221"/>
      <c r="H11" s="221"/>
      <c r="I11" s="221"/>
    </row>
    <row r="12" spans="1:11">
      <c r="A12" s="3"/>
      <c r="B12" s="3"/>
      <c r="C12" s="3"/>
      <c r="D12" s="3"/>
      <c r="E12" s="3"/>
      <c r="F12" s="3"/>
      <c r="G12" s="3"/>
      <c r="H12" s="3"/>
      <c r="I12" s="3"/>
    </row>
    <row r="13" spans="1:11" ht="22.8">
      <c r="A13" s="4" t="s">
        <v>33</v>
      </c>
    </row>
    <row r="14" spans="1:11">
      <c r="A14" s="103" t="s">
        <v>34</v>
      </c>
      <c r="B14" s="217" t="s">
        <v>35</v>
      </c>
      <c r="C14" s="218"/>
      <c r="D14" s="218"/>
      <c r="E14" s="218"/>
      <c r="F14" s="218"/>
      <c r="G14" s="218"/>
      <c r="H14" s="218"/>
      <c r="I14" s="218"/>
      <c r="J14" s="218"/>
      <c r="K14" s="219"/>
    </row>
    <row r="15" spans="1:11" ht="14.25" customHeight="1">
      <c r="A15" s="103" t="s">
        <v>36</v>
      </c>
      <c r="B15" s="217" t="s">
        <v>37</v>
      </c>
      <c r="C15" s="218"/>
      <c r="D15" s="218"/>
      <c r="E15" s="218"/>
      <c r="F15" s="218"/>
      <c r="G15" s="218"/>
      <c r="H15" s="218"/>
      <c r="I15" s="218"/>
      <c r="J15" s="218"/>
      <c r="K15" s="219"/>
    </row>
    <row r="16" spans="1:11" ht="14.25" customHeight="1">
      <c r="A16" s="103"/>
      <c r="B16" s="217" t="s">
        <v>38</v>
      </c>
      <c r="C16" s="218"/>
      <c r="D16" s="218"/>
      <c r="E16" s="218"/>
      <c r="F16" s="218"/>
      <c r="G16" s="218"/>
      <c r="H16" s="218"/>
      <c r="I16" s="218"/>
      <c r="J16" s="218"/>
      <c r="K16" s="219"/>
    </row>
    <row r="17" spans="1:14" ht="14.25" customHeight="1">
      <c r="A17" s="103"/>
      <c r="B17" s="217" t="s">
        <v>39</v>
      </c>
      <c r="C17" s="218"/>
      <c r="D17" s="218"/>
      <c r="E17" s="218"/>
      <c r="F17" s="218"/>
      <c r="G17" s="218"/>
      <c r="H17" s="218"/>
      <c r="I17" s="218"/>
      <c r="J17" s="218"/>
      <c r="K17" s="219"/>
    </row>
    <row r="19" spans="1:14" ht="22.8">
      <c r="A19" s="4" t="s">
        <v>40</v>
      </c>
    </row>
    <row r="20" spans="1:14">
      <c r="A20" s="103" t="s">
        <v>41</v>
      </c>
      <c r="B20" s="217" t="s">
        <v>42</v>
      </c>
      <c r="C20" s="218"/>
      <c r="D20" s="218"/>
      <c r="E20" s="218"/>
      <c r="F20" s="218"/>
      <c r="G20" s="219"/>
    </row>
    <row r="21" spans="1:14" ht="12.75" customHeight="1">
      <c r="A21" s="103" t="s">
        <v>43</v>
      </c>
      <c r="B21" s="217" t="s">
        <v>44</v>
      </c>
      <c r="C21" s="218"/>
      <c r="D21" s="218"/>
      <c r="E21" s="218"/>
      <c r="F21" s="218"/>
      <c r="G21" s="219"/>
    </row>
    <row r="22" spans="1:14" ht="12.75" customHeight="1">
      <c r="A22" s="103" t="s">
        <v>45</v>
      </c>
      <c r="B22" s="217" t="s">
        <v>46</v>
      </c>
      <c r="C22" s="218"/>
      <c r="D22" s="218"/>
      <c r="E22" s="218"/>
      <c r="F22" s="218"/>
      <c r="G22" s="219"/>
    </row>
    <row r="24" spans="1:14" ht="22.8">
      <c r="A24" s="4" t="s">
        <v>47</v>
      </c>
    </row>
    <row r="25" spans="1:14" ht="13.8">
      <c r="A25" s="119" t="s">
        <v>48</v>
      </c>
      <c r="C25" s="119"/>
      <c r="D25" s="119"/>
      <c r="E25" s="119"/>
      <c r="F25" s="119"/>
      <c r="G25" s="119"/>
      <c r="H25" s="119"/>
      <c r="I25" s="119"/>
      <c r="J25" s="119"/>
      <c r="K25" s="119"/>
      <c r="L25" s="119"/>
      <c r="M25" s="119"/>
      <c r="N25" s="44"/>
    </row>
    <row r="26" spans="1:14" ht="13.8">
      <c r="A26" s="119" t="s">
        <v>49</v>
      </c>
      <c r="C26" s="119"/>
      <c r="D26" s="119"/>
      <c r="E26" s="119"/>
      <c r="F26" s="119"/>
      <c r="G26" s="119"/>
      <c r="H26" s="119"/>
      <c r="I26" s="119"/>
      <c r="J26" s="119"/>
      <c r="K26" s="119"/>
      <c r="L26" s="119"/>
      <c r="M26" s="119"/>
      <c r="N26" s="44"/>
    </row>
    <row r="27" spans="1:14" ht="13.8">
      <c r="A27" s="119" t="s">
        <v>50</v>
      </c>
      <c r="C27" s="119"/>
      <c r="D27" s="119"/>
      <c r="E27" s="119"/>
      <c r="F27" s="119"/>
      <c r="G27" s="119"/>
      <c r="H27" s="119"/>
      <c r="I27" s="119"/>
      <c r="J27" s="119"/>
      <c r="K27" s="119"/>
      <c r="L27" s="119"/>
      <c r="M27" s="119"/>
      <c r="N27" s="44"/>
    </row>
    <row r="29" spans="1:14" ht="21.75" customHeight="1">
      <c r="B29" s="210" t="s">
        <v>51</v>
      </c>
      <c r="C29" s="211"/>
      <c r="D29" s="212"/>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22" t="s">
        <v>56</v>
      </c>
      <c r="B2" s="222"/>
      <c r="C2" s="222"/>
      <c r="D2" s="222"/>
      <c r="E2" s="222"/>
      <c r="F2" s="222"/>
    </row>
    <row r="3" spans="1:10">
      <c r="A3" s="10"/>
      <c r="B3" s="11"/>
      <c r="E3" s="12"/>
    </row>
    <row r="5" spans="1:10" ht="24.6">
      <c r="A5" s="8"/>
      <c r="D5" s="104" t="s">
        <v>57</v>
      </c>
      <c r="E5" s="14"/>
    </row>
    <row r="6" spans="1:10">
      <c r="A6" s="8"/>
    </row>
    <row r="7" spans="1:10" ht="20.25" customHeight="1">
      <c r="A7" s="105" t="s">
        <v>58</v>
      </c>
      <c r="B7" s="105" t="s">
        <v>59</v>
      </c>
      <c r="C7" s="106" t="s">
        <v>60</v>
      </c>
      <c r="D7" s="106" t="s">
        <v>61</v>
      </c>
      <c r="E7" s="106" t="s">
        <v>62</v>
      </c>
      <c r="F7" s="106"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6"/>
      <c r="E11" s="22"/>
      <c r="F11" s="22"/>
    </row>
    <row r="12" spans="1:10" ht="13.8">
      <c r="A12" s="19">
        <v>5</v>
      </c>
      <c r="B12" s="19" t="s">
        <v>68</v>
      </c>
      <c r="C12" s="20"/>
      <c r="D12" s="46"/>
      <c r="E12" s="22"/>
      <c r="F12" s="22"/>
    </row>
    <row r="13" spans="1:10" ht="13.8">
      <c r="A13" s="19">
        <v>6</v>
      </c>
      <c r="B13" s="19" t="s">
        <v>69</v>
      </c>
      <c r="C13" s="20"/>
      <c r="D13" s="46"/>
      <c r="E13" s="22"/>
      <c r="F13" s="22"/>
    </row>
    <row r="14" spans="1:10" ht="13.8">
      <c r="A14" s="19">
        <v>7</v>
      </c>
      <c r="B14" s="19" t="s">
        <v>69</v>
      </c>
      <c r="C14" s="20"/>
      <c r="D14" s="46"/>
      <c r="E14" s="22"/>
      <c r="F14" s="22"/>
    </row>
    <row r="15" spans="1:10" ht="13.8">
      <c r="A15" s="19"/>
      <c r="B15" s="19"/>
      <c r="C15" s="20"/>
      <c r="D15" s="46"/>
      <c r="E15" s="22"/>
      <c r="F15" s="22"/>
    </row>
    <row r="16" spans="1:10" ht="13.8">
      <c r="A16" s="19"/>
      <c r="B16" s="19"/>
      <c r="C16" s="20"/>
      <c r="D16" s="4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25" t="s">
        <v>70</v>
      </c>
      <c r="B2" s="225"/>
      <c r="C2" s="225"/>
      <c r="D2" s="225"/>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7" t="s">
        <v>58</v>
      </c>
      <c r="B5" s="107" t="s">
        <v>71</v>
      </c>
      <c r="C5" s="107" t="s">
        <v>72</v>
      </c>
      <c r="D5" s="107"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23" t="s">
        <v>91</v>
      </c>
      <c r="B16" s="223"/>
      <c r="C16" s="30"/>
      <c r="D16" s="31"/>
    </row>
    <row r="17" spans="1:4" ht="13.8">
      <c r="A17" s="224" t="s">
        <v>92</v>
      </c>
      <c r="B17" s="224"/>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23"/>
  <sheetViews>
    <sheetView showGridLines="0" tabSelected="1" topLeftCell="A79" zoomScaleNormal="100" workbookViewId="0">
      <selection activeCell="B7" sqref="B7:D7"/>
    </sheetView>
  </sheetViews>
  <sheetFormatPr defaultColWidth="9.109375" defaultRowHeight="13.2"/>
  <cols>
    <col min="1" max="1" width="8.88671875" style="169" customWidth="1"/>
    <col min="2" max="2" width="44.6640625" style="162" customWidth="1"/>
    <col min="3" max="3" width="35.5546875" style="162" customWidth="1"/>
    <col min="4" max="4" width="38.33203125" style="162" customWidth="1"/>
    <col min="5" max="5" width="32.109375" style="162" customWidth="1"/>
    <col min="6" max="8" width="9.6640625" style="162" customWidth="1"/>
    <col min="9" max="9" width="17.6640625" style="162" customWidth="1"/>
    <col min="10" max="16384" width="9.109375" style="162"/>
  </cols>
  <sheetData>
    <row r="1" spans="1:24" s="137" customFormat="1" ht="13.8">
      <c r="A1" s="239"/>
      <c r="B1" s="239"/>
      <c r="C1" s="239"/>
      <c r="D1" s="239"/>
      <c r="E1" s="149"/>
      <c r="F1" s="149"/>
      <c r="G1" s="149"/>
      <c r="H1" s="149"/>
      <c r="I1" s="149"/>
      <c r="J1" s="149"/>
    </row>
    <row r="2" spans="1:24" s="137" customFormat="1" ht="24.6">
      <c r="A2" s="240" t="s">
        <v>70</v>
      </c>
      <c r="B2" s="240"/>
      <c r="C2" s="240"/>
      <c r="D2" s="240"/>
      <c r="E2" s="235"/>
      <c r="F2" s="150"/>
      <c r="G2" s="150"/>
      <c r="H2" s="150"/>
      <c r="I2" s="150"/>
      <c r="J2" s="150"/>
    </row>
    <row r="3" spans="1:24" s="137" customFormat="1" ht="22.8">
      <c r="A3" s="163"/>
      <c r="C3" s="236"/>
      <c r="D3" s="236"/>
      <c r="E3" s="235"/>
      <c r="F3" s="150"/>
      <c r="G3" s="150"/>
      <c r="H3" s="150"/>
      <c r="I3" s="150"/>
      <c r="J3" s="150"/>
    </row>
    <row r="4" spans="1:24" s="151" customFormat="1" ht="26.4">
      <c r="A4" s="164" t="s">
        <v>66</v>
      </c>
      <c r="B4" s="237"/>
      <c r="C4" s="237"/>
      <c r="D4" s="237"/>
      <c r="E4" s="136"/>
      <c r="F4" s="136"/>
      <c r="G4" s="136"/>
      <c r="H4" s="137"/>
      <c r="I4" s="137"/>
      <c r="X4" s="151" t="s">
        <v>93</v>
      </c>
    </row>
    <row r="5" spans="1:24" s="151" customFormat="1" ht="26.4">
      <c r="A5" s="164" t="s">
        <v>62</v>
      </c>
      <c r="B5" s="238"/>
      <c r="C5" s="237"/>
      <c r="D5" s="237"/>
      <c r="E5" s="136"/>
      <c r="F5" s="136"/>
      <c r="G5" s="136"/>
      <c r="H5" s="137"/>
      <c r="I5" s="137"/>
      <c r="X5" s="151" t="s">
        <v>94</v>
      </c>
    </row>
    <row r="6" spans="1:24" s="151" customFormat="1" ht="39.6">
      <c r="A6" s="164" t="s">
        <v>95</v>
      </c>
      <c r="B6" s="238" t="s">
        <v>362</v>
      </c>
      <c r="C6" s="237"/>
      <c r="D6" s="237"/>
      <c r="E6" s="136"/>
      <c r="F6" s="136"/>
      <c r="G6" s="136"/>
      <c r="H6" s="137"/>
      <c r="I6" s="137"/>
    </row>
    <row r="7" spans="1:24" s="151" customFormat="1" ht="26.4">
      <c r="A7" s="164" t="s">
        <v>96</v>
      </c>
      <c r="B7" s="237"/>
      <c r="C7" s="237"/>
      <c r="D7" s="237"/>
      <c r="E7" s="136"/>
      <c r="F7" s="136"/>
      <c r="G7" s="136"/>
      <c r="H7" s="138"/>
      <c r="I7" s="137"/>
      <c r="X7" s="152"/>
    </row>
    <row r="8" spans="1:24" s="153" customFormat="1" ht="26.4">
      <c r="A8" s="164" t="s">
        <v>97</v>
      </c>
      <c r="B8" s="241"/>
      <c r="C8" s="241"/>
      <c r="D8" s="241"/>
      <c r="E8" s="136"/>
    </row>
    <row r="9" spans="1:24" s="153" customFormat="1" ht="26.4">
      <c r="A9" s="165" t="s">
        <v>98</v>
      </c>
      <c r="B9" s="47" t="str">
        <f>F17</f>
        <v>Internal Build 03112011</v>
      </c>
      <c r="C9" s="47" t="str">
        <f>G17</f>
        <v>Internal build 14112011</v>
      </c>
      <c r="D9" s="47" t="str">
        <f>H17</f>
        <v>External build 16112011</v>
      </c>
    </row>
    <row r="10" spans="1:24" s="153" customFormat="1">
      <c r="A10" s="166" t="s">
        <v>99</v>
      </c>
      <c r="B10" s="140">
        <f>SUM(B11:B14)</f>
        <v>0</v>
      </c>
      <c r="C10" s="140">
        <f>SUM(C11:C14)</f>
        <v>0</v>
      </c>
      <c r="D10" s="140">
        <f>SUM(D11:D14)</f>
        <v>0</v>
      </c>
    </row>
    <row r="11" spans="1:24" s="153" customFormat="1">
      <c r="A11" s="166" t="s">
        <v>41</v>
      </c>
      <c r="B11" s="141">
        <f>COUNTIF($F$18:$F$49561,"*Passed")</f>
        <v>0</v>
      </c>
      <c r="C11" s="141">
        <f>COUNTIF($G$18:$G$49561,"*Passed")</f>
        <v>0</v>
      </c>
      <c r="D11" s="141">
        <f>COUNTIF($H$18:$H$49561,"*Passed")</f>
        <v>0</v>
      </c>
    </row>
    <row r="12" spans="1:24" s="153" customFormat="1">
      <c r="A12" s="166" t="s">
        <v>43</v>
      </c>
      <c r="B12" s="141">
        <f>COUNTIF($F$18:$F$49281,"*Failed*")</f>
        <v>0</v>
      </c>
      <c r="C12" s="141">
        <f>COUNTIF($G$18:$G$49281,"*Failed*")</f>
        <v>0</v>
      </c>
      <c r="D12" s="141">
        <f>COUNTIF($H$18:$H$49281,"*Failed*")</f>
        <v>0</v>
      </c>
    </row>
    <row r="13" spans="1:24" s="153" customFormat="1">
      <c r="A13" s="166" t="s">
        <v>45</v>
      </c>
      <c r="B13" s="141">
        <f>COUNTIF($F$18:$F$49281,"*Not Run*")</f>
        <v>0</v>
      </c>
      <c r="C13" s="141">
        <f>COUNTIF($G$18:$G$49281,"*Not Run*")</f>
        <v>0</v>
      </c>
      <c r="D13" s="141">
        <f>COUNTIF($H$18:$H$49281,"*Not Run*")</f>
        <v>0</v>
      </c>
      <c r="E13" s="137"/>
      <c r="F13" s="137"/>
      <c r="G13" s="137"/>
      <c r="H13" s="137"/>
      <c r="I13" s="137"/>
    </row>
    <row r="14" spans="1:24" s="153" customFormat="1">
      <c r="A14" s="166" t="s">
        <v>100</v>
      </c>
      <c r="B14" s="141">
        <f>COUNTIF($F$18:$F$49281,"*NA*")</f>
        <v>0</v>
      </c>
      <c r="C14" s="141">
        <f>COUNTIF($G$18:$G$49281,"*NA*")</f>
        <v>0</v>
      </c>
      <c r="D14" s="141">
        <f>COUNTIF($H$18:$H$49281,"*NA*")</f>
        <v>0</v>
      </c>
      <c r="E14" s="137"/>
      <c r="F14" s="137"/>
      <c r="G14" s="137"/>
      <c r="H14" s="137"/>
      <c r="I14" s="137"/>
    </row>
    <row r="15" spans="1:24" s="153" customFormat="1" ht="52.8">
      <c r="A15" s="166" t="s">
        <v>101</v>
      </c>
      <c r="B15" s="141">
        <f>COUNTIF($F$18:$F$49281,"*Passed in previous build*")</f>
        <v>0</v>
      </c>
      <c r="C15" s="141">
        <f>COUNTIF($G$18:$G$49281,"*Passed in previous build*")</f>
        <v>0</v>
      </c>
      <c r="D15" s="141">
        <f>COUNTIF($H$18:$H$49281,"*Passed in previous build*")</f>
        <v>0</v>
      </c>
      <c r="E15" s="137"/>
      <c r="F15" s="137"/>
      <c r="G15" s="137"/>
      <c r="H15" s="137"/>
      <c r="I15" s="137"/>
    </row>
    <row r="16" spans="1:24" s="154" customFormat="1">
      <c r="A16" s="143"/>
      <c r="B16" s="148"/>
      <c r="C16" s="148"/>
      <c r="D16" s="143"/>
      <c r="E16" s="144"/>
      <c r="F16" s="233" t="s">
        <v>98</v>
      </c>
      <c r="G16" s="233"/>
      <c r="H16" s="233"/>
      <c r="I16" s="145"/>
    </row>
    <row r="17" spans="1:9" s="154" customFormat="1" ht="39.6">
      <c r="A17" s="108" t="s">
        <v>102</v>
      </c>
      <c r="B17" s="108" t="s">
        <v>103</v>
      </c>
      <c r="C17" s="108" t="s">
        <v>104</v>
      </c>
      <c r="D17" s="108" t="s">
        <v>105</v>
      </c>
      <c r="E17" s="108" t="s">
        <v>106</v>
      </c>
      <c r="F17" s="108" t="s">
        <v>107</v>
      </c>
      <c r="G17" s="108" t="s">
        <v>108</v>
      </c>
      <c r="H17" s="108" t="s">
        <v>109</v>
      </c>
      <c r="I17" s="108" t="s">
        <v>110</v>
      </c>
    </row>
    <row r="18" spans="1:9" s="170" customFormat="1">
      <c r="A18" s="155"/>
      <c r="B18" s="234" t="s">
        <v>200</v>
      </c>
      <c r="C18" s="227"/>
      <c r="D18" s="228"/>
      <c r="E18" s="155"/>
      <c r="F18" s="156"/>
      <c r="G18" s="156"/>
      <c r="H18" s="156"/>
      <c r="I18" s="155"/>
    </row>
    <row r="19" spans="1:9" s="154" customFormat="1">
      <c r="A19" s="167">
        <v>1</v>
      </c>
      <c r="B19" s="198" t="s">
        <v>304</v>
      </c>
      <c r="C19" s="173" t="s">
        <v>199</v>
      </c>
      <c r="D19" s="199" t="s">
        <v>257</v>
      </c>
      <c r="E19" s="147"/>
      <c r="F19" s="132"/>
      <c r="G19" s="132"/>
      <c r="H19" s="132"/>
      <c r="I19" s="148"/>
    </row>
    <row r="20" spans="1:9" s="172" customFormat="1" ht="13.8">
      <c r="A20" s="159"/>
      <c r="B20" s="226" t="s">
        <v>236</v>
      </c>
      <c r="C20" s="227"/>
      <c r="D20" s="228"/>
      <c r="E20" s="159"/>
      <c r="F20" s="171"/>
      <c r="G20" s="171"/>
      <c r="H20" s="171"/>
      <c r="I20" s="159"/>
    </row>
    <row r="21" spans="1:9" s="194" customFormat="1" ht="13.8">
      <c r="A21" s="195"/>
      <c r="B21" s="229" t="s">
        <v>237</v>
      </c>
      <c r="C21" s="230"/>
      <c r="D21" s="232"/>
      <c r="E21" s="195"/>
      <c r="F21" s="196"/>
      <c r="G21" s="196"/>
      <c r="H21" s="196"/>
      <c r="I21" s="195"/>
    </row>
    <row r="22" spans="1:9" s="158" customFormat="1" ht="13.8">
      <c r="A22" s="191">
        <f ca="1">IF(OFFSET(A22,-1,0) ="",OFFSET(A22,-3,0)+1,OFFSET(A22,-2,0)+1 )</f>
        <v>2</v>
      </c>
      <c r="B22" s="188" t="s">
        <v>312</v>
      </c>
      <c r="C22" s="174" t="s">
        <v>313</v>
      </c>
      <c r="D22" s="188" t="s">
        <v>350</v>
      </c>
      <c r="E22" s="147"/>
      <c r="F22" s="132"/>
      <c r="G22" s="132"/>
      <c r="H22" s="132"/>
      <c r="I22" s="157"/>
    </row>
    <row r="23" spans="1:9" s="158" customFormat="1" ht="39.6">
      <c r="A23" s="191">
        <f ca="1">IF(OFFSET(A23,-1,0) ="",OFFSET(A23,-2,0)+1,OFFSET(A23,-1,0)+1 )</f>
        <v>3</v>
      </c>
      <c r="B23" s="188" t="s">
        <v>201</v>
      </c>
      <c r="C23" s="174" t="s">
        <v>258</v>
      </c>
      <c r="D23" s="175" t="s">
        <v>322</v>
      </c>
      <c r="E23" s="147"/>
      <c r="F23" s="132"/>
      <c r="G23" s="132"/>
      <c r="H23" s="132"/>
      <c r="I23" s="157"/>
    </row>
    <row r="24" spans="1:9" s="161" customFormat="1" ht="26.4">
      <c r="A24" s="168">
        <f t="shared" ref="A24:A91" ca="1" si="0">IF(OFFSET(A24,-1,0) ="",OFFSET(A24,-2,0)+1,OFFSET(A24,-1,0)+1 )</f>
        <v>4</v>
      </c>
      <c r="B24" s="132" t="s">
        <v>230</v>
      </c>
      <c r="C24" s="174" t="s">
        <v>259</v>
      </c>
      <c r="D24" s="175" t="s">
        <v>353</v>
      </c>
      <c r="E24" s="147"/>
      <c r="F24" s="132"/>
      <c r="G24" s="132"/>
      <c r="H24" s="132"/>
      <c r="I24" s="160"/>
    </row>
    <row r="25" spans="1:9" s="161" customFormat="1" ht="26.4">
      <c r="A25" s="168">
        <f t="shared" ca="1" si="0"/>
        <v>5</v>
      </c>
      <c r="B25" s="132" t="s">
        <v>305</v>
      </c>
      <c r="C25" s="174" t="s">
        <v>308</v>
      </c>
      <c r="D25" s="175" t="s">
        <v>353</v>
      </c>
      <c r="E25" s="147"/>
      <c r="F25" s="132"/>
      <c r="G25" s="132"/>
      <c r="H25" s="132"/>
      <c r="I25" s="160"/>
    </row>
    <row r="26" spans="1:9" s="161" customFormat="1" ht="26.4">
      <c r="A26" s="168">
        <f t="shared" ca="1" si="0"/>
        <v>6</v>
      </c>
      <c r="B26" s="132" t="s">
        <v>306</v>
      </c>
      <c r="C26" s="174" t="s">
        <v>309</v>
      </c>
      <c r="D26" s="175" t="s">
        <v>353</v>
      </c>
      <c r="E26" s="147"/>
      <c r="F26" s="132"/>
      <c r="G26" s="132"/>
      <c r="H26" s="132"/>
      <c r="I26" s="160"/>
    </row>
    <row r="27" spans="1:9" s="161" customFormat="1" ht="26.4">
      <c r="A27" s="168">
        <f t="shared" ca="1" si="0"/>
        <v>7</v>
      </c>
      <c r="B27" s="132" t="s">
        <v>307</v>
      </c>
      <c r="C27" s="174" t="s">
        <v>310</v>
      </c>
      <c r="D27" s="175" t="s">
        <v>353</v>
      </c>
      <c r="E27" s="147"/>
      <c r="F27" s="132"/>
      <c r="G27" s="132"/>
      <c r="H27" s="132"/>
      <c r="I27" s="160"/>
    </row>
    <row r="28" spans="1:9" s="161" customFormat="1" ht="26.4">
      <c r="A28" s="168">
        <f t="shared" ca="1" si="0"/>
        <v>8</v>
      </c>
      <c r="B28" s="132" t="s">
        <v>231</v>
      </c>
      <c r="C28" s="174" t="s">
        <v>260</v>
      </c>
      <c r="D28" s="175" t="s">
        <v>353</v>
      </c>
      <c r="E28" s="147"/>
      <c r="F28" s="132"/>
      <c r="G28" s="132"/>
      <c r="H28" s="132"/>
      <c r="I28" s="160"/>
    </row>
    <row r="29" spans="1:9" s="158" customFormat="1" ht="26.4">
      <c r="A29" s="141">
        <f t="shared" ca="1" si="0"/>
        <v>9</v>
      </c>
      <c r="B29" s="132" t="s">
        <v>232</v>
      </c>
      <c r="C29" s="174" t="s">
        <v>261</v>
      </c>
      <c r="D29" s="175" t="s">
        <v>323</v>
      </c>
      <c r="E29" s="147"/>
      <c r="F29" s="132"/>
      <c r="G29" s="132"/>
      <c r="H29" s="132"/>
      <c r="I29" s="157"/>
    </row>
    <row r="30" spans="1:9" s="158" customFormat="1" ht="39.6">
      <c r="A30" s="141">
        <f t="shared" ca="1" si="0"/>
        <v>10</v>
      </c>
      <c r="B30" s="132" t="s">
        <v>233</v>
      </c>
      <c r="C30" s="174" t="s">
        <v>262</v>
      </c>
      <c r="D30" s="175" t="s">
        <v>323</v>
      </c>
      <c r="E30" s="147"/>
      <c r="F30" s="132"/>
      <c r="G30" s="132"/>
      <c r="H30" s="132"/>
      <c r="I30" s="157"/>
    </row>
    <row r="31" spans="1:9" s="158" customFormat="1" ht="26.4">
      <c r="A31" s="141">
        <f t="shared" ca="1" si="0"/>
        <v>11</v>
      </c>
      <c r="B31" s="132" t="s">
        <v>234</v>
      </c>
      <c r="C31" s="174" t="s">
        <v>263</v>
      </c>
      <c r="D31" s="146" t="s">
        <v>324</v>
      </c>
      <c r="E31" s="147"/>
      <c r="F31" s="132"/>
      <c r="G31" s="132"/>
      <c r="H31" s="132"/>
      <c r="I31" s="157"/>
    </row>
    <row r="32" spans="1:9" s="158" customFormat="1" ht="26.4">
      <c r="A32" s="141">
        <f t="shared" ca="1" si="0"/>
        <v>12</v>
      </c>
      <c r="B32" s="132" t="s">
        <v>235</v>
      </c>
      <c r="C32" s="132" t="s">
        <v>311</v>
      </c>
      <c r="D32" s="146" t="s">
        <v>325</v>
      </c>
      <c r="E32" s="147"/>
      <c r="F32" s="132"/>
      <c r="G32" s="132"/>
      <c r="H32" s="132"/>
      <c r="I32" s="157"/>
    </row>
    <row r="33" spans="1:9" s="158" customFormat="1" ht="39.6">
      <c r="A33" s="141">
        <f t="shared" ca="1" si="0"/>
        <v>13</v>
      </c>
      <c r="B33" s="132" t="s">
        <v>228</v>
      </c>
      <c r="C33" s="132" t="s">
        <v>265</v>
      </c>
      <c r="D33" s="146" t="s">
        <v>326</v>
      </c>
      <c r="E33" s="147"/>
      <c r="F33" s="132"/>
      <c r="G33" s="132"/>
      <c r="H33" s="132"/>
      <c r="I33" s="157"/>
    </row>
    <row r="34" spans="1:9" s="158" customFormat="1" ht="39.6">
      <c r="A34" s="141">
        <f t="shared" ca="1" si="0"/>
        <v>14</v>
      </c>
      <c r="B34" s="132" t="s">
        <v>229</v>
      </c>
      <c r="C34" s="174" t="s">
        <v>314</v>
      </c>
      <c r="D34" s="175" t="s">
        <v>327</v>
      </c>
      <c r="E34" s="147"/>
      <c r="F34" s="132"/>
      <c r="G34" s="132"/>
      <c r="H34" s="132"/>
      <c r="I34" s="157"/>
    </row>
    <row r="35" spans="1:9" ht="39.6">
      <c r="A35" s="141">
        <f t="shared" ca="1" si="0"/>
        <v>15</v>
      </c>
      <c r="B35" s="132" t="s">
        <v>202</v>
      </c>
      <c r="C35" s="132" t="s">
        <v>266</v>
      </c>
      <c r="D35" s="147" t="s">
        <v>328</v>
      </c>
      <c r="E35" s="147"/>
      <c r="F35" s="132"/>
      <c r="G35" s="132"/>
      <c r="H35" s="132"/>
      <c r="I35" s="157"/>
    </row>
    <row r="36" spans="1:9" s="158" customFormat="1" ht="26.4">
      <c r="A36" s="141">
        <f t="shared" ca="1" si="0"/>
        <v>16</v>
      </c>
      <c r="B36" s="132" t="s">
        <v>205</v>
      </c>
      <c r="C36" s="132" t="s">
        <v>267</v>
      </c>
      <c r="D36" s="175" t="s">
        <v>353</v>
      </c>
      <c r="E36" s="147"/>
      <c r="F36" s="132"/>
      <c r="G36" s="132"/>
      <c r="H36" s="132"/>
      <c r="I36" s="157"/>
    </row>
    <row r="37" spans="1:9" s="158" customFormat="1" ht="26.4">
      <c r="A37" s="141">
        <f t="shared" ca="1" si="0"/>
        <v>17</v>
      </c>
      <c r="B37" s="132" t="s">
        <v>206</v>
      </c>
      <c r="C37" s="132" t="s">
        <v>269</v>
      </c>
      <c r="D37" s="175" t="s">
        <v>353</v>
      </c>
      <c r="E37" s="147"/>
      <c r="F37" s="132"/>
      <c r="G37" s="132"/>
      <c r="H37" s="132"/>
      <c r="I37" s="157"/>
    </row>
    <row r="38" spans="1:9" s="158" customFormat="1" ht="26.4">
      <c r="A38" s="141">
        <f t="shared" ca="1" si="0"/>
        <v>18</v>
      </c>
      <c r="B38" s="132" t="s">
        <v>203</v>
      </c>
      <c r="C38" s="132" t="s">
        <v>268</v>
      </c>
      <c r="D38" s="175" t="s">
        <v>353</v>
      </c>
      <c r="E38" s="147"/>
      <c r="F38" s="132"/>
      <c r="G38" s="132"/>
      <c r="H38" s="132"/>
      <c r="I38" s="157"/>
    </row>
    <row r="39" spans="1:9" s="158" customFormat="1" ht="26.4">
      <c r="A39" s="141">
        <f t="shared" ca="1" si="0"/>
        <v>19</v>
      </c>
      <c r="B39" s="132" t="s">
        <v>207</v>
      </c>
      <c r="C39" s="132" t="s">
        <v>270</v>
      </c>
      <c r="D39" s="146" t="s">
        <v>329</v>
      </c>
      <c r="E39" s="147"/>
      <c r="F39" s="132"/>
      <c r="G39" s="132"/>
      <c r="H39" s="132"/>
      <c r="I39" s="157"/>
    </row>
    <row r="40" spans="1:9" s="158" customFormat="1" ht="26.4">
      <c r="A40" s="141">
        <f t="shared" ca="1" si="0"/>
        <v>20</v>
      </c>
      <c r="B40" s="132" t="s">
        <v>204</v>
      </c>
      <c r="C40" s="132" t="s">
        <v>271</v>
      </c>
      <c r="D40" s="146" t="s">
        <v>329</v>
      </c>
      <c r="E40" s="147"/>
      <c r="F40" s="132"/>
      <c r="G40" s="132"/>
      <c r="H40" s="132"/>
      <c r="I40" s="157"/>
    </row>
    <row r="41" spans="1:9" s="194" customFormat="1" ht="13.8">
      <c r="A41" s="195"/>
      <c r="B41" s="229" t="s">
        <v>238</v>
      </c>
      <c r="C41" s="230"/>
      <c r="D41" s="231"/>
      <c r="E41" s="195"/>
      <c r="F41" s="196"/>
      <c r="G41" s="196"/>
      <c r="H41" s="196"/>
      <c r="I41" s="195"/>
    </row>
    <row r="42" spans="1:9" s="158" customFormat="1" ht="13.8">
      <c r="A42" s="191">
        <f ca="1">IF(OFFSET(A42,-1,0) ="",OFFSET(A42,-3,0)+1,OFFSET(A42,-2,0)+1 )</f>
        <v>20</v>
      </c>
      <c r="B42" s="188" t="s">
        <v>312</v>
      </c>
      <c r="C42" s="174" t="s">
        <v>313</v>
      </c>
      <c r="D42" s="188" t="s">
        <v>350</v>
      </c>
      <c r="E42" s="147"/>
      <c r="F42" s="132"/>
      <c r="G42" s="132"/>
      <c r="H42" s="132"/>
      <c r="I42" s="157"/>
    </row>
    <row r="43" spans="1:9" s="158" customFormat="1" ht="39.6">
      <c r="A43" s="191">
        <f ca="1">IF(OFFSET(A43,-1,0) ="",OFFSET(A43,-2,0)+1,OFFSET(A43,-1,0)+1 )</f>
        <v>21</v>
      </c>
      <c r="B43" s="188" t="s">
        <v>201</v>
      </c>
      <c r="C43" s="174" t="s">
        <v>258</v>
      </c>
      <c r="D43" s="175" t="s">
        <v>322</v>
      </c>
      <c r="E43" s="147"/>
      <c r="F43" s="132"/>
      <c r="G43" s="132"/>
      <c r="H43" s="132"/>
      <c r="I43" s="157"/>
    </row>
    <row r="44" spans="1:9" ht="26.4">
      <c r="A44" s="141">
        <f t="shared" ca="1" si="0"/>
        <v>22</v>
      </c>
      <c r="B44" s="174" t="s">
        <v>244</v>
      </c>
      <c r="C44" s="174" t="s">
        <v>260</v>
      </c>
      <c r="D44" s="175" t="s">
        <v>353</v>
      </c>
      <c r="E44" s="147"/>
      <c r="F44" s="132"/>
      <c r="G44" s="132"/>
      <c r="H44" s="132"/>
      <c r="I44" s="157"/>
    </row>
    <row r="45" spans="1:9" ht="26.4">
      <c r="A45" s="141">
        <f t="shared" ca="1" si="0"/>
        <v>23</v>
      </c>
      <c r="B45" s="174" t="s">
        <v>235</v>
      </c>
      <c r="C45" s="132" t="s">
        <v>311</v>
      </c>
      <c r="D45" s="146" t="s">
        <v>325</v>
      </c>
      <c r="E45" s="147"/>
      <c r="F45" s="132"/>
      <c r="G45" s="132"/>
      <c r="H45" s="132"/>
      <c r="I45" s="157"/>
    </row>
    <row r="46" spans="1:9" ht="39.6">
      <c r="A46" s="141">
        <f t="shared" ca="1" si="0"/>
        <v>24</v>
      </c>
      <c r="B46" s="132" t="s">
        <v>245</v>
      </c>
      <c r="C46" s="132" t="s">
        <v>265</v>
      </c>
      <c r="D46" s="146" t="s">
        <v>330</v>
      </c>
      <c r="E46" s="147"/>
      <c r="F46" s="132"/>
      <c r="G46" s="132"/>
      <c r="H46" s="132"/>
      <c r="I46" s="157"/>
    </row>
    <row r="47" spans="1:9" ht="39.6">
      <c r="A47" s="141">
        <f t="shared" ca="1" si="0"/>
        <v>25</v>
      </c>
      <c r="B47" s="132" t="s">
        <v>202</v>
      </c>
      <c r="C47" s="132" t="s">
        <v>266</v>
      </c>
      <c r="D47" s="147" t="s">
        <v>328</v>
      </c>
      <c r="E47" s="147"/>
      <c r="F47" s="132"/>
      <c r="G47" s="132"/>
      <c r="H47" s="132"/>
      <c r="I47" s="157"/>
    </row>
    <row r="48" spans="1:9" ht="26.4">
      <c r="A48" s="141">
        <f t="shared" ca="1" si="0"/>
        <v>26</v>
      </c>
      <c r="B48" s="132" t="s">
        <v>208</v>
      </c>
      <c r="C48" s="132" t="s">
        <v>273</v>
      </c>
      <c r="D48" s="175" t="s">
        <v>353</v>
      </c>
      <c r="E48" s="147"/>
      <c r="F48" s="132"/>
      <c r="G48" s="132"/>
      <c r="H48" s="132"/>
      <c r="I48" s="157"/>
    </row>
    <row r="49" spans="1:9" ht="39.6">
      <c r="A49" s="141">
        <f t="shared" ca="1" si="0"/>
        <v>27</v>
      </c>
      <c r="B49" s="132" t="s">
        <v>209</v>
      </c>
      <c r="C49" s="132" t="s">
        <v>274</v>
      </c>
      <c r="D49" s="147" t="s">
        <v>331</v>
      </c>
      <c r="E49" s="147"/>
      <c r="F49" s="132"/>
      <c r="G49" s="132"/>
      <c r="H49" s="132"/>
      <c r="I49" s="157"/>
    </row>
    <row r="50" spans="1:9" ht="39.6">
      <c r="A50" s="141">
        <f t="shared" ca="1" si="0"/>
        <v>28</v>
      </c>
      <c r="B50" s="132" t="s">
        <v>210</v>
      </c>
      <c r="C50" s="132" t="s">
        <v>275</v>
      </c>
      <c r="D50" s="147" t="s">
        <v>331</v>
      </c>
      <c r="E50" s="147"/>
      <c r="F50" s="132"/>
      <c r="G50" s="132"/>
      <c r="H50" s="132"/>
      <c r="I50" s="157"/>
    </row>
    <row r="51" spans="1:9" s="194" customFormat="1" ht="13.8">
      <c r="A51" s="195"/>
      <c r="B51" s="229" t="s">
        <v>239</v>
      </c>
      <c r="C51" s="230"/>
      <c r="D51" s="232"/>
      <c r="E51" s="195"/>
      <c r="F51" s="196"/>
      <c r="G51" s="196"/>
      <c r="H51" s="196"/>
      <c r="I51" s="195"/>
    </row>
    <row r="52" spans="1:9" s="158" customFormat="1" ht="13.8">
      <c r="A52" s="191">
        <f ca="1">IF(OFFSET(A52,-1,0) ="",OFFSET(A52,-3,0)+1,OFFSET(A52,-2,0)+1 )</f>
        <v>28</v>
      </c>
      <c r="B52" s="188" t="s">
        <v>312</v>
      </c>
      <c r="C52" s="174" t="s">
        <v>313</v>
      </c>
      <c r="D52" s="188" t="s">
        <v>350</v>
      </c>
      <c r="E52" s="147"/>
      <c r="F52" s="132"/>
      <c r="G52" s="132"/>
      <c r="H52" s="132"/>
      <c r="I52" s="157"/>
    </row>
    <row r="53" spans="1:9" s="158" customFormat="1" ht="39.6">
      <c r="A53" s="191">
        <f ca="1">IF(OFFSET(A53,-1,0) ="",OFFSET(A53,-2,0)+1,OFFSET(A53,-1,0)+1 )</f>
        <v>29</v>
      </c>
      <c r="B53" s="188" t="s">
        <v>201</v>
      </c>
      <c r="C53" s="174" t="s">
        <v>258</v>
      </c>
      <c r="D53" s="175" t="s">
        <v>322</v>
      </c>
      <c r="E53" s="147"/>
      <c r="F53" s="132"/>
      <c r="G53" s="132"/>
      <c r="H53" s="132"/>
      <c r="I53" s="157"/>
    </row>
    <row r="54" spans="1:9" ht="26.4">
      <c r="A54" s="141">
        <f t="shared" ca="1" si="0"/>
        <v>30</v>
      </c>
      <c r="B54" s="132" t="s">
        <v>230</v>
      </c>
      <c r="C54" s="174" t="s">
        <v>259</v>
      </c>
      <c r="D54" s="175" t="s">
        <v>353</v>
      </c>
      <c r="E54" s="147"/>
      <c r="F54" s="132"/>
      <c r="G54" s="132"/>
      <c r="H54" s="132"/>
      <c r="I54" s="157"/>
    </row>
    <row r="55" spans="1:9" s="161" customFormat="1" ht="26.4">
      <c r="A55" s="168">
        <f t="shared" ca="1" si="0"/>
        <v>31</v>
      </c>
      <c r="B55" s="132" t="s">
        <v>305</v>
      </c>
      <c r="C55" s="174" t="s">
        <v>308</v>
      </c>
      <c r="D55" s="175" t="s">
        <v>353</v>
      </c>
      <c r="E55" s="147"/>
      <c r="F55" s="132"/>
      <c r="G55" s="132"/>
      <c r="H55" s="132"/>
      <c r="I55" s="160"/>
    </row>
    <row r="56" spans="1:9" s="161" customFormat="1" ht="26.4">
      <c r="A56" s="168">
        <f t="shared" ca="1" si="0"/>
        <v>32</v>
      </c>
      <c r="B56" s="132" t="s">
        <v>306</v>
      </c>
      <c r="C56" s="174" t="s">
        <v>309</v>
      </c>
      <c r="D56" s="175" t="s">
        <v>353</v>
      </c>
      <c r="E56" s="147"/>
      <c r="F56" s="132"/>
      <c r="G56" s="132"/>
      <c r="H56" s="132"/>
      <c r="I56" s="160"/>
    </row>
    <row r="57" spans="1:9" s="161" customFormat="1" ht="26.4">
      <c r="A57" s="168">
        <f t="shared" ca="1" si="0"/>
        <v>33</v>
      </c>
      <c r="B57" s="132" t="s">
        <v>307</v>
      </c>
      <c r="C57" s="174" t="s">
        <v>310</v>
      </c>
      <c r="D57" s="175" t="s">
        <v>353</v>
      </c>
      <c r="E57" s="147"/>
      <c r="F57" s="132"/>
      <c r="G57" s="132"/>
      <c r="H57" s="132"/>
      <c r="I57" s="160"/>
    </row>
    <row r="58" spans="1:9" ht="26.4">
      <c r="A58" s="141">
        <f t="shared" ca="1" si="0"/>
        <v>34</v>
      </c>
      <c r="B58" s="132" t="s">
        <v>231</v>
      </c>
      <c r="C58" s="174" t="s">
        <v>260</v>
      </c>
      <c r="D58" s="175" t="s">
        <v>353</v>
      </c>
      <c r="E58" s="147"/>
      <c r="F58" s="132"/>
      <c r="G58" s="132"/>
      <c r="H58" s="132"/>
      <c r="I58" s="157"/>
    </row>
    <row r="59" spans="1:9" ht="39.6">
      <c r="A59" s="141">
        <f t="shared" ca="1" si="0"/>
        <v>35</v>
      </c>
      <c r="B59" s="132" t="s">
        <v>232</v>
      </c>
      <c r="C59" s="174" t="s">
        <v>261</v>
      </c>
      <c r="D59" s="175" t="s">
        <v>332</v>
      </c>
      <c r="E59" s="147"/>
      <c r="F59" s="132"/>
      <c r="G59" s="132"/>
      <c r="H59" s="132"/>
      <c r="I59" s="157"/>
    </row>
    <row r="60" spans="1:9" ht="39.6">
      <c r="A60" s="141">
        <f t="shared" ca="1" si="0"/>
        <v>36</v>
      </c>
      <c r="B60" s="132" t="s">
        <v>233</v>
      </c>
      <c r="C60" s="174" t="s">
        <v>262</v>
      </c>
      <c r="D60" s="175" t="s">
        <v>333</v>
      </c>
      <c r="E60" s="147"/>
      <c r="F60" s="132"/>
      <c r="G60" s="132"/>
      <c r="H60" s="132"/>
      <c r="I60" s="157"/>
    </row>
    <row r="61" spans="1:9" ht="26.4">
      <c r="A61" s="141">
        <f t="shared" ca="1" si="0"/>
        <v>37</v>
      </c>
      <c r="B61" s="132" t="s">
        <v>234</v>
      </c>
      <c r="C61" s="174" t="s">
        <v>263</v>
      </c>
      <c r="D61" s="146" t="s">
        <v>334</v>
      </c>
      <c r="E61" s="147"/>
      <c r="F61" s="132"/>
      <c r="G61" s="132"/>
      <c r="H61" s="132"/>
      <c r="I61" s="157"/>
    </row>
    <row r="62" spans="1:9" ht="26.4">
      <c r="A62" s="141">
        <f t="shared" ca="1" si="0"/>
        <v>38</v>
      </c>
      <c r="B62" s="132" t="s">
        <v>235</v>
      </c>
      <c r="C62" s="132" t="s">
        <v>311</v>
      </c>
      <c r="D62" s="146" t="s">
        <v>325</v>
      </c>
      <c r="E62" s="147"/>
      <c r="F62" s="132"/>
      <c r="G62" s="132"/>
      <c r="H62" s="132"/>
      <c r="I62" s="157"/>
    </row>
    <row r="63" spans="1:9" s="158" customFormat="1" ht="39.6">
      <c r="A63" s="141">
        <f t="shared" ca="1" si="0"/>
        <v>39</v>
      </c>
      <c r="B63" s="132" t="s">
        <v>229</v>
      </c>
      <c r="C63" s="174" t="s">
        <v>314</v>
      </c>
      <c r="D63" s="175" t="s">
        <v>327</v>
      </c>
      <c r="E63" s="147"/>
      <c r="F63" s="132"/>
      <c r="G63" s="132"/>
      <c r="H63" s="132"/>
      <c r="I63" s="157"/>
    </row>
    <row r="64" spans="1:9" ht="39.6">
      <c r="A64" s="141">
        <f t="shared" ca="1" si="0"/>
        <v>40</v>
      </c>
      <c r="B64" s="132" t="s">
        <v>245</v>
      </c>
      <c r="C64" s="132" t="s">
        <v>265</v>
      </c>
      <c r="D64" s="146" t="s">
        <v>335</v>
      </c>
      <c r="E64" s="147"/>
      <c r="F64" s="132"/>
      <c r="G64" s="132"/>
      <c r="H64" s="132"/>
      <c r="I64" s="157"/>
    </row>
    <row r="65" spans="1:1024" ht="39.6">
      <c r="A65" s="141">
        <f t="shared" ca="1" si="0"/>
        <v>41</v>
      </c>
      <c r="B65" s="132" t="s">
        <v>202</v>
      </c>
      <c r="C65" s="132" t="s">
        <v>266</v>
      </c>
      <c r="D65" s="147" t="s">
        <v>328</v>
      </c>
      <c r="E65" s="147"/>
      <c r="F65" s="132"/>
      <c r="G65" s="132"/>
      <c r="H65" s="132"/>
      <c r="I65" s="157"/>
    </row>
    <row r="66" spans="1:1024" ht="26.4">
      <c r="A66" s="141">
        <f t="shared" ca="1" si="0"/>
        <v>42</v>
      </c>
      <c r="B66" s="132" t="s">
        <v>211</v>
      </c>
      <c r="C66" s="132" t="s">
        <v>277</v>
      </c>
      <c r="D66" s="175" t="s">
        <v>353</v>
      </c>
      <c r="E66" s="147"/>
      <c r="F66" s="132"/>
      <c r="G66" s="132"/>
      <c r="H66" s="132"/>
      <c r="I66" s="157"/>
    </row>
    <row r="67" spans="1:1024" ht="26.4">
      <c r="A67" s="141">
        <f t="shared" ca="1" si="0"/>
        <v>43</v>
      </c>
      <c r="B67" s="132" t="s">
        <v>212</v>
      </c>
      <c r="C67" s="132" t="s">
        <v>269</v>
      </c>
      <c r="D67" s="175" t="s">
        <v>353</v>
      </c>
      <c r="E67" s="147"/>
      <c r="F67" s="132"/>
      <c r="G67" s="132"/>
      <c r="H67" s="132"/>
      <c r="I67" s="157"/>
    </row>
    <row r="68" spans="1:1024" ht="26.4">
      <c r="A68" s="141">
        <f t="shared" ca="1" si="0"/>
        <v>44</v>
      </c>
      <c r="B68" s="132" t="s">
        <v>213</v>
      </c>
      <c r="C68" s="132" t="s">
        <v>278</v>
      </c>
      <c r="D68" s="175" t="s">
        <v>353</v>
      </c>
      <c r="E68" s="147"/>
      <c r="F68" s="132"/>
      <c r="G68" s="132"/>
      <c r="H68" s="132"/>
      <c r="I68" s="157"/>
    </row>
    <row r="69" spans="1:1024" ht="39.6">
      <c r="A69" s="141">
        <f t="shared" ca="1" si="0"/>
        <v>45</v>
      </c>
      <c r="B69" s="132" t="s">
        <v>214</v>
      </c>
      <c r="C69" s="132" t="s">
        <v>270</v>
      </c>
      <c r="D69" s="146" t="s">
        <v>336</v>
      </c>
      <c r="E69" s="147"/>
      <c r="F69" s="132"/>
      <c r="G69" s="132"/>
      <c r="H69" s="132"/>
      <c r="I69" s="157"/>
    </row>
    <row r="70" spans="1:1024" ht="39.6">
      <c r="A70" s="141">
        <f ca="1">IF(OFFSET(A70,-1,0) ="",OFFSET(A70,-2,0)+1,OFFSET(A70,-1,0)+1 )</f>
        <v>46</v>
      </c>
      <c r="B70" s="132" t="s">
        <v>215</v>
      </c>
      <c r="C70" s="132" t="s">
        <v>279</v>
      </c>
      <c r="D70" s="146" t="s">
        <v>336</v>
      </c>
      <c r="E70" s="147"/>
      <c r="F70" s="132"/>
      <c r="G70" s="132"/>
      <c r="H70" s="132"/>
      <c r="I70" s="157"/>
    </row>
    <row r="71" spans="1:1024" s="194" customFormat="1" ht="13.8">
      <c r="A71" s="195"/>
      <c r="B71" s="229" t="s">
        <v>240</v>
      </c>
      <c r="C71" s="230"/>
      <c r="D71" s="232"/>
      <c r="E71" s="195"/>
      <c r="F71" s="196"/>
      <c r="G71" s="196"/>
      <c r="H71" s="196"/>
      <c r="I71" s="195"/>
    </row>
    <row r="72" spans="1:1024" s="158" customFormat="1" ht="13.8">
      <c r="A72" s="191">
        <f ca="1">IF(OFFSET(A72,-1,0) ="",OFFSET(A72,-3,0)+1,OFFSET(A72,-2,0)+1 )</f>
        <v>46</v>
      </c>
      <c r="B72" s="188" t="s">
        <v>312</v>
      </c>
      <c r="C72" s="174" t="s">
        <v>313</v>
      </c>
      <c r="D72" s="188" t="s">
        <v>350</v>
      </c>
      <c r="E72" s="147"/>
      <c r="F72" s="132"/>
      <c r="G72" s="132"/>
      <c r="H72" s="132"/>
      <c r="I72" s="157"/>
    </row>
    <row r="73" spans="1:1024" s="158" customFormat="1" ht="39.6">
      <c r="A73" s="191">
        <f ca="1">IF(OFFSET(A73,-1,0) ="",OFFSET(A73,-2,0)+1,OFFSET(A73,-1,0)+1 )</f>
        <v>47</v>
      </c>
      <c r="B73" s="188" t="s">
        <v>201</v>
      </c>
      <c r="C73" s="174" t="s">
        <v>280</v>
      </c>
      <c r="D73" s="175" t="s">
        <v>322</v>
      </c>
      <c r="E73" s="147"/>
      <c r="F73" s="132"/>
      <c r="G73" s="132"/>
      <c r="H73" s="132"/>
      <c r="I73" s="157"/>
    </row>
    <row r="74" spans="1:1024" customFormat="1" ht="26.4">
      <c r="A74" s="275">
        <f t="shared" ref="A74" ca="1" si="1">IF(OFFSET(A74,-1,0) ="",OFFSET(A74,-2,0)+1,OFFSET(A74,-1,0)+1 )</f>
        <v>48</v>
      </c>
      <c r="B74" s="276" t="s">
        <v>246</v>
      </c>
      <c r="C74" s="277" t="s">
        <v>281</v>
      </c>
      <c r="D74" s="282" t="s">
        <v>343</v>
      </c>
      <c r="E74" s="278"/>
      <c r="F74" s="279"/>
      <c r="G74" s="279"/>
      <c r="H74" s="279"/>
      <c r="I74" s="278"/>
      <c r="J74" s="280"/>
      <c r="K74" s="281"/>
      <c r="L74" s="281"/>
      <c r="M74" s="281"/>
      <c r="N74" s="281"/>
      <c r="O74" s="281"/>
      <c r="P74" s="281"/>
      <c r="Q74" s="281"/>
      <c r="R74" s="281"/>
      <c r="S74" s="281"/>
      <c r="T74" s="281"/>
      <c r="U74" s="281"/>
      <c r="V74" s="281"/>
      <c r="W74" s="281"/>
      <c r="X74" s="281"/>
      <c r="Y74" s="281"/>
      <c r="Z74" s="281"/>
      <c r="AA74" s="281"/>
      <c r="AB74" s="281"/>
      <c r="AC74" s="281"/>
      <c r="AD74" s="281"/>
      <c r="AE74" s="281"/>
      <c r="AF74" s="281"/>
      <c r="AG74" s="281"/>
      <c r="AH74" s="281"/>
      <c r="AI74" s="281"/>
      <c r="AJ74" s="281"/>
      <c r="AK74" s="281"/>
      <c r="AL74" s="281"/>
      <c r="AM74" s="281"/>
      <c r="AN74" s="281"/>
      <c r="AO74" s="281"/>
      <c r="AP74" s="281"/>
      <c r="AQ74" s="281"/>
      <c r="AR74" s="281"/>
      <c r="AS74" s="281"/>
      <c r="AT74" s="281"/>
      <c r="AU74" s="281"/>
      <c r="AV74" s="281"/>
      <c r="AW74" s="281"/>
      <c r="AX74" s="281"/>
      <c r="AY74" s="281"/>
      <c r="AZ74" s="281"/>
      <c r="BA74" s="281"/>
      <c r="BB74" s="281"/>
      <c r="BC74" s="281"/>
      <c r="BD74" s="281"/>
      <c r="BE74" s="281"/>
      <c r="BF74" s="281"/>
      <c r="BG74" s="281"/>
      <c r="BH74" s="281"/>
      <c r="BI74" s="281"/>
      <c r="BJ74" s="281"/>
      <c r="BK74" s="281"/>
      <c r="BL74" s="281"/>
      <c r="BM74" s="281"/>
      <c r="BN74" s="281"/>
      <c r="BO74" s="281"/>
      <c r="BP74" s="281"/>
      <c r="BQ74" s="281"/>
      <c r="BR74" s="281"/>
      <c r="BS74" s="281"/>
      <c r="BT74" s="281"/>
      <c r="BU74" s="281"/>
      <c r="BV74" s="281"/>
      <c r="BW74" s="281"/>
      <c r="BX74" s="281"/>
      <c r="BY74" s="281"/>
      <c r="BZ74" s="281"/>
      <c r="CA74" s="281"/>
      <c r="CB74" s="281"/>
      <c r="CC74" s="281"/>
      <c r="CD74" s="281"/>
      <c r="CE74" s="281"/>
      <c r="CF74" s="281"/>
      <c r="CG74" s="281"/>
      <c r="CH74" s="281"/>
      <c r="CI74" s="281"/>
      <c r="CJ74" s="281"/>
      <c r="CK74" s="281"/>
      <c r="CL74" s="281"/>
      <c r="CM74" s="281"/>
      <c r="CN74" s="281"/>
      <c r="CO74" s="281"/>
      <c r="CP74" s="281"/>
      <c r="CQ74" s="281"/>
      <c r="CR74" s="281"/>
      <c r="CS74" s="281"/>
      <c r="CT74" s="281"/>
      <c r="CU74" s="281"/>
      <c r="CV74" s="281"/>
      <c r="CW74" s="281"/>
      <c r="CX74" s="281"/>
      <c r="CY74" s="281"/>
      <c r="CZ74" s="281"/>
      <c r="DA74" s="281"/>
      <c r="DB74" s="281"/>
      <c r="DC74" s="281"/>
      <c r="DD74" s="281"/>
      <c r="DE74" s="281"/>
      <c r="DF74" s="281"/>
      <c r="DG74" s="281"/>
      <c r="DH74" s="281"/>
      <c r="DI74" s="281"/>
      <c r="DJ74" s="281"/>
      <c r="DK74" s="281"/>
      <c r="DL74" s="281"/>
      <c r="DM74" s="281"/>
      <c r="DN74" s="281"/>
      <c r="DO74" s="281"/>
      <c r="DP74" s="281"/>
      <c r="DQ74" s="281"/>
      <c r="DR74" s="281"/>
      <c r="DS74" s="281"/>
      <c r="DT74" s="281"/>
      <c r="DU74" s="281"/>
      <c r="DV74" s="281"/>
      <c r="DW74" s="281"/>
      <c r="DX74" s="281"/>
      <c r="DY74" s="281"/>
      <c r="DZ74" s="281"/>
      <c r="EA74" s="281"/>
      <c r="EB74" s="281"/>
      <c r="EC74" s="281"/>
      <c r="ED74" s="281"/>
      <c r="EE74" s="281"/>
      <c r="EF74" s="281"/>
      <c r="EG74" s="281"/>
      <c r="EH74" s="281"/>
      <c r="EI74" s="281"/>
      <c r="EJ74" s="281"/>
      <c r="EK74" s="281"/>
      <c r="EL74" s="281"/>
      <c r="EM74" s="281"/>
      <c r="EN74" s="281"/>
      <c r="EO74" s="281"/>
      <c r="EP74" s="281"/>
      <c r="EQ74" s="281"/>
      <c r="ER74" s="281"/>
      <c r="ES74" s="281"/>
      <c r="ET74" s="281"/>
      <c r="EU74" s="281"/>
      <c r="EV74" s="281"/>
      <c r="EW74" s="281"/>
      <c r="EX74" s="281"/>
      <c r="EY74" s="281"/>
      <c r="EZ74" s="281"/>
      <c r="FA74" s="281"/>
      <c r="FB74" s="281"/>
      <c r="FC74" s="281"/>
      <c r="FD74" s="281"/>
      <c r="FE74" s="281"/>
      <c r="FF74" s="281"/>
      <c r="FG74" s="281"/>
      <c r="FH74" s="281"/>
      <c r="FI74" s="281"/>
      <c r="FJ74" s="281"/>
      <c r="FK74" s="281"/>
      <c r="FL74" s="281"/>
      <c r="FM74" s="281"/>
      <c r="FN74" s="281"/>
      <c r="FO74" s="281"/>
      <c r="FP74" s="281"/>
      <c r="FQ74" s="281"/>
      <c r="FR74" s="281"/>
      <c r="FS74" s="281"/>
      <c r="FT74" s="281"/>
      <c r="FU74" s="281"/>
      <c r="FV74" s="281"/>
      <c r="FW74" s="281"/>
      <c r="FX74" s="281"/>
      <c r="FY74" s="281"/>
      <c r="FZ74" s="281"/>
      <c r="GA74" s="281"/>
      <c r="GB74" s="281"/>
      <c r="GC74" s="281"/>
      <c r="GD74" s="281"/>
      <c r="GE74" s="281"/>
      <c r="GF74" s="281"/>
      <c r="GG74" s="281"/>
      <c r="GH74" s="281"/>
      <c r="GI74" s="281"/>
      <c r="GJ74" s="281"/>
      <c r="GK74" s="281"/>
      <c r="GL74" s="281"/>
      <c r="GM74" s="281"/>
      <c r="GN74" s="281"/>
      <c r="GO74" s="281"/>
      <c r="GP74" s="281"/>
      <c r="GQ74" s="281"/>
      <c r="GR74" s="281"/>
      <c r="GS74" s="281"/>
      <c r="GT74" s="281"/>
      <c r="GU74" s="281"/>
      <c r="GV74" s="281"/>
      <c r="GW74" s="281"/>
      <c r="GX74" s="281"/>
      <c r="GY74" s="281"/>
      <c r="GZ74" s="281"/>
      <c r="HA74" s="281"/>
      <c r="HB74" s="281"/>
      <c r="HC74" s="281"/>
      <c r="HD74" s="281"/>
      <c r="HE74" s="281"/>
      <c r="HF74" s="281"/>
      <c r="HG74" s="281"/>
      <c r="HH74" s="281"/>
      <c r="HI74" s="281"/>
      <c r="HJ74" s="281"/>
      <c r="HK74" s="281"/>
      <c r="HL74" s="281"/>
      <c r="HM74" s="281"/>
      <c r="HN74" s="281"/>
      <c r="HO74" s="281"/>
      <c r="HP74" s="281"/>
      <c r="HQ74" s="281"/>
      <c r="HR74" s="281"/>
      <c r="HS74" s="281"/>
      <c r="HT74" s="281"/>
      <c r="HU74" s="281"/>
      <c r="HV74" s="281"/>
      <c r="HW74" s="281"/>
      <c r="HX74" s="281"/>
      <c r="HY74" s="281"/>
      <c r="HZ74" s="281"/>
      <c r="IA74" s="281"/>
      <c r="IB74" s="281"/>
      <c r="IC74" s="281"/>
      <c r="ID74" s="281"/>
      <c r="IE74" s="281"/>
      <c r="IF74" s="281"/>
      <c r="IG74" s="281"/>
      <c r="IH74" s="281"/>
      <c r="II74" s="281"/>
      <c r="IJ74" s="281"/>
      <c r="IK74" s="281"/>
      <c r="IL74" s="281"/>
      <c r="IM74" s="281"/>
      <c r="IN74" s="281"/>
      <c r="IO74" s="281"/>
      <c r="IP74" s="281"/>
      <c r="IQ74" s="281"/>
      <c r="IR74" s="281"/>
      <c r="IS74" s="281"/>
      <c r="IT74" s="281"/>
      <c r="IU74" s="281"/>
      <c r="IV74" s="281"/>
      <c r="IW74" s="281"/>
      <c r="IX74" s="281"/>
      <c r="IY74" s="281"/>
      <c r="IZ74" s="281"/>
      <c r="JA74" s="281"/>
      <c r="JB74" s="281"/>
      <c r="JC74" s="281"/>
      <c r="JD74" s="281"/>
      <c r="JE74" s="281"/>
      <c r="JF74" s="281"/>
      <c r="JG74" s="281"/>
      <c r="JH74" s="281"/>
      <c r="JI74" s="281"/>
      <c r="JJ74" s="281"/>
      <c r="JK74" s="281"/>
      <c r="JL74" s="281"/>
      <c r="JM74" s="281"/>
      <c r="JN74" s="281"/>
      <c r="JO74" s="281"/>
      <c r="JP74" s="281"/>
      <c r="JQ74" s="281"/>
      <c r="JR74" s="281"/>
      <c r="JS74" s="281"/>
      <c r="JT74" s="281"/>
      <c r="JU74" s="281"/>
      <c r="JV74" s="281"/>
      <c r="JW74" s="281"/>
      <c r="JX74" s="281"/>
      <c r="JY74" s="281"/>
      <c r="JZ74" s="281"/>
      <c r="KA74" s="281"/>
      <c r="KB74" s="281"/>
      <c r="KC74" s="281"/>
      <c r="KD74" s="281"/>
      <c r="KE74" s="281"/>
      <c r="KF74" s="281"/>
      <c r="KG74" s="281"/>
      <c r="KH74" s="281"/>
      <c r="KI74" s="281"/>
      <c r="KJ74" s="281"/>
      <c r="KK74" s="281"/>
      <c r="KL74" s="281"/>
      <c r="KM74" s="281"/>
      <c r="KN74" s="281"/>
      <c r="KO74" s="281"/>
      <c r="KP74" s="281"/>
      <c r="KQ74" s="281"/>
      <c r="KR74" s="281"/>
      <c r="KS74" s="281"/>
      <c r="KT74" s="281"/>
      <c r="KU74" s="281"/>
      <c r="KV74" s="281"/>
      <c r="KW74" s="281"/>
      <c r="KX74" s="281"/>
      <c r="KY74" s="281"/>
      <c r="KZ74" s="281"/>
      <c r="LA74" s="281"/>
      <c r="LB74" s="281"/>
      <c r="LC74" s="281"/>
      <c r="LD74" s="281"/>
      <c r="LE74" s="281"/>
      <c r="LF74" s="281"/>
      <c r="LG74" s="281"/>
      <c r="LH74" s="281"/>
      <c r="LI74" s="281"/>
      <c r="LJ74" s="281"/>
      <c r="LK74" s="281"/>
      <c r="LL74" s="281"/>
      <c r="LM74" s="281"/>
      <c r="LN74" s="281"/>
      <c r="LO74" s="281"/>
      <c r="LP74" s="281"/>
      <c r="LQ74" s="281"/>
      <c r="LR74" s="281"/>
      <c r="LS74" s="281"/>
      <c r="LT74" s="281"/>
      <c r="LU74" s="281"/>
      <c r="LV74" s="281"/>
      <c r="LW74" s="281"/>
      <c r="LX74" s="281"/>
      <c r="LY74" s="281"/>
      <c r="LZ74" s="281"/>
      <c r="MA74" s="281"/>
      <c r="MB74" s="281"/>
      <c r="MC74" s="281"/>
      <c r="MD74" s="281"/>
      <c r="ME74" s="281"/>
      <c r="MF74" s="281"/>
      <c r="MG74" s="281"/>
      <c r="MH74" s="281"/>
      <c r="MI74" s="281"/>
      <c r="MJ74" s="281"/>
      <c r="MK74" s="281"/>
      <c r="ML74" s="281"/>
      <c r="MM74" s="281"/>
      <c r="MN74" s="281"/>
      <c r="MO74" s="281"/>
      <c r="MP74" s="281"/>
      <c r="MQ74" s="281"/>
      <c r="MR74" s="281"/>
      <c r="MS74" s="281"/>
      <c r="MT74" s="281"/>
      <c r="MU74" s="281"/>
      <c r="MV74" s="281"/>
      <c r="MW74" s="281"/>
      <c r="MX74" s="281"/>
      <c r="MY74" s="281"/>
      <c r="MZ74" s="281"/>
      <c r="NA74" s="281"/>
      <c r="NB74" s="281"/>
      <c r="NC74" s="281"/>
      <c r="ND74" s="281"/>
      <c r="NE74" s="281"/>
      <c r="NF74" s="281"/>
      <c r="NG74" s="281"/>
      <c r="NH74" s="281"/>
      <c r="NI74" s="281"/>
      <c r="NJ74" s="281"/>
      <c r="NK74" s="281"/>
      <c r="NL74" s="281"/>
      <c r="NM74" s="281"/>
      <c r="NN74" s="281"/>
      <c r="NO74" s="281"/>
      <c r="NP74" s="281"/>
      <c r="NQ74" s="281"/>
      <c r="NR74" s="281"/>
      <c r="NS74" s="281"/>
      <c r="NT74" s="281"/>
      <c r="NU74" s="281"/>
      <c r="NV74" s="281"/>
      <c r="NW74" s="281"/>
      <c r="NX74" s="281"/>
      <c r="NY74" s="281"/>
      <c r="NZ74" s="281"/>
      <c r="OA74" s="281"/>
      <c r="OB74" s="281"/>
      <c r="OC74" s="281"/>
      <c r="OD74" s="281"/>
      <c r="OE74" s="281"/>
      <c r="OF74" s="281"/>
      <c r="OG74" s="281"/>
      <c r="OH74" s="281"/>
      <c r="OI74" s="281"/>
      <c r="OJ74" s="281"/>
      <c r="OK74" s="281"/>
      <c r="OL74" s="281"/>
      <c r="OM74" s="281"/>
      <c r="ON74" s="281"/>
      <c r="OO74" s="281"/>
      <c r="OP74" s="281"/>
      <c r="OQ74" s="281"/>
      <c r="OR74" s="281"/>
      <c r="OS74" s="281"/>
      <c r="OT74" s="281"/>
      <c r="OU74" s="281"/>
      <c r="OV74" s="281"/>
      <c r="OW74" s="281"/>
      <c r="OX74" s="281"/>
      <c r="OY74" s="281"/>
      <c r="OZ74" s="281"/>
      <c r="PA74" s="281"/>
      <c r="PB74" s="281"/>
      <c r="PC74" s="281"/>
      <c r="PD74" s="281"/>
      <c r="PE74" s="281"/>
      <c r="PF74" s="281"/>
      <c r="PG74" s="281"/>
      <c r="PH74" s="281"/>
      <c r="PI74" s="281"/>
      <c r="PJ74" s="281"/>
      <c r="PK74" s="281"/>
      <c r="PL74" s="281"/>
      <c r="PM74" s="281"/>
      <c r="PN74" s="281"/>
      <c r="PO74" s="281"/>
      <c r="PP74" s="281"/>
      <c r="PQ74" s="281"/>
      <c r="PR74" s="281"/>
      <c r="PS74" s="281"/>
      <c r="PT74" s="281"/>
      <c r="PU74" s="281"/>
      <c r="PV74" s="281"/>
      <c r="PW74" s="281"/>
      <c r="PX74" s="281"/>
      <c r="PY74" s="281"/>
      <c r="PZ74" s="281"/>
      <c r="QA74" s="281"/>
      <c r="QB74" s="281"/>
      <c r="QC74" s="281"/>
      <c r="QD74" s="281"/>
      <c r="QE74" s="281"/>
      <c r="QF74" s="281"/>
      <c r="QG74" s="281"/>
      <c r="QH74" s="281"/>
      <c r="QI74" s="281"/>
      <c r="QJ74" s="281"/>
      <c r="QK74" s="281"/>
      <c r="QL74" s="281"/>
      <c r="QM74" s="281"/>
      <c r="QN74" s="281"/>
      <c r="QO74" s="281"/>
      <c r="QP74" s="281"/>
      <c r="QQ74" s="281"/>
      <c r="QR74" s="281"/>
      <c r="QS74" s="281"/>
      <c r="QT74" s="281"/>
      <c r="QU74" s="281"/>
      <c r="QV74" s="281"/>
      <c r="QW74" s="281"/>
      <c r="QX74" s="281"/>
      <c r="QY74" s="281"/>
      <c r="QZ74" s="281"/>
      <c r="RA74" s="281"/>
      <c r="RB74" s="281"/>
      <c r="RC74" s="281"/>
      <c r="RD74" s="281"/>
      <c r="RE74" s="281"/>
      <c r="RF74" s="281"/>
      <c r="RG74" s="281"/>
      <c r="RH74" s="281"/>
      <c r="RI74" s="281"/>
      <c r="RJ74" s="281"/>
      <c r="RK74" s="281"/>
      <c r="RL74" s="281"/>
      <c r="RM74" s="281"/>
      <c r="RN74" s="281"/>
      <c r="RO74" s="281"/>
      <c r="RP74" s="281"/>
      <c r="RQ74" s="281"/>
      <c r="RR74" s="281"/>
      <c r="RS74" s="281"/>
      <c r="RT74" s="281"/>
      <c r="RU74" s="281"/>
      <c r="RV74" s="281"/>
      <c r="RW74" s="281"/>
      <c r="RX74" s="281"/>
      <c r="RY74" s="281"/>
      <c r="RZ74" s="281"/>
      <c r="SA74" s="281"/>
      <c r="SB74" s="281"/>
      <c r="SC74" s="281"/>
      <c r="SD74" s="281"/>
      <c r="SE74" s="281"/>
      <c r="SF74" s="281"/>
      <c r="SG74" s="281"/>
      <c r="SH74" s="281"/>
      <c r="SI74" s="281"/>
      <c r="SJ74" s="281"/>
      <c r="SK74" s="281"/>
      <c r="SL74" s="281"/>
      <c r="SM74" s="281"/>
      <c r="SN74" s="281"/>
      <c r="SO74" s="281"/>
      <c r="SP74" s="281"/>
      <c r="SQ74" s="281"/>
      <c r="SR74" s="281"/>
      <c r="SS74" s="281"/>
      <c r="ST74" s="281"/>
      <c r="SU74" s="281"/>
      <c r="SV74" s="281"/>
      <c r="SW74" s="281"/>
      <c r="SX74" s="281"/>
      <c r="SY74" s="281"/>
      <c r="SZ74" s="281"/>
      <c r="TA74" s="281"/>
      <c r="TB74" s="281"/>
      <c r="TC74" s="281"/>
      <c r="TD74" s="281"/>
      <c r="TE74" s="281"/>
      <c r="TF74" s="281"/>
      <c r="TG74" s="281"/>
      <c r="TH74" s="281"/>
      <c r="TI74" s="281"/>
      <c r="TJ74" s="281"/>
      <c r="TK74" s="281"/>
      <c r="TL74" s="281"/>
      <c r="TM74" s="281"/>
      <c r="TN74" s="281"/>
      <c r="TO74" s="281"/>
      <c r="TP74" s="281"/>
      <c r="TQ74" s="281"/>
      <c r="TR74" s="281"/>
      <c r="TS74" s="281"/>
      <c r="TT74" s="281"/>
      <c r="TU74" s="281"/>
      <c r="TV74" s="281"/>
      <c r="TW74" s="281"/>
      <c r="TX74" s="281"/>
      <c r="TY74" s="281"/>
      <c r="TZ74" s="281"/>
      <c r="UA74" s="281"/>
      <c r="UB74" s="281"/>
      <c r="UC74" s="281"/>
      <c r="UD74" s="281"/>
      <c r="UE74" s="281"/>
      <c r="UF74" s="281"/>
      <c r="UG74" s="281"/>
      <c r="UH74" s="281"/>
      <c r="UI74" s="281"/>
      <c r="UJ74" s="281"/>
      <c r="UK74" s="281"/>
      <c r="UL74" s="281"/>
      <c r="UM74" s="281"/>
      <c r="UN74" s="281"/>
      <c r="UO74" s="281"/>
      <c r="UP74" s="281"/>
      <c r="UQ74" s="281"/>
      <c r="UR74" s="281"/>
      <c r="US74" s="281"/>
      <c r="UT74" s="281"/>
      <c r="UU74" s="281"/>
      <c r="UV74" s="281"/>
      <c r="UW74" s="281"/>
      <c r="UX74" s="281"/>
      <c r="UY74" s="281"/>
      <c r="UZ74" s="281"/>
      <c r="VA74" s="281"/>
      <c r="VB74" s="281"/>
      <c r="VC74" s="281"/>
      <c r="VD74" s="281"/>
      <c r="VE74" s="281"/>
      <c r="VF74" s="281"/>
      <c r="VG74" s="281"/>
      <c r="VH74" s="281"/>
      <c r="VI74" s="281"/>
      <c r="VJ74" s="281"/>
      <c r="VK74" s="281"/>
      <c r="VL74" s="281"/>
      <c r="VM74" s="281"/>
      <c r="VN74" s="281"/>
      <c r="VO74" s="281"/>
      <c r="VP74" s="281"/>
      <c r="VQ74" s="281"/>
      <c r="VR74" s="281"/>
      <c r="VS74" s="281"/>
      <c r="VT74" s="281"/>
      <c r="VU74" s="281"/>
      <c r="VV74" s="281"/>
      <c r="VW74" s="281"/>
      <c r="VX74" s="281"/>
      <c r="VY74" s="281"/>
      <c r="VZ74" s="281"/>
      <c r="WA74" s="281"/>
      <c r="WB74" s="281"/>
      <c r="WC74" s="281"/>
      <c r="WD74" s="281"/>
      <c r="WE74" s="281"/>
      <c r="WF74" s="281"/>
      <c r="WG74" s="281"/>
      <c r="WH74" s="281"/>
      <c r="WI74" s="281"/>
      <c r="WJ74" s="281"/>
      <c r="WK74" s="281"/>
      <c r="WL74" s="281"/>
      <c r="WM74" s="281"/>
      <c r="WN74" s="281"/>
      <c r="WO74" s="281"/>
      <c r="WP74" s="281"/>
      <c r="WQ74" s="281"/>
      <c r="WR74" s="281"/>
      <c r="WS74" s="281"/>
      <c r="WT74" s="281"/>
      <c r="WU74" s="281"/>
      <c r="WV74" s="281"/>
      <c r="WW74" s="281"/>
      <c r="WX74" s="281"/>
      <c r="WY74" s="281"/>
      <c r="WZ74" s="281"/>
      <c r="XA74" s="281"/>
      <c r="XB74" s="281"/>
      <c r="XC74" s="281"/>
      <c r="XD74" s="281"/>
      <c r="XE74" s="281"/>
      <c r="XF74" s="281"/>
      <c r="XG74" s="281"/>
      <c r="XH74" s="281"/>
      <c r="XI74" s="281"/>
      <c r="XJ74" s="281"/>
      <c r="XK74" s="281"/>
      <c r="XL74" s="281"/>
      <c r="XM74" s="281"/>
      <c r="XN74" s="281"/>
      <c r="XO74" s="281"/>
      <c r="XP74" s="281"/>
      <c r="XQ74" s="281"/>
      <c r="XR74" s="281"/>
      <c r="XS74" s="281"/>
      <c r="XT74" s="281"/>
      <c r="XU74" s="281"/>
      <c r="XV74" s="281"/>
      <c r="XW74" s="281"/>
      <c r="XX74" s="281"/>
      <c r="XY74" s="281"/>
      <c r="XZ74" s="281"/>
      <c r="YA74" s="281"/>
      <c r="YB74" s="281"/>
      <c r="YC74" s="281"/>
      <c r="YD74" s="281"/>
      <c r="YE74" s="281"/>
      <c r="YF74" s="281"/>
      <c r="YG74" s="281"/>
      <c r="YH74" s="281"/>
      <c r="YI74" s="281"/>
      <c r="YJ74" s="281"/>
      <c r="YK74" s="281"/>
      <c r="YL74" s="281"/>
      <c r="YM74" s="281"/>
      <c r="YN74" s="281"/>
      <c r="YO74" s="281"/>
      <c r="YP74" s="281"/>
      <c r="YQ74" s="281"/>
      <c r="YR74" s="281"/>
      <c r="YS74" s="281"/>
      <c r="YT74" s="281"/>
      <c r="YU74" s="281"/>
      <c r="YV74" s="281"/>
      <c r="YW74" s="281"/>
      <c r="YX74" s="281"/>
      <c r="YY74" s="281"/>
      <c r="YZ74" s="281"/>
      <c r="ZA74" s="281"/>
      <c r="ZB74" s="281"/>
      <c r="ZC74" s="281"/>
      <c r="ZD74" s="281"/>
      <c r="ZE74" s="281"/>
      <c r="ZF74" s="281"/>
      <c r="ZG74" s="281"/>
      <c r="ZH74" s="281"/>
      <c r="ZI74" s="281"/>
      <c r="ZJ74" s="281"/>
      <c r="ZK74" s="281"/>
      <c r="ZL74" s="281"/>
      <c r="ZM74" s="281"/>
      <c r="ZN74" s="281"/>
      <c r="ZO74" s="281"/>
      <c r="ZP74" s="281"/>
      <c r="ZQ74" s="281"/>
      <c r="ZR74" s="281"/>
      <c r="ZS74" s="281"/>
      <c r="ZT74" s="281"/>
      <c r="ZU74" s="281"/>
      <c r="ZV74" s="281"/>
      <c r="ZW74" s="281"/>
      <c r="ZX74" s="281"/>
      <c r="ZY74" s="281"/>
      <c r="ZZ74" s="281"/>
      <c r="AAA74" s="281"/>
      <c r="AAB74" s="281"/>
      <c r="AAC74" s="281"/>
      <c r="AAD74" s="281"/>
      <c r="AAE74" s="281"/>
      <c r="AAF74" s="281"/>
      <c r="AAG74" s="281"/>
      <c r="AAH74" s="281"/>
      <c r="AAI74" s="281"/>
      <c r="AAJ74" s="281"/>
      <c r="AAK74" s="281"/>
      <c r="AAL74" s="281"/>
      <c r="AAM74" s="281"/>
      <c r="AAN74" s="281"/>
      <c r="AAO74" s="281"/>
      <c r="AAP74" s="281"/>
      <c r="AAQ74" s="281"/>
      <c r="AAR74" s="281"/>
      <c r="AAS74" s="281"/>
      <c r="AAT74" s="281"/>
      <c r="AAU74" s="281"/>
      <c r="AAV74" s="281"/>
      <c r="AAW74" s="281"/>
      <c r="AAX74" s="281"/>
      <c r="AAY74" s="281"/>
      <c r="AAZ74" s="281"/>
      <c r="ABA74" s="281"/>
      <c r="ABB74" s="281"/>
      <c r="ABC74" s="281"/>
      <c r="ABD74" s="281"/>
      <c r="ABE74" s="281"/>
      <c r="ABF74" s="281"/>
      <c r="ABG74" s="281"/>
      <c r="ABH74" s="281"/>
      <c r="ABI74" s="281"/>
      <c r="ABJ74" s="281"/>
      <c r="ABK74" s="281"/>
      <c r="ABL74" s="281"/>
      <c r="ABM74" s="281"/>
      <c r="ABN74" s="281"/>
      <c r="ABO74" s="281"/>
      <c r="ABP74" s="281"/>
      <c r="ABQ74" s="281"/>
      <c r="ABR74" s="281"/>
      <c r="ABS74" s="281"/>
      <c r="ABT74" s="281"/>
      <c r="ABU74" s="281"/>
      <c r="ABV74" s="281"/>
      <c r="ABW74" s="281"/>
      <c r="ABX74" s="281"/>
      <c r="ABY74" s="281"/>
      <c r="ABZ74" s="281"/>
      <c r="ACA74" s="281"/>
      <c r="ACB74" s="281"/>
      <c r="ACC74" s="281"/>
      <c r="ACD74" s="281"/>
      <c r="ACE74" s="281"/>
      <c r="ACF74" s="281"/>
      <c r="ACG74" s="281"/>
      <c r="ACH74" s="281"/>
      <c r="ACI74" s="281"/>
      <c r="ACJ74" s="281"/>
      <c r="ACK74" s="281"/>
      <c r="ACL74" s="281"/>
      <c r="ACM74" s="281"/>
      <c r="ACN74" s="281"/>
      <c r="ACO74" s="281"/>
      <c r="ACP74" s="281"/>
      <c r="ACQ74" s="281"/>
      <c r="ACR74" s="281"/>
      <c r="ACS74" s="281"/>
      <c r="ACT74" s="281"/>
      <c r="ACU74" s="281"/>
      <c r="ACV74" s="281"/>
      <c r="ACW74" s="281"/>
      <c r="ACX74" s="281"/>
      <c r="ACY74" s="281"/>
      <c r="ACZ74" s="281"/>
      <c r="ADA74" s="281"/>
      <c r="ADB74" s="281"/>
      <c r="ADC74" s="281"/>
      <c r="ADD74" s="281"/>
      <c r="ADE74" s="281"/>
      <c r="ADF74" s="281"/>
      <c r="ADG74" s="281"/>
      <c r="ADH74" s="281"/>
      <c r="ADI74" s="281"/>
      <c r="ADJ74" s="281"/>
      <c r="ADK74" s="281"/>
      <c r="ADL74" s="281"/>
      <c r="ADM74" s="281"/>
      <c r="ADN74" s="281"/>
      <c r="ADO74" s="281"/>
      <c r="ADP74" s="281"/>
      <c r="ADQ74" s="281"/>
      <c r="ADR74" s="281"/>
      <c r="ADS74" s="281"/>
      <c r="ADT74" s="281"/>
      <c r="ADU74" s="281"/>
      <c r="ADV74" s="281"/>
      <c r="ADW74" s="281"/>
      <c r="ADX74" s="281"/>
      <c r="ADY74" s="281"/>
      <c r="ADZ74" s="281"/>
      <c r="AEA74" s="281"/>
      <c r="AEB74" s="281"/>
      <c r="AEC74" s="281"/>
      <c r="AED74" s="281"/>
      <c r="AEE74" s="281"/>
      <c r="AEF74" s="281"/>
      <c r="AEG74" s="281"/>
      <c r="AEH74" s="281"/>
      <c r="AEI74" s="281"/>
      <c r="AEJ74" s="281"/>
      <c r="AEK74" s="281"/>
      <c r="AEL74" s="281"/>
      <c r="AEM74" s="281"/>
      <c r="AEN74" s="281"/>
      <c r="AEO74" s="281"/>
      <c r="AEP74" s="281"/>
      <c r="AEQ74" s="281"/>
      <c r="AER74" s="281"/>
      <c r="AES74" s="281"/>
      <c r="AET74" s="281"/>
      <c r="AEU74" s="281"/>
      <c r="AEV74" s="281"/>
      <c r="AEW74" s="281"/>
      <c r="AEX74" s="281"/>
      <c r="AEY74" s="281"/>
      <c r="AEZ74" s="281"/>
      <c r="AFA74" s="281"/>
      <c r="AFB74" s="281"/>
      <c r="AFC74" s="281"/>
      <c r="AFD74" s="281"/>
      <c r="AFE74" s="281"/>
      <c r="AFF74" s="281"/>
      <c r="AFG74" s="281"/>
      <c r="AFH74" s="281"/>
      <c r="AFI74" s="281"/>
      <c r="AFJ74" s="281"/>
      <c r="AFK74" s="281"/>
      <c r="AFL74" s="281"/>
      <c r="AFM74" s="281"/>
      <c r="AFN74" s="281"/>
      <c r="AFO74" s="281"/>
      <c r="AFP74" s="281"/>
      <c r="AFQ74" s="281"/>
      <c r="AFR74" s="281"/>
      <c r="AFS74" s="281"/>
      <c r="AFT74" s="281"/>
      <c r="AFU74" s="281"/>
      <c r="AFV74" s="281"/>
      <c r="AFW74" s="281"/>
      <c r="AFX74" s="281"/>
      <c r="AFY74" s="281"/>
      <c r="AFZ74" s="281"/>
      <c r="AGA74" s="281"/>
      <c r="AGB74" s="281"/>
      <c r="AGC74" s="281"/>
      <c r="AGD74" s="281"/>
      <c r="AGE74" s="281"/>
      <c r="AGF74" s="281"/>
      <c r="AGG74" s="281"/>
      <c r="AGH74" s="281"/>
      <c r="AGI74" s="281"/>
      <c r="AGJ74" s="281"/>
      <c r="AGK74" s="281"/>
      <c r="AGL74" s="281"/>
      <c r="AGM74" s="281"/>
      <c r="AGN74" s="281"/>
      <c r="AGO74" s="281"/>
      <c r="AGP74" s="281"/>
      <c r="AGQ74" s="281"/>
      <c r="AGR74" s="281"/>
      <c r="AGS74" s="281"/>
      <c r="AGT74" s="281"/>
      <c r="AGU74" s="281"/>
      <c r="AGV74" s="281"/>
      <c r="AGW74" s="281"/>
      <c r="AGX74" s="281"/>
      <c r="AGY74" s="281"/>
      <c r="AGZ74" s="281"/>
      <c r="AHA74" s="281"/>
      <c r="AHB74" s="281"/>
      <c r="AHC74" s="281"/>
      <c r="AHD74" s="281"/>
      <c r="AHE74" s="281"/>
      <c r="AHF74" s="281"/>
      <c r="AHG74" s="281"/>
      <c r="AHH74" s="281"/>
      <c r="AHI74" s="281"/>
      <c r="AHJ74" s="281"/>
      <c r="AHK74" s="281"/>
      <c r="AHL74" s="281"/>
      <c r="AHM74" s="281"/>
      <c r="AHN74" s="281"/>
      <c r="AHO74" s="281"/>
      <c r="AHP74" s="281"/>
      <c r="AHQ74" s="281"/>
      <c r="AHR74" s="281"/>
      <c r="AHS74" s="281"/>
      <c r="AHT74" s="281"/>
      <c r="AHU74" s="281"/>
      <c r="AHV74" s="281"/>
      <c r="AHW74" s="281"/>
      <c r="AHX74" s="281"/>
      <c r="AHY74" s="281"/>
      <c r="AHZ74" s="281"/>
      <c r="AIA74" s="281"/>
      <c r="AIB74" s="281"/>
      <c r="AIC74" s="281"/>
      <c r="AID74" s="281"/>
      <c r="AIE74" s="281"/>
      <c r="AIF74" s="281"/>
      <c r="AIG74" s="281"/>
      <c r="AIH74" s="281"/>
      <c r="AII74" s="281"/>
      <c r="AIJ74" s="281"/>
      <c r="AIK74" s="281"/>
      <c r="AIL74" s="281"/>
      <c r="AIM74" s="281"/>
      <c r="AIN74" s="281"/>
      <c r="AIO74" s="281"/>
      <c r="AIP74" s="281"/>
      <c r="AIQ74" s="281"/>
      <c r="AIR74" s="281"/>
      <c r="AIS74" s="281"/>
      <c r="AIT74" s="281"/>
      <c r="AIU74" s="281"/>
      <c r="AIV74" s="281"/>
      <c r="AIW74" s="281"/>
      <c r="AIX74" s="281"/>
      <c r="AIY74" s="281"/>
      <c r="AIZ74" s="281"/>
      <c r="AJA74" s="281"/>
      <c r="AJB74" s="281"/>
      <c r="AJC74" s="281"/>
      <c r="AJD74" s="281"/>
      <c r="AJE74" s="281"/>
      <c r="AJF74" s="281"/>
      <c r="AJG74" s="281"/>
      <c r="AJH74" s="281"/>
      <c r="AJI74" s="281"/>
      <c r="AJJ74" s="281"/>
      <c r="AJK74" s="281"/>
      <c r="AJL74" s="281"/>
      <c r="AJM74" s="281"/>
      <c r="AJN74" s="281"/>
      <c r="AJO74" s="281"/>
      <c r="AJP74" s="281"/>
      <c r="AJQ74" s="281"/>
      <c r="AJR74" s="281"/>
      <c r="AJS74" s="281"/>
      <c r="AJT74" s="281"/>
      <c r="AJU74" s="281"/>
      <c r="AJV74" s="281"/>
      <c r="AJW74" s="281"/>
      <c r="AJX74" s="281"/>
      <c r="AJY74" s="281"/>
      <c r="AJZ74" s="281"/>
      <c r="AKA74" s="281"/>
      <c r="AKB74" s="281"/>
      <c r="AKC74" s="281"/>
      <c r="AKD74" s="281"/>
      <c r="AKE74" s="281"/>
      <c r="AKF74" s="281"/>
      <c r="AKG74" s="281"/>
      <c r="AKH74" s="281"/>
      <c r="AKI74" s="281"/>
      <c r="AKJ74" s="281"/>
      <c r="AKK74" s="281"/>
      <c r="AKL74" s="281"/>
      <c r="AKM74" s="281"/>
      <c r="AKN74" s="281"/>
      <c r="AKO74" s="281"/>
      <c r="AKP74" s="281"/>
      <c r="AKQ74" s="281"/>
      <c r="AKR74" s="281"/>
      <c r="AKS74" s="281"/>
      <c r="AKT74" s="281"/>
      <c r="AKU74" s="281"/>
      <c r="AKV74" s="281"/>
      <c r="AKW74" s="281"/>
      <c r="AKX74" s="281"/>
      <c r="AKY74" s="281"/>
      <c r="AKZ74" s="281"/>
      <c r="ALA74" s="281"/>
      <c r="ALB74" s="281"/>
      <c r="ALC74" s="281"/>
      <c r="ALD74" s="281"/>
      <c r="ALE74" s="281"/>
      <c r="ALF74" s="281"/>
      <c r="ALG74" s="281"/>
      <c r="ALH74" s="281"/>
      <c r="ALI74" s="281"/>
      <c r="ALJ74" s="281"/>
      <c r="ALK74" s="281"/>
      <c r="ALL74" s="281"/>
      <c r="ALM74" s="281"/>
      <c r="ALN74" s="281"/>
      <c r="ALO74" s="281"/>
      <c r="ALP74" s="281"/>
      <c r="ALQ74" s="281"/>
      <c r="ALR74" s="281"/>
      <c r="ALS74" s="281"/>
      <c r="ALT74" s="281"/>
      <c r="ALU74" s="281"/>
      <c r="ALV74" s="281"/>
      <c r="ALW74" s="281"/>
      <c r="ALX74" s="281"/>
      <c r="ALY74" s="281"/>
      <c r="ALZ74" s="281"/>
      <c r="AMA74" s="281"/>
      <c r="AMB74" s="281"/>
      <c r="AMC74" s="281"/>
      <c r="AMD74" s="281"/>
      <c r="AME74" s="281"/>
      <c r="AMF74" s="281"/>
      <c r="AMG74" s="281"/>
      <c r="AMH74" s="281"/>
      <c r="AMI74" s="281"/>
      <c r="AMJ74" s="281"/>
    </row>
    <row r="75" spans="1:1024" s="192" customFormat="1" ht="26.4">
      <c r="A75" s="168">
        <f t="shared" ca="1" si="0"/>
        <v>49</v>
      </c>
      <c r="B75" s="197" t="s">
        <v>247</v>
      </c>
      <c r="C75" s="193" t="s">
        <v>281</v>
      </c>
      <c r="D75" s="146" t="s">
        <v>337</v>
      </c>
      <c r="E75" s="146"/>
      <c r="F75" s="176"/>
      <c r="G75" s="176"/>
      <c r="H75" s="176"/>
      <c r="I75" s="160"/>
    </row>
    <row r="76" spans="1:1024" s="192" customFormat="1" ht="39.6">
      <c r="A76" s="168">
        <f t="shared" ca="1" si="0"/>
        <v>50</v>
      </c>
      <c r="B76" s="197" t="s">
        <v>245</v>
      </c>
      <c r="C76" s="132" t="s">
        <v>265</v>
      </c>
      <c r="D76" s="146" t="s">
        <v>338</v>
      </c>
      <c r="E76" s="146"/>
      <c r="F76" s="176"/>
      <c r="G76" s="176"/>
      <c r="H76" s="176"/>
      <c r="I76" s="160"/>
    </row>
    <row r="77" spans="1:1024" s="192" customFormat="1" ht="26.4">
      <c r="A77" s="168">
        <f t="shared" ca="1" si="0"/>
        <v>51</v>
      </c>
      <c r="B77" s="132" t="s">
        <v>216</v>
      </c>
      <c r="C77" s="132" t="s">
        <v>282</v>
      </c>
      <c r="D77" s="147" t="s">
        <v>339</v>
      </c>
      <c r="E77" s="146"/>
      <c r="F77" s="176"/>
      <c r="G77" s="176"/>
      <c r="H77" s="176"/>
      <c r="I77" s="160"/>
    </row>
    <row r="78" spans="1:1024" s="192" customFormat="1" ht="26.4">
      <c r="A78" s="168">
        <f t="shared" ca="1" si="0"/>
        <v>52</v>
      </c>
      <c r="B78" s="132" t="s">
        <v>218</v>
      </c>
      <c r="C78" s="176" t="s">
        <v>283</v>
      </c>
      <c r="D78" s="146" t="s">
        <v>340</v>
      </c>
      <c r="E78" s="146"/>
      <c r="F78" s="176"/>
      <c r="G78" s="176"/>
      <c r="H78" s="176"/>
      <c r="I78" s="160"/>
    </row>
    <row r="79" spans="1:1024" s="192" customFormat="1" ht="26.4">
      <c r="A79" s="168">
        <f t="shared" ca="1" si="0"/>
        <v>53</v>
      </c>
      <c r="B79" s="132" t="s">
        <v>315</v>
      </c>
      <c r="C79" s="132" t="s">
        <v>284</v>
      </c>
      <c r="D79" s="146" t="s">
        <v>341</v>
      </c>
      <c r="E79" s="146"/>
      <c r="F79" s="176"/>
      <c r="G79" s="176"/>
      <c r="H79" s="176"/>
      <c r="I79" s="160"/>
    </row>
    <row r="80" spans="1:1024" s="192" customFormat="1" ht="26.4">
      <c r="A80" s="168">
        <f t="shared" ca="1" si="0"/>
        <v>54</v>
      </c>
      <c r="B80" s="132" t="s">
        <v>285</v>
      </c>
      <c r="C80" s="132" t="s">
        <v>284</v>
      </c>
      <c r="D80" s="147" t="s">
        <v>342</v>
      </c>
      <c r="E80" s="146"/>
      <c r="F80" s="176"/>
      <c r="G80" s="176"/>
      <c r="H80" s="176"/>
      <c r="I80" s="160"/>
    </row>
    <row r="81" spans="1:9" s="194" customFormat="1" ht="13.8">
      <c r="A81" s="195"/>
      <c r="B81" s="229" t="s">
        <v>241</v>
      </c>
      <c r="C81" s="230"/>
      <c r="D81" s="232"/>
      <c r="E81" s="195"/>
      <c r="F81" s="196"/>
      <c r="G81" s="196"/>
      <c r="H81" s="196"/>
      <c r="I81" s="195"/>
    </row>
    <row r="82" spans="1:9" s="158" customFormat="1" ht="13.8">
      <c r="A82" s="191">
        <f ca="1">IF(OFFSET(A82,-1,0) ="",OFFSET(A82,-3,0)+1,OFFSET(A82,-2,0)+1 )</f>
        <v>54</v>
      </c>
      <c r="B82" s="188" t="s">
        <v>312</v>
      </c>
      <c r="C82" s="174" t="s">
        <v>313</v>
      </c>
      <c r="D82" s="188" t="s">
        <v>350</v>
      </c>
      <c r="E82" s="147"/>
      <c r="F82" s="132"/>
      <c r="G82" s="132"/>
      <c r="H82" s="132"/>
      <c r="I82" s="157"/>
    </row>
    <row r="83" spans="1:9" s="158" customFormat="1" ht="39.6">
      <c r="A83" s="191">
        <f ca="1">IF(OFFSET(A83,-1,0) ="",OFFSET(A83,-2,0)+1,OFFSET(A83,-1,0)+1 )</f>
        <v>55</v>
      </c>
      <c r="B83" s="188" t="s">
        <v>201</v>
      </c>
      <c r="C83" s="174" t="s">
        <v>280</v>
      </c>
      <c r="D83" s="175" t="s">
        <v>322</v>
      </c>
      <c r="E83" s="147"/>
      <c r="F83" s="132"/>
      <c r="G83" s="132"/>
      <c r="H83" s="132"/>
      <c r="I83" s="157"/>
    </row>
    <row r="84" spans="1:9" s="192" customFormat="1" ht="26.4">
      <c r="A84" s="168">
        <f t="shared" ca="1" si="0"/>
        <v>56</v>
      </c>
      <c r="B84" s="197" t="s">
        <v>246</v>
      </c>
      <c r="C84" s="193" t="s">
        <v>281</v>
      </c>
      <c r="D84" s="146" t="s">
        <v>343</v>
      </c>
      <c r="E84" s="146"/>
      <c r="F84" s="176"/>
      <c r="G84" s="176"/>
      <c r="H84" s="176"/>
      <c r="I84" s="160"/>
    </row>
    <row r="85" spans="1:9" s="192" customFormat="1" ht="26.4">
      <c r="A85" s="168">
        <f t="shared" ca="1" si="0"/>
        <v>57</v>
      </c>
      <c r="B85" s="197" t="s">
        <v>247</v>
      </c>
      <c r="C85" s="193" t="s">
        <v>281</v>
      </c>
      <c r="D85" s="146" t="s">
        <v>337</v>
      </c>
      <c r="E85" s="146"/>
      <c r="F85" s="176"/>
      <c r="G85" s="176"/>
      <c r="H85" s="176"/>
      <c r="I85" s="160"/>
    </row>
    <row r="86" spans="1:9" ht="39.6">
      <c r="A86" s="141">
        <f t="shared" ca="1" si="0"/>
        <v>58</v>
      </c>
      <c r="B86" s="197" t="s">
        <v>245</v>
      </c>
      <c r="C86" s="132" t="s">
        <v>265</v>
      </c>
      <c r="D86" s="146" t="s">
        <v>344</v>
      </c>
      <c r="E86" s="147"/>
      <c r="F86" s="132"/>
      <c r="G86" s="132"/>
      <c r="H86" s="132"/>
      <c r="I86" s="157"/>
    </row>
    <row r="87" spans="1:9" ht="26.4">
      <c r="A87" s="141">
        <f t="shared" ca="1" si="0"/>
        <v>59</v>
      </c>
      <c r="B87" s="132" t="s">
        <v>216</v>
      </c>
      <c r="C87" s="132" t="s">
        <v>282</v>
      </c>
      <c r="D87" s="147" t="s">
        <v>339</v>
      </c>
      <c r="E87" s="147"/>
      <c r="F87" s="132"/>
      <c r="G87" s="132"/>
      <c r="H87" s="132"/>
      <c r="I87" s="157"/>
    </row>
    <row r="88" spans="1:9" ht="39.6">
      <c r="A88" s="141">
        <f t="shared" ca="1" si="0"/>
        <v>60</v>
      </c>
      <c r="B88" s="132" t="s">
        <v>217</v>
      </c>
      <c r="C88" s="132" t="s">
        <v>265</v>
      </c>
      <c r="D88" s="146" t="s">
        <v>344</v>
      </c>
      <c r="E88" s="147"/>
      <c r="F88" s="132"/>
      <c r="G88" s="132"/>
      <c r="H88" s="132"/>
      <c r="I88" s="157"/>
    </row>
    <row r="89" spans="1:9" ht="26.4">
      <c r="A89" s="141">
        <f t="shared" ca="1" si="0"/>
        <v>61</v>
      </c>
      <c r="B89" s="132" t="s">
        <v>218</v>
      </c>
      <c r="C89" s="176" t="s">
        <v>283</v>
      </c>
      <c r="D89" s="146" t="s">
        <v>340</v>
      </c>
      <c r="E89" s="147"/>
      <c r="F89" s="132"/>
      <c r="G89" s="132"/>
      <c r="H89" s="132"/>
      <c r="I89" s="157"/>
    </row>
    <row r="90" spans="1:9" s="192" customFormat="1" ht="26.4">
      <c r="A90" s="168">
        <f t="shared" ca="1" si="0"/>
        <v>62</v>
      </c>
      <c r="B90" s="132" t="s">
        <v>315</v>
      </c>
      <c r="C90" s="132" t="s">
        <v>284</v>
      </c>
      <c r="D90" s="146" t="s">
        <v>341</v>
      </c>
      <c r="E90" s="146"/>
      <c r="F90" s="176"/>
      <c r="G90" s="176"/>
      <c r="H90" s="176"/>
      <c r="I90" s="160"/>
    </row>
    <row r="91" spans="1:9" ht="26.4">
      <c r="A91" s="141">
        <f t="shared" ca="1" si="0"/>
        <v>63</v>
      </c>
      <c r="B91" s="132" t="s">
        <v>285</v>
      </c>
      <c r="C91" s="132" t="s">
        <v>284</v>
      </c>
      <c r="D91" s="147" t="s">
        <v>342</v>
      </c>
      <c r="E91" s="147"/>
      <c r="F91" s="132"/>
      <c r="G91" s="132"/>
      <c r="H91" s="132"/>
      <c r="I91" s="157"/>
    </row>
    <row r="92" spans="1:9" ht="26.4">
      <c r="A92" s="141">
        <f t="shared" ref="A92:A94" ca="1" si="2">IF(OFFSET(A92,-1,0) ="",OFFSET(A92,-2,0)+1,OFFSET(A92,-1,0)+1 )</f>
        <v>64</v>
      </c>
      <c r="B92" s="132" t="s">
        <v>248</v>
      </c>
      <c r="C92" s="132" t="s">
        <v>286</v>
      </c>
      <c r="D92" s="147" t="s">
        <v>345</v>
      </c>
      <c r="E92" s="147"/>
      <c r="F92" s="132"/>
      <c r="G92" s="132"/>
      <c r="H92" s="132"/>
      <c r="I92" s="157"/>
    </row>
    <row r="93" spans="1:9" ht="39.6">
      <c r="A93" s="141">
        <f t="shared" ca="1" si="2"/>
        <v>65</v>
      </c>
      <c r="B93" s="132" t="s">
        <v>249</v>
      </c>
      <c r="C93" s="132" t="s">
        <v>287</v>
      </c>
      <c r="D93" s="147" t="s">
        <v>346</v>
      </c>
      <c r="E93" s="147"/>
      <c r="F93" s="132"/>
      <c r="G93" s="132"/>
      <c r="H93" s="132"/>
      <c r="I93" s="157"/>
    </row>
    <row r="94" spans="1:9" ht="79.2">
      <c r="A94" s="141">
        <f t="shared" ca="1" si="2"/>
        <v>66</v>
      </c>
      <c r="B94" s="132" t="s">
        <v>250</v>
      </c>
      <c r="C94" s="132" t="s">
        <v>289</v>
      </c>
      <c r="D94" s="147" t="s">
        <v>347</v>
      </c>
      <c r="E94" s="147"/>
      <c r="F94" s="132"/>
      <c r="G94" s="132"/>
      <c r="H94" s="132"/>
      <c r="I94" s="157"/>
    </row>
    <row r="95" spans="1:9" s="194" customFormat="1" ht="13.8">
      <c r="A95" s="195"/>
      <c r="B95" s="229" t="s">
        <v>242</v>
      </c>
      <c r="C95" s="230"/>
      <c r="D95" s="232"/>
      <c r="E95" s="195"/>
      <c r="F95" s="196"/>
      <c r="G95" s="196"/>
      <c r="H95" s="196"/>
      <c r="I95" s="195"/>
    </row>
    <row r="96" spans="1:9" s="158" customFormat="1" ht="13.8">
      <c r="A96" s="191">
        <f ca="1">IF(OFFSET(A96,-1,0) ="",OFFSET(A96,-3,0)+1,OFFSET(A96,-2,0)+1 )</f>
        <v>66</v>
      </c>
      <c r="B96" s="188" t="s">
        <v>312</v>
      </c>
      <c r="C96" s="174" t="s">
        <v>313</v>
      </c>
      <c r="D96" s="188" t="s">
        <v>350</v>
      </c>
      <c r="E96" s="147"/>
      <c r="F96" s="132"/>
      <c r="G96" s="132"/>
      <c r="H96" s="132"/>
      <c r="I96" s="157"/>
    </row>
    <row r="97" spans="1:9" s="158" customFormat="1" ht="39.6">
      <c r="A97" s="191">
        <f ca="1">IF(OFFSET(A97,-1,0) ="",OFFSET(A97,-2,0)+1,OFFSET(A97,-1,0)+1 )</f>
        <v>67</v>
      </c>
      <c r="B97" s="188" t="s">
        <v>201</v>
      </c>
      <c r="C97" s="174" t="s">
        <v>280</v>
      </c>
      <c r="D97" s="175" t="s">
        <v>322</v>
      </c>
      <c r="E97" s="147"/>
      <c r="F97" s="132"/>
      <c r="G97" s="132"/>
      <c r="H97" s="132"/>
      <c r="I97" s="157"/>
    </row>
    <row r="98" spans="1:9" s="192" customFormat="1" ht="26.4">
      <c r="A98" s="168">
        <f t="shared" ref="A98:A99" ca="1" si="3">IF(OFFSET(A98,-1,0) ="",OFFSET(A98,-2,0)+1,OFFSET(A98,-1,0)+1 )</f>
        <v>68</v>
      </c>
      <c r="B98" s="197" t="s">
        <v>246</v>
      </c>
      <c r="C98" s="193" t="s">
        <v>281</v>
      </c>
      <c r="D98" s="146" t="s">
        <v>343</v>
      </c>
      <c r="E98" s="146"/>
      <c r="F98" s="176"/>
      <c r="G98" s="176"/>
      <c r="H98" s="176"/>
      <c r="I98" s="160"/>
    </row>
    <row r="99" spans="1:9" s="192" customFormat="1" ht="26.4">
      <c r="A99" s="168">
        <f t="shared" ca="1" si="3"/>
        <v>69</v>
      </c>
      <c r="B99" s="197" t="s">
        <v>247</v>
      </c>
      <c r="C99" s="193" t="s">
        <v>281</v>
      </c>
      <c r="D99" s="146" t="s">
        <v>337</v>
      </c>
      <c r="E99" s="146"/>
      <c r="F99" s="176"/>
      <c r="G99" s="176"/>
      <c r="H99" s="176"/>
      <c r="I99" s="160"/>
    </row>
    <row r="100" spans="1:9" ht="39.6">
      <c r="A100" s="141">
        <f t="shared" ref="A100:A112" ca="1" si="4">IF(OFFSET(A100,-1,0) ="",OFFSET(A100,-2,0)+1,OFFSET(A100,-1,0)+1 )</f>
        <v>70</v>
      </c>
      <c r="B100" s="197" t="s">
        <v>245</v>
      </c>
      <c r="C100" s="132" t="s">
        <v>265</v>
      </c>
      <c r="D100" s="146" t="s">
        <v>348</v>
      </c>
      <c r="E100" s="147"/>
      <c r="F100" s="132"/>
      <c r="G100" s="132"/>
      <c r="H100" s="132"/>
      <c r="I100" s="157"/>
    </row>
    <row r="101" spans="1:9" s="192" customFormat="1" ht="26.4">
      <c r="A101" s="168">
        <f t="shared" ca="1" si="4"/>
        <v>71</v>
      </c>
      <c r="B101" s="176" t="s">
        <v>216</v>
      </c>
      <c r="C101" s="132" t="s">
        <v>282</v>
      </c>
      <c r="D101" s="147" t="s">
        <v>349</v>
      </c>
      <c r="E101" s="146"/>
      <c r="F101" s="176"/>
      <c r="G101" s="176"/>
      <c r="H101" s="176"/>
      <c r="I101" s="160"/>
    </row>
    <row r="102" spans="1:9" s="192" customFormat="1" ht="39.6">
      <c r="A102" s="168">
        <f t="shared" ca="1" si="4"/>
        <v>72</v>
      </c>
      <c r="B102" s="176" t="s">
        <v>217</v>
      </c>
      <c r="C102" s="132" t="s">
        <v>265</v>
      </c>
      <c r="D102" s="146" t="s">
        <v>348</v>
      </c>
      <c r="E102" s="146"/>
      <c r="F102" s="176"/>
      <c r="G102" s="176"/>
      <c r="H102" s="176"/>
      <c r="I102" s="160"/>
    </row>
    <row r="103" spans="1:9" s="192" customFormat="1" ht="26.4">
      <c r="A103" s="168">
        <f t="shared" ca="1" si="4"/>
        <v>73</v>
      </c>
      <c r="B103" s="176" t="s">
        <v>218</v>
      </c>
      <c r="C103" s="176" t="s">
        <v>283</v>
      </c>
      <c r="D103" s="146" t="s">
        <v>340</v>
      </c>
      <c r="E103" s="146"/>
      <c r="F103" s="176"/>
      <c r="G103" s="176"/>
      <c r="H103" s="176"/>
      <c r="I103" s="160"/>
    </row>
    <row r="104" spans="1:9" s="192" customFormat="1" ht="26.4">
      <c r="A104" s="168">
        <f t="shared" ca="1" si="4"/>
        <v>74</v>
      </c>
      <c r="B104" s="132" t="s">
        <v>315</v>
      </c>
      <c r="C104" s="132" t="s">
        <v>284</v>
      </c>
      <c r="D104" s="146" t="s">
        <v>341</v>
      </c>
      <c r="E104" s="146"/>
      <c r="F104" s="176"/>
      <c r="G104" s="176"/>
      <c r="H104" s="176"/>
      <c r="I104" s="160"/>
    </row>
    <row r="105" spans="1:9" s="192" customFormat="1" ht="26.4">
      <c r="A105" s="168">
        <f t="shared" ca="1" si="4"/>
        <v>75</v>
      </c>
      <c r="B105" s="176" t="s">
        <v>285</v>
      </c>
      <c r="C105" s="132" t="s">
        <v>284</v>
      </c>
      <c r="D105" s="147" t="s">
        <v>342</v>
      </c>
      <c r="E105" s="146"/>
      <c r="F105" s="176"/>
      <c r="G105" s="176"/>
      <c r="H105" s="176"/>
      <c r="I105" s="160"/>
    </row>
    <row r="106" spans="1:9" s="192" customFormat="1" ht="26.4">
      <c r="A106" s="168">
        <f t="shared" ca="1" si="4"/>
        <v>76</v>
      </c>
      <c r="B106" s="132" t="s">
        <v>316</v>
      </c>
      <c r="C106" s="132" t="s">
        <v>317</v>
      </c>
      <c r="D106" s="147" t="s">
        <v>345</v>
      </c>
      <c r="E106" s="146"/>
      <c r="F106" s="176"/>
      <c r="G106" s="176"/>
      <c r="H106" s="176"/>
      <c r="I106" s="160"/>
    </row>
    <row r="107" spans="1:9" s="192" customFormat="1" ht="39.6">
      <c r="A107" s="168">
        <f t="shared" ca="1" si="4"/>
        <v>77</v>
      </c>
      <c r="B107" s="132" t="s">
        <v>251</v>
      </c>
      <c r="C107" s="132" t="s">
        <v>288</v>
      </c>
      <c r="D107" s="147" t="s">
        <v>346</v>
      </c>
      <c r="E107" s="146"/>
      <c r="F107" s="176"/>
      <c r="G107" s="176"/>
      <c r="H107" s="176"/>
      <c r="I107" s="160"/>
    </row>
    <row r="108" spans="1:9" s="192" customFormat="1" ht="92.4">
      <c r="A108" s="168">
        <f t="shared" ca="1" si="4"/>
        <v>78</v>
      </c>
      <c r="B108" s="132" t="s">
        <v>252</v>
      </c>
      <c r="C108" s="132" t="s">
        <v>290</v>
      </c>
      <c r="D108" s="147" t="s">
        <v>318</v>
      </c>
      <c r="E108" s="146"/>
      <c r="F108" s="176"/>
      <c r="G108" s="176"/>
      <c r="H108" s="176"/>
      <c r="I108" s="160"/>
    </row>
    <row r="109" spans="1:9" s="194" customFormat="1" ht="13.8">
      <c r="A109" s="195"/>
      <c r="B109" s="229" t="s">
        <v>253</v>
      </c>
      <c r="C109" s="230"/>
      <c r="D109" s="232"/>
      <c r="E109" s="195"/>
      <c r="F109" s="196"/>
      <c r="G109" s="196"/>
      <c r="H109" s="196"/>
      <c r="I109" s="195"/>
    </row>
    <row r="110" spans="1:9">
      <c r="A110" s="141">
        <f ca="1">IF(OFFSET(A110,-1,0) ="",OFFSET(A110,-2,0)+1,OFFSET(A110,-1,0)+1 )</f>
        <v>79</v>
      </c>
      <c r="B110" s="132" t="s">
        <v>254</v>
      </c>
      <c r="C110" s="132" t="s">
        <v>291</v>
      </c>
      <c r="D110" s="147" t="s">
        <v>351</v>
      </c>
      <c r="E110" s="147"/>
      <c r="F110" s="132"/>
      <c r="G110" s="132"/>
      <c r="H110" s="132"/>
      <c r="I110" s="157"/>
    </row>
    <row r="111" spans="1:9">
      <c r="A111" s="141">
        <f ca="1">IF(OFFSET(A111,-1,0) ="",OFFSET(A111,-2,0)+1,OFFSET(A111,-1,0)+1 )</f>
        <v>80</v>
      </c>
      <c r="B111" s="132" t="s">
        <v>219</v>
      </c>
      <c r="C111" s="132" t="s">
        <v>292</v>
      </c>
      <c r="D111" s="147" t="s">
        <v>351</v>
      </c>
      <c r="E111" s="147"/>
      <c r="F111" s="132"/>
      <c r="G111" s="132"/>
      <c r="H111" s="132"/>
      <c r="I111" s="157"/>
    </row>
    <row r="112" spans="1:9">
      <c r="A112" s="141">
        <f t="shared" ca="1" si="4"/>
        <v>81</v>
      </c>
      <c r="B112" s="132" t="s">
        <v>220</v>
      </c>
      <c r="C112" s="132" t="s">
        <v>293</v>
      </c>
      <c r="D112" s="147" t="s">
        <v>352</v>
      </c>
      <c r="E112" s="147"/>
      <c r="F112" s="132"/>
      <c r="G112" s="132"/>
      <c r="H112" s="132"/>
      <c r="I112" s="157"/>
    </row>
    <row r="113" spans="1:9" s="172" customFormat="1" ht="13.8">
      <c r="A113" s="159"/>
      <c r="B113" s="226" t="s">
        <v>243</v>
      </c>
      <c r="C113" s="227"/>
      <c r="D113" s="228"/>
      <c r="E113" s="159"/>
      <c r="F113" s="171"/>
      <c r="G113" s="171"/>
      <c r="H113" s="171"/>
      <c r="I113" s="159"/>
    </row>
    <row r="114" spans="1:9" ht="26.4">
      <c r="A114" s="141">
        <f t="shared" ref="A114:A119" ca="1" si="5">IF(OFFSET(A114,-1,0) ="",OFFSET(A114,-2,0)+1,OFFSET(A114,-1,0)+1 )</f>
        <v>82</v>
      </c>
      <c r="B114" s="189" t="s">
        <v>295</v>
      </c>
      <c r="C114" s="182" t="s">
        <v>298</v>
      </c>
      <c r="D114" s="147" t="s">
        <v>354</v>
      </c>
      <c r="E114" s="147"/>
      <c r="F114" s="132"/>
      <c r="G114" s="132"/>
      <c r="H114" s="132"/>
      <c r="I114" s="157"/>
    </row>
    <row r="115" spans="1:9" ht="26.4">
      <c r="A115" s="141">
        <f t="shared" ca="1" si="5"/>
        <v>83</v>
      </c>
      <c r="B115" s="189" t="s">
        <v>296</v>
      </c>
      <c r="C115" s="182" t="s">
        <v>297</v>
      </c>
      <c r="D115" s="147" t="s">
        <v>355</v>
      </c>
      <c r="E115" s="147"/>
      <c r="F115" s="132"/>
      <c r="G115" s="132"/>
      <c r="H115" s="132"/>
      <c r="I115" s="157"/>
    </row>
    <row r="116" spans="1:9" ht="26.4">
      <c r="A116" s="141">
        <f t="shared" ca="1" si="5"/>
        <v>84</v>
      </c>
      <c r="B116" s="189" t="s">
        <v>319</v>
      </c>
      <c r="C116" s="182" t="s">
        <v>294</v>
      </c>
      <c r="D116" s="147" t="s">
        <v>356</v>
      </c>
      <c r="E116" s="147"/>
      <c r="F116" s="132"/>
      <c r="G116" s="132"/>
      <c r="H116" s="132"/>
      <c r="I116" s="157"/>
    </row>
    <row r="117" spans="1:9" ht="26.4">
      <c r="A117" s="141">
        <f t="shared" ca="1" si="5"/>
        <v>85</v>
      </c>
      <c r="B117" s="189" t="s">
        <v>320</v>
      </c>
      <c r="C117" s="182" t="s">
        <v>294</v>
      </c>
      <c r="D117" s="147" t="s">
        <v>357</v>
      </c>
      <c r="E117" s="147"/>
      <c r="F117" s="132"/>
      <c r="G117" s="132"/>
      <c r="H117" s="132"/>
      <c r="I117" s="157"/>
    </row>
    <row r="118" spans="1:9" ht="26.4">
      <c r="A118" s="141">
        <f t="shared" ca="1" si="5"/>
        <v>86</v>
      </c>
      <c r="B118" s="189" t="s">
        <v>255</v>
      </c>
      <c r="C118" s="182" t="s">
        <v>299</v>
      </c>
      <c r="D118" s="147" t="s">
        <v>358</v>
      </c>
      <c r="E118" s="147"/>
      <c r="F118" s="132"/>
      <c r="G118" s="132"/>
      <c r="H118" s="132"/>
      <c r="I118" s="157"/>
    </row>
    <row r="119" spans="1:9" ht="26.4">
      <c r="A119" s="141">
        <f t="shared" ca="1" si="5"/>
        <v>87</v>
      </c>
      <c r="B119" s="189" t="s">
        <v>256</v>
      </c>
      <c r="C119" s="182" t="s">
        <v>300</v>
      </c>
      <c r="D119" s="147" t="s">
        <v>358</v>
      </c>
      <c r="E119" s="147"/>
      <c r="F119" s="132"/>
      <c r="G119" s="132"/>
      <c r="H119" s="132"/>
      <c r="I119" s="157"/>
    </row>
    <row r="120" spans="1:9" s="158" customFormat="1" ht="92.4">
      <c r="A120" s="141">
        <f ca="1">IF(OFFSET(A120,-1,0) ="",OFFSET(A120,-2,0)+1,OFFSET(A120,-1,0)+1 )</f>
        <v>88</v>
      </c>
      <c r="B120" s="132" t="s">
        <v>301</v>
      </c>
      <c r="C120" s="176" t="s">
        <v>264</v>
      </c>
      <c r="D120" s="147" t="s">
        <v>359</v>
      </c>
      <c r="E120" s="147"/>
      <c r="F120" s="132"/>
      <c r="G120" s="132"/>
      <c r="H120" s="132"/>
      <c r="I120" s="157"/>
    </row>
    <row r="121" spans="1:9" ht="92.4">
      <c r="A121" s="141">
        <f ca="1">IF(OFFSET(A121,-1,0) ="",OFFSET(A121,-2,0)+1,OFFSET(A121,-1,0)+1 )</f>
        <v>89</v>
      </c>
      <c r="B121" s="132" t="s">
        <v>302</v>
      </c>
      <c r="C121" s="176" t="s">
        <v>272</v>
      </c>
      <c r="D121" s="147" t="s">
        <v>359</v>
      </c>
      <c r="E121" s="147"/>
      <c r="F121" s="132"/>
      <c r="G121" s="132"/>
      <c r="H121" s="132"/>
      <c r="I121" s="157"/>
    </row>
    <row r="122" spans="1:9" ht="92.4">
      <c r="A122" s="141">
        <f ca="1">IF(OFFSET(A122,-1,0) ="",OFFSET(A122,-2,0)+1,OFFSET(A122,-1,0)+1 )</f>
        <v>90</v>
      </c>
      <c r="B122" s="132" t="s">
        <v>303</v>
      </c>
      <c r="C122" s="176" t="s">
        <v>276</v>
      </c>
      <c r="D122" s="147" t="s">
        <v>359</v>
      </c>
      <c r="E122" s="147"/>
      <c r="F122" s="132"/>
      <c r="G122" s="132"/>
      <c r="H122" s="132"/>
      <c r="I122" s="157"/>
    </row>
    <row r="123" spans="1:9" ht="79.2">
      <c r="A123" s="141">
        <f ca="1">IF(OFFSET(A123,-1,0) ="",OFFSET(A123,-2,0)+1,OFFSET(A123,-1,0)+1 )</f>
        <v>91</v>
      </c>
      <c r="B123" s="132" t="s">
        <v>321</v>
      </c>
      <c r="C123" s="176" t="s">
        <v>361</v>
      </c>
      <c r="D123" s="147" t="s">
        <v>360</v>
      </c>
      <c r="E123" s="147"/>
      <c r="F123" s="132"/>
      <c r="G123" s="132"/>
      <c r="H123" s="132"/>
      <c r="I123" s="157"/>
    </row>
  </sheetData>
  <mergeCells count="20">
    <mergeCell ref="A1:D1"/>
    <mergeCell ref="A2:D2"/>
    <mergeCell ref="B6:D6"/>
    <mergeCell ref="B7:D7"/>
    <mergeCell ref="B8:D8"/>
    <mergeCell ref="F16:H16"/>
    <mergeCell ref="B18:D18"/>
    <mergeCell ref="B21:D21"/>
    <mergeCell ref="E2:E3"/>
    <mergeCell ref="C3:D3"/>
    <mergeCell ref="B4:D4"/>
    <mergeCell ref="B5:D5"/>
    <mergeCell ref="B20:D20"/>
    <mergeCell ref="B113:D113"/>
    <mergeCell ref="B41:D41"/>
    <mergeCell ref="B51:D51"/>
    <mergeCell ref="B71:D71"/>
    <mergeCell ref="B81:D81"/>
    <mergeCell ref="B109:D109"/>
    <mergeCell ref="B95:D9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qref="F19:H73 F75:H123" xr:uid="{00000000-0002-0000-0400-000003000000}">
      <formula1>$A$11:$A$15</formula1>
    </dataValidation>
    <dataValidation type="list" allowBlank="1" sqref="F74:H74" xr:uid="{C5BE5092-C436-494C-8C19-4DA0EA4A62D9}">
      <formula1>$A$11:$A$15</formula1>
      <formula2>0</formula2>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4"/>
  <sheetViews>
    <sheetView showGridLines="0" topLeftCell="A16" zoomScaleNormal="100" workbookViewId="0">
      <selection activeCell="B23" sqref="B23"/>
    </sheetView>
  </sheetViews>
  <sheetFormatPr defaultColWidth="9.109375" defaultRowHeight="13.2"/>
  <cols>
    <col min="1" max="1" width="9" style="187" customWidth="1"/>
    <col min="2" max="2" width="41.6640625" style="42" customWidth="1"/>
    <col min="3" max="3" width="39.44140625" style="42" customWidth="1"/>
    <col min="4" max="4" width="37.21875" style="42" customWidth="1"/>
    <col min="5" max="5" width="32.109375" style="42" customWidth="1"/>
    <col min="6" max="8" width="9.6640625" style="42" customWidth="1"/>
    <col min="9" max="9" width="17.6640625" style="42" customWidth="1"/>
    <col min="10" max="16384" width="9.109375" style="42"/>
  </cols>
  <sheetData>
    <row r="1" spans="1:24" s="1" customFormat="1" ht="13.8">
      <c r="A1" s="242"/>
      <c r="B1" s="242"/>
      <c r="C1" s="242"/>
      <c r="D1" s="242"/>
      <c r="E1" s="34"/>
      <c r="F1" s="34"/>
      <c r="G1" s="34"/>
      <c r="H1" s="34"/>
      <c r="I1" s="34"/>
      <c r="J1" s="34"/>
    </row>
    <row r="2" spans="1:24" s="1" customFormat="1" ht="24.6">
      <c r="A2" s="243" t="s">
        <v>70</v>
      </c>
      <c r="B2" s="243"/>
      <c r="C2" s="243"/>
      <c r="D2" s="243"/>
      <c r="E2" s="248"/>
      <c r="F2" s="23"/>
      <c r="G2" s="23"/>
      <c r="H2" s="23"/>
      <c r="I2" s="23"/>
      <c r="J2" s="23"/>
    </row>
    <row r="3" spans="1:24" s="1" customFormat="1" ht="22.8">
      <c r="A3" s="185"/>
      <c r="C3" s="244"/>
      <c r="D3" s="244"/>
      <c r="E3" s="248"/>
      <c r="F3" s="23"/>
      <c r="G3" s="23"/>
      <c r="H3" s="23"/>
      <c r="I3" s="23"/>
      <c r="J3" s="23"/>
    </row>
    <row r="4" spans="1:24" s="38" customFormat="1" ht="26.4">
      <c r="A4" s="164" t="s">
        <v>67</v>
      </c>
      <c r="B4" s="237"/>
      <c r="C4" s="237"/>
      <c r="D4" s="237"/>
      <c r="E4" s="136"/>
      <c r="F4" s="136"/>
      <c r="G4" s="136"/>
      <c r="H4" s="137"/>
      <c r="I4" s="137"/>
      <c r="X4" s="38" t="s">
        <v>93</v>
      </c>
    </row>
    <row r="5" spans="1:24" s="38" customFormat="1" ht="26.4">
      <c r="A5" s="164" t="s">
        <v>62</v>
      </c>
      <c r="B5" s="238"/>
      <c r="C5" s="237"/>
      <c r="D5" s="237"/>
      <c r="E5" s="136"/>
      <c r="F5" s="136"/>
      <c r="G5" s="136"/>
      <c r="H5" s="137"/>
      <c r="I5" s="137"/>
      <c r="X5" s="38" t="s">
        <v>94</v>
      </c>
    </row>
    <row r="6" spans="1:24" s="38" customFormat="1" ht="39.6">
      <c r="A6" s="164" t="s">
        <v>95</v>
      </c>
      <c r="B6" s="238"/>
      <c r="C6" s="237"/>
      <c r="D6" s="237"/>
      <c r="E6" s="136"/>
      <c r="F6" s="136"/>
      <c r="G6" s="136"/>
      <c r="H6" s="137"/>
      <c r="I6" s="137"/>
    </row>
    <row r="7" spans="1:24" s="38" customFormat="1" ht="26.4">
      <c r="A7" s="164" t="s">
        <v>96</v>
      </c>
      <c r="B7" s="237"/>
      <c r="C7" s="237"/>
      <c r="D7" s="237"/>
      <c r="E7" s="136"/>
      <c r="F7" s="136"/>
      <c r="G7" s="136"/>
      <c r="H7" s="138"/>
      <c r="I7" s="137"/>
      <c r="X7" s="39"/>
    </row>
    <row r="8" spans="1:24" s="40" customFormat="1" ht="26.4">
      <c r="A8" s="164" t="s">
        <v>97</v>
      </c>
      <c r="B8" s="241"/>
      <c r="C8" s="241"/>
      <c r="D8" s="241"/>
      <c r="E8" s="136"/>
      <c r="F8" s="139"/>
      <c r="G8" s="139"/>
      <c r="H8" s="139"/>
      <c r="I8" s="139"/>
    </row>
    <row r="9" spans="1:24" s="40" customFormat="1" ht="26.4">
      <c r="A9" s="165" t="s">
        <v>98</v>
      </c>
      <c r="B9" s="47" t="str">
        <f>F17</f>
        <v>Internal Build 03112011</v>
      </c>
      <c r="C9" s="47" t="str">
        <f>G17</f>
        <v>Internal build 14112011</v>
      </c>
      <c r="D9" s="47" t="str">
        <f>H17</f>
        <v>External build 16112011</v>
      </c>
      <c r="E9" s="139"/>
      <c r="F9" s="139"/>
      <c r="G9" s="139"/>
      <c r="H9" s="139"/>
      <c r="I9" s="139"/>
    </row>
    <row r="10" spans="1:24" s="40" customFormat="1">
      <c r="A10" s="166" t="s">
        <v>99</v>
      </c>
      <c r="B10" s="140">
        <f>SUM(B11:B14)</f>
        <v>0</v>
      </c>
      <c r="C10" s="140">
        <f>SUM(C11:C14)</f>
        <v>0</v>
      </c>
      <c r="D10" s="140">
        <f>SUM(D11:D14)</f>
        <v>0</v>
      </c>
      <c r="E10" s="139"/>
      <c r="F10" s="139"/>
      <c r="G10" s="139"/>
      <c r="H10" s="139"/>
      <c r="I10" s="139"/>
    </row>
    <row r="11" spans="1:24" s="40" customFormat="1">
      <c r="A11" s="166" t="s">
        <v>41</v>
      </c>
      <c r="B11" s="141">
        <f>COUNTIF($F$18:$F$49550,"*Passed")</f>
        <v>0</v>
      </c>
      <c r="C11" s="141">
        <f>COUNTIF($G$18:$G$49550,"*Passed")</f>
        <v>0</v>
      </c>
      <c r="D11" s="141">
        <f>COUNTIF($H$18:$H$49550,"*Passed")</f>
        <v>0</v>
      </c>
      <c r="E11" s="139"/>
      <c r="F11" s="139"/>
      <c r="G11" s="139"/>
      <c r="H11" s="139"/>
      <c r="I11" s="139"/>
    </row>
    <row r="12" spans="1:24" s="40" customFormat="1">
      <c r="A12" s="166" t="s">
        <v>43</v>
      </c>
      <c r="B12" s="141">
        <f>COUNTIF($F$18:$F$49270,"*Failed*")</f>
        <v>0</v>
      </c>
      <c r="C12" s="141">
        <f>COUNTIF($G$18:$G$49270,"*Failed*")</f>
        <v>0</v>
      </c>
      <c r="D12" s="141">
        <f>COUNTIF($H$18:$H$49270,"*Failed*")</f>
        <v>0</v>
      </c>
      <c r="E12" s="139"/>
      <c r="F12" s="139"/>
      <c r="G12" s="139"/>
      <c r="H12" s="139"/>
      <c r="I12" s="139"/>
    </row>
    <row r="13" spans="1:24" s="40" customFormat="1">
      <c r="A13" s="166" t="s">
        <v>45</v>
      </c>
      <c r="B13" s="141">
        <f>COUNTIF($F$18:$F$49270,"*Not Run*")</f>
        <v>0</v>
      </c>
      <c r="C13" s="141">
        <f>COUNTIF($G$18:$G$49270,"*Not Run*")</f>
        <v>0</v>
      </c>
      <c r="D13" s="141">
        <f>COUNTIF($H$18:$H$49270,"*Not Run*")</f>
        <v>0</v>
      </c>
      <c r="E13" s="135"/>
      <c r="F13" s="135"/>
      <c r="G13" s="135"/>
      <c r="H13" s="135"/>
      <c r="I13" s="135"/>
    </row>
    <row r="14" spans="1:24" s="40" customFormat="1">
      <c r="A14" s="166" t="s">
        <v>100</v>
      </c>
      <c r="B14" s="141">
        <f>COUNTIF($F$18:$F$49270,"*NA*")</f>
        <v>0</v>
      </c>
      <c r="C14" s="141">
        <f>COUNTIF($G$18:$G$49270,"*NA*")</f>
        <v>0</v>
      </c>
      <c r="D14" s="141">
        <f>COUNTIF($H$18:$H$49270,"*NA*")</f>
        <v>0</v>
      </c>
      <c r="E14" s="177"/>
      <c r="F14" s="135"/>
      <c r="G14" s="135"/>
      <c r="H14" s="135"/>
      <c r="I14" s="135"/>
    </row>
    <row r="15" spans="1:24" s="40" customFormat="1" ht="52.8">
      <c r="A15" s="166" t="s">
        <v>101</v>
      </c>
      <c r="B15" s="141">
        <f>COUNTIF($F$18:$F$49270,"*Passed in previous build*")</f>
        <v>0</v>
      </c>
      <c r="C15" s="141">
        <f>COUNTIF($G$18:$G$49270,"*Passed in previous build*")</f>
        <v>0</v>
      </c>
      <c r="D15" s="141">
        <f>COUNTIF($H$18:$H$49270,"*Passed in previous build*")</f>
        <v>0</v>
      </c>
      <c r="E15" s="135"/>
      <c r="F15" s="135"/>
      <c r="G15" s="135"/>
      <c r="H15" s="135"/>
      <c r="I15" s="135"/>
    </row>
    <row r="16" spans="1:24" s="41" customFormat="1">
      <c r="A16" s="186"/>
      <c r="B16" s="142"/>
      <c r="C16" s="142"/>
      <c r="D16" s="143"/>
      <c r="E16" s="178"/>
      <c r="F16" s="245" t="s">
        <v>98</v>
      </c>
      <c r="G16" s="246"/>
      <c r="H16" s="247"/>
      <c r="I16" s="178"/>
    </row>
    <row r="17" spans="1:9" s="41" customFormat="1" ht="39.6">
      <c r="A17" s="108" t="s">
        <v>102</v>
      </c>
      <c r="B17" s="108" t="s">
        <v>103</v>
      </c>
      <c r="C17" s="108" t="s">
        <v>104</v>
      </c>
      <c r="D17" s="108" t="s">
        <v>105</v>
      </c>
      <c r="E17" s="109" t="s">
        <v>106</v>
      </c>
      <c r="F17" s="108" t="s">
        <v>107</v>
      </c>
      <c r="G17" s="108" t="s">
        <v>108</v>
      </c>
      <c r="H17" s="108" t="s">
        <v>109</v>
      </c>
      <c r="I17" s="108" t="s">
        <v>110</v>
      </c>
    </row>
    <row r="18" spans="1:9" s="181" customFormat="1" ht="13.8">
      <c r="A18" s="180"/>
      <c r="B18" s="249" t="s">
        <v>227</v>
      </c>
      <c r="C18" s="250"/>
      <c r="D18" s="251"/>
      <c r="E18" s="134"/>
      <c r="F18" s="171"/>
      <c r="G18" s="171"/>
      <c r="H18" s="171"/>
      <c r="I18" s="134"/>
    </row>
    <row r="19" spans="1:9" s="43" customFormat="1" ht="39.6">
      <c r="A19" s="179">
        <v>1</v>
      </c>
      <c r="B19" s="132" t="s">
        <v>221</v>
      </c>
      <c r="C19" s="182"/>
      <c r="D19" s="146"/>
      <c r="E19" s="147"/>
      <c r="F19" s="132"/>
      <c r="G19" s="132"/>
      <c r="H19" s="132"/>
      <c r="I19" s="133"/>
    </row>
    <row r="20" spans="1:9" s="43" customFormat="1" ht="26.4">
      <c r="A20" s="179">
        <f ca="1">IF(OFFSET(A20,-1,0) ="",OFFSET(A20,-2,0)+1,OFFSET(A20,-1,0)+1 )</f>
        <v>2</v>
      </c>
      <c r="B20" s="189" t="s">
        <v>222</v>
      </c>
      <c r="C20" s="132"/>
      <c r="D20" s="146"/>
      <c r="E20" s="147"/>
      <c r="F20" s="132"/>
      <c r="G20" s="132"/>
      <c r="H20" s="132"/>
      <c r="I20" s="133"/>
    </row>
    <row r="21" spans="1:9" s="43" customFormat="1" ht="26.4">
      <c r="A21" s="179">
        <f t="shared" ref="A21:A24" ca="1" si="0">IF(OFFSET(A21,-1,0) ="",OFFSET(A21,-2,0)+1,OFFSET(A21,-1,0)+1 )</f>
        <v>3</v>
      </c>
      <c r="B21" s="189" t="s">
        <v>223</v>
      </c>
      <c r="C21" s="183"/>
      <c r="D21" s="184"/>
      <c r="E21" s="147"/>
      <c r="F21" s="132"/>
      <c r="G21" s="132"/>
      <c r="H21" s="132"/>
      <c r="I21" s="133"/>
    </row>
    <row r="22" spans="1:9" s="43" customFormat="1" ht="26.4">
      <c r="A22" s="179">
        <f t="shared" ca="1" si="0"/>
        <v>4</v>
      </c>
      <c r="B22" s="189" t="s">
        <v>224</v>
      </c>
      <c r="C22" s="183"/>
      <c r="D22" s="190"/>
      <c r="E22" s="147"/>
      <c r="F22" s="132"/>
      <c r="G22" s="132"/>
      <c r="H22" s="132"/>
      <c r="I22" s="133"/>
    </row>
    <row r="23" spans="1:9" s="43" customFormat="1" ht="26.4">
      <c r="A23" s="179">
        <f t="shared" ca="1" si="0"/>
        <v>5</v>
      </c>
      <c r="B23" s="189" t="s">
        <v>225</v>
      </c>
      <c r="C23" s="183"/>
      <c r="D23" s="190"/>
      <c r="E23" s="147"/>
      <c r="F23" s="132"/>
      <c r="G23" s="132"/>
      <c r="H23" s="132"/>
      <c r="I23" s="133"/>
    </row>
    <row r="24" spans="1:9" s="43" customFormat="1" ht="26.4">
      <c r="A24" s="179">
        <f t="shared" ca="1" si="0"/>
        <v>6</v>
      </c>
      <c r="B24" s="189" t="s">
        <v>226</v>
      </c>
      <c r="C24" s="183"/>
      <c r="D24" s="190"/>
      <c r="E24" s="147"/>
      <c r="F24" s="132"/>
      <c r="G24" s="132"/>
      <c r="H24" s="132"/>
      <c r="I24" s="133"/>
    </row>
  </sheetData>
  <mergeCells count="11">
    <mergeCell ref="B18:D18"/>
    <mergeCell ref="B5:D5"/>
    <mergeCell ref="B6:D6"/>
    <mergeCell ref="B7:D7"/>
    <mergeCell ref="B8:D8"/>
    <mergeCell ref="A1:D1"/>
    <mergeCell ref="A2:D2"/>
    <mergeCell ref="C3:D3"/>
    <mergeCell ref="B4:D4"/>
    <mergeCell ref="F16:H16"/>
    <mergeCell ref="E2:E3"/>
  </mergeCells>
  <dataValidations count="3">
    <dataValidation showDropDown="1" showErrorMessage="1" sqref="F16:H17" xr:uid="{00000000-0002-0000-0500-000002000000}"/>
    <dataValidation type="list" allowBlank="1" showErrorMessage="1" sqref="F25:H56" xr:uid="{00000000-0002-0000-0500-000000000000}">
      <formula1>#REF!</formula1>
      <formula2>0</formula2>
    </dataValidation>
    <dataValidation type="list" allowBlank="1" sqref="F18:H2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8" customWidth="1"/>
    <col min="2" max="2" width="16.109375" style="49" customWidth="1"/>
    <col min="3" max="3" width="19" style="49" customWidth="1"/>
    <col min="4" max="4" width="20.44140625" style="49" customWidth="1"/>
    <col min="5" max="5" width="16.33203125" style="49" customWidth="1"/>
    <col min="6" max="6" width="19" style="49" customWidth="1"/>
    <col min="7" max="7" width="15" style="51" customWidth="1"/>
    <col min="8" max="8" width="23.5546875" style="51" customWidth="1"/>
    <col min="9" max="9" width="25.44140625" style="51" customWidth="1"/>
    <col min="10" max="10" width="21" style="51" customWidth="1"/>
    <col min="11" max="11" width="11.44140625" style="51" customWidth="1"/>
    <col min="12" max="12" width="17.33203125" style="51" customWidth="1"/>
    <col min="13" max="13" width="17.33203125" style="49" customWidth="1"/>
    <col min="14" max="14" width="14.109375" style="49" customWidth="1"/>
    <col min="15" max="15" width="18.44140625" style="49" customWidth="1"/>
    <col min="16" max="16384" width="9.109375" style="49"/>
  </cols>
  <sheetData>
    <row r="1" spans="1:12">
      <c r="G1" s="50" t="s">
        <v>113</v>
      </c>
    </row>
    <row r="2" spans="1:12" s="53" customFormat="1" ht="24.6">
      <c r="A2" s="52"/>
      <c r="C2" s="270" t="s">
        <v>114</v>
      </c>
      <c r="D2" s="270"/>
      <c r="E2" s="270"/>
      <c r="F2" s="270"/>
      <c r="G2" s="270"/>
      <c r="H2" s="54" t="s">
        <v>115</v>
      </c>
      <c r="I2" s="55"/>
      <c r="J2" s="55"/>
      <c r="K2" s="55"/>
      <c r="L2" s="55"/>
    </row>
    <row r="3" spans="1:12" s="53" customFormat="1" ht="22.8">
      <c r="A3" s="52"/>
      <c r="C3" s="271" t="s">
        <v>116</v>
      </c>
      <c r="D3" s="271"/>
      <c r="E3" s="122"/>
      <c r="F3" s="272" t="s">
        <v>117</v>
      </c>
      <c r="G3" s="272"/>
      <c r="H3" s="55"/>
      <c r="I3" s="55"/>
      <c r="J3" s="56"/>
      <c r="K3" s="55"/>
      <c r="L3" s="55"/>
    </row>
    <row r="4" spans="1:12">
      <c r="A4" s="52"/>
      <c r="D4" s="57"/>
      <c r="E4" s="57"/>
      <c r="H4" s="58"/>
    </row>
    <row r="5" spans="1:12" s="59" customFormat="1" ht="14.4">
      <c r="A5" s="52"/>
      <c r="D5" s="60"/>
      <c r="E5" s="60"/>
      <c r="G5" s="61"/>
      <c r="H5" s="62"/>
      <c r="I5" s="61"/>
      <c r="J5" s="61"/>
      <c r="K5" s="61"/>
      <c r="L5" s="61"/>
    </row>
    <row r="6" spans="1:12" ht="21.75" customHeight="1">
      <c r="B6" s="254" t="s">
        <v>118</v>
      </c>
      <c r="C6" s="254"/>
      <c r="D6" s="63"/>
      <c r="E6" s="63"/>
      <c r="F6" s="63"/>
      <c r="G6" s="64"/>
      <c r="H6" s="64"/>
    </row>
    <row r="7" spans="1:12">
      <c r="B7" s="65" t="s">
        <v>119</v>
      </c>
      <c r="C7" s="66"/>
      <c r="D7" s="66"/>
      <c r="E7" s="66"/>
      <c r="F7" s="66"/>
      <c r="G7" s="67"/>
    </row>
    <row r="8" spans="1:12">
      <c r="A8" s="68" t="s">
        <v>58</v>
      </c>
      <c r="B8" s="125" t="s">
        <v>120</v>
      </c>
      <c r="C8" s="125" t="s">
        <v>121</v>
      </c>
      <c r="D8" s="125" t="s">
        <v>122</v>
      </c>
      <c r="E8" s="125" t="s">
        <v>123</v>
      </c>
      <c r="F8" s="125" t="s">
        <v>124</v>
      </c>
      <c r="G8" s="125" t="s">
        <v>125</v>
      </c>
      <c r="H8" s="125" t="s">
        <v>126</v>
      </c>
      <c r="I8" s="124" t="s">
        <v>127</v>
      </c>
      <c r="L8" s="49"/>
    </row>
    <row r="9" spans="1:12" s="94" customFormat="1" ht="14.4">
      <c r="A9" s="90"/>
      <c r="B9" s="91" t="s">
        <v>128</v>
      </c>
      <c r="C9" s="91" t="s">
        <v>129</v>
      </c>
      <c r="D9" s="91" t="s">
        <v>130</v>
      </c>
      <c r="E9" s="91" t="s">
        <v>131</v>
      </c>
      <c r="F9" s="91" t="s">
        <v>132</v>
      </c>
      <c r="G9" s="91" t="s">
        <v>133</v>
      </c>
      <c r="H9" s="91" t="s">
        <v>134</v>
      </c>
      <c r="I9" s="92"/>
      <c r="J9" s="93"/>
      <c r="K9" s="93"/>
    </row>
    <row r="10" spans="1:12">
      <c r="A10" s="69">
        <v>1</v>
      </c>
      <c r="B10" s="70" t="s">
        <v>66</v>
      </c>
      <c r="C10" s="70" t="s">
        <v>135</v>
      </c>
      <c r="D10" s="70" t="s">
        <v>136</v>
      </c>
      <c r="E10" s="70" t="s">
        <v>137</v>
      </c>
      <c r="F10" s="70" t="s">
        <v>138</v>
      </c>
      <c r="G10" s="70" t="s">
        <v>139</v>
      </c>
      <c r="H10" s="70" t="s">
        <v>139</v>
      </c>
      <c r="I10" s="71"/>
      <c r="L10" s="49"/>
    </row>
    <row r="11" spans="1:12" ht="20.25" customHeight="1">
      <c r="A11" s="69">
        <v>2</v>
      </c>
      <c r="B11" s="70" t="s">
        <v>67</v>
      </c>
      <c r="C11" s="70" t="s">
        <v>140</v>
      </c>
      <c r="D11" s="70" t="s">
        <v>141</v>
      </c>
      <c r="E11" s="70" t="s">
        <v>142</v>
      </c>
      <c r="F11" s="70" t="s">
        <v>138</v>
      </c>
      <c r="G11" s="70" t="s">
        <v>139</v>
      </c>
      <c r="H11" s="70" t="s">
        <v>143</v>
      </c>
      <c r="I11" s="71" t="s">
        <v>144</v>
      </c>
      <c r="L11" s="49"/>
    </row>
    <row r="12" spans="1:12" ht="20.25" customHeight="1">
      <c r="A12" s="69">
        <v>3</v>
      </c>
      <c r="B12" s="70" t="s">
        <v>145</v>
      </c>
      <c r="C12" s="70" t="s">
        <v>146</v>
      </c>
      <c r="D12" s="70" t="s">
        <v>141</v>
      </c>
      <c r="E12" s="70" t="s">
        <v>137</v>
      </c>
      <c r="F12" s="70" t="s">
        <v>147</v>
      </c>
      <c r="G12" s="70" t="s">
        <v>139</v>
      </c>
      <c r="H12" s="70" t="s">
        <v>139</v>
      </c>
      <c r="I12" s="71"/>
      <c r="L12" s="49"/>
    </row>
    <row r="13" spans="1:12" ht="15" customHeight="1">
      <c r="B13" s="72"/>
      <c r="C13" s="66"/>
      <c r="D13" s="66"/>
      <c r="E13" s="66"/>
      <c r="F13" s="66"/>
      <c r="G13" s="67"/>
    </row>
    <row r="14" spans="1:12" ht="21.75" customHeight="1">
      <c r="B14" s="254" t="s">
        <v>148</v>
      </c>
      <c r="C14" s="254"/>
      <c r="D14" s="254"/>
      <c r="E14" s="63"/>
      <c r="F14" s="63"/>
      <c r="G14" s="64"/>
      <c r="H14" s="64"/>
    </row>
    <row r="15" spans="1:12">
      <c r="B15" s="65" t="s">
        <v>149</v>
      </c>
      <c r="C15" s="66"/>
      <c r="D15" s="66"/>
      <c r="E15" s="66"/>
      <c r="F15" s="66"/>
      <c r="G15" s="67"/>
    </row>
    <row r="16" spans="1:12" ht="31.5" customHeight="1">
      <c r="A16" s="68" t="s">
        <v>58</v>
      </c>
      <c r="B16" s="125" t="s">
        <v>150</v>
      </c>
      <c r="C16" s="125" t="s">
        <v>41</v>
      </c>
      <c r="D16" s="125" t="s">
        <v>43</v>
      </c>
      <c r="E16" s="125" t="s">
        <v>143</v>
      </c>
      <c r="F16" s="125" t="s">
        <v>45</v>
      </c>
      <c r="G16" s="125" t="s">
        <v>151</v>
      </c>
      <c r="L16" s="49"/>
    </row>
    <row r="17" spans="1:12" s="94" customFormat="1" ht="52.8">
      <c r="A17" s="90"/>
      <c r="B17" s="91" t="s">
        <v>128</v>
      </c>
      <c r="C17" s="95" t="s">
        <v>152</v>
      </c>
      <c r="D17" s="95" t="s">
        <v>153</v>
      </c>
      <c r="E17" s="95" t="s">
        <v>154</v>
      </c>
      <c r="F17" s="95" t="s">
        <v>155</v>
      </c>
      <c r="G17" s="95" t="s">
        <v>156</v>
      </c>
      <c r="H17" s="93"/>
      <c r="I17" s="93"/>
      <c r="J17" s="93"/>
      <c r="K17" s="93"/>
    </row>
    <row r="18" spans="1:12">
      <c r="A18" s="69">
        <v>1</v>
      </c>
      <c r="B18" s="70" t="s">
        <v>66</v>
      </c>
      <c r="C18" s="73">
        <f>VALIDATION!D11</f>
        <v>0</v>
      </c>
      <c r="D18" s="73">
        <f>VALIDATION!D12</f>
        <v>0</v>
      </c>
      <c r="E18" s="73">
        <f>VALIDATION!D14</f>
        <v>0</v>
      </c>
      <c r="F18" s="73">
        <f>VALIDATION!D13</f>
        <v>0</v>
      </c>
      <c r="G18" s="73">
        <f>VALIDATION!D15</f>
        <v>0</v>
      </c>
      <c r="L18" s="49"/>
    </row>
    <row r="19" spans="1:12" ht="20.25" customHeight="1">
      <c r="A19" s="69">
        <v>2</v>
      </c>
      <c r="B19" s="70" t="s">
        <v>145</v>
      </c>
      <c r="C19" s="73" t="e">
        <f>#REF!</f>
        <v>#REF!</v>
      </c>
      <c r="D19" s="73" t="e">
        <f>#REF!</f>
        <v>#REF!</v>
      </c>
      <c r="E19" s="73" t="e">
        <f>#REF!</f>
        <v>#REF!</v>
      </c>
      <c r="F19" s="73" t="e">
        <f>#REF!</f>
        <v>#REF!</v>
      </c>
      <c r="G19" s="73" t="e">
        <f>#REF!</f>
        <v>#REF!</v>
      </c>
      <c r="L19" s="49"/>
    </row>
    <row r="20" spans="1:12" ht="20.25" customHeight="1">
      <c r="A20" s="69">
        <v>3</v>
      </c>
      <c r="B20" s="70" t="s">
        <v>99</v>
      </c>
      <c r="C20" s="73" t="e">
        <f>SUM(C18:C19)</f>
        <v>#REF!</v>
      </c>
      <c r="D20" s="73" t="e">
        <f t="shared" ref="D20:G20" si="0">SUM(D18:D19)</f>
        <v>#REF!</v>
      </c>
      <c r="E20" s="73" t="e">
        <f t="shared" si="0"/>
        <v>#REF!</v>
      </c>
      <c r="F20" s="73" t="e">
        <f t="shared" si="0"/>
        <v>#REF!</v>
      </c>
      <c r="G20" s="73" t="e">
        <f t="shared" si="0"/>
        <v>#REF!</v>
      </c>
      <c r="L20" s="49"/>
    </row>
    <row r="21" spans="1:12" ht="20.25" customHeight="1">
      <c r="A21" s="75"/>
      <c r="B21" s="76"/>
      <c r="C21" s="89" t="s">
        <v>157</v>
      </c>
      <c r="D21" s="88" t="e">
        <f>SUM(C20,D20,G20)/SUM(C20:G20)</f>
        <v>#REF!</v>
      </c>
      <c r="E21" s="77"/>
      <c r="F21" s="77"/>
      <c r="G21" s="77"/>
      <c r="L21" s="49"/>
    </row>
    <row r="22" spans="1:12">
      <c r="B22" s="72"/>
      <c r="C22" s="66"/>
      <c r="D22" s="66"/>
      <c r="E22" s="66"/>
      <c r="F22" s="66"/>
      <c r="G22" s="67"/>
    </row>
    <row r="23" spans="1:12" ht="21.75" customHeight="1">
      <c r="B23" s="254" t="s">
        <v>158</v>
      </c>
      <c r="C23" s="254"/>
      <c r="D23" s="254"/>
      <c r="E23" s="63"/>
      <c r="F23" s="63"/>
      <c r="G23" s="64"/>
      <c r="H23" s="64"/>
    </row>
    <row r="24" spans="1:12" ht="21.75" customHeight="1">
      <c r="B24" s="65" t="s">
        <v>159</v>
      </c>
      <c r="C24" s="123"/>
      <c r="D24" s="123"/>
      <c r="E24" s="63"/>
      <c r="F24" s="63"/>
      <c r="G24" s="64"/>
      <c r="H24" s="64"/>
    </row>
    <row r="25" spans="1:12" ht="14.4">
      <c r="B25" s="74" t="s">
        <v>160</v>
      </c>
      <c r="C25" s="66"/>
      <c r="D25" s="66"/>
      <c r="E25" s="66"/>
      <c r="F25" s="66"/>
      <c r="G25" s="67"/>
    </row>
    <row r="26" spans="1:12" ht="18.75" customHeight="1">
      <c r="A26" s="68" t="s">
        <v>58</v>
      </c>
      <c r="B26" s="125" t="s">
        <v>161</v>
      </c>
      <c r="C26" s="125" t="s">
        <v>162</v>
      </c>
      <c r="D26" s="125" t="s">
        <v>163</v>
      </c>
      <c r="E26" s="125" t="s">
        <v>164</v>
      </c>
      <c r="F26" s="125" t="s">
        <v>165</v>
      </c>
      <c r="G26" s="273" t="s">
        <v>110</v>
      </c>
      <c r="H26" s="274"/>
    </row>
    <row r="27" spans="1:12">
      <c r="A27" s="69">
        <v>1</v>
      </c>
      <c r="B27" s="70" t="s">
        <v>166</v>
      </c>
      <c r="C27" s="73" t="e">
        <f>COUNTIFS(#REF!, "*Critical*",#REF!,"*Open*")</f>
        <v>#REF!</v>
      </c>
      <c r="D27" s="73" t="e">
        <f>COUNTIFS(#REF!, "*Critical*",#REF!,"*Resolved*")</f>
        <v>#REF!</v>
      </c>
      <c r="E27" s="73" t="e">
        <f>COUNTIFS(#REF!, "*Critical*",#REF!,"*Reopened*")</f>
        <v>#REF!</v>
      </c>
      <c r="F27" s="73" t="e">
        <f>COUNTIFS(#REF!, "*Critical*",#REF!,"*Closed*") + COUNTIFS(#REF!, "*Critical*",#REF!,"*Ready for client test*")</f>
        <v>#REF!</v>
      </c>
      <c r="G27" s="265"/>
      <c r="H27" s="266"/>
    </row>
    <row r="28" spans="1:12" ht="20.25" customHeight="1">
      <c r="A28" s="69">
        <v>2</v>
      </c>
      <c r="B28" s="70" t="s">
        <v>167</v>
      </c>
      <c r="C28" s="73" t="e">
        <f>COUNTIFS(#REF!, "*Major*",#REF!,"*Open*")</f>
        <v>#REF!</v>
      </c>
      <c r="D28" s="73" t="e">
        <f>COUNTIFS(#REF!, "*Major*",#REF!,"*Resolved*")</f>
        <v>#REF!</v>
      </c>
      <c r="E28" s="73" t="e">
        <f>COUNTIFS(#REF!, "*Major*",#REF!,"*Reopened*")</f>
        <v>#REF!</v>
      </c>
      <c r="F28" s="73" t="e">
        <f>COUNTIFS(#REF!, "*Major*",#REF!,"*Closed*") + COUNTIFS(#REF!, "*Major*",#REF!,"*Ready for client test*")</f>
        <v>#REF!</v>
      </c>
      <c r="G28" s="265"/>
      <c r="H28" s="266"/>
    </row>
    <row r="29" spans="1:12" ht="20.25" customHeight="1">
      <c r="A29" s="69">
        <v>3</v>
      </c>
      <c r="B29" s="70" t="s">
        <v>168</v>
      </c>
      <c r="C29" s="73" t="e">
        <f>COUNTIFS(#REF!, "*Normal*",#REF!,"*Open*")</f>
        <v>#REF!</v>
      </c>
      <c r="D29" s="73" t="e">
        <f>COUNTIFS(#REF!, "*Normal*",#REF!,"*Resolved*")</f>
        <v>#REF!</v>
      </c>
      <c r="E29" s="73" t="e">
        <f>COUNTIFS(#REF!, "*Normal*",#REF!,"*Reopened*")</f>
        <v>#REF!</v>
      </c>
      <c r="F29" s="73" t="e">
        <f>COUNTIFS(#REF!, "*Normal*",#REF!,"*Closed*") + COUNTIFS(#REF!, "*Normal*",#REF!,"*Ready for client test*")</f>
        <v>#REF!</v>
      </c>
      <c r="G29" s="265"/>
      <c r="H29" s="266"/>
    </row>
    <row r="30" spans="1:12" ht="20.25" customHeight="1">
      <c r="A30" s="69">
        <v>4</v>
      </c>
      <c r="B30" s="70" t="s">
        <v>169</v>
      </c>
      <c r="C30" s="73" t="e">
        <f>COUNTIFS(#REF!, "*Minor*",#REF!,"*Open*")</f>
        <v>#REF!</v>
      </c>
      <c r="D30" s="73" t="e">
        <f>COUNTIFS(#REF!, "*Minor*",#REF!,"*Resolved*")</f>
        <v>#REF!</v>
      </c>
      <c r="E30" s="73" t="e">
        <f>COUNTIFS(#REF!, "*Minor*",#REF!,"*Reopened*")</f>
        <v>#REF!</v>
      </c>
      <c r="F30" s="73" t="e">
        <f>COUNTIFS(#REF!, "*Minor*",#REF!,"*Closed*") + COUNTIFS(#REF!, "*Minor*",#REF!,"*Ready for client test*")</f>
        <v>#REF!</v>
      </c>
      <c r="G30" s="265"/>
      <c r="H30" s="266"/>
    </row>
    <row r="31" spans="1:12" ht="20.25" customHeight="1">
      <c r="A31" s="69"/>
      <c r="B31" s="68" t="s">
        <v>99</v>
      </c>
      <c r="C31" s="68" t="e">
        <f>SUM(C27:C30)</f>
        <v>#REF!</v>
      </c>
      <c r="D31" s="68">
        <v>0</v>
      </c>
      <c r="E31" s="68">
        <v>0</v>
      </c>
      <c r="F31" s="68" t="e">
        <f>SUM(F27:F30)</f>
        <v>#REF!</v>
      </c>
      <c r="G31" s="265"/>
      <c r="H31" s="266"/>
    </row>
    <row r="32" spans="1:12" ht="20.25" customHeight="1">
      <c r="A32" s="75"/>
      <c r="B32" s="76"/>
      <c r="C32" s="77"/>
      <c r="D32" s="77"/>
      <c r="E32" s="77"/>
      <c r="F32" s="77"/>
      <c r="G32" s="77"/>
      <c r="H32" s="77"/>
    </row>
    <row r="33" spans="1:12" ht="14.4">
      <c r="B33" s="74" t="s">
        <v>170</v>
      </c>
      <c r="C33" s="66"/>
      <c r="D33" s="66"/>
      <c r="E33" s="66"/>
      <c r="F33" s="66"/>
      <c r="G33" s="67"/>
    </row>
    <row r="34" spans="1:12" ht="18.75" customHeight="1">
      <c r="A34" s="68" t="s">
        <v>58</v>
      </c>
      <c r="B34" s="125" t="s">
        <v>171</v>
      </c>
      <c r="C34" s="125" t="s">
        <v>172</v>
      </c>
      <c r="D34" s="125" t="s">
        <v>173</v>
      </c>
      <c r="E34" s="125" t="s">
        <v>124</v>
      </c>
      <c r="F34" s="259" t="s">
        <v>127</v>
      </c>
      <c r="G34" s="261"/>
    </row>
    <row r="35" spans="1:12" s="94" customFormat="1" ht="14.4">
      <c r="A35" s="90"/>
      <c r="B35" s="91" t="s">
        <v>174</v>
      </c>
      <c r="C35" s="95" t="s">
        <v>175</v>
      </c>
      <c r="D35" s="95" t="s">
        <v>176</v>
      </c>
      <c r="E35" s="95" t="s">
        <v>132</v>
      </c>
      <c r="F35" s="268"/>
      <c r="G35" s="269"/>
      <c r="H35" s="93"/>
      <c r="I35" s="93"/>
      <c r="J35" s="93"/>
      <c r="K35" s="93"/>
      <c r="L35" s="93"/>
    </row>
    <row r="36" spans="1:12">
      <c r="A36" s="69">
        <v>1</v>
      </c>
      <c r="B36" s="70" t="s">
        <v>112</v>
      </c>
      <c r="C36" s="73" t="s">
        <v>177</v>
      </c>
      <c r="D36" s="73" t="s">
        <v>169</v>
      </c>
      <c r="E36" s="73" t="s">
        <v>138</v>
      </c>
      <c r="F36" s="265"/>
      <c r="G36" s="266"/>
    </row>
    <row r="37" spans="1:12" ht="20.25" customHeight="1">
      <c r="A37" s="69">
        <v>2</v>
      </c>
      <c r="B37" s="70" t="s">
        <v>111</v>
      </c>
      <c r="C37" s="73" t="s">
        <v>178</v>
      </c>
      <c r="D37" s="73" t="s">
        <v>169</v>
      </c>
      <c r="E37" s="73" t="s">
        <v>138</v>
      </c>
      <c r="F37" s="265"/>
      <c r="G37" s="266"/>
    </row>
    <row r="38" spans="1:12" ht="20.25" customHeight="1">
      <c r="A38" s="75"/>
      <c r="B38" s="76"/>
      <c r="C38" s="77"/>
      <c r="D38" s="77"/>
      <c r="E38" s="77"/>
      <c r="F38" s="77"/>
      <c r="G38" s="77"/>
      <c r="H38" s="77"/>
    </row>
    <row r="39" spans="1:12" ht="21.75" customHeight="1">
      <c r="B39" s="254" t="s">
        <v>179</v>
      </c>
      <c r="C39" s="254"/>
      <c r="D39" s="63"/>
      <c r="E39" s="63"/>
      <c r="F39" s="63"/>
      <c r="G39" s="64"/>
      <c r="H39" s="64"/>
    </row>
    <row r="40" spans="1:12">
      <c r="B40" s="65" t="s">
        <v>180</v>
      </c>
      <c r="C40" s="66"/>
      <c r="D40" s="66"/>
      <c r="E40" s="66"/>
      <c r="F40" s="66"/>
      <c r="G40" s="67"/>
    </row>
    <row r="41" spans="1:12" ht="18.75" customHeight="1">
      <c r="A41" s="68" t="s">
        <v>58</v>
      </c>
      <c r="B41" s="125" t="s">
        <v>62</v>
      </c>
      <c r="C41" s="267" t="s">
        <v>181</v>
      </c>
      <c r="D41" s="267"/>
      <c r="E41" s="267" t="s">
        <v>182</v>
      </c>
      <c r="F41" s="267"/>
      <c r="G41" s="267"/>
      <c r="H41" s="68" t="s">
        <v>183</v>
      </c>
    </row>
    <row r="42" spans="1:12" ht="34.5" customHeight="1">
      <c r="A42" s="69">
        <v>1</v>
      </c>
      <c r="B42" s="126" t="s">
        <v>184</v>
      </c>
      <c r="C42" s="264" t="s">
        <v>185</v>
      </c>
      <c r="D42" s="264"/>
      <c r="E42" s="264" t="s">
        <v>186</v>
      </c>
      <c r="F42" s="264"/>
      <c r="G42" s="264"/>
      <c r="H42" s="78"/>
    </row>
    <row r="43" spans="1:12" ht="34.5" customHeight="1">
      <c r="A43" s="69">
        <v>2</v>
      </c>
      <c r="B43" s="126" t="s">
        <v>184</v>
      </c>
      <c r="C43" s="264" t="s">
        <v>185</v>
      </c>
      <c r="D43" s="264"/>
      <c r="E43" s="264" t="s">
        <v>186</v>
      </c>
      <c r="F43" s="264"/>
      <c r="G43" s="264"/>
      <c r="H43" s="78"/>
    </row>
    <row r="44" spans="1:12" ht="34.5" customHeight="1">
      <c r="A44" s="69">
        <v>3</v>
      </c>
      <c r="B44" s="126" t="s">
        <v>184</v>
      </c>
      <c r="C44" s="264" t="s">
        <v>185</v>
      </c>
      <c r="D44" s="264"/>
      <c r="E44" s="264" t="s">
        <v>186</v>
      </c>
      <c r="F44" s="264"/>
      <c r="G44" s="264"/>
      <c r="H44" s="78"/>
    </row>
    <row r="45" spans="1:12">
      <c r="B45" s="79"/>
      <c r="C45" s="79"/>
      <c r="D45" s="79"/>
      <c r="E45" s="80"/>
      <c r="F45" s="66"/>
      <c r="G45" s="67"/>
    </row>
    <row r="46" spans="1:12" ht="21.75" customHeight="1">
      <c r="B46" s="254" t="s">
        <v>187</v>
      </c>
      <c r="C46" s="254"/>
      <c r="D46" s="63"/>
      <c r="E46" s="63"/>
      <c r="F46" s="63"/>
      <c r="G46" s="64"/>
      <c r="H46" s="64"/>
    </row>
    <row r="47" spans="1:12">
      <c r="B47" s="65" t="s">
        <v>188</v>
      </c>
      <c r="C47" s="79"/>
      <c r="D47" s="79"/>
      <c r="E47" s="80"/>
      <c r="F47" s="66"/>
      <c r="G47" s="67"/>
    </row>
    <row r="48" spans="1:12" s="82" customFormat="1" ht="21" customHeight="1">
      <c r="A48" s="255" t="s">
        <v>58</v>
      </c>
      <c r="B48" s="257" t="s">
        <v>189</v>
      </c>
      <c r="C48" s="259" t="s">
        <v>190</v>
      </c>
      <c r="D48" s="260"/>
      <c r="E48" s="260"/>
      <c r="F48" s="261"/>
      <c r="G48" s="262" t="s">
        <v>157</v>
      </c>
      <c r="H48" s="262" t="s">
        <v>189</v>
      </c>
      <c r="I48" s="252" t="s">
        <v>191</v>
      </c>
      <c r="J48" s="81"/>
      <c r="K48" s="81"/>
      <c r="L48" s="81"/>
    </row>
    <row r="49" spans="1:9">
      <c r="A49" s="256"/>
      <c r="B49" s="258"/>
      <c r="C49" s="83" t="s">
        <v>166</v>
      </c>
      <c r="D49" s="83" t="s">
        <v>167</v>
      </c>
      <c r="E49" s="84" t="s">
        <v>168</v>
      </c>
      <c r="F49" s="84" t="s">
        <v>169</v>
      </c>
      <c r="G49" s="263"/>
      <c r="H49" s="263"/>
      <c r="I49" s="253"/>
    </row>
    <row r="50" spans="1:9" ht="39.6">
      <c r="A50" s="256"/>
      <c r="B50" s="258"/>
      <c r="C50" s="97" t="s">
        <v>192</v>
      </c>
      <c r="D50" s="97" t="s">
        <v>193</v>
      </c>
      <c r="E50" s="97" t="s">
        <v>194</v>
      </c>
      <c r="F50" s="97" t="s">
        <v>195</v>
      </c>
      <c r="G50" s="96" t="s">
        <v>196</v>
      </c>
      <c r="H50" s="96" t="s">
        <v>197</v>
      </c>
      <c r="I50" s="96" t="s">
        <v>197</v>
      </c>
    </row>
    <row r="51" spans="1:9" ht="39.6">
      <c r="A51" s="69">
        <v>1</v>
      </c>
      <c r="B51" s="90" t="s">
        <v>198</v>
      </c>
      <c r="C51" s="97" t="s">
        <v>192</v>
      </c>
      <c r="D51" s="97" t="s">
        <v>193</v>
      </c>
      <c r="E51" s="97" t="s">
        <v>194</v>
      </c>
      <c r="F51" s="97" t="s">
        <v>195</v>
      </c>
      <c r="G51" s="85" t="s">
        <v>196</v>
      </c>
      <c r="H51" s="85" t="s">
        <v>197</v>
      </c>
      <c r="I51" s="85" t="s">
        <v>197</v>
      </c>
    </row>
    <row r="52" spans="1:9">
      <c r="A52" s="69">
        <v>2</v>
      </c>
      <c r="B52" s="69" t="s">
        <v>65</v>
      </c>
      <c r="C52" s="85">
        <v>0</v>
      </c>
      <c r="D52" s="85">
        <v>0</v>
      </c>
      <c r="E52" s="85">
        <v>0</v>
      </c>
      <c r="F52" s="85" t="e">
        <f>SUM(C31:E31)</f>
        <v>#REF!</v>
      </c>
      <c r="G52" s="98" t="e">
        <f>D21</f>
        <v>#REF!</v>
      </c>
      <c r="H52" s="85" t="s">
        <v>197</v>
      </c>
      <c r="I52" s="85" t="s">
        <v>197</v>
      </c>
    </row>
    <row r="53" spans="1:9" ht="18.75" customHeight="1">
      <c r="B53" s="86"/>
    </row>
    <row r="54" spans="1:9">
      <c r="B54" s="87"/>
    </row>
    <row r="55" spans="1:9">
      <c r="B55" s="87"/>
    </row>
    <row r="56" spans="1:9">
      <c r="B56" s="87"/>
    </row>
    <row r="57" spans="1:9">
      <c r="B57" s="87"/>
    </row>
    <row r="58" spans="1:9">
      <c r="B58" s="87"/>
    </row>
    <row r="59" spans="1:9">
      <c r="B59" s="87"/>
    </row>
    <row r="60" spans="1:9">
      <c r="B60" s="87"/>
    </row>
    <row r="61" spans="1:9">
      <c r="B61" s="87"/>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VALIDATION</vt:lpstr>
      <vt:lpstr>FUNCTION</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2022-11-02T03:58:12Z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