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5/"/>
    </mc:Choice>
  </mc:AlternateContent>
  <xr:revisionPtr revIDLastSave="1" documentId="8_{18D423DF-D078-4CEB-B547-975811149822}" xr6:coauthVersionLast="47" xr6:coauthVersionMax="47" xr10:uidLastSave="{21C4D5D1-80C2-470B-9306-096E9FFA7075}"/>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6" i="8" s="1"/>
  <c r="A27" i="8" l="1"/>
  <c r="A28" i="8" s="1"/>
  <c r="A29" i="8" l="1"/>
  <c r="A30" i="8" s="1"/>
  <c r="F30" i="10"/>
  <c r="F29" i="10"/>
  <c r="F28" i="10"/>
  <c r="F27" i="10"/>
  <c r="E30" i="10"/>
  <c r="E29" i="10"/>
  <c r="E28" i="10"/>
  <c r="E27" i="10"/>
  <c r="D30" i="10"/>
  <c r="D29" i="10"/>
  <c r="D28" i="10"/>
  <c r="D27" i="10"/>
  <c r="C30" i="10" l="1"/>
  <c r="C29" i="10"/>
  <c r="C28" i="10"/>
  <c r="C27" i="10"/>
  <c r="C31" i="10" l="1"/>
  <c r="F52" i="10" s="1"/>
  <c r="C19" i="10"/>
  <c r="C11" i="8"/>
  <c r="B11" i="8"/>
  <c r="D11" i="8"/>
  <c r="G19" i="10"/>
  <c r="E19" i="10"/>
  <c r="F19" i="10"/>
  <c r="D19" i="10"/>
  <c r="F31" i="10"/>
  <c r="D15" i="8"/>
  <c r="C15" i="8"/>
  <c r="B15" i="8"/>
  <c r="C18" i="10" l="1"/>
  <c r="C20" i="10" s="1"/>
  <c r="G18" i="10"/>
  <c r="G20" i="10" s="1"/>
  <c r="D14" i="8"/>
  <c r="C14" i="8"/>
  <c r="B14" i="8"/>
  <c r="D13" i="8"/>
  <c r="C13" i="8"/>
  <c r="B13" i="8"/>
  <c r="D12" i="8"/>
  <c r="C12" i="8"/>
  <c r="B12" i="8"/>
  <c r="D9" i="8"/>
  <c r="C9" i="8"/>
  <c r="B9" i="8"/>
  <c r="E18" i="10" l="1"/>
  <c r="E20" i="10" s="1"/>
  <c r="D18" i="10"/>
  <c r="D20" i="10" s="1"/>
  <c r="B10" i="8"/>
  <c r="D10" i="8"/>
  <c r="F18" i="10"/>
  <c r="F20" i="10" s="1"/>
  <c r="D21" i="10" s="1"/>
  <c r="G52" i="10" s="1"/>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<sst xmlns="http://schemas.openxmlformats.org/spreadsheetml/2006/main" count="305" uniqueCount="226">
  <si>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</si>
  <si>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</si>
  <si>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</si>
  <si>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</si>
  <si>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</si>
  <si>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</si>
  <si>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</si>
  <si>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</si>
  <si>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</si>
  <si>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</si>
  <si>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</si>
  <si>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</si>
  <si>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</si>
  <si>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</si>
  <si>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</si>
  <si>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</si>
  <si>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</si>
  <si>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</si>
  <si>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</si>
  <si>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</si>
  <si>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</si>
  <si>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</si>
  <si>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</si>
  <si>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</si>
  <si>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</si>
  <si>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</si>
  <si>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</si>
  <si>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</si>
  <si>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</si>
  <si>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</si>
  <si>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</si>
  <si>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</si>
  <si>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</si>
  <si>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</si>
  <si>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</si>
  <si>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</si>
  <si>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</si>
  <si>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</si>
  <si>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</si>
  <si>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</si>
  <si>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</si>
  <si>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</si>
  <si>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</si>
  <si>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</si>
  <si>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</si>
  <si>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</si>
  <si>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</si>
  <si>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</si>
  <si>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</si>
  <si>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</si>
  <si>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</si>
  <si>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</si>
  <si>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</si>
  <si>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</si>
  <si>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</si>
  <si>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</si>
  <si>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</si>
  <si>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</si>
  <si>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</si>
  <si>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</si>
  <si>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</si>
  <si>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</si>
  <si>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</si>
  <si>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</si>
  <si>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</si>
  <si>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</si>
  <si>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</si>
  <si>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</si>
  <si>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</si>
  <si>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</si>
  <si>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</si>
  <si>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</si>
  <si>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</si>
  <si>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</si>
  <si>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</si>
  <si>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</si>
  <si>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</si>
  <si>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</si>
  <si>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</si>
  <si>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</si>
  <si>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</si>
  <si>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</si>
  <si>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</si>
  <si>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</si>
  <si>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</si>
  <si>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</si>
  <si>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</si>
  <si>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</si>
  <si>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</si>
  <si>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</si>
  <si>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</si>
  <si>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</si>
  <si>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</si>
  <si>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</si>
  <si>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</si>
  <si>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</si>
  <si>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</si>
  <si>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</si>
  <si>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</si>
  <si>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</si>
  <si>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</si>
  <si>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</si>
  <si>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</si>
  <si>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</si>
  <si>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</si>
  <si>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</si>
  <si>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</si>
  <si>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</si>
  <si>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</si>
  <si>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</si>
  <si>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</si>
  <si>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</si>
  <si>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</si>
  <si>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</si>
  <si>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</si>
  <si>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</si>
  <si>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</si>
  <si>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</si>
  <si>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</si>
  <si>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</si>
  <si>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</si>
  <si>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</si>
  <si>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</si>
  <si>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</si>
  <si>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</si>
  <si>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</si>
  <si>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</si>
  <si>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</si>
  <si>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</si>
  <si>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</si>
  <si>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</si>
  <si>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</si>
  <si>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</si>
  <si>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</si>
  <si>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</si>
  <si>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</si>
  <si>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</si>
  <si>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</si>
  <si>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</si>
  <si>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</si>
  <si>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</si>
  <si>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</si>
  <si>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</si>
  <si>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</si>
  <si>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</si>
  <si>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</si>
  <si>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</si>
  <si>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</si>
  <si>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</si>
  <si>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</si>
  <si>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</si>
  <si>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</si>
  <si>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</si>
  <si>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</si>
  <si>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</si>
  <si>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</si>
  <si>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</si>
  <si>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</si>
  <si>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</si>
  <si>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</si>
  <si>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</si>
  <si>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</si>
  <si>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</si>
  <si>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</si>
  <si>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</si>
  <si>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</si>
  <si>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</si>
  <si>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</si>
  <si>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</si>
  <si>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</si>
  <si>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</si>
  <si>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</si>
  <si>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</si>
  <si>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</si>
  <si>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</si>
  <si>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</si>
  <si>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</si>
  <si>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</si>
  <si>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</si>
  <si>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</si>
  <si>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</si>
  <si>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</si>
  <si>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</si>
  <si>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</si>
  <si>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</si>
  <si>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</si>
  <si>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</si>
  <si>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</si>
  <si>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</si>
  <si>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</si>
  <si>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</si>
  <si>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</si>
  <si>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</si>
  <si>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</si>
  <si>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</si>
  <si>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</si>
  <si>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</si>
  <si>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</si>
  <si>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</si>
  <si>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Check UI</t>
  </si>
  <si>
    <t>Check UI of 'Delete Address' page</t>
  </si>
  <si>
    <t>Check UI following UI checklist</t>
  </si>
  <si>
    <t>Work the same as UI checklist</t>
  </si>
  <si>
    <t>Verify that after clicking on the 'Cancel' button, the address will still display in the address book</t>
  </si>
  <si>
    <t>Verify that after clicking on the 'Delete' button, the address will not display in the address book</t>
  </si>
  <si>
    <t>Verify users cannot delete default address</t>
  </si>
  <si>
    <t>Verify that after clicking on the 'x' button, the confirmation pop-up will disappear</t>
  </si>
  <si>
    <t>Verify the 'Edit' button is clickable</t>
  </si>
  <si>
    <t>1. Click on the 'Edit' button</t>
  </si>
  <si>
    <t>The 'Edit My Address' page will display</t>
  </si>
  <si>
    <t>The confirmation pop-up will display</t>
  </si>
  <si>
    <t>Verify the 'Delete' icon is clickable</t>
  </si>
  <si>
    <t>The confirmation pop-up will disappear</t>
  </si>
  <si>
    <t>- The confirmation pop-up will disappear
- The address will still remain in the Address book</t>
  </si>
  <si>
    <t>- The confirmation pop-up will disappear
- The address will not display in Address book</t>
  </si>
  <si>
    <t>Error message: "You cannot delete your default address" will be displayed</t>
  </si>
  <si>
    <t>1. Click on the 'Edit' button
2. Click on the 'Delete' icon</t>
  </si>
  <si>
    <t>Pre-condition: Navigate to the 'Edit my Address' page of a normal address
1. Click on the 'Delete' icon
2. Click on the 'Delete' button in the confirmation pop-up</t>
  </si>
  <si>
    <t>Pre-condition: Navigate to the 'Edit my Address' page of the default address
1. Click on 'Delete' icon</t>
  </si>
  <si>
    <t>Pre-condition: Navigate to the 'Edit my Address' page of a normal address
1. Click on the 'Delete' icon
2. Click on the 'Cancel' button in the confirmation pop-up</t>
  </si>
  <si>
    <t>Pre-condition: Navigate to the 'Edit my Address' page of a normal address
1. Click on the 'Delete' icon
2. Click on the 'x' button in the confirmation pop-up</t>
  </si>
  <si>
    <t>2. Validation</t>
  </si>
  <si>
    <t>Pre-condition: Navigate to the 'Address Book' page</t>
  </si>
  <si>
    <t>3. Function</t>
  </si>
  <si>
    <t>Verify users can close the confirmation pop-up by pressing 'Esc' button on the keyboard</t>
  </si>
  <si>
    <t>Pre-condition: Navigate to the 'Edit my Address' page of a normal address
1. Click on the 'Delete' icon
2. Press 'Esc' button on the keyboard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</si>
</sst>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FFFF00"/>
        <bgColor indexed="26"/>
      </patternFill>
    </fill>
    <fill>
      <patternFill patternType="solid">
        <fgColor rgb="FFFFFF00"/>
        <bgColor indexed="41"/>
      </patternFill>
    </fill>
  </fills>
  <borders count="3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rgb="FFBFBFBF"/>
      </left>
      <right style="thin">
        <color theme="0" tint="-0.249977111117893"/>
      </right>
      <top style="thin">
        <color rgb="FFBFBFBF"/>
      </top>
      <bottom style="thin">
        <color rgb="FFBFBFBF"/>
      </bottom>
      <diagonal/>
    </border>
    <border>
      <left style="thin">
        <color rgb="FFBFBFBF"/>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6" borderId="6" xfId="5" applyFont="1" applyFill="1" applyBorder="1" applyAlignment="1">
      <alignment horizontal="left" vertical="center" wrapText="1"/>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6" xfId="5" applyFont="1" applyFill="1" applyBorder="1" applyAlignment="1">
      <alignment horizontal="left" vertical="center"/>
    </xf>
    <xf numFmtId="0" fontId="1" fillId="9" borderId="7" xfId="0" quotePrefix="1" applyFont="1" applyFill="1" applyBorder="1" applyAlignment="1">
      <alignment horizontal="left" vertical="center" wrapText="1"/>
    </xf>
    <xf numFmtId="0" fontId="47" fillId="0" borderId="27" xfId="0" applyFont="1" applyBorder="1" applyAlignment="1">
      <alignment vertical="center" wrapText="1"/>
    </xf>
    <xf numFmtId="0" fontId="1" fillId="0" borderId="14" xfId="0" applyFont="1" applyBorder="1" applyAlignment="1">
      <alignment horizontal="center" vertical="center" wrapText="1"/>
    </xf>
    <xf numFmtId="0" fontId="1" fillId="6" borderId="9" xfId="5" applyFont="1" applyFill="1" applyBorder="1" applyAlignment="1">
      <alignment horizontal="left" vertical="center" wrapText="1"/>
    </xf>
    <xf numFmtId="0" fontId="47" fillId="0" borderId="28" xfId="0" applyFont="1" applyBorder="1" applyAlignment="1">
      <alignment vertical="center" wrapText="1"/>
    </xf>
    <xf numFmtId="0" fontId="37" fillId="25" borderId="14" xfId="0" applyFont="1" applyFill="1" applyBorder="1" applyAlignment="1">
      <alignment horizontal="left" vertical="center" wrapText="1"/>
    </xf>
    <xf numFmtId="0" fontId="37" fillId="25" borderId="6" xfId="0" applyFont="1" applyFill="1" applyBorder="1" applyAlignment="1">
      <alignment horizontal="left" vertical="center" wrapText="1"/>
    </xf>
    <xf numFmtId="0" fontId="37" fillId="25" borderId="6" xfId="5" applyFont="1" applyFill="1" applyBorder="1" applyAlignment="1">
      <alignment horizontal="left" vertical="center"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9" borderId="7" xfId="0" applyFont="1" applyFill="1" applyBorder="1" applyAlignment="1">
      <alignment horizontal="center"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47" fillId="0" borderId="26" xfId="0" applyFont="1" applyBorder="1" applyAlignment="1">
      <alignment vertical="center" wrapText="1"/>
    </xf>
    <xf numFmtId="0" fontId="1" fillId="0" borderId="29" xfId="0" applyFont="1" applyBorder="1" applyAlignment="1">
      <alignment horizontal="center" vertical="center" wrapText="1"/>
    </xf>
    <xf numFmtId="0" fontId="47" fillId="0" borderId="30" xfId="0" applyFont="1" applyBorder="1" applyAlignment="1">
      <alignment vertical="center" wrapText="1"/>
    </xf>
    <xf numFmtId="0" fontId="52" fillId="26" borderId="0" xfId="5" applyFont="1" applyFill="1" applyBorder="1" applyAlignment="1">
      <alignment horizontal="left" vertical="center" wrapText="1"/>
    </xf>
    <xf numFmtId="0" fontId="52" fillId="26" borderId="17" xfId="5"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39" t="s">
        <v>0</v>
      </c>
      <c r="F1" s="16"/>
    </row>
    <row r="2" spans="1:6" ht="21">
      <c r="A2" s="37" t="s">
        <v>1</v>
      </c>
      <c r="B2" s="18"/>
      <c r="C2" s="18"/>
      <c r="D2" s="18"/>
      <c r="E2" s="18"/>
      <c r="F2" s="18"/>
    </row>
    <row r="3" spans="1:6">
      <c r="A3" s="18"/>
      <c r="B3" s="18"/>
      <c r="C3" s="18"/>
      <c r="D3" s="18"/>
      <c r="E3" s="18"/>
      <c r="F3" s="18"/>
    </row>
    <row r="4" spans="1:6" ht="15" customHeight="1">
      <c r="A4" s="173" t="s">
        <v>2</v>
      </c>
      <c r="B4" s="174"/>
      <c r="C4" s="174"/>
      <c r="D4" s="174"/>
      <c r="E4" s="175"/>
      <c r="F4" s="18"/>
    </row>
    <row r="5" spans="1:6">
      <c r="A5" s="176" t="s">
        <v>3</v>
      </c>
      <c r="B5" s="176"/>
      <c r="C5" s="177" t="s">
        <v>4</v>
      </c>
      <c r="D5" s="177"/>
      <c r="E5" s="177"/>
      <c r="F5" s="18"/>
    </row>
    <row r="6" spans="1:6" ht="29.25" customHeight="1">
      <c r="A6" s="178" t="s">
        <v>5</v>
      </c>
      <c r="B6" s="179"/>
      <c r="C6" s="172" t="s">
        <v>6</v>
      </c>
      <c r="D6" s="172"/>
      <c r="E6" s="172"/>
      <c r="F6" s="18"/>
    </row>
    <row r="7" spans="1:6" ht="29.25" customHeight="1">
      <c r="A7" s="103"/>
      <c r="B7" s="103"/>
      <c r="C7" s="104"/>
      <c r="D7" s="104"/>
      <c r="E7" s="104"/>
      <c r="F7" s="18"/>
    </row>
    <row r="8" spans="1:6" s="105" customFormat="1" ht="29.25" customHeight="1">
      <c r="A8" s="170" t="s">
        <v>7</v>
      </c>
      <c r="B8" s="171"/>
      <c r="C8" s="171"/>
      <c r="D8" s="171"/>
      <c r="E8" s="171"/>
      <c r="F8" s="171"/>
    </row>
    <row r="9" spans="1:6" s="105" customFormat="1" ht="15" customHeight="1">
      <c r="A9" s="106" t="s">
        <v>8</v>
      </c>
      <c r="B9" s="106" t="s">
        <v>9</v>
      </c>
      <c r="C9" s="106" t="s">
        <v>10</v>
      </c>
      <c r="D9" s="106" t="s">
        <v>11</v>
      </c>
      <c r="E9" s="106" t="s">
        <v>12</v>
      </c>
      <c r="F9" s="106" t="s">
        <v>13</v>
      </c>
    </row>
    <row r="10" spans="1:6" s="105" customFormat="1" ht="39.6">
      <c r="A10" s="93" t="s">
        <v>14</v>
      </c>
      <c r="B10" s="94" t="s">
        <v>15</v>
      </c>
      <c r="C10" s="95" t="s">
        <v>16</v>
      </c>
      <c r="D10" s="108" t="s">
        <v>17</v>
      </c>
      <c r="E10" s="96" t="s">
        <v>18</v>
      </c>
      <c r="F10" s="107" t="s">
        <v>19</v>
      </c>
    </row>
    <row r="11" spans="1:6" s="105" customFormat="1" ht="26.4">
      <c r="A11" s="93">
        <v>1.3</v>
      </c>
      <c r="B11" s="94">
        <v>43082</v>
      </c>
      <c r="C11" s="95" t="s">
        <v>16</v>
      </c>
      <c r="D11" s="108" t="s">
        <v>20</v>
      </c>
      <c r="E11" s="96" t="s">
        <v>18</v>
      </c>
      <c r="F11" s="107" t="s">
        <v>19</v>
      </c>
    </row>
    <row r="12" spans="1:6" s="105" customFormat="1" ht="105.6">
      <c r="A12" s="120">
        <v>1.4</v>
      </c>
      <c r="B12" s="121" t="s">
        <v>21</v>
      </c>
      <c r="C12" s="122" t="s">
        <v>16</v>
      </c>
      <c r="D12" s="123" t="s">
        <v>22</v>
      </c>
      <c r="E12" s="124" t="s">
        <v>18</v>
      </c>
      <c r="F12" s="107" t="s">
        <v>19</v>
      </c>
    </row>
    <row r="13" spans="1:6" s="105" customFormat="1" ht="30" customHeight="1">
      <c r="A13" s="172" t="s">
        <v>23</v>
      </c>
      <c r="B13" s="172"/>
      <c r="C13" s="172"/>
      <c r="D13" s="172"/>
      <c r="E13" s="172"/>
      <c r="F13" s="17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13" t="s">
        <v>24</v>
      </c>
      <c r="J1" s="34"/>
      <c r="K1" s="34"/>
    </row>
    <row r="2" spans="1:11" ht="25.5" customHeight="1">
      <c r="B2" s="185" t="s">
        <v>25</v>
      </c>
      <c r="C2" s="185"/>
      <c r="D2" s="185"/>
      <c r="E2" s="185"/>
      <c r="F2" s="185"/>
      <c r="G2" s="185"/>
      <c r="H2" s="185"/>
      <c r="I2" s="185"/>
      <c r="J2" s="183" t="s">
        <v>26</v>
      </c>
      <c r="K2" s="183"/>
    </row>
    <row r="3" spans="1:11" ht="28.5" customHeight="1">
      <c r="B3" s="186" t="s">
        <v>27</v>
      </c>
      <c r="C3" s="186"/>
      <c r="D3" s="186"/>
      <c r="E3" s="186"/>
      <c r="F3" s="184" t="s">
        <v>28</v>
      </c>
      <c r="G3" s="184"/>
      <c r="H3" s="184"/>
      <c r="I3" s="184"/>
      <c r="J3" s="183"/>
      <c r="K3" s="183"/>
    </row>
    <row r="4" spans="1:11" ht="18" customHeight="1">
      <c r="B4" s="111"/>
      <c r="C4" s="111"/>
      <c r="D4" s="111"/>
      <c r="E4" s="111"/>
      <c r="F4" s="110"/>
      <c r="G4" s="110"/>
      <c r="H4" s="110"/>
      <c r="I4" s="110"/>
      <c r="J4" s="109"/>
      <c r="K4" s="109"/>
    </row>
    <row r="6" spans="1:11" ht="22.8">
      <c r="A6" s="4" t="s">
        <v>29</v>
      </c>
    </row>
    <row r="7" spans="1:11">
      <c r="A7" s="190" t="s">
        <v>30</v>
      </c>
      <c r="B7" s="190"/>
      <c r="C7" s="190"/>
      <c r="D7" s="190"/>
      <c r="E7" s="190"/>
      <c r="F7" s="190"/>
      <c r="G7" s="190"/>
      <c r="H7" s="190"/>
      <c r="I7" s="190"/>
    </row>
    <row r="8" spans="1:11" ht="20.25" customHeight="1">
      <c r="A8" s="190"/>
      <c r="B8" s="190"/>
      <c r="C8" s="190"/>
      <c r="D8" s="190"/>
      <c r="E8" s="190"/>
      <c r="F8" s="190"/>
      <c r="G8" s="190"/>
      <c r="H8" s="190"/>
      <c r="I8" s="190"/>
    </row>
    <row r="9" spans="1:11">
      <c r="A9" s="190" t="s">
        <v>31</v>
      </c>
      <c r="B9" s="190"/>
      <c r="C9" s="190"/>
      <c r="D9" s="190"/>
      <c r="E9" s="190"/>
      <c r="F9" s="190"/>
      <c r="G9" s="190"/>
      <c r="H9" s="190"/>
      <c r="I9" s="190"/>
    </row>
    <row r="10" spans="1:11" ht="21" customHeight="1">
      <c r="A10" s="190"/>
      <c r="B10" s="190"/>
      <c r="C10" s="190"/>
      <c r="D10" s="190"/>
      <c r="E10" s="190"/>
      <c r="F10" s="190"/>
      <c r="G10" s="190"/>
      <c r="H10" s="190"/>
      <c r="I10" s="190"/>
    </row>
    <row r="11" spans="1:11" ht="13.8">
      <c r="A11" s="191" t="s">
        <v>32</v>
      </c>
      <c r="B11" s="191"/>
      <c r="C11" s="191"/>
      <c r="D11" s="191"/>
      <c r="E11" s="191"/>
      <c r="F11" s="191"/>
      <c r="G11" s="191"/>
      <c r="H11" s="191"/>
      <c r="I11" s="191"/>
    </row>
    <row r="12" spans="1:11">
      <c r="A12" s="3"/>
      <c r="B12" s="3"/>
      <c r="C12" s="3"/>
      <c r="D12" s="3"/>
      <c r="E12" s="3"/>
      <c r="F12" s="3"/>
      <c r="G12" s="3"/>
      <c r="H12" s="3"/>
      <c r="I12" s="3"/>
    </row>
    <row r="13" spans="1:11" ht="22.8">
      <c r="A13" s="4" t="s">
        <v>33</v>
      </c>
    </row>
    <row r="14" spans="1:11">
      <c r="A14" s="97" t="s">
        <v>34</v>
      </c>
      <c r="B14" s="187" t="s">
        <v>35</v>
      </c>
      <c r="C14" s="188"/>
      <c r="D14" s="188"/>
      <c r="E14" s="188"/>
      <c r="F14" s="188"/>
      <c r="G14" s="188"/>
      <c r="H14" s="188"/>
      <c r="I14" s="188"/>
      <c r="J14" s="188"/>
      <c r="K14" s="189"/>
    </row>
    <row r="15" spans="1:11" ht="14.25" customHeight="1">
      <c r="A15" s="97" t="s">
        <v>36</v>
      </c>
      <c r="B15" s="187" t="s">
        <v>37</v>
      </c>
      <c r="C15" s="188"/>
      <c r="D15" s="188"/>
      <c r="E15" s="188"/>
      <c r="F15" s="188"/>
      <c r="G15" s="188"/>
      <c r="H15" s="188"/>
      <c r="I15" s="188"/>
      <c r="J15" s="188"/>
      <c r="K15" s="189"/>
    </row>
    <row r="16" spans="1:11" ht="14.25" customHeight="1">
      <c r="A16" s="97"/>
      <c r="B16" s="187" t="s">
        <v>38</v>
      </c>
      <c r="C16" s="188"/>
      <c r="D16" s="188"/>
      <c r="E16" s="188"/>
      <c r="F16" s="188"/>
      <c r="G16" s="188"/>
      <c r="H16" s="188"/>
      <c r="I16" s="188"/>
      <c r="J16" s="188"/>
      <c r="K16" s="189"/>
    </row>
    <row r="17" spans="1:14" ht="14.25" customHeight="1">
      <c r="A17" s="97"/>
      <c r="B17" s="187" t="s">
        <v>39</v>
      </c>
      <c r="C17" s="188"/>
      <c r="D17" s="188"/>
      <c r="E17" s="188"/>
      <c r="F17" s="188"/>
      <c r="G17" s="188"/>
      <c r="H17" s="188"/>
      <c r="I17" s="188"/>
      <c r="J17" s="188"/>
      <c r="K17" s="189"/>
    </row>
    <row r="19" spans="1:14" ht="22.8">
      <c r="A19" s="4" t="s">
        <v>40</v>
      </c>
    </row>
    <row r="20" spans="1:14">
      <c r="A20" s="97" t="s">
        <v>41</v>
      </c>
      <c r="B20" s="187" t="s">
        <v>42</v>
      </c>
      <c r="C20" s="188"/>
      <c r="D20" s="188"/>
      <c r="E20" s="188"/>
      <c r="F20" s="188"/>
      <c r="G20" s="189"/>
    </row>
    <row r="21" spans="1:14" ht="12.75" customHeight="1">
      <c r="A21" s="97" t="s">
        <v>43</v>
      </c>
      <c r="B21" s="187" t="s">
        <v>44</v>
      </c>
      <c r="C21" s="188"/>
      <c r="D21" s="188"/>
      <c r="E21" s="188"/>
      <c r="F21" s="188"/>
      <c r="G21" s="189"/>
    </row>
    <row r="22" spans="1:14" ht="12.75" customHeight="1">
      <c r="A22" s="97" t="s">
        <v>45</v>
      </c>
      <c r="B22" s="187" t="s">
        <v>46</v>
      </c>
      <c r="C22" s="188"/>
      <c r="D22" s="188"/>
      <c r="E22" s="188"/>
      <c r="F22" s="188"/>
      <c r="G22" s="189"/>
    </row>
    <row r="24" spans="1:14" ht="22.8">
      <c r="A24" s="4" t="s">
        <v>47</v>
      </c>
    </row>
    <row r="25" spans="1:14" ht="13.8">
      <c r="A25" s="112" t="s">
        <v>48</v>
      </c>
      <c r="C25" s="112"/>
      <c r="D25" s="112"/>
      <c r="E25" s="112"/>
      <c r="F25" s="112"/>
      <c r="G25" s="112"/>
      <c r="H25" s="112"/>
      <c r="I25" s="112"/>
      <c r="J25" s="112"/>
      <c r="K25" s="112"/>
      <c r="L25" s="112"/>
      <c r="M25" s="112"/>
      <c r="N25" s="38"/>
    </row>
    <row r="26" spans="1:14" ht="13.8">
      <c r="A26" s="112" t="s">
        <v>49</v>
      </c>
      <c r="C26" s="112"/>
      <c r="D26" s="112"/>
      <c r="E26" s="112"/>
      <c r="F26" s="112"/>
      <c r="G26" s="112"/>
      <c r="H26" s="112"/>
      <c r="I26" s="112"/>
      <c r="J26" s="112"/>
      <c r="K26" s="112"/>
      <c r="L26" s="112"/>
      <c r="M26" s="112"/>
      <c r="N26" s="38"/>
    </row>
    <row r="27" spans="1:14" ht="13.8">
      <c r="A27" s="112" t="s">
        <v>50</v>
      </c>
      <c r="C27" s="112"/>
      <c r="D27" s="112"/>
      <c r="E27" s="112"/>
      <c r="F27" s="112"/>
      <c r="G27" s="112"/>
      <c r="H27" s="112"/>
      <c r="I27" s="112"/>
      <c r="J27" s="112"/>
      <c r="K27" s="112"/>
      <c r="L27" s="112"/>
      <c r="M27" s="112"/>
      <c r="N27" s="38"/>
    </row>
    <row r="29" spans="1:14" ht="21.75" customHeight="1">
      <c r="B29" s="180" t="s">
        <v>51</v>
      </c>
      <c r="C29" s="181"/>
      <c r="D29" s="182"/>
    </row>
    <row r="30" spans="1:14" ht="90" customHeight="1">
      <c r="B30" s="5"/>
      <c r="C30" s="6" t="s">
        <v>52</v>
      </c>
      <c r="D30" s="6" t="s">
        <v>53</v>
      </c>
    </row>
    <row r="32" spans="1:14" ht="22.8">
      <c r="A32" s="4" t="s">
        <v>54</v>
      </c>
    </row>
    <row r="33" spans="1:1" ht="13.8">
      <c r="A33" s="11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2" t="s">
        <v>56</v>
      </c>
      <c r="B2" s="192"/>
      <c r="C2" s="192"/>
      <c r="D2" s="192"/>
      <c r="E2" s="192"/>
      <c r="F2" s="192"/>
    </row>
    <row r="3" spans="1:10">
      <c r="A3" s="10"/>
      <c r="B3" s="11"/>
      <c r="E3" s="12"/>
    </row>
    <row r="5" spans="1:10" ht="24.6">
      <c r="A5" s="8"/>
      <c r="D5" s="98" t="s">
        <v>57</v>
      </c>
      <c r="E5" s="14"/>
    </row>
    <row r="6" spans="1:10">
      <c r="A6" s="8"/>
    </row>
    <row r="7" spans="1:10" ht="20.25" customHeight="1">
      <c r="A7" s="99" t="s">
        <v>58</v>
      </c>
      <c r="B7" s="99" t="s">
        <v>59</v>
      </c>
      <c r="C7" s="100" t="s">
        <v>60</v>
      </c>
      <c r="D7" s="100" t="s">
        <v>61</v>
      </c>
      <c r="E7" s="100" t="s">
        <v>62</v>
      </c>
      <c r="F7" s="100"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0"/>
      <c r="E11" s="22"/>
      <c r="F11" s="22"/>
    </row>
    <row r="12" spans="1:10" ht="13.8">
      <c r="A12" s="19">
        <v>5</v>
      </c>
      <c r="B12" s="19" t="s">
        <v>68</v>
      </c>
      <c r="C12" s="20"/>
      <c r="D12" s="40"/>
      <c r="E12" s="22"/>
      <c r="F12" s="22"/>
    </row>
    <row r="13" spans="1:10" ht="13.8">
      <c r="A13" s="19">
        <v>6</v>
      </c>
      <c r="B13" s="19" t="s">
        <v>69</v>
      </c>
      <c r="C13" s="20"/>
      <c r="D13" s="40"/>
      <c r="E13" s="22"/>
      <c r="F13" s="22"/>
    </row>
    <row r="14" spans="1:10" ht="13.8">
      <c r="A14" s="19">
        <v>7</v>
      </c>
      <c r="B14" s="19" t="s">
        <v>69</v>
      </c>
      <c r="C14" s="20"/>
      <c r="D14" s="40"/>
      <c r="E14" s="22"/>
      <c r="F14" s="22"/>
    </row>
    <row r="15" spans="1:10" ht="13.8">
      <c r="A15" s="19"/>
      <c r="B15" s="19"/>
      <c r="C15" s="20"/>
      <c r="D15" s="40"/>
      <c r="E15" s="22"/>
      <c r="F15" s="22"/>
    </row>
    <row r="16" spans="1:10" ht="13.8">
      <c r="A16" s="19"/>
      <c r="B16" s="19"/>
      <c r="C16" s="20"/>
      <c r="D16" s="4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5" t="s">
        <v>70</v>
      </c>
      <c r="B2" s="195"/>
      <c r="C2" s="195"/>
      <c r="D2" s="195"/>
      <c r="E2" s="11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1" t="s">
        <v>58</v>
      </c>
      <c r="B5" s="101" t="s">
        <v>71</v>
      </c>
      <c r="C5" s="101" t="s">
        <v>72</v>
      </c>
      <c r="D5" s="101"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3" t="s">
        <v>91</v>
      </c>
      <c r="B16" s="193"/>
      <c r="C16" s="30"/>
      <c r="D16" s="31"/>
    </row>
    <row r="17" spans="1:4" ht="13.8">
      <c r="A17" s="194" t="s">
        <v>92</v>
      </c>
      <c r="B17" s="19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5"/>
  <sheetViews>
    <sheetView showGridLines="0" tabSelected="1" topLeftCell="A19" zoomScaleNormal="100" workbookViewId="0">
      <selection activeCell="E28" sqref="E28"/>
    </sheetView>
  </sheetViews>
  <sheetFormatPr defaultColWidth="9.109375" defaultRowHeight="13.2" outlineLevelRow="1"/>
  <cols>
    <col min="1" max="1" width="8.88671875" style="157" customWidth="1"/>
    <col min="2" max="2" width="44.6640625" style="150" customWidth="1"/>
    <col min="3" max="3" width="35.5546875" style="150" customWidth="1"/>
    <col min="4" max="4" width="38.33203125" style="150" customWidth="1"/>
    <col min="5" max="5" width="32.109375" style="150" customWidth="1"/>
    <col min="6" max="8" width="9.6640625" style="150" customWidth="1"/>
    <col min="9" max="9" width="17.6640625" style="150" customWidth="1"/>
    <col min="10" max="16384" width="9.109375" style="150"/>
  </cols>
  <sheetData>
    <row r="1" spans="1:24" s="127" customFormat="1" ht="13.8">
      <c r="A1" s="205"/>
      <c r="B1" s="205"/>
      <c r="C1" s="205"/>
      <c r="D1" s="205"/>
      <c r="E1" s="137"/>
      <c r="F1" s="137"/>
      <c r="G1" s="137"/>
      <c r="H1" s="137"/>
      <c r="I1" s="137"/>
      <c r="J1" s="137"/>
    </row>
    <row r="2" spans="1:24" s="127" customFormat="1" ht="24.6">
      <c r="A2" s="206" t="s">
        <v>70</v>
      </c>
      <c r="B2" s="206"/>
      <c r="C2" s="206"/>
      <c r="D2" s="206"/>
      <c r="E2" s="201"/>
      <c r="F2" s="138"/>
      <c r="G2" s="138"/>
      <c r="H2" s="138"/>
      <c r="I2" s="138"/>
      <c r="J2" s="138"/>
    </row>
    <row r="3" spans="1:24" s="127" customFormat="1" ht="22.8">
      <c r="A3" s="151"/>
      <c r="C3" s="202"/>
      <c r="D3" s="202"/>
      <c r="E3" s="201"/>
      <c r="F3" s="138"/>
      <c r="G3" s="138"/>
      <c r="H3" s="138"/>
      <c r="I3" s="138"/>
      <c r="J3" s="138"/>
    </row>
    <row r="4" spans="1:24" s="139" customFormat="1" ht="26.4">
      <c r="A4" s="152" t="s">
        <v>66</v>
      </c>
      <c r="B4" s="203"/>
      <c r="C4" s="203"/>
      <c r="D4" s="203"/>
      <c r="E4" s="126"/>
      <c r="F4" s="126"/>
      <c r="G4" s="126"/>
      <c r="H4" s="127"/>
      <c r="I4" s="127"/>
      <c r="X4" s="139" t="s">
        <v>93</v>
      </c>
    </row>
    <row r="5" spans="1:24" s="139" customFormat="1" ht="26.4">
      <c r="A5" s="152" t="s">
        <v>62</v>
      </c>
      <c r="B5" s="204"/>
      <c r="C5" s="203"/>
      <c r="D5" s="203"/>
      <c r="E5" s="126"/>
      <c r="F5" s="126"/>
      <c r="G5" s="126"/>
      <c r="H5" s="127"/>
      <c r="I5" s="127"/>
      <c r="X5" s="139" t="s">
        <v>94</v>
      </c>
    </row>
    <row r="6" spans="1:24" s="139" customFormat="1" ht="39.6">
      <c r="A6" s="152" t="s">
        <v>95</v>
      </c>
      <c r="B6" s="204"/>
      <c r="C6" s="203"/>
      <c r="D6" s="203"/>
      <c r="E6" s="126"/>
      <c r="F6" s="126"/>
      <c r="G6" s="126"/>
      <c r="H6" s="127"/>
      <c r="I6" s="127"/>
    </row>
    <row r="7" spans="1:24" s="139" customFormat="1" ht="26.4">
      <c r="A7" s="152" t="s">
        <v>96</v>
      </c>
      <c r="B7" s="203"/>
      <c r="C7" s="203"/>
      <c r="D7" s="203"/>
      <c r="E7" s="126"/>
      <c r="F7" s="126"/>
      <c r="G7" s="126"/>
      <c r="H7" s="128"/>
      <c r="I7" s="127"/>
      <c r="X7" s="140"/>
    </row>
    <row r="8" spans="1:24" s="141" customFormat="1" ht="26.4">
      <c r="A8" s="152" t="s">
        <v>97</v>
      </c>
      <c r="B8" s="207"/>
      <c r="C8" s="207"/>
      <c r="D8" s="207"/>
      <c r="E8" s="126"/>
    </row>
    <row r="9" spans="1:24" s="141" customFormat="1" ht="26.4">
      <c r="A9" s="153" t="s">
        <v>98</v>
      </c>
      <c r="B9" s="41" t="str">
        <f>F17</f>
        <v>Internal Build 03112011</v>
      </c>
      <c r="C9" s="41" t="str">
        <f>G17</f>
        <v>Internal build 14112011</v>
      </c>
      <c r="D9" s="41" t="str">
        <f>H17</f>
        <v>External build 16112011</v>
      </c>
    </row>
    <row r="10" spans="1:24" s="141" customFormat="1">
      <c r="A10" s="154" t="s">
        <v>99</v>
      </c>
      <c r="B10" s="129">
        <f>SUM(B11:B14)</f>
        <v>0</v>
      </c>
      <c r="C10" s="129">
        <f>SUM(C11:C14)</f>
        <v>0</v>
      </c>
      <c r="D10" s="129">
        <f>SUM(D11:D14)</f>
        <v>0</v>
      </c>
    </row>
    <row r="11" spans="1:24" s="141" customFormat="1">
      <c r="A11" s="154" t="s">
        <v>41</v>
      </c>
      <c r="B11" s="130">
        <f>COUNTIF($F$18:$F$49543,"*Passed")</f>
        <v>0</v>
      </c>
      <c r="C11" s="130">
        <f>COUNTIF($G$18:$G$49543,"*Passed")</f>
        <v>0</v>
      </c>
      <c r="D11" s="130">
        <f>COUNTIF($H$18:$H$49543,"*Passed")</f>
        <v>0</v>
      </c>
    </row>
    <row r="12" spans="1:24" s="141" customFormat="1">
      <c r="A12" s="154" t="s">
        <v>43</v>
      </c>
      <c r="B12" s="130">
        <f>COUNTIF($F$18:$F$49263,"*Failed*")</f>
        <v>0</v>
      </c>
      <c r="C12" s="130">
        <f>COUNTIF($G$18:$G$49263,"*Failed*")</f>
        <v>0</v>
      </c>
      <c r="D12" s="130">
        <f>COUNTIF($H$18:$H$49263,"*Failed*")</f>
        <v>0</v>
      </c>
    </row>
    <row r="13" spans="1:24" s="141" customFormat="1">
      <c r="A13" s="154" t="s">
        <v>45</v>
      </c>
      <c r="B13" s="130">
        <f>COUNTIF($F$18:$F$49263,"*Not Run*")</f>
        <v>0</v>
      </c>
      <c r="C13" s="130">
        <f>COUNTIF($G$18:$G$49263,"*Not Run*")</f>
        <v>0</v>
      </c>
      <c r="D13" s="130">
        <f>COUNTIF($H$18:$H$49263,"*Not Run*")</f>
        <v>0</v>
      </c>
      <c r="E13" s="127"/>
      <c r="F13" s="127"/>
      <c r="G13" s="127"/>
      <c r="H13" s="127"/>
      <c r="I13" s="127"/>
    </row>
    <row r="14" spans="1:24" s="141" customFormat="1">
      <c r="A14" s="154" t="s">
        <v>100</v>
      </c>
      <c r="B14" s="130">
        <f>COUNTIF($F$18:$F$49263,"*NA*")</f>
        <v>0</v>
      </c>
      <c r="C14" s="130">
        <f>COUNTIF($G$18:$G$49263,"*NA*")</f>
        <v>0</v>
      </c>
      <c r="D14" s="130">
        <f>COUNTIF($H$18:$H$49263,"*NA*")</f>
        <v>0</v>
      </c>
      <c r="E14" s="127"/>
      <c r="F14" s="127"/>
      <c r="G14" s="127"/>
      <c r="H14" s="127"/>
      <c r="I14" s="127"/>
    </row>
    <row r="15" spans="1:24" s="141" customFormat="1" ht="52.8">
      <c r="A15" s="154" t="s">
        <v>101</v>
      </c>
      <c r="B15" s="130">
        <f>COUNTIF($F$18:$F$49263,"*Passed in previous build*")</f>
        <v>0</v>
      </c>
      <c r="C15" s="130">
        <f>COUNTIF($G$18:$G$49263,"*Passed in previous build*")</f>
        <v>0</v>
      </c>
      <c r="D15" s="130">
        <f>COUNTIF($H$18:$H$49263,"*Passed in previous build*")</f>
        <v>0</v>
      </c>
      <c r="E15" s="127"/>
      <c r="F15" s="127"/>
      <c r="G15" s="127"/>
      <c r="H15" s="127"/>
      <c r="I15" s="127"/>
    </row>
    <row r="16" spans="1:24" s="142" customFormat="1">
      <c r="A16" s="131"/>
      <c r="B16" s="136"/>
      <c r="C16" s="136"/>
      <c r="D16" s="131"/>
      <c r="E16" s="132"/>
      <c r="F16" s="199" t="s">
        <v>98</v>
      </c>
      <c r="G16" s="199"/>
      <c r="H16" s="199"/>
      <c r="I16" s="133"/>
    </row>
    <row r="17" spans="1:9" s="142" customFormat="1" ht="39.6">
      <c r="A17" s="102" t="s">
        <v>102</v>
      </c>
      <c r="B17" s="102" t="s">
        <v>103</v>
      </c>
      <c r="C17" s="102" t="s">
        <v>104</v>
      </c>
      <c r="D17" s="102" t="s">
        <v>105</v>
      </c>
      <c r="E17" s="102" t="s">
        <v>106</v>
      </c>
      <c r="F17" s="102" t="s">
        <v>107</v>
      </c>
      <c r="G17" s="102" t="s">
        <v>108</v>
      </c>
      <c r="H17" s="102" t="s">
        <v>109</v>
      </c>
      <c r="I17" s="102" t="s">
        <v>110</v>
      </c>
    </row>
    <row r="18" spans="1:9" s="158" customFormat="1">
      <c r="A18" s="143"/>
      <c r="B18" s="196" t="s">
        <v>199</v>
      </c>
      <c r="C18" s="197"/>
      <c r="D18" s="198"/>
      <c r="E18" s="143"/>
      <c r="F18" s="144"/>
      <c r="G18" s="144"/>
      <c r="H18" s="144"/>
      <c r="I18" s="143"/>
    </row>
    <row r="19" spans="1:9" s="142" customFormat="1">
      <c r="A19" s="155">
        <v>1</v>
      </c>
      <c r="B19" s="161" t="s">
        <v>200</v>
      </c>
      <c r="C19" s="125" t="s">
        <v>201</v>
      </c>
      <c r="D19" s="134" t="s">
        <v>202</v>
      </c>
      <c r="E19" s="135"/>
      <c r="F19" s="125"/>
      <c r="G19" s="125"/>
      <c r="H19" s="125"/>
      <c r="I19" s="136"/>
    </row>
    <row r="20" spans="1:9" s="160" customFormat="1" ht="13.8">
      <c r="A20" s="147"/>
      <c r="B20" s="200" t="s">
        <v>221</v>
      </c>
      <c r="C20" s="197"/>
      <c r="D20" s="198"/>
      <c r="E20" s="147"/>
      <c r="F20" s="159"/>
      <c r="G20" s="159"/>
      <c r="H20" s="159"/>
      <c r="I20" s="147"/>
    </row>
    <row r="21" spans="1:9" s="160" customFormat="1" ht="13.8">
      <c r="A21" s="167"/>
      <c r="B21" s="234" t="s">
        <v>222</v>
      </c>
      <c r="C21" s="234"/>
      <c r="D21" s="235"/>
      <c r="E21" s="168"/>
      <c r="F21" s="169"/>
      <c r="G21" s="169"/>
      <c r="H21" s="169"/>
      <c r="I21" s="168"/>
    </row>
    <row r="22" spans="1:9" s="146" customFormat="1" ht="13.8">
      <c r="A22" s="164">
        <f ca="1">IF(OFFSET(A22,-1,0) ="",OFFSET(A22,-3,0)+1,OFFSET(A22,-2,0)+1 )</f>
        <v>2</v>
      </c>
      <c r="B22" s="166" t="s">
        <v>207</v>
      </c>
      <c r="C22" s="165" t="s">
        <v>208</v>
      </c>
      <c r="D22" s="162" t="s">
        <v>209</v>
      </c>
      <c r="E22" s="135"/>
      <c r="F22" s="125"/>
      <c r="G22" s="125"/>
      <c r="H22" s="125"/>
      <c r="I22" s="145"/>
    </row>
    <row r="23" spans="1:9" s="146" customFormat="1" ht="26.4">
      <c r="A23" s="164">
        <f ca="1">IF(OFFSET(A23,-1,0) ="",OFFSET(A23,-2,0)+1,OFFSET(A23,-1,0)+1 )</f>
        <v>3</v>
      </c>
      <c r="B23" s="231" t="s">
        <v>211</v>
      </c>
      <c r="C23" s="165" t="s">
        <v>216</v>
      </c>
      <c r="D23" s="162" t="s">
        <v>210</v>
      </c>
      <c r="E23" s="135"/>
      <c r="F23" s="125"/>
      <c r="G23" s="125"/>
      <c r="H23" s="125"/>
      <c r="I23" s="145"/>
    </row>
    <row r="24" spans="1:9" s="160" customFormat="1" ht="13.8">
      <c r="A24" s="147"/>
      <c r="B24" s="200" t="s">
        <v>223</v>
      </c>
      <c r="C24" s="197"/>
      <c r="D24" s="198"/>
      <c r="E24" s="147"/>
      <c r="F24" s="159"/>
      <c r="G24" s="159"/>
      <c r="H24" s="159"/>
      <c r="I24" s="147"/>
    </row>
    <row r="25" spans="1:9" s="160" customFormat="1" ht="13.8">
      <c r="A25" s="167"/>
      <c r="B25" s="234" t="s">
        <v>222</v>
      </c>
      <c r="C25" s="234"/>
      <c r="D25" s="235"/>
      <c r="E25" s="168"/>
      <c r="F25" s="169"/>
      <c r="G25" s="169"/>
      <c r="H25" s="169"/>
      <c r="I25" s="168"/>
    </row>
    <row r="26" spans="1:9" s="146" customFormat="1" ht="66">
      <c r="A26" s="232">
        <f ca="1">IF(OFFSET(A26,-1,0) ="",OFFSET(A26,-3,0)+1,OFFSET(A26,-2,0)+1 )</f>
        <v>4</v>
      </c>
      <c r="B26" s="163" t="s">
        <v>206</v>
      </c>
      <c r="C26" s="165" t="s">
        <v>220</v>
      </c>
      <c r="D26" s="162" t="s">
        <v>212</v>
      </c>
      <c r="E26" s="135"/>
      <c r="F26" s="125"/>
      <c r="G26" s="125"/>
      <c r="H26" s="125"/>
      <c r="I26" s="145"/>
    </row>
    <row r="27" spans="1:9" s="149" customFormat="1" ht="66">
      <c r="A27" s="156">
        <f t="shared" ref="A27:A30" ca="1" si="0">IF(OFFSET(A27,-1,0) ="",OFFSET(A27,-2,0)+1,OFFSET(A27,-1,0)+1 )</f>
        <v>5</v>
      </c>
      <c r="B27" s="233" t="s">
        <v>203</v>
      </c>
      <c r="C27" s="165" t="s">
        <v>219</v>
      </c>
      <c r="D27" s="162" t="s">
        <v>213</v>
      </c>
      <c r="E27" s="135"/>
      <c r="F27" s="125"/>
      <c r="G27" s="125"/>
      <c r="H27" s="125"/>
      <c r="I27" s="148"/>
    </row>
    <row r="28" spans="1:9" s="149" customFormat="1" ht="52.8">
      <c r="A28" s="156">
        <f t="shared" ca="1" si="0"/>
        <v>6</v>
      </c>
      <c r="B28" s="233" t="s">
        <v>224</v>
      </c>
      <c r="C28" s="165" t="s">
        <v>225</v>
      </c>
      <c r="D28" s="162" t="s">
        <v>212</v>
      </c>
      <c r="E28" s="135"/>
      <c r="F28" s="125"/>
      <c r="G28" s="125"/>
      <c r="H28" s="125"/>
      <c r="I28" s="148"/>
    </row>
    <row r="29" spans="1:9" s="146" customFormat="1" ht="66">
      <c r="A29" s="130">
        <f t="shared" ca="1" si="0"/>
        <v>7</v>
      </c>
      <c r="B29" s="163" t="s">
        <v>204</v>
      </c>
      <c r="C29" s="165" t="s">
        <v>217</v>
      </c>
      <c r="D29" s="162" t="s">
        <v>214</v>
      </c>
      <c r="E29" s="135"/>
      <c r="F29" s="125"/>
      <c r="G29" s="125"/>
      <c r="H29" s="125"/>
      <c r="I29" s="145"/>
    </row>
    <row r="30" spans="1:9" s="146" customFormat="1" ht="39.6">
      <c r="A30" s="130">
        <f t="shared" ca="1" si="0"/>
        <v>8</v>
      </c>
      <c r="B30" s="163" t="s">
        <v>205</v>
      </c>
      <c r="C30" s="165" t="s">
        <v>218</v>
      </c>
      <c r="D30" s="162" t="s">
        <v>215</v>
      </c>
      <c r="E30" s="135"/>
      <c r="F30" s="125"/>
      <c r="G30" s="125"/>
      <c r="H30" s="125"/>
      <c r="I30" s="145"/>
    </row>
    <row r="31" spans="1:9" s="146" customFormat="1" ht="13.8"/>
    <row r="32" spans="1:9" s="146" customFormat="1" ht="13.8"/>
    <row r="33" spans="1:1" s="146" customFormat="1" ht="13.8"/>
    <row r="34" spans="1:1" s="146" customFormat="1" ht="13.8"/>
    <row r="35" spans="1:1" s="146" customFormat="1" ht="13.8"/>
    <row r="36" spans="1:1" s="146" customFormat="1" ht="13.8"/>
    <row r="37" spans="1:1" s="146" customFormat="1" ht="13.8"/>
    <row r="38" spans="1:1" s="146" customFormat="1" ht="13.8"/>
    <row r="39" spans="1:1" s="146" customFormat="1" ht="13.8"/>
    <row r="40" spans="1:1" s="146" customFormat="1" ht="13.8"/>
    <row r="41" spans="1:1" s="146" customFormat="1" ht="13.8"/>
    <row r="42" spans="1:1" s="146" customFormat="1" ht="13.8"/>
    <row r="43" spans="1:1" s="146" customFormat="1" ht="13.8"/>
    <row r="44" spans="1:1" s="146" customFormat="1" ht="13.8"/>
    <row r="45" spans="1:1">
      <c r="A45" s="150"/>
    </row>
    <row r="46" spans="1:1" outlineLevel="1">
      <c r="A46" s="150"/>
    </row>
    <row r="47" spans="1:1">
      <c r="A47" s="150"/>
    </row>
    <row r="48" spans="1:1">
      <c r="A48" s="150"/>
    </row>
    <row r="49" spans="1:1">
      <c r="A49" s="150"/>
    </row>
    <row r="50" spans="1:1">
      <c r="A50" s="150"/>
    </row>
    <row r="51" spans="1:1">
      <c r="A51" s="150"/>
    </row>
    <row r="52" spans="1:1">
      <c r="A52" s="150"/>
    </row>
    <row r="53" spans="1:1">
      <c r="A53" s="150"/>
    </row>
    <row r="54" spans="1:1">
      <c r="A54" s="150"/>
    </row>
    <row r="55" spans="1:1">
      <c r="A55" s="150"/>
    </row>
    <row r="56" spans="1:1">
      <c r="A56" s="150"/>
    </row>
    <row r="57" spans="1:1">
      <c r="A57" s="150"/>
    </row>
    <row r="58" spans="1:1">
      <c r="A58" s="150"/>
    </row>
    <row r="59" spans="1:1">
      <c r="A59" s="150"/>
    </row>
    <row r="60" spans="1:1">
      <c r="A60" s="150"/>
    </row>
    <row r="61" spans="1:1">
      <c r="A61" s="150"/>
    </row>
    <row r="62" spans="1:1">
      <c r="A62" s="150"/>
    </row>
    <row r="63" spans="1:1">
      <c r="A63" s="150"/>
    </row>
    <row r="64" spans="1:1">
      <c r="A64" s="150"/>
    </row>
    <row r="65" spans="1:1">
      <c r="A65" s="150"/>
    </row>
    <row r="66" spans="1:1">
      <c r="A66" s="150"/>
    </row>
    <row r="67" spans="1:1">
      <c r="A67" s="150"/>
    </row>
    <row r="68" spans="1:1">
      <c r="A68" s="150"/>
    </row>
    <row r="69" spans="1:1">
      <c r="A69" s="150"/>
    </row>
    <row r="70" spans="1:1">
      <c r="A70" s="150"/>
    </row>
    <row r="71" spans="1:1">
      <c r="A71" s="150"/>
    </row>
    <row r="72" spans="1:1">
      <c r="A72" s="150"/>
    </row>
    <row r="73" spans="1:1">
      <c r="A73" s="150"/>
    </row>
    <row r="74" spans="1:1">
      <c r="A74" s="150"/>
    </row>
    <row r="75" spans="1:1">
      <c r="A75" s="150"/>
    </row>
    <row r="76" spans="1:1">
      <c r="A76" s="150"/>
    </row>
    <row r="77" spans="1:1">
      <c r="A77" s="150"/>
    </row>
    <row r="78" spans="1:1">
      <c r="A78" s="150"/>
    </row>
    <row r="79" spans="1:1">
      <c r="A79" s="150"/>
    </row>
    <row r="80" spans="1:1">
      <c r="A80" s="150"/>
    </row>
    <row r="81" spans="1:1">
      <c r="A81" s="150"/>
    </row>
    <row r="82" spans="1:1">
      <c r="A82" s="150"/>
    </row>
    <row r="83" spans="1:1">
      <c r="A83" s="150"/>
    </row>
    <row r="84" spans="1:1">
      <c r="A84" s="150"/>
    </row>
    <row r="85" spans="1:1">
      <c r="A85" s="150"/>
    </row>
    <row r="86" spans="1:1">
      <c r="A86" s="150"/>
    </row>
    <row r="87" spans="1:1">
      <c r="A87" s="150"/>
    </row>
    <row r="88" spans="1:1">
      <c r="A88" s="150"/>
    </row>
    <row r="89" spans="1:1">
      <c r="A89" s="150"/>
    </row>
    <row r="90" spans="1:1">
      <c r="A90" s="150"/>
    </row>
    <row r="91" spans="1:1">
      <c r="A91" s="150"/>
    </row>
    <row r="92" spans="1:1">
      <c r="A92" s="150"/>
    </row>
    <row r="93" spans="1:1">
      <c r="A93" s="150"/>
    </row>
    <row r="94" spans="1:1">
      <c r="A94" s="150"/>
    </row>
    <row r="95" spans="1:1">
      <c r="A95" s="150"/>
    </row>
  </sheetData>
  <mergeCells count="15">
    <mergeCell ref="B21:D21"/>
    <mergeCell ref="B24:D24"/>
    <mergeCell ref="B25:D25"/>
    <mergeCell ref="A1:D1"/>
    <mergeCell ref="A2:D2"/>
    <mergeCell ref="B6:D6"/>
    <mergeCell ref="B7:D7"/>
    <mergeCell ref="B8:D8"/>
    <mergeCell ref="F16:H16"/>
    <mergeCell ref="B18:D18"/>
    <mergeCell ref="B20:D20"/>
    <mergeCell ref="E2:E3"/>
    <mergeCell ref="C3:D3"/>
    <mergeCell ref="B4:D4"/>
    <mergeCell ref="B5:D5"/>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3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2" customWidth="1"/>
    <col min="2" max="2" width="16.109375" style="43" customWidth="1"/>
    <col min="3" max="3" width="19" style="43" customWidth="1"/>
    <col min="4" max="4" width="20.44140625" style="43" customWidth="1"/>
    <col min="5" max="5" width="16.33203125" style="43" customWidth="1"/>
    <col min="6" max="6" width="19" style="43" customWidth="1"/>
    <col min="7" max="7" width="15" style="45" customWidth="1"/>
    <col min="8" max="8" width="23.5546875" style="45" customWidth="1"/>
    <col min="9" max="9" width="25.44140625" style="45" customWidth="1"/>
    <col min="10" max="10" width="21" style="45" customWidth="1"/>
    <col min="11" max="11" width="11.44140625" style="45" customWidth="1"/>
    <col min="12" max="12" width="17.33203125" style="45" customWidth="1"/>
    <col min="13" max="13" width="17.33203125" style="43" customWidth="1"/>
    <col min="14" max="14" width="14.109375" style="43" customWidth="1"/>
    <col min="15" max="15" width="18.44140625" style="43" customWidth="1"/>
    <col min="16" max="16384" width="9.109375" style="43"/>
  </cols>
  <sheetData>
    <row r="1" spans="1:12">
      <c r="G1" s="44" t="s">
        <v>113</v>
      </c>
    </row>
    <row r="2" spans="1:12" s="47" customFormat="1" ht="24.6">
      <c r="A2" s="46"/>
      <c r="C2" s="226" t="s">
        <v>114</v>
      </c>
      <c r="D2" s="226"/>
      <c r="E2" s="226"/>
      <c r="F2" s="226"/>
      <c r="G2" s="226"/>
      <c r="H2" s="48" t="s">
        <v>115</v>
      </c>
      <c r="I2" s="49"/>
      <c r="J2" s="49"/>
      <c r="K2" s="49"/>
      <c r="L2" s="49"/>
    </row>
    <row r="3" spans="1:12" s="47" customFormat="1" ht="22.8">
      <c r="A3" s="46"/>
      <c r="C3" s="227" t="s">
        <v>116</v>
      </c>
      <c r="D3" s="227"/>
      <c r="E3" s="115"/>
      <c r="F3" s="228" t="s">
        <v>117</v>
      </c>
      <c r="G3" s="228"/>
      <c r="H3" s="49"/>
      <c r="I3" s="49"/>
      <c r="J3" s="50"/>
      <c r="K3" s="49"/>
      <c r="L3" s="49"/>
    </row>
    <row r="4" spans="1:12">
      <c r="A4" s="46"/>
      <c r="D4" s="51"/>
      <c r="E4" s="51"/>
      <c r="H4" s="52"/>
    </row>
    <row r="5" spans="1:12" s="53" customFormat="1" ht="14.4">
      <c r="A5" s="46"/>
      <c r="D5" s="54"/>
      <c r="E5" s="54"/>
      <c r="G5" s="55"/>
      <c r="H5" s="56"/>
      <c r="I5" s="55"/>
      <c r="J5" s="55"/>
      <c r="K5" s="55"/>
      <c r="L5" s="55"/>
    </row>
    <row r="6" spans="1:12" ht="21.75" customHeight="1">
      <c r="B6" s="210" t="s">
        <v>118</v>
      </c>
      <c r="C6" s="210"/>
      <c r="D6" s="57"/>
      <c r="E6" s="57"/>
      <c r="F6" s="57"/>
      <c r="G6" s="58"/>
      <c r="H6" s="58"/>
    </row>
    <row r="7" spans="1:12">
      <c r="B7" s="59" t="s">
        <v>119</v>
      </c>
      <c r="C7" s="60"/>
      <c r="D7" s="60"/>
      <c r="E7" s="60"/>
      <c r="F7" s="60"/>
      <c r="G7" s="61"/>
    </row>
    <row r="8" spans="1:12">
      <c r="A8" s="62" t="s">
        <v>58</v>
      </c>
      <c r="B8" s="118" t="s">
        <v>120</v>
      </c>
      <c r="C8" s="118" t="s">
        <v>121</v>
      </c>
      <c r="D8" s="118" t="s">
        <v>122</v>
      </c>
      <c r="E8" s="118" t="s">
        <v>123</v>
      </c>
      <c r="F8" s="118" t="s">
        <v>124</v>
      </c>
      <c r="G8" s="118" t="s">
        <v>125</v>
      </c>
      <c r="H8" s="118" t="s">
        <v>126</v>
      </c>
      <c r="I8" s="117" t="s">
        <v>127</v>
      </c>
      <c r="L8" s="43"/>
    </row>
    <row r="9" spans="1:12" s="88" customFormat="1" ht="14.4">
      <c r="A9" s="84"/>
      <c r="B9" s="85" t="s">
        <v>128</v>
      </c>
      <c r="C9" s="85" t="s">
        <v>129</v>
      </c>
      <c r="D9" s="85" t="s">
        <v>130</v>
      </c>
      <c r="E9" s="85" t="s">
        <v>131</v>
      </c>
      <c r="F9" s="85" t="s">
        <v>132</v>
      </c>
      <c r="G9" s="85" t="s">
        <v>133</v>
      </c>
      <c r="H9" s="85" t="s">
        <v>134</v>
      </c>
      <c r="I9" s="86"/>
      <c r="J9" s="87"/>
      <c r="K9" s="87"/>
    </row>
    <row r="10" spans="1:12">
      <c r="A10" s="63">
        <v>1</v>
      </c>
      <c r="B10" s="64" t="s">
        <v>66</v>
      </c>
      <c r="C10" s="64" t="s">
        <v>135</v>
      </c>
      <c r="D10" s="64" t="s">
        <v>136</v>
      </c>
      <c r="E10" s="64" t="s">
        <v>137</v>
      </c>
      <c r="F10" s="64" t="s">
        <v>138</v>
      </c>
      <c r="G10" s="64" t="s">
        <v>139</v>
      </c>
      <c r="H10" s="64" t="s">
        <v>139</v>
      </c>
      <c r="I10" s="65"/>
      <c r="L10" s="43"/>
    </row>
    <row r="11" spans="1:12" ht="20.25" customHeight="1">
      <c r="A11" s="63">
        <v>2</v>
      </c>
      <c r="B11" s="64" t="s">
        <v>67</v>
      </c>
      <c r="C11" s="64" t="s">
        <v>140</v>
      </c>
      <c r="D11" s="64" t="s">
        <v>141</v>
      </c>
      <c r="E11" s="64" t="s">
        <v>142</v>
      </c>
      <c r="F11" s="64" t="s">
        <v>138</v>
      </c>
      <c r="G11" s="64" t="s">
        <v>139</v>
      </c>
      <c r="H11" s="64" t="s">
        <v>143</v>
      </c>
      <c r="I11" s="65" t="s">
        <v>144</v>
      </c>
      <c r="L11" s="43"/>
    </row>
    <row r="12" spans="1:12" ht="20.25" customHeight="1">
      <c r="A12" s="63">
        <v>3</v>
      </c>
      <c r="B12" s="64" t="s">
        <v>145</v>
      </c>
      <c r="C12" s="64" t="s">
        <v>146</v>
      </c>
      <c r="D12" s="64" t="s">
        <v>141</v>
      </c>
      <c r="E12" s="64" t="s">
        <v>137</v>
      </c>
      <c r="F12" s="64" t="s">
        <v>147</v>
      </c>
      <c r="G12" s="64" t="s">
        <v>139</v>
      </c>
      <c r="H12" s="64" t="s">
        <v>139</v>
      </c>
      <c r="I12" s="65"/>
      <c r="L12" s="43"/>
    </row>
    <row r="13" spans="1:12" ht="15" customHeight="1">
      <c r="B13" s="66"/>
      <c r="C13" s="60"/>
      <c r="D13" s="60"/>
      <c r="E13" s="60"/>
      <c r="F13" s="60"/>
      <c r="G13" s="61"/>
    </row>
    <row r="14" spans="1:12" ht="21.75" customHeight="1">
      <c r="B14" s="210" t="s">
        <v>148</v>
      </c>
      <c r="C14" s="210"/>
      <c r="D14" s="210"/>
      <c r="E14" s="57"/>
      <c r="F14" s="57"/>
      <c r="G14" s="58"/>
      <c r="H14" s="58"/>
    </row>
    <row r="15" spans="1:12">
      <c r="B15" s="59" t="s">
        <v>149</v>
      </c>
      <c r="C15" s="60"/>
      <c r="D15" s="60"/>
      <c r="E15" s="60"/>
      <c r="F15" s="60"/>
      <c r="G15" s="61"/>
    </row>
    <row r="16" spans="1:12" ht="31.5" customHeight="1">
      <c r="A16" s="62" t="s">
        <v>58</v>
      </c>
      <c r="B16" s="118" t="s">
        <v>150</v>
      </c>
      <c r="C16" s="118" t="s">
        <v>41</v>
      </c>
      <c r="D16" s="118" t="s">
        <v>43</v>
      </c>
      <c r="E16" s="118" t="s">
        <v>143</v>
      </c>
      <c r="F16" s="118" t="s">
        <v>45</v>
      </c>
      <c r="G16" s="118" t="s">
        <v>151</v>
      </c>
      <c r="L16" s="43"/>
    </row>
    <row r="17" spans="1:12" s="88" customFormat="1" ht="52.8">
      <c r="A17" s="84"/>
      <c r="B17" s="85" t="s">
        <v>128</v>
      </c>
      <c r="C17" s="89" t="s">
        <v>152</v>
      </c>
      <c r="D17" s="89" t="s">
        <v>153</v>
      </c>
      <c r="E17" s="89" t="s">
        <v>154</v>
      </c>
      <c r="F17" s="89" t="s">
        <v>155</v>
      </c>
      <c r="G17" s="89" t="s">
        <v>156</v>
      </c>
      <c r="H17" s="87"/>
      <c r="I17" s="87"/>
      <c r="J17" s="87"/>
      <c r="K17" s="87"/>
    </row>
    <row r="18" spans="1:12">
      <c r="A18" s="63">
        <v>1</v>
      </c>
      <c r="B18" s="64" t="s">
        <v>66</v>
      </c>
      <c r="C18" s="67">
        <f>VALIDATION!D11</f>
        <v>0</v>
      </c>
      <c r="D18" s="67">
        <f>VALIDATION!D12</f>
        <v>0</v>
      </c>
      <c r="E18" s="67">
        <f>VALIDATION!D14</f>
        <v>0</v>
      </c>
      <c r="F18" s="67">
        <f>VALIDATION!D13</f>
        <v>0</v>
      </c>
      <c r="G18" s="67">
        <f>VALIDATION!D15</f>
        <v>0</v>
      </c>
      <c r="L18" s="43"/>
    </row>
    <row r="19" spans="1:12" ht="20.25" customHeight="1">
      <c r="A19" s="63">
        <v>2</v>
      </c>
      <c r="B19" s="64" t="s">
        <v>145</v>
      </c>
      <c r="C19" s="67" t="e">
        <f>#REF!</f>
        <v>#REF!</v>
      </c>
      <c r="D19" s="67" t="e">
        <f>#REF!</f>
        <v>#REF!</v>
      </c>
      <c r="E19" s="67" t="e">
        <f>#REF!</f>
        <v>#REF!</v>
      </c>
      <c r="F19" s="67" t="e">
        <f>#REF!</f>
        <v>#REF!</v>
      </c>
      <c r="G19" s="67" t="e">
        <f>#REF!</f>
        <v>#REF!</v>
      </c>
      <c r="L19" s="43"/>
    </row>
    <row r="20" spans="1:12" ht="20.25" customHeight="1">
      <c r="A20" s="63">
        <v>3</v>
      </c>
      <c r="B20" s="64" t="s">
        <v>99</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157</v>
      </c>
      <c r="D21" s="82" t="e">
        <f>SUM(C20,D20,G20)/SUM(C20:G20)</f>
        <v>#REF!</v>
      </c>
      <c r="E21" s="71"/>
      <c r="F21" s="71"/>
      <c r="G21" s="71"/>
      <c r="L21" s="43"/>
    </row>
    <row r="22" spans="1:12">
      <c r="B22" s="66"/>
      <c r="C22" s="60"/>
      <c r="D22" s="60"/>
      <c r="E22" s="60"/>
      <c r="F22" s="60"/>
      <c r="G22" s="61"/>
    </row>
    <row r="23" spans="1:12" ht="21.75" customHeight="1">
      <c r="B23" s="210" t="s">
        <v>158</v>
      </c>
      <c r="C23" s="210"/>
      <c r="D23" s="210"/>
      <c r="E23" s="57"/>
      <c r="F23" s="57"/>
      <c r="G23" s="58"/>
      <c r="H23" s="58"/>
    </row>
    <row r="24" spans="1:12" ht="21.75" customHeight="1">
      <c r="B24" s="59" t="s">
        <v>159</v>
      </c>
      <c r="C24" s="116"/>
      <c r="D24" s="116"/>
      <c r="E24" s="57"/>
      <c r="F24" s="57"/>
      <c r="G24" s="58"/>
      <c r="H24" s="58"/>
    </row>
    <row r="25" spans="1:12" ht="14.4">
      <c r="B25" s="68" t="s">
        <v>160</v>
      </c>
      <c r="C25" s="60"/>
      <c r="D25" s="60"/>
      <c r="E25" s="60"/>
      <c r="F25" s="60"/>
      <c r="G25" s="61"/>
    </row>
    <row r="26" spans="1:12" ht="18.75" customHeight="1">
      <c r="A26" s="62" t="s">
        <v>58</v>
      </c>
      <c r="B26" s="118" t="s">
        <v>161</v>
      </c>
      <c r="C26" s="118" t="s">
        <v>162</v>
      </c>
      <c r="D26" s="118" t="s">
        <v>163</v>
      </c>
      <c r="E26" s="118" t="s">
        <v>164</v>
      </c>
      <c r="F26" s="118" t="s">
        <v>165</v>
      </c>
      <c r="G26" s="229" t="s">
        <v>110</v>
      </c>
      <c r="H26" s="230"/>
    </row>
    <row r="27" spans="1:12">
      <c r="A27" s="63">
        <v>1</v>
      </c>
      <c r="B27" s="64" t="s">
        <v>166</v>
      </c>
      <c r="C27" s="67" t="e">
        <f>COUNTIFS(#REF!, "*Critical*",#REF!,"*Open*")</f>
        <v>#REF!</v>
      </c>
      <c r="D27" s="67" t="e">
        <f>COUNTIFS(#REF!, "*Critical*",#REF!,"*Resolved*")</f>
        <v>#REF!</v>
      </c>
      <c r="E27" s="67" t="e">
        <f>COUNTIFS(#REF!, "*Critical*",#REF!,"*Reopened*")</f>
        <v>#REF!</v>
      </c>
      <c r="F27" s="67" t="e">
        <f>COUNTIFS(#REF!, "*Critical*",#REF!,"*Closed*") + COUNTIFS(#REF!, "*Critical*",#REF!,"*Ready for client test*")</f>
        <v>#REF!</v>
      </c>
      <c r="G27" s="221"/>
      <c r="H27" s="222"/>
    </row>
    <row r="28" spans="1:12" ht="20.25" customHeight="1">
      <c r="A28" s="63">
        <v>2</v>
      </c>
      <c r="B28" s="64" t="s">
        <v>167</v>
      </c>
      <c r="C28" s="67" t="e">
        <f>COUNTIFS(#REF!, "*Major*",#REF!,"*Open*")</f>
        <v>#REF!</v>
      </c>
      <c r="D28" s="67" t="e">
        <f>COUNTIFS(#REF!, "*Major*",#REF!,"*Resolved*")</f>
        <v>#REF!</v>
      </c>
      <c r="E28" s="67" t="e">
        <f>COUNTIFS(#REF!, "*Major*",#REF!,"*Reopened*")</f>
        <v>#REF!</v>
      </c>
      <c r="F28" s="67" t="e">
        <f>COUNTIFS(#REF!, "*Major*",#REF!,"*Closed*") + COUNTIFS(#REF!, "*Major*",#REF!,"*Ready for client test*")</f>
        <v>#REF!</v>
      </c>
      <c r="G28" s="221"/>
      <c r="H28" s="222"/>
    </row>
    <row r="29" spans="1:12" ht="20.25" customHeight="1">
      <c r="A29" s="63">
        <v>3</v>
      </c>
      <c r="B29" s="64" t="s">
        <v>168</v>
      </c>
      <c r="C29" s="67" t="e">
        <f>COUNTIFS(#REF!, "*Normal*",#REF!,"*Open*")</f>
        <v>#REF!</v>
      </c>
      <c r="D29" s="67" t="e">
        <f>COUNTIFS(#REF!, "*Normal*",#REF!,"*Resolved*")</f>
        <v>#REF!</v>
      </c>
      <c r="E29" s="67" t="e">
        <f>COUNTIFS(#REF!, "*Normal*",#REF!,"*Reopened*")</f>
        <v>#REF!</v>
      </c>
      <c r="F29" s="67" t="e">
        <f>COUNTIFS(#REF!, "*Normal*",#REF!,"*Closed*") + COUNTIFS(#REF!, "*Normal*",#REF!,"*Ready for client test*")</f>
        <v>#REF!</v>
      </c>
      <c r="G29" s="221"/>
      <c r="H29" s="222"/>
    </row>
    <row r="30" spans="1:12" ht="20.25" customHeight="1">
      <c r="A30" s="63">
        <v>4</v>
      </c>
      <c r="B30" s="64" t="s">
        <v>169</v>
      </c>
      <c r="C30" s="67" t="e">
        <f>COUNTIFS(#REF!, "*Minor*",#REF!,"*Open*")</f>
        <v>#REF!</v>
      </c>
      <c r="D30" s="67" t="e">
        <f>COUNTIFS(#REF!, "*Minor*",#REF!,"*Resolved*")</f>
        <v>#REF!</v>
      </c>
      <c r="E30" s="67" t="e">
        <f>COUNTIFS(#REF!, "*Minor*",#REF!,"*Reopened*")</f>
        <v>#REF!</v>
      </c>
      <c r="F30" s="67" t="e">
        <f>COUNTIFS(#REF!, "*Minor*",#REF!,"*Closed*") + COUNTIFS(#REF!, "*Minor*",#REF!,"*Ready for client test*")</f>
        <v>#REF!</v>
      </c>
      <c r="G30" s="221"/>
      <c r="H30" s="222"/>
    </row>
    <row r="31" spans="1:12" ht="20.25" customHeight="1">
      <c r="A31" s="63"/>
      <c r="B31" s="62" t="s">
        <v>99</v>
      </c>
      <c r="C31" s="62" t="e">
        <f>SUM(C27:C30)</f>
        <v>#REF!</v>
      </c>
      <c r="D31" s="62">
        <v>0</v>
      </c>
      <c r="E31" s="62">
        <v>0</v>
      </c>
      <c r="F31" s="62" t="e">
        <f>SUM(F27:F30)</f>
        <v>#REF!</v>
      </c>
      <c r="G31" s="221"/>
      <c r="H31" s="222"/>
    </row>
    <row r="32" spans="1:12" ht="20.25" customHeight="1">
      <c r="A32" s="69"/>
      <c r="B32" s="70"/>
      <c r="C32" s="71"/>
      <c r="D32" s="71"/>
      <c r="E32" s="71"/>
      <c r="F32" s="71"/>
      <c r="G32" s="71"/>
      <c r="H32" s="71"/>
    </row>
    <row r="33" spans="1:12" ht="14.4">
      <c r="B33" s="68" t="s">
        <v>170</v>
      </c>
      <c r="C33" s="60"/>
      <c r="D33" s="60"/>
      <c r="E33" s="60"/>
      <c r="F33" s="60"/>
      <c r="G33" s="61"/>
    </row>
    <row r="34" spans="1:12" ht="18.75" customHeight="1">
      <c r="A34" s="62" t="s">
        <v>58</v>
      </c>
      <c r="B34" s="118" t="s">
        <v>171</v>
      </c>
      <c r="C34" s="118" t="s">
        <v>172</v>
      </c>
      <c r="D34" s="118" t="s">
        <v>173</v>
      </c>
      <c r="E34" s="118" t="s">
        <v>124</v>
      </c>
      <c r="F34" s="215" t="s">
        <v>127</v>
      </c>
      <c r="G34" s="217"/>
    </row>
    <row r="35" spans="1:12" s="88" customFormat="1" ht="14.4">
      <c r="A35" s="84"/>
      <c r="B35" s="85" t="s">
        <v>174</v>
      </c>
      <c r="C35" s="89" t="s">
        <v>175</v>
      </c>
      <c r="D35" s="89" t="s">
        <v>176</v>
      </c>
      <c r="E35" s="89" t="s">
        <v>132</v>
      </c>
      <c r="F35" s="224"/>
      <c r="G35" s="225"/>
      <c r="H35" s="87"/>
      <c r="I35" s="87"/>
      <c r="J35" s="87"/>
      <c r="K35" s="87"/>
      <c r="L35" s="87"/>
    </row>
    <row r="36" spans="1:12">
      <c r="A36" s="63">
        <v>1</v>
      </c>
      <c r="B36" s="64" t="s">
        <v>112</v>
      </c>
      <c r="C36" s="67" t="s">
        <v>177</v>
      </c>
      <c r="D36" s="67" t="s">
        <v>169</v>
      </c>
      <c r="E36" s="67" t="s">
        <v>138</v>
      </c>
      <c r="F36" s="221"/>
      <c r="G36" s="222"/>
    </row>
    <row r="37" spans="1:12" ht="20.25" customHeight="1">
      <c r="A37" s="63">
        <v>2</v>
      </c>
      <c r="B37" s="64" t="s">
        <v>111</v>
      </c>
      <c r="C37" s="67" t="s">
        <v>178</v>
      </c>
      <c r="D37" s="67" t="s">
        <v>169</v>
      </c>
      <c r="E37" s="67" t="s">
        <v>138</v>
      </c>
      <c r="F37" s="221"/>
      <c r="G37" s="222"/>
    </row>
    <row r="38" spans="1:12" ht="20.25" customHeight="1">
      <c r="A38" s="69"/>
      <c r="B38" s="70"/>
      <c r="C38" s="71"/>
      <c r="D38" s="71"/>
      <c r="E38" s="71"/>
      <c r="F38" s="71"/>
      <c r="G38" s="71"/>
      <c r="H38" s="71"/>
    </row>
    <row r="39" spans="1:12" ht="21.75" customHeight="1">
      <c r="B39" s="210" t="s">
        <v>179</v>
      </c>
      <c r="C39" s="210"/>
      <c r="D39" s="57"/>
      <c r="E39" s="57"/>
      <c r="F39" s="57"/>
      <c r="G39" s="58"/>
      <c r="H39" s="58"/>
    </row>
    <row r="40" spans="1:12">
      <c r="B40" s="59" t="s">
        <v>180</v>
      </c>
      <c r="C40" s="60"/>
      <c r="D40" s="60"/>
      <c r="E40" s="60"/>
      <c r="F40" s="60"/>
      <c r="G40" s="61"/>
    </row>
    <row r="41" spans="1:12" ht="18.75" customHeight="1">
      <c r="A41" s="62" t="s">
        <v>58</v>
      </c>
      <c r="B41" s="118" t="s">
        <v>62</v>
      </c>
      <c r="C41" s="223" t="s">
        <v>181</v>
      </c>
      <c r="D41" s="223"/>
      <c r="E41" s="223" t="s">
        <v>182</v>
      </c>
      <c r="F41" s="223"/>
      <c r="G41" s="223"/>
      <c r="H41" s="62" t="s">
        <v>183</v>
      </c>
    </row>
    <row r="42" spans="1:12" ht="34.5" customHeight="1">
      <c r="A42" s="63">
        <v>1</v>
      </c>
      <c r="B42" s="119" t="s">
        <v>184</v>
      </c>
      <c r="C42" s="220" t="s">
        <v>185</v>
      </c>
      <c r="D42" s="220"/>
      <c r="E42" s="220" t="s">
        <v>186</v>
      </c>
      <c r="F42" s="220"/>
      <c r="G42" s="220"/>
      <c r="H42" s="72"/>
    </row>
    <row r="43" spans="1:12" ht="34.5" customHeight="1">
      <c r="A43" s="63">
        <v>2</v>
      </c>
      <c r="B43" s="119" t="s">
        <v>184</v>
      </c>
      <c r="C43" s="220" t="s">
        <v>185</v>
      </c>
      <c r="D43" s="220"/>
      <c r="E43" s="220" t="s">
        <v>186</v>
      </c>
      <c r="F43" s="220"/>
      <c r="G43" s="220"/>
      <c r="H43" s="72"/>
    </row>
    <row r="44" spans="1:12" ht="34.5" customHeight="1">
      <c r="A44" s="63">
        <v>3</v>
      </c>
      <c r="B44" s="119" t="s">
        <v>184</v>
      </c>
      <c r="C44" s="220" t="s">
        <v>185</v>
      </c>
      <c r="D44" s="220"/>
      <c r="E44" s="220" t="s">
        <v>186</v>
      </c>
      <c r="F44" s="220"/>
      <c r="G44" s="220"/>
      <c r="H44" s="72"/>
    </row>
    <row r="45" spans="1:12">
      <c r="B45" s="73"/>
      <c r="C45" s="73"/>
      <c r="D45" s="73"/>
      <c r="E45" s="74"/>
      <c r="F45" s="60"/>
      <c r="G45" s="61"/>
    </row>
    <row r="46" spans="1:12" ht="21.75" customHeight="1">
      <c r="B46" s="210" t="s">
        <v>187</v>
      </c>
      <c r="C46" s="210"/>
      <c r="D46" s="57"/>
      <c r="E46" s="57"/>
      <c r="F46" s="57"/>
      <c r="G46" s="58"/>
      <c r="H46" s="58"/>
    </row>
    <row r="47" spans="1:12">
      <c r="B47" s="59" t="s">
        <v>188</v>
      </c>
      <c r="C47" s="73"/>
      <c r="D47" s="73"/>
      <c r="E47" s="74"/>
      <c r="F47" s="60"/>
      <c r="G47" s="61"/>
    </row>
    <row r="48" spans="1:12" s="76" customFormat="1" ht="21" customHeight="1">
      <c r="A48" s="211" t="s">
        <v>58</v>
      </c>
      <c r="B48" s="213" t="s">
        <v>189</v>
      </c>
      <c r="C48" s="215" t="s">
        <v>190</v>
      </c>
      <c r="D48" s="216"/>
      <c r="E48" s="216"/>
      <c r="F48" s="217"/>
      <c r="G48" s="218" t="s">
        <v>157</v>
      </c>
      <c r="H48" s="218" t="s">
        <v>189</v>
      </c>
      <c r="I48" s="208" t="s">
        <v>191</v>
      </c>
      <c r="J48" s="75"/>
      <c r="K48" s="75"/>
      <c r="L48" s="75"/>
    </row>
    <row r="49" spans="1:9">
      <c r="A49" s="212"/>
      <c r="B49" s="214"/>
      <c r="C49" s="77" t="s">
        <v>166</v>
      </c>
      <c r="D49" s="77" t="s">
        <v>167</v>
      </c>
      <c r="E49" s="78" t="s">
        <v>168</v>
      </c>
      <c r="F49" s="78" t="s">
        <v>169</v>
      </c>
      <c r="G49" s="219"/>
      <c r="H49" s="219"/>
      <c r="I49" s="209"/>
    </row>
    <row r="50" spans="1:9" ht="39.6">
      <c r="A50" s="212"/>
      <c r="B50" s="214"/>
      <c r="C50" s="91" t="s">
        <v>192</v>
      </c>
      <c r="D50" s="91" t="s">
        <v>193</v>
      </c>
      <c r="E50" s="91" t="s">
        <v>194</v>
      </c>
      <c r="F50" s="91" t="s">
        <v>195</v>
      </c>
      <c r="G50" s="90" t="s">
        <v>196</v>
      </c>
      <c r="H50" s="90" t="s">
        <v>197</v>
      </c>
      <c r="I50" s="90" t="s">
        <v>197</v>
      </c>
    </row>
    <row r="51" spans="1:9" ht="39.6">
      <c r="A51" s="63">
        <v>1</v>
      </c>
      <c r="B51" s="84" t="s">
        <v>198</v>
      </c>
      <c r="C51" s="91" t="s">
        <v>192</v>
      </c>
      <c r="D51" s="91" t="s">
        <v>193</v>
      </c>
      <c r="E51" s="91" t="s">
        <v>194</v>
      </c>
      <c r="F51" s="91" t="s">
        <v>195</v>
      </c>
      <c r="G51" s="79" t="s">
        <v>196</v>
      </c>
      <c r="H51" s="79" t="s">
        <v>197</v>
      </c>
      <c r="I51" s="79" t="s">
        <v>197</v>
      </c>
    </row>
    <row r="52" spans="1:9">
      <c r="A52" s="63">
        <v>2</v>
      </c>
      <c r="B52" s="63" t="s">
        <v>65</v>
      </c>
      <c r="C52" s="79">
        <v>0</v>
      </c>
      <c r="D52" s="79">
        <v>0</v>
      </c>
      <c r="E52" s="79">
        <v>0</v>
      </c>
      <c r="F52" s="79" t="e">
        <f>SUM(C31:E31)</f>
        <v>#REF!</v>
      </c>
      <c r="G52" s="92" t="e">
        <f>D21</f>
        <v>#REF!</v>
      </c>
      <c r="H52" s="79" t="s">
        <v>197</v>
      </c>
      <c r="I52" s="79" t="s">
        <v>197</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VALIDATION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2022-10-30T15:04:06Z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