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updateLinks="never" codeName="ThisWorkbook" defaultThemeVersion="166925"/>
  <mc:AlternateContent xmlns:mc="http://schemas.openxmlformats.org/markup-compatibility/2006">
    <mc:Choice Requires="x15">
      <x15ac:absPath xmlns:x15ac="http://schemas.microsoft.com/office/spreadsheetml/2010/11/ac" url="/Users/kk/Desktop/KK/Official/Project/HMRC/"/>
    </mc:Choice>
  </mc:AlternateContent>
  <xr:revisionPtr revIDLastSave="0" documentId="13_ncr:1_{D9151848-2945-FC44-B068-AF75B2D6260E}" xr6:coauthVersionLast="47" xr6:coauthVersionMax="47" xr10:uidLastSave="{00000000-0000-0000-0000-000000000000}"/>
  <bookViews>
    <workbookView xWindow="-120" yWindow="500" windowWidth="29040" windowHeight="15840" tabRatio="544" activeTab="7" xr2:uid="{00000000-000D-0000-FFFF-FFFF00000000}"/>
  </bookViews>
  <sheets>
    <sheet name="IE001-IE016" sheetId="82" state="hidden" r:id="rId1"/>
    <sheet name="IE019-IE055" sheetId="84" state="hidden" r:id="rId2"/>
    <sheet name="List" sheetId="2" state="hidden" r:id="rId3"/>
    <sheet name="Values" sheetId="22" state="hidden" r:id="rId4"/>
    <sheet name="IE058-IE09XX" sheetId="86" state="hidden" r:id="rId5"/>
    <sheet name="IE928 New Structure" sheetId="74" state="hidden" r:id="rId6"/>
    <sheet name="Revision History" sheetId="113" r:id="rId7"/>
    <sheet name="Cover Sheet" sheetId="112" r:id="rId8"/>
    <sheet name="Technical Header Mapping" sheetId="111" r:id="rId9"/>
    <sheet name="Data Mapping (Iter 1, 2, 3)" sheetId="98" r:id="rId10"/>
    <sheet name="Location of goods.Codes" sheetId="99" r:id="rId11"/>
  </sheets>
  <externalReferences>
    <externalReference r:id="rId12"/>
  </externalReferences>
  <definedNames>
    <definedName name="_xlnm._FilterDatabase" localSheetId="9" hidden="1">'Data Mapping (Iter 1, 2, 3)'!$A$2:$W$1607</definedName>
    <definedName name="_xlnm._FilterDatabase" localSheetId="0" hidden="1">'IE001-IE016'!$A$2:$AA$1385</definedName>
    <definedName name="_xlnm._FilterDatabase" localSheetId="1" hidden="1">'IE019-IE055'!$A$2:$AA$1354</definedName>
    <definedName name="_xlnm._FilterDatabase" localSheetId="4" hidden="1">'IE058-IE09XX'!$A$2:$AA$483</definedName>
    <definedName name="_xlnm._FilterDatabase" localSheetId="5" hidden="1">'IE928 New Structure'!$A$2:$X$8</definedName>
    <definedName name="_xlnm._FilterDatabase" localSheetId="8" hidden="1">'Technical Header Mapping'!$A$2:$J$2</definedName>
    <definedName name="a" localSheetId="7">#REF!</definedName>
    <definedName name="a" localSheetId="0">#REF!</definedName>
    <definedName name="a" localSheetId="1">#REF!</definedName>
    <definedName name="a" localSheetId="4">#REF!</definedName>
    <definedName name="a" localSheetId="5">#REF!</definedName>
    <definedName name="a" localSheetId="6">#REF!</definedName>
    <definedName name="a" localSheetId="8">#REF!</definedName>
    <definedName name="a">#REF!</definedName>
    <definedName name="part_1" localSheetId="7">#REF!</definedName>
    <definedName name="part_1" localSheetId="6">#REF!</definedName>
    <definedName name="part_1" localSheetId="8">#REF!</definedName>
    <definedName name="part_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9" i="98" l="1"/>
  <c r="L118" i="98"/>
  <c r="L117" i="98"/>
  <c r="L116" i="98"/>
  <c r="L115" i="98"/>
  <c r="L114" i="98"/>
  <c r="L113" i="98"/>
  <c r="L112" i="98"/>
  <c r="L111" i="98"/>
  <c r="L110" i="98"/>
  <c r="L109" i="98"/>
  <c r="L108" i="98"/>
  <c r="L107" i="98"/>
  <c r="L106" i="98"/>
  <c r="L105" i="98"/>
  <c r="L104" i="98"/>
  <c r="L103" i="98"/>
  <c r="L102" i="98"/>
  <c r="L101" i="98"/>
  <c r="L100" i="98"/>
  <c r="L99" i="98"/>
  <c r="L98" i="98"/>
  <c r="L97" i="98"/>
  <c r="L96" i="98"/>
  <c r="L456" i="98"/>
  <c r="L126" i="98"/>
  <c r="L1490" i="98"/>
  <c r="L1489" i="98"/>
  <c r="L1488" i="98"/>
  <c r="L1487" i="98"/>
  <c r="L1486" i="98"/>
  <c r="L1485" i="98"/>
  <c r="L1397" i="98"/>
  <c r="L1396" i="98"/>
  <c r="L1395" i="98"/>
  <c r="L1394" i="98"/>
  <c r="L1418" i="98"/>
  <c r="L1417" i="98"/>
  <c r="L1416" i="98"/>
  <c r="L1415" i="98"/>
  <c r="L1340" i="98"/>
  <c r="L1341" i="98"/>
  <c r="L1339" i="98"/>
  <c r="L1338" i="98"/>
  <c r="L1337" i="98"/>
  <c r="L1336" i="98"/>
  <c r="L1205" i="98"/>
  <c r="L1204" i="98"/>
  <c r="L1203" i="98"/>
  <c r="L1202" i="98"/>
  <c r="L1201" i="98"/>
  <c r="L1063" i="98"/>
  <c r="L1062" i="98"/>
  <c r="L1061" i="98"/>
  <c r="L1060" i="98"/>
  <c r="L1059" i="98"/>
  <c r="L1058" i="98"/>
  <c r="L1057" i="98"/>
  <c r="L1056" i="98"/>
  <c r="L1114" i="98"/>
  <c r="L1113" i="98"/>
  <c r="L1104" i="98"/>
  <c r="L1103" i="98"/>
  <c r="L1102" i="98"/>
  <c r="L1447" i="98"/>
  <c r="L1350" i="98"/>
  <c r="L1349" i="98"/>
  <c r="L1348" i="98"/>
  <c r="L1347" i="98"/>
  <c r="L1318" i="98"/>
  <c r="L1317" i="98"/>
  <c r="L1316" i="98"/>
  <c r="L1315" i="98"/>
  <c r="L1314" i="98"/>
  <c r="L1313" i="98"/>
  <c r="L1312" i="98"/>
  <c r="L1311" i="98"/>
  <c r="L1273" i="98"/>
  <c r="L1448" i="98"/>
  <c r="L1446" i="98"/>
  <c r="L450" i="98"/>
  <c r="L449" i="98"/>
  <c r="L448" i="98"/>
  <c r="L447" i="98"/>
  <c r="L446" i="98"/>
  <c r="L445" i="98"/>
  <c r="L444" i="98"/>
  <c r="L443" i="98"/>
  <c r="L442" i="98"/>
  <c r="L441" i="98"/>
  <c r="L1535" i="98"/>
  <c r="L1534" i="98"/>
  <c r="L1533" i="98"/>
  <c r="L1532" i="98"/>
  <c r="L407" i="98"/>
  <c r="L619" i="98"/>
  <c r="L618" i="98"/>
  <c r="L616" i="98"/>
  <c r="L745" i="98"/>
  <c r="L744" i="98"/>
  <c r="L743" i="98"/>
  <c r="L742" i="98"/>
  <c r="L416" i="98"/>
  <c r="L415" i="98"/>
  <c r="L414" i="98"/>
  <c r="L413" i="98"/>
  <c r="L290" i="98"/>
  <c r="L289" i="98"/>
  <c r="L287" i="98"/>
  <c r="L688" i="98"/>
  <c r="L951" i="98"/>
  <c r="L950" i="98"/>
  <c r="L1594" i="98"/>
  <c r="L1593" i="98"/>
  <c r="L1592" i="98"/>
  <c r="L1591" i="98"/>
  <c r="L1590" i="98"/>
  <c r="L1589" i="98"/>
  <c r="L1588" i="98"/>
  <c r="L1587" i="98"/>
  <c r="L1586" i="98"/>
  <c r="L1585" i="98"/>
  <c r="L1584" i="98"/>
  <c r="L1583" i="98"/>
  <c r="L1582" i="98"/>
  <c r="L1581" i="98"/>
  <c r="L1580" i="98"/>
  <c r="L1579" i="98"/>
  <c r="L1578" i="98"/>
  <c r="L1577" i="98"/>
  <c r="L1576" i="98"/>
  <c r="L1575" i="98"/>
  <c r="L1574" i="98"/>
  <c r="L1573" i="98"/>
  <c r="L1572" i="98"/>
  <c r="L1571" i="98"/>
  <c r="L1570" i="98"/>
  <c r="L1569" i="98"/>
  <c r="L1568" i="98"/>
  <c r="L1550" i="98"/>
  <c r="L1549" i="98"/>
  <c r="L1548" i="98"/>
  <c r="L1547" i="98"/>
  <c r="L1546" i="98"/>
  <c r="L1545" i="98"/>
  <c r="L1544" i="98"/>
  <c r="L1543" i="98"/>
  <c r="L1531" i="98"/>
  <c r="L1530" i="98"/>
  <c r="L1529" i="98"/>
  <c r="L1528" i="98"/>
  <c r="L1527" i="98"/>
  <c r="L1526" i="98"/>
  <c r="L1525" i="98"/>
  <c r="L1524" i="98"/>
  <c r="L1523" i="98"/>
  <c r="L1522" i="98"/>
  <c r="L1521" i="98"/>
  <c r="L1520" i="98"/>
  <c r="L1519" i="98"/>
  <c r="L1518" i="98"/>
  <c r="L1517" i="98"/>
  <c r="L1516" i="98"/>
  <c r="L1515" i="98"/>
  <c r="L1514" i="98"/>
  <c r="L1513" i="98"/>
  <c r="L1512" i="98"/>
  <c r="L1511" i="98"/>
  <c r="L1510" i="98"/>
  <c r="L1509" i="98"/>
  <c r="L1508" i="98"/>
  <c r="L1507" i="98"/>
  <c r="L1506" i="98"/>
  <c r="L1505" i="98"/>
  <c r="L1504" i="98"/>
  <c r="L1503" i="98"/>
  <c r="L1502" i="98"/>
  <c r="L1501" i="98"/>
  <c r="L1500" i="98"/>
  <c r="L1499" i="98"/>
  <c r="L1498" i="98"/>
  <c r="L1497" i="98"/>
  <c r="L1496" i="98"/>
  <c r="L1495" i="98"/>
  <c r="L1494" i="98"/>
  <c r="L1493" i="98"/>
  <c r="L1492" i="98"/>
  <c r="L1491" i="98"/>
  <c r="L1484" i="98"/>
  <c r="L1483" i="98"/>
  <c r="L1482" i="98"/>
  <c r="L1481" i="98"/>
  <c r="L1480" i="98"/>
  <c r="L1479" i="98"/>
  <c r="L1478" i="98"/>
  <c r="L1477" i="98"/>
  <c r="L1476" i="98"/>
  <c r="L1475" i="98"/>
  <c r="L1452" i="98"/>
  <c r="L1451" i="98"/>
  <c r="L1450" i="98"/>
  <c r="L1449" i="98"/>
  <c r="L1444" i="98"/>
  <c r="L1443" i="98"/>
  <c r="L1442" i="98"/>
  <c r="L1441" i="98"/>
  <c r="L1439" i="98"/>
  <c r="L1438" i="98"/>
  <c r="L1437" i="98"/>
  <c r="L1436" i="98"/>
  <c r="L1435" i="98"/>
  <c r="L1434" i="98"/>
  <c r="L1433" i="98"/>
  <c r="L1432" i="98"/>
  <c r="L1431" i="98"/>
  <c r="L1430" i="98"/>
  <c r="L1429" i="98"/>
  <c r="L1428" i="98"/>
  <c r="L1427" i="98"/>
  <c r="L1426" i="98"/>
  <c r="L1425" i="98"/>
  <c r="L1424" i="98"/>
  <c r="L1423" i="98"/>
  <c r="L1422" i="98"/>
  <c r="L1421" i="98"/>
  <c r="L1420" i="98"/>
  <c r="L1419" i="98"/>
  <c r="L1414" i="98"/>
  <c r="L1413" i="98"/>
  <c r="L1412" i="98"/>
  <c r="L1411" i="98"/>
  <c r="L1410" i="98"/>
  <c r="L1409" i="98"/>
  <c r="L1408" i="98"/>
  <c r="L1407" i="98"/>
  <c r="L1406" i="98"/>
  <c r="L1405" i="98"/>
  <c r="L1404" i="98"/>
  <c r="L1403" i="98"/>
  <c r="L1402" i="98"/>
  <c r="L1401" i="98"/>
  <c r="L1400" i="98"/>
  <c r="L1399" i="98"/>
  <c r="L1398" i="98"/>
  <c r="L1393" i="98"/>
  <c r="L1392" i="98"/>
  <c r="L1391" i="98"/>
  <c r="L1390" i="98"/>
  <c r="L1389" i="98"/>
  <c r="L1388" i="98"/>
  <c r="L1387" i="98"/>
  <c r="L1386" i="98"/>
  <c r="L1385" i="98"/>
  <c r="L1384" i="98"/>
  <c r="L1383" i="98"/>
  <c r="L1382" i="98"/>
  <c r="L1381" i="98"/>
  <c r="L1380" i="98"/>
  <c r="L1379" i="98"/>
  <c r="L1378" i="98"/>
  <c r="L1377" i="98"/>
  <c r="L1376" i="98"/>
  <c r="L1375" i="98"/>
  <c r="L1374" i="98"/>
  <c r="L1373" i="98"/>
  <c r="L1372" i="98"/>
  <c r="L1371" i="98"/>
  <c r="L1370" i="98"/>
  <c r="L1369" i="98"/>
  <c r="L1368" i="98"/>
  <c r="L1367" i="98"/>
  <c r="L1366" i="98"/>
  <c r="L1365" i="98"/>
  <c r="L1364" i="98"/>
  <c r="L1363" i="98"/>
  <c r="L1362" i="98"/>
  <c r="L1361" i="98"/>
  <c r="L1360" i="98"/>
  <c r="L1359" i="98"/>
  <c r="L1358" i="98"/>
  <c r="L1357" i="98"/>
  <c r="L1356" i="98"/>
  <c r="L1355" i="98"/>
  <c r="L1354" i="98"/>
  <c r="L1353" i="98"/>
  <c r="L1352" i="98"/>
  <c r="L1351" i="98"/>
  <c r="L1346" i="98"/>
  <c r="L1345" i="98"/>
  <c r="L1344" i="98"/>
  <c r="L1343" i="98"/>
  <c r="L1342" i="98"/>
  <c r="L1335" i="98"/>
  <c r="L1334" i="98"/>
  <c r="L1333" i="98"/>
  <c r="L1332" i="98"/>
  <c r="L1331" i="98"/>
  <c r="L1330" i="98"/>
  <c r="L1329" i="98"/>
  <c r="L1328" i="98"/>
  <c r="L1327" i="98"/>
  <c r="L1326" i="98"/>
  <c r="L1325" i="98"/>
  <c r="L1324" i="98"/>
  <c r="L1323" i="98"/>
  <c r="L1322" i="98"/>
  <c r="L1321" i="98"/>
  <c r="L1320" i="98"/>
  <c r="L1319" i="98"/>
  <c r="L1310" i="98"/>
  <c r="L1309" i="98"/>
  <c r="L1308" i="98"/>
  <c r="L1307" i="98"/>
  <c r="L1306" i="98"/>
  <c r="L1305" i="98"/>
  <c r="L1304" i="98"/>
  <c r="L1303" i="98"/>
  <c r="L1302" i="98"/>
  <c r="L1301" i="98"/>
  <c r="L1300" i="98"/>
  <c r="L1299" i="98"/>
  <c r="L1298" i="98"/>
  <c r="L1297" i="98"/>
  <c r="L1296" i="98"/>
  <c r="L1295" i="98"/>
  <c r="L1294" i="98"/>
  <c r="L1293" i="98"/>
  <c r="L1292" i="98"/>
  <c r="L1291" i="98"/>
  <c r="L1290" i="98"/>
  <c r="L1289" i="98"/>
  <c r="L1288" i="98"/>
  <c r="L1287" i="98"/>
  <c r="L1286" i="98"/>
  <c r="L1285" i="98"/>
  <c r="L1284" i="98"/>
  <c r="L1283" i="98"/>
  <c r="L1282" i="98"/>
  <c r="L1281" i="98"/>
  <c r="L1280" i="98"/>
  <c r="L1279" i="98"/>
  <c r="L1278" i="98"/>
  <c r="L1277" i="98"/>
  <c r="L1276" i="98"/>
  <c r="L1275" i="98"/>
  <c r="L1274" i="98"/>
  <c r="L1272" i="98"/>
  <c r="L1271" i="98"/>
  <c r="L1270" i="98"/>
  <c r="L1269" i="98"/>
  <c r="L1268" i="98"/>
  <c r="L1267" i="98"/>
  <c r="L1266" i="98"/>
  <c r="L1265" i="98"/>
  <c r="L1264" i="98"/>
  <c r="L1263" i="98"/>
  <c r="L1262" i="98"/>
  <c r="L1261" i="98"/>
  <c r="L1260" i="98"/>
  <c r="L1259" i="98"/>
  <c r="L1258" i="98"/>
  <c r="L1257" i="98"/>
  <c r="L1256" i="98"/>
  <c r="L1255" i="98"/>
  <c r="L1254" i="98"/>
  <c r="L1253" i="98"/>
  <c r="L1252" i="98"/>
  <c r="L1251" i="98"/>
  <c r="L1250" i="98"/>
  <c r="L1249" i="98"/>
  <c r="L1248" i="98"/>
  <c r="L1247" i="98"/>
  <c r="L1246" i="98"/>
  <c r="L1245" i="98"/>
  <c r="L1244" i="98"/>
  <c r="L1243" i="98"/>
  <c r="L1242" i="98"/>
  <c r="L1241" i="98"/>
  <c r="L1240" i="98"/>
  <c r="L1239" i="98"/>
  <c r="L1238" i="98"/>
  <c r="L1237" i="98"/>
  <c r="L1236" i="98"/>
  <c r="L1235" i="98"/>
  <c r="L1234" i="98"/>
  <c r="L1233" i="98"/>
  <c r="L1232" i="98"/>
  <c r="L1231" i="98"/>
  <c r="L1230" i="98"/>
  <c r="L1229" i="98"/>
  <c r="L1228" i="98"/>
  <c r="L1227" i="98"/>
  <c r="L1226" i="98"/>
  <c r="L1225" i="98"/>
  <c r="L1224" i="98"/>
  <c r="L1223" i="98"/>
  <c r="L1222" i="98"/>
  <c r="L1221" i="98"/>
  <c r="L1220" i="98"/>
  <c r="L1219" i="98"/>
  <c r="L1218" i="98"/>
  <c r="L1217" i="98"/>
  <c r="L1216" i="98"/>
  <c r="L1215" i="98"/>
  <c r="L1214" i="98"/>
  <c r="L1213" i="98"/>
  <c r="L1212" i="98"/>
  <c r="L1211" i="98"/>
  <c r="L1210" i="98"/>
  <c r="L1209" i="98"/>
  <c r="L1208" i="98"/>
  <c r="L1207" i="98"/>
  <c r="L1206" i="98"/>
  <c r="L1200" i="98"/>
  <c r="L1199" i="98"/>
  <c r="L1198" i="98"/>
  <c r="L1197" i="98"/>
  <c r="L1196" i="98"/>
  <c r="L1195" i="98"/>
  <c r="L1194" i="98"/>
  <c r="L1193" i="98"/>
  <c r="L1192" i="98"/>
  <c r="L1191" i="98"/>
  <c r="L1190" i="98"/>
  <c r="L1189" i="98"/>
  <c r="L1188" i="98"/>
  <c r="L1187" i="98"/>
  <c r="L1186" i="98"/>
  <c r="L1185" i="98"/>
  <c r="L1184" i="98"/>
  <c r="L1183" i="98"/>
  <c r="L1182" i="98"/>
  <c r="L1181" i="98"/>
  <c r="L1180" i="98"/>
  <c r="L1179" i="98"/>
  <c r="L1178" i="98"/>
  <c r="L1177" i="98"/>
  <c r="L1176" i="98"/>
  <c r="L1175" i="98"/>
  <c r="L1174" i="98"/>
  <c r="L1173" i="98"/>
  <c r="L1172" i="98"/>
  <c r="L1171" i="98"/>
  <c r="L1170" i="98"/>
  <c r="L1169" i="98"/>
  <c r="L1168" i="98"/>
  <c r="L1167" i="98"/>
  <c r="L1166" i="98"/>
  <c r="L1165" i="98"/>
  <c r="L1164" i="98"/>
  <c r="L1163" i="98"/>
  <c r="L1162" i="98"/>
  <c r="L1161" i="98"/>
  <c r="L1160" i="98"/>
  <c r="L1159" i="98"/>
  <c r="L1158" i="98"/>
  <c r="L1157" i="98"/>
  <c r="L1156" i="98"/>
  <c r="L1155" i="98"/>
  <c r="L1154" i="98"/>
  <c r="L1153" i="98"/>
  <c r="L1152" i="98"/>
  <c r="L1151" i="98"/>
  <c r="L1150" i="98"/>
  <c r="L1149" i="98"/>
  <c r="L1148" i="98"/>
  <c r="L1147" i="98"/>
  <c r="L1146" i="98"/>
  <c r="L1145" i="98"/>
  <c r="L1144" i="98"/>
  <c r="L1112" i="98"/>
  <c r="L1111" i="98"/>
  <c r="L1110" i="98"/>
  <c r="L1109" i="98"/>
  <c r="L1108" i="98"/>
  <c r="L1107" i="98"/>
  <c r="L1106" i="98"/>
  <c r="L1105" i="98"/>
  <c r="L1100" i="98"/>
  <c r="L1099" i="98"/>
  <c r="L1098" i="98"/>
  <c r="L1097" i="98"/>
  <c r="L1096" i="98"/>
  <c r="L1095" i="98"/>
  <c r="L1094" i="98"/>
  <c r="L1093" i="98"/>
  <c r="L1092" i="98"/>
  <c r="L1091" i="98"/>
  <c r="L1090" i="98"/>
  <c r="L1089" i="98"/>
  <c r="L1088" i="98"/>
  <c r="L1087" i="98"/>
  <c r="L1086" i="98"/>
  <c r="L1085" i="98"/>
  <c r="L1084" i="98"/>
  <c r="L1083" i="98"/>
  <c r="L1082" i="98"/>
  <c r="L1081" i="98"/>
  <c r="L1080" i="98"/>
  <c r="L1079" i="98"/>
  <c r="L1078" i="98"/>
  <c r="L1077" i="98"/>
  <c r="L1076" i="98"/>
  <c r="L1075" i="98"/>
  <c r="L1074" i="98"/>
  <c r="L1073" i="98"/>
  <c r="L1072" i="98"/>
  <c r="L1071" i="98"/>
  <c r="L1070" i="98"/>
  <c r="L1069" i="98"/>
  <c r="L1068" i="98"/>
  <c r="L1067" i="98"/>
  <c r="L1066" i="98"/>
  <c r="L1065" i="98"/>
  <c r="L1064" i="98"/>
  <c r="L1055" i="98"/>
  <c r="L1054" i="98"/>
  <c r="L1053" i="98"/>
  <c r="L1052" i="98"/>
  <c r="L1051" i="98"/>
  <c r="L1050" i="98"/>
  <c r="L1049" i="98"/>
  <c r="L1048" i="98"/>
  <c r="L1047" i="98"/>
  <c r="L1046" i="98"/>
  <c r="L1045" i="98"/>
  <c r="L1044" i="98"/>
  <c r="L1043" i="98"/>
  <c r="L1042" i="98"/>
  <c r="L1041" i="98"/>
  <c r="L1040" i="98"/>
  <c r="L1039" i="98"/>
  <c r="L1038" i="98"/>
  <c r="L1037" i="98"/>
  <c r="L1036" i="98"/>
  <c r="L1035" i="98"/>
  <c r="L1034" i="98"/>
  <c r="L1033" i="98"/>
  <c r="L1032" i="98"/>
  <c r="L1031" i="98"/>
  <c r="L1030" i="98"/>
  <c r="L1029" i="98"/>
  <c r="L1028" i="98"/>
  <c r="L1027" i="98"/>
  <c r="L1026" i="98"/>
  <c r="L1025" i="98"/>
  <c r="L1024" i="98"/>
  <c r="L1023" i="98"/>
  <c r="L1022" i="98"/>
  <c r="L1021" i="98"/>
  <c r="L1020" i="98"/>
  <c r="L1019" i="98"/>
  <c r="L1018" i="98"/>
  <c r="L1017" i="98"/>
  <c r="L1016" i="98"/>
  <c r="L1015" i="98"/>
  <c r="L1014" i="98"/>
  <c r="L1013" i="98"/>
  <c r="L1012" i="98"/>
  <c r="L1011" i="98"/>
  <c r="L1010" i="98"/>
  <c r="L1009" i="98"/>
  <c r="L1008" i="98"/>
  <c r="L1007" i="98"/>
  <c r="L1006" i="98"/>
  <c r="L1005" i="98"/>
  <c r="L1004" i="98"/>
  <c r="L1003" i="98"/>
  <c r="L1002" i="98"/>
  <c r="L1001" i="98"/>
  <c r="L1000" i="98"/>
  <c r="L999" i="98"/>
  <c r="L998" i="98"/>
  <c r="L997" i="98"/>
  <c r="L996" i="98"/>
  <c r="L995" i="98"/>
  <c r="L994" i="98"/>
  <c r="L993" i="98"/>
  <c r="L992" i="98"/>
  <c r="L991" i="98"/>
  <c r="L990" i="98"/>
  <c r="L989" i="98"/>
  <c r="L988" i="98"/>
  <c r="L987" i="98"/>
  <c r="L986" i="98"/>
  <c r="L985" i="98"/>
  <c r="L984" i="98"/>
  <c r="L983" i="98"/>
  <c r="L982" i="98"/>
  <c r="L981" i="98"/>
  <c r="L980" i="98"/>
  <c r="L979" i="98"/>
  <c r="L978" i="98"/>
  <c r="L977" i="98"/>
  <c r="L976" i="98"/>
  <c r="L975" i="98"/>
  <c r="L974" i="98"/>
  <c r="L973" i="98"/>
  <c r="L972" i="98"/>
  <c r="L971" i="98"/>
  <c r="L970" i="98"/>
  <c r="L969" i="98"/>
  <c r="L968" i="98"/>
  <c r="L967" i="98"/>
  <c r="L966" i="98"/>
  <c r="L965" i="98"/>
  <c r="L964" i="98"/>
  <c r="L963" i="98"/>
  <c r="L962" i="98"/>
  <c r="L961" i="98"/>
  <c r="L960" i="98"/>
  <c r="L959" i="98"/>
  <c r="L958" i="98"/>
  <c r="L957" i="98"/>
  <c r="L956" i="98"/>
  <c r="L955" i="98"/>
  <c r="L954" i="98"/>
  <c r="L953" i="98"/>
  <c r="L952" i="98"/>
  <c r="L949" i="98"/>
  <c r="L948" i="98"/>
  <c r="L947" i="98"/>
  <c r="L946" i="98"/>
  <c r="L945" i="98"/>
  <c r="L944" i="98"/>
  <c r="L943" i="98"/>
  <c r="L942" i="98"/>
  <c r="L941" i="98"/>
  <c r="L940" i="98"/>
  <c r="L939" i="98"/>
  <c r="L938" i="98"/>
  <c r="L937" i="98"/>
  <c r="L936" i="98"/>
  <c r="L935" i="98"/>
  <c r="L934" i="98"/>
  <c r="L933" i="98"/>
  <c r="L932" i="98"/>
  <c r="L931" i="98"/>
  <c r="L930" i="98"/>
  <c r="L929" i="98"/>
  <c r="L928" i="98"/>
  <c r="L927" i="98"/>
  <c r="L926" i="98"/>
  <c r="L925" i="98"/>
  <c r="L924" i="98"/>
  <c r="L923" i="98"/>
  <c r="L922" i="98"/>
  <c r="L921" i="98"/>
  <c r="L920" i="98"/>
  <c r="L919" i="98"/>
  <c r="L918" i="98"/>
  <c r="L917" i="98"/>
  <c r="L916" i="98"/>
  <c r="L915" i="98"/>
  <c r="L914" i="98"/>
  <c r="L913" i="98"/>
  <c r="L912" i="98"/>
  <c r="L911" i="98"/>
  <c r="L910" i="98"/>
  <c r="L909" i="98"/>
  <c r="L908" i="98"/>
  <c r="L907" i="98"/>
  <c r="L906" i="98"/>
  <c r="L905" i="98"/>
  <c r="L904" i="98"/>
  <c r="L903" i="98"/>
  <c r="L902" i="98"/>
  <c r="L901" i="98"/>
  <c r="L900" i="98"/>
  <c r="L899" i="98"/>
  <c r="L898" i="98"/>
  <c r="L897" i="98"/>
  <c r="L896" i="98"/>
  <c r="L895" i="98"/>
  <c r="L894" i="98"/>
  <c r="L893" i="98"/>
  <c r="L892" i="98"/>
  <c r="L891" i="98"/>
  <c r="L890" i="98"/>
  <c r="L889" i="98"/>
  <c r="L888" i="98"/>
  <c r="L887" i="98"/>
  <c r="L886" i="98"/>
  <c r="L885" i="98"/>
  <c r="L884" i="98"/>
  <c r="L883" i="98"/>
  <c r="L882" i="98"/>
  <c r="L881" i="98"/>
  <c r="L880" i="98"/>
  <c r="L879" i="98"/>
  <c r="L878" i="98"/>
  <c r="L877" i="98"/>
  <c r="L876" i="98"/>
  <c r="L875" i="98"/>
  <c r="L874" i="98"/>
  <c r="L873" i="98"/>
  <c r="L872" i="98"/>
  <c r="L871" i="98"/>
  <c r="L870" i="98"/>
  <c r="L869" i="98"/>
  <c r="L868" i="98"/>
  <c r="L867" i="98"/>
  <c r="L866" i="98"/>
  <c r="L865" i="98"/>
  <c r="L864" i="98"/>
  <c r="L863" i="98"/>
  <c r="L862" i="98"/>
  <c r="L861" i="98"/>
  <c r="L860" i="98"/>
  <c r="L859" i="98"/>
  <c r="L858" i="98"/>
  <c r="L857" i="98"/>
  <c r="L856" i="98"/>
  <c r="L855" i="98"/>
  <c r="L854" i="98"/>
  <c r="L853" i="98"/>
  <c r="L852" i="98"/>
  <c r="L851" i="98"/>
  <c r="L850" i="98"/>
  <c r="L849" i="98"/>
  <c r="L848" i="98"/>
  <c r="L847" i="98"/>
  <c r="L846" i="98"/>
  <c r="L845" i="98"/>
  <c r="L844" i="98"/>
  <c r="L843" i="98"/>
  <c r="L842" i="98"/>
  <c r="L841" i="98"/>
  <c r="L840" i="98"/>
  <c r="L839" i="98"/>
  <c r="L838" i="98"/>
  <c r="L837" i="98"/>
  <c r="L836" i="98"/>
  <c r="L835" i="98"/>
  <c r="L834" i="98"/>
  <c r="L833" i="98"/>
  <c r="L832" i="98"/>
  <c r="L831" i="98"/>
  <c r="L830" i="98"/>
  <c r="L829" i="98"/>
  <c r="L828" i="98"/>
  <c r="L827" i="98"/>
  <c r="L826" i="98"/>
  <c r="L825" i="98"/>
  <c r="L824" i="98"/>
  <c r="L823" i="98"/>
  <c r="L822" i="98"/>
  <c r="L821" i="98"/>
  <c r="L820" i="98"/>
  <c r="L819" i="98"/>
  <c r="L818" i="98"/>
  <c r="L817" i="98"/>
  <c r="L816" i="98"/>
  <c r="L815" i="98"/>
  <c r="L814" i="98"/>
  <c r="L813" i="98"/>
  <c r="L812" i="98"/>
  <c r="L811" i="98"/>
  <c r="L810" i="98"/>
  <c r="L809" i="98"/>
  <c r="L808" i="98"/>
  <c r="L807" i="98"/>
  <c r="L806" i="98"/>
  <c r="L805" i="98"/>
  <c r="L804" i="98"/>
  <c r="L788" i="98"/>
  <c r="L787" i="98"/>
  <c r="L786" i="98"/>
  <c r="L785" i="98"/>
  <c r="L784" i="98"/>
  <c r="L783" i="98"/>
  <c r="L782" i="98"/>
  <c r="L781" i="98"/>
  <c r="L780" i="98"/>
  <c r="L779" i="98"/>
  <c r="L778" i="98"/>
  <c r="L777" i="98"/>
  <c r="L776" i="98"/>
  <c r="L775" i="98"/>
  <c r="L774" i="98"/>
  <c r="L773" i="98"/>
  <c r="L772" i="98"/>
  <c r="L771" i="98"/>
  <c r="L770" i="98"/>
  <c r="L769" i="98"/>
  <c r="L768" i="98"/>
  <c r="L767" i="98"/>
  <c r="L766" i="98"/>
  <c r="L765" i="98"/>
  <c r="L764" i="98"/>
  <c r="L763" i="98"/>
  <c r="L762" i="98"/>
  <c r="L761" i="98"/>
  <c r="L760" i="98"/>
  <c r="L759" i="98"/>
  <c r="L758" i="98"/>
  <c r="L757" i="98"/>
  <c r="L756" i="98"/>
  <c r="L755" i="98"/>
  <c r="L754" i="98"/>
  <c r="L753" i="98"/>
  <c r="L752" i="98"/>
  <c r="L751" i="98"/>
  <c r="L750" i="98"/>
  <c r="L749" i="98"/>
  <c r="L748" i="98"/>
  <c r="L747" i="98"/>
  <c r="L746" i="98"/>
  <c r="L741" i="98"/>
  <c r="L740" i="98"/>
  <c r="L739" i="98"/>
  <c r="L738" i="98"/>
  <c r="L737" i="98"/>
  <c r="L736" i="98"/>
  <c r="L735" i="98"/>
  <c r="L734" i="98"/>
  <c r="L733" i="98"/>
  <c r="L732" i="98"/>
  <c r="L731" i="98"/>
  <c r="L730" i="98"/>
  <c r="L729" i="98"/>
  <c r="L728" i="98"/>
  <c r="L727" i="98"/>
  <c r="L726" i="98"/>
  <c r="L725" i="98"/>
  <c r="L724" i="98"/>
  <c r="L723" i="98"/>
  <c r="L722" i="98"/>
  <c r="L721" i="98"/>
  <c r="L720" i="98"/>
  <c r="L719" i="98"/>
  <c r="L718" i="98"/>
  <c r="L717" i="98"/>
  <c r="L716" i="98"/>
  <c r="L715" i="98"/>
  <c r="L714" i="98"/>
  <c r="L713" i="98"/>
  <c r="L712" i="98"/>
  <c r="L711" i="98"/>
  <c r="L710" i="98"/>
  <c r="L709" i="98"/>
  <c r="L708" i="98"/>
  <c r="L707" i="98"/>
  <c r="L706" i="98"/>
  <c r="L705" i="98"/>
  <c r="L704" i="98"/>
  <c r="L703" i="98"/>
  <c r="L702" i="98"/>
  <c r="L701" i="98"/>
  <c r="L700" i="98"/>
  <c r="L699" i="98"/>
  <c r="L698" i="98"/>
  <c r="L697" i="98"/>
  <c r="L696" i="98"/>
  <c r="L695" i="98"/>
  <c r="L694" i="98"/>
  <c r="L693" i="98"/>
  <c r="L692" i="98"/>
  <c r="L691" i="98"/>
  <c r="L690" i="98"/>
  <c r="L689" i="98"/>
  <c r="L687" i="98"/>
  <c r="L686" i="98"/>
  <c r="L685" i="98"/>
  <c r="L684" i="98"/>
  <c r="L683" i="98"/>
  <c r="L682" i="98"/>
  <c r="L681" i="98"/>
  <c r="L680" i="98"/>
  <c r="L679" i="98"/>
  <c r="L678" i="98"/>
  <c r="L677" i="98"/>
  <c r="L676" i="98"/>
  <c r="L675" i="98"/>
  <c r="L674" i="98"/>
  <c r="L673" i="98"/>
  <c r="L672" i="98"/>
  <c r="L671" i="98"/>
  <c r="L670" i="98"/>
  <c r="L669" i="98"/>
  <c r="L668" i="98"/>
  <c r="L667" i="98"/>
  <c r="L666" i="98"/>
  <c r="L665" i="98"/>
  <c r="L664" i="98"/>
  <c r="L663" i="98"/>
  <c r="L662" i="98"/>
  <c r="L661" i="98"/>
  <c r="L660" i="98"/>
  <c r="L659" i="98"/>
  <c r="L658" i="98"/>
  <c r="L657" i="98"/>
  <c r="L656" i="98"/>
  <c r="L655" i="98"/>
  <c r="L654" i="98"/>
  <c r="L653" i="98"/>
  <c r="L652" i="98"/>
  <c r="L651" i="98"/>
  <c r="L650" i="98"/>
  <c r="L649" i="98"/>
  <c r="L648" i="98"/>
  <c r="L647" i="98"/>
  <c r="L646" i="98"/>
  <c r="L645" i="98"/>
  <c r="L644" i="98"/>
  <c r="L643" i="98"/>
  <c r="L642" i="98"/>
  <c r="L641" i="98"/>
  <c r="L640" i="98"/>
  <c r="L639" i="98"/>
  <c r="L638" i="98"/>
  <c r="L637" i="98"/>
  <c r="L636" i="98"/>
  <c r="L635" i="98"/>
  <c r="L634" i="98"/>
  <c r="L633" i="98"/>
  <c r="L632" i="98"/>
  <c r="L631" i="98"/>
  <c r="L630" i="98"/>
  <c r="L628" i="98"/>
  <c r="L627" i="98"/>
  <c r="L626" i="98"/>
  <c r="L625" i="98"/>
  <c r="L624" i="98"/>
  <c r="L623" i="98"/>
  <c r="L622" i="98"/>
  <c r="L621" i="98"/>
  <c r="L620" i="98"/>
  <c r="L617" i="98"/>
  <c r="L615" i="98"/>
  <c r="L614" i="98"/>
  <c r="L613" i="98"/>
  <c r="L612" i="98"/>
  <c r="L611" i="98"/>
  <c r="L610" i="98"/>
  <c r="L609" i="98"/>
  <c r="L608" i="98"/>
  <c r="L607" i="98"/>
  <c r="L606" i="98"/>
  <c r="L605" i="98"/>
  <c r="L604" i="98"/>
  <c r="L603" i="98"/>
  <c r="L602" i="98"/>
  <c r="L601" i="98"/>
  <c r="L600" i="98"/>
  <c r="L599" i="98"/>
  <c r="L598" i="98"/>
  <c r="L597" i="98"/>
  <c r="L596" i="98"/>
  <c r="L595" i="98"/>
  <c r="L594" i="98"/>
  <c r="L593" i="98"/>
  <c r="L592" i="98"/>
  <c r="L591" i="98"/>
  <c r="L590" i="98"/>
  <c r="L589" i="98"/>
  <c r="L588" i="98"/>
  <c r="L587" i="98"/>
  <c r="L586" i="98"/>
  <c r="L585" i="98"/>
  <c r="L584" i="98"/>
  <c r="L583" i="98"/>
  <c r="L582" i="98"/>
  <c r="L581" i="98"/>
  <c r="L580" i="98"/>
  <c r="L579" i="98"/>
  <c r="L578" i="98"/>
  <c r="L577" i="98"/>
  <c r="L576" i="98"/>
  <c r="L575" i="98"/>
  <c r="L574" i="98"/>
  <c r="L573" i="98"/>
  <c r="L572" i="98"/>
  <c r="L571" i="98"/>
  <c r="L570" i="98"/>
  <c r="L569" i="98"/>
  <c r="L568" i="98"/>
  <c r="L567" i="98"/>
  <c r="L566" i="98"/>
  <c r="L565" i="98"/>
  <c r="L564" i="98"/>
  <c r="L563" i="98"/>
  <c r="L562" i="98"/>
  <c r="L561" i="98"/>
  <c r="L560" i="98"/>
  <c r="L559" i="98"/>
  <c r="L558" i="98"/>
  <c r="L557" i="98"/>
  <c r="L556" i="98"/>
  <c r="L555" i="98"/>
  <c r="L554" i="98"/>
  <c r="L553" i="98"/>
  <c r="L552" i="98"/>
  <c r="L551" i="98"/>
  <c r="L550" i="98"/>
  <c r="L549" i="98"/>
  <c r="L548" i="98"/>
  <c r="L547" i="98"/>
  <c r="L546" i="98"/>
  <c r="L545" i="98"/>
  <c r="L544" i="98"/>
  <c r="L543" i="98"/>
  <c r="L542" i="98"/>
  <c r="L541" i="98"/>
  <c r="L540" i="98"/>
  <c r="L539" i="98"/>
  <c r="L538" i="98"/>
  <c r="L537" i="98"/>
  <c r="L536" i="98"/>
  <c r="L535" i="98"/>
  <c r="L534" i="98"/>
  <c r="L533" i="98"/>
  <c r="L532" i="98"/>
  <c r="L531" i="98"/>
  <c r="L530" i="98"/>
  <c r="L529" i="98"/>
  <c r="L528" i="98"/>
  <c r="L527" i="98"/>
  <c r="L526" i="98"/>
  <c r="L525" i="98"/>
  <c r="L524" i="98"/>
  <c r="L523" i="98"/>
  <c r="L522" i="98"/>
  <c r="L521" i="98"/>
  <c r="L520" i="98"/>
  <c r="L519" i="98"/>
  <c r="L518" i="98"/>
  <c r="L517" i="98"/>
  <c r="L516" i="98"/>
  <c r="L515" i="98"/>
  <c r="L514" i="98"/>
  <c r="L513" i="98"/>
  <c r="L512" i="98"/>
  <c r="L511" i="98"/>
  <c r="L510" i="98"/>
  <c r="L509" i="98"/>
  <c r="L508" i="98"/>
  <c r="L507" i="98"/>
  <c r="L506" i="98"/>
  <c r="L505" i="98"/>
  <c r="L504" i="98"/>
  <c r="L503" i="98"/>
  <c r="L502" i="98"/>
  <c r="L501" i="98"/>
  <c r="L500" i="98"/>
  <c r="L499" i="98"/>
  <c r="L498" i="98"/>
  <c r="L497" i="98"/>
  <c r="L496" i="98"/>
  <c r="L495" i="98"/>
  <c r="L494" i="98"/>
  <c r="L493" i="98"/>
  <c r="L492" i="98"/>
  <c r="L491" i="98"/>
  <c r="L490" i="98"/>
  <c r="L489" i="98"/>
  <c r="L488" i="98"/>
  <c r="L487" i="98"/>
  <c r="L486" i="98"/>
  <c r="L485" i="98"/>
  <c r="L484" i="98"/>
  <c r="L483" i="98"/>
  <c r="L482" i="98"/>
  <c r="L481" i="98"/>
  <c r="L480" i="98"/>
  <c r="L479" i="98"/>
  <c r="L478" i="98"/>
  <c r="L477" i="98"/>
  <c r="L476" i="98"/>
  <c r="L475" i="98"/>
  <c r="L474" i="98"/>
  <c r="L473" i="98"/>
  <c r="L472" i="98"/>
  <c r="L471" i="98"/>
  <c r="L470" i="98"/>
  <c r="L469" i="98"/>
  <c r="L468" i="98"/>
  <c r="L467" i="98"/>
  <c r="L466" i="98"/>
  <c r="L465" i="98"/>
  <c r="L464" i="98"/>
  <c r="L463" i="98"/>
  <c r="L462" i="98"/>
  <c r="L461" i="98"/>
  <c r="L460" i="98"/>
  <c r="L459" i="98"/>
  <c r="L458" i="98"/>
  <c r="L457" i="98"/>
  <c r="L455" i="98"/>
  <c r="L454" i="98"/>
  <c r="L453" i="98"/>
  <c r="L452" i="98"/>
  <c r="L451" i="98"/>
  <c r="L440" i="98"/>
  <c r="L439" i="98"/>
  <c r="L438" i="98"/>
  <c r="L437" i="98"/>
  <c r="L436" i="98"/>
  <c r="L435" i="98"/>
  <c r="L434" i="98"/>
  <c r="L433" i="98"/>
  <c r="L432" i="98"/>
  <c r="L431" i="98"/>
  <c r="L430" i="98"/>
  <c r="L429" i="98"/>
  <c r="L428" i="98"/>
  <c r="L427" i="98"/>
  <c r="L426" i="98"/>
  <c r="L425" i="98"/>
  <c r="L424" i="98"/>
  <c r="L423" i="98"/>
  <c r="L422" i="98"/>
  <c r="L421" i="98"/>
  <c r="L420" i="98"/>
  <c r="L419" i="98"/>
  <c r="L418" i="98"/>
  <c r="L417" i="98"/>
  <c r="L412" i="98"/>
  <c r="L411" i="98"/>
  <c r="L410" i="98"/>
  <c r="L409" i="98"/>
  <c r="L408" i="98"/>
  <c r="L406" i="98"/>
  <c r="L405" i="98"/>
  <c r="L404" i="98"/>
  <c r="L403" i="98"/>
  <c r="L402" i="98"/>
  <c r="L401" i="98"/>
  <c r="L400" i="98"/>
  <c r="L399" i="98"/>
  <c r="L398" i="98"/>
  <c r="L397" i="98"/>
  <c r="L396" i="98"/>
  <c r="L395" i="98"/>
  <c r="L394" i="98"/>
  <c r="L393" i="98"/>
  <c r="L392" i="98"/>
  <c r="L391" i="98"/>
  <c r="L390" i="98"/>
  <c r="L389" i="98"/>
  <c r="L388" i="98"/>
  <c r="L387" i="98"/>
  <c r="L386" i="98"/>
  <c r="L385" i="98"/>
  <c r="L384" i="98"/>
  <c r="L383" i="98"/>
  <c r="L382" i="98"/>
  <c r="L381" i="98"/>
  <c r="L380" i="98"/>
  <c r="L379" i="98"/>
  <c r="L378" i="98"/>
  <c r="L377" i="98"/>
  <c r="L376" i="98"/>
  <c r="L375" i="98"/>
  <c r="L374" i="98"/>
  <c r="L373" i="98"/>
  <c r="L372" i="98"/>
  <c r="L371" i="98"/>
  <c r="L370" i="98"/>
  <c r="L369" i="98"/>
  <c r="L368" i="98"/>
  <c r="L367" i="98"/>
  <c r="L366" i="98"/>
  <c r="L365" i="98"/>
  <c r="L364" i="98"/>
  <c r="L363" i="98"/>
  <c r="L362" i="98"/>
  <c r="L361" i="98"/>
  <c r="L360" i="98"/>
  <c r="L359" i="98"/>
  <c r="L358" i="98"/>
  <c r="L357" i="98"/>
  <c r="L356" i="98"/>
  <c r="L355" i="98"/>
  <c r="L354" i="98"/>
  <c r="L353" i="98"/>
  <c r="L352" i="98"/>
  <c r="L351" i="98"/>
  <c r="L350" i="98"/>
  <c r="L349" i="98"/>
  <c r="L348" i="98"/>
  <c r="L347" i="98"/>
  <c r="L346" i="98"/>
  <c r="L345" i="98"/>
  <c r="L344" i="98"/>
  <c r="L343" i="98"/>
  <c r="L342" i="98"/>
  <c r="L341" i="98"/>
  <c r="L340" i="98"/>
  <c r="L339" i="98"/>
  <c r="L338" i="98"/>
  <c r="L337" i="98"/>
  <c r="L336" i="98"/>
  <c r="L335" i="98"/>
  <c r="L334" i="98"/>
  <c r="L333" i="98"/>
  <c r="L332" i="98"/>
  <c r="L331" i="98"/>
  <c r="L330" i="98"/>
  <c r="L329" i="98"/>
  <c r="L328" i="98"/>
  <c r="L327" i="98"/>
  <c r="L326" i="98"/>
  <c r="L325" i="98"/>
  <c r="L324" i="98"/>
  <c r="L323" i="98"/>
  <c r="L322" i="98"/>
  <c r="L321" i="98"/>
  <c r="L320" i="98"/>
  <c r="L319" i="98"/>
  <c r="L318" i="98"/>
  <c r="L317" i="98"/>
  <c r="L316" i="98"/>
  <c r="L315" i="98"/>
  <c r="L314" i="98"/>
  <c r="L313" i="98"/>
  <c r="L312" i="98"/>
  <c r="L311" i="98"/>
  <c r="L310" i="98"/>
  <c r="L309" i="98"/>
  <c r="L308" i="98"/>
  <c r="L307" i="98"/>
  <c r="L306" i="98"/>
  <c r="L305" i="98"/>
  <c r="L304" i="98"/>
  <c r="L303" i="98"/>
  <c r="L302" i="98"/>
  <c r="L301" i="98"/>
  <c r="L299" i="98"/>
  <c r="L298" i="98"/>
  <c r="L297" i="98"/>
  <c r="L296" i="98"/>
  <c r="L295" i="98"/>
  <c r="L294" i="98"/>
  <c r="L293" i="98"/>
  <c r="L292" i="98"/>
  <c r="L291" i="98"/>
  <c r="L288" i="98"/>
  <c r="L286" i="98"/>
  <c r="L285" i="98"/>
  <c r="L284" i="98"/>
  <c r="L283" i="98"/>
  <c r="L282" i="98"/>
  <c r="L281" i="98"/>
  <c r="L280" i="98"/>
  <c r="L279" i="98"/>
  <c r="L278" i="98"/>
  <c r="L277" i="98"/>
  <c r="L276" i="98"/>
  <c r="L275" i="98"/>
  <c r="L274" i="98"/>
  <c r="L273" i="98"/>
  <c r="L272" i="98"/>
  <c r="L271" i="98"/>
  <c r="L270" i="98"/>
  <c r="L269" i="98"/>
  <c r="L268" i="98"/>
  <c r="L267" i="98"/>
  <c r="L266" i="98"/>
  <c r="L265" i="98"/>
  <c r="L264" i="98"/>
  <c r="L263" i="98"/>
  <c r="L262" i="98"/>
  <c r="L261" i="98"/>
  <c r="L260" i="98"/>
  <c r="L259" i="98"/>
  <c r="L258" i="98"/>
  <c r="L257" i="98"/>
  <c r="L256" i="98"/>
  <c r="L255" i="98"/>
  <c r="L254" i="98"/>
  <c r="L253" i="98"/>
  <c r="L252" i="98"/>
  <c r="L251" i="98"/>
  <c r="L250" i="98"/>
  <c r="L249" i="98"/>
  <c r="L248" i="98"/>
  <c r="L247" i="98"/>
  <c r="L246" i="98"/>
  <c r="L245" i="98"/>
  <c r="L244" i="98"/>
  <c r="L243" i="98"/>
  <c r="L242" i="98"/>
  <c r="L241" i="98"/>
  <c r="L240" i="98"/>
  <c r="L239" i="98"/>
  <c r="L238" i="98"/>
  <c r="L237" i="98"/>
  <c r="L236" i="98"/>
  <c r="L235" i="98"/>
  <c r="L234" i="98"/>
  <c r="L233" i="98"/>
  <c r="L232" i="98"/>
  <c r="L231" i="98"/>
  <c r="L230" i="98"/>
  <c r="L229" i="98"/>
  <c r="L228" i="98"/>
  <c r="L227" i="98"/>
  <c r="L226" i="98"/>
  <c r="L225" i="98"/>
  <c r="L224" i="98"/>
  <c r="L223" i="98"/>
  <c r="L222" i="98"/>
  <c r="L221" i="98"/>
  <c r="L220" i="98"/>
  <c r="L219" i="98"/>
  <c r="L218" i="98"/>
  <c r="L217" i="98"/>
  <c r="L216" i="98"/>
  <c r="L215" i="98"/>
  <c r="L214" i="98"/>
  <c r="L213" i="98"/>
  <c r="L212" i="98"/>
  <c r="L211" i="98"/>
  <c r="L210" i="98"/>
  <c r="L209" i="98"/>
  <c r="L208" i="98"/>
  <c r="L207" i="98"/>
  <c r="L206" i="98"/>
  <c r="L205" i="98"/>
  <c r="L204" i="98"/>
  <c r="L203" i="98"/>
  <c r="L202" i="98"/>
  <c r="L201" i="98"/>
  <c r="L200" i="98"/>
  <c r="L199" i="98"/>
  <c r="L198" i="98"/>
  <c r="L197" i="98"/>
  <c r="L196" i="98"/>
  <c r="L195" i="98"/>
  <c r="L194" i="98"/>
  <c r="L193" i="98"/>
  <c r="L192" i="98"/>
  <c r="L191" i="98"/>
  <c r="L190" i="98"/>
  <c r="L189" i="98"/>
  <c r="L188" i="98"/>
  <c r="L187" i="98"/>
  <c r="L186" i="98"/>
  <c r="L185" i="98"/>
  <c r="L184" i="98"/>
  <c r="L183" i="98"/>
  <c r="L182" i="98"/>
  <c r="L181" i="98"/>
  <c r="L180" i="98"/>
  <c r="L179" i="98"/>
  <c r="L178" i="98"/>
  <c r="L177" i="98"/>
  <c r="L176" i="98"/>
  <c r="L175" i="98"/>
  <c r="L174" i="98"/>
  <c r="L173" i="98"/>
  <c r="L172" i="98"/>
  <c r="L171" i="98"/>
  <c r="L170" i="98"/>
  <c r="L169" i="98"/>
  <c r="L168" i="98"/>
  <c r="L167" i="98"/>
  <c r="L166" i="98"/>
  <c r="L165" i="98"/>
  <c r="L164" i="98"/>
  <c r="L163" i="98"/>
  <c r="L162" i="98"/>
  <c r="L161" i="98"/>
  <c r="L160" i="98"/>
  <c r="L159" i="98"/>
  <c r="L158" i="98"/>
  <c r="L157" i="98"/>
  <c r="L156" i="98"/>
  <c r="L155" i="98"/>
  <c r="L154" i="98"/>
  <c r="L153" i="98"/>
  <c r="L152" i="98"/>
  <c r="L151" i="98"/>
  <c r="L150" i="98"/>
  <c r="L149" i="98"/>
  <c r="L148" i="98"/>
  <c r="L147" i="98"/>
  <c r="L146" i="98"/>
  <c r="L145" i="98"/>
  <c r="L144" i="98"/>
  <c r="L143" i="98"/>
  <c r="L142" i="98"/>
  <c r="L141" i="98"/>
  <c r="L140" i="98"/>
  <c r="L139" i="98"/>
  <c r="L138" i="98"/>
  <c r="L137" i="98"/>
  <c r="L136" i="98"/>
  <c r="L135" i="98"/>
  <c r="L134" i="98"/>
  <c r="L133" i="98"/>
  <c r="L132" i="98"/>
  <c r="L131" i="98"/>
  <c r="L130" i="98"/>
  <c r="L129" i="98"/>
  <c r="L128" i="98"/>
  <c r="L127" i="98"/>
  <c r="L125" i="98"/>
  <c r="L124" i="98"/>
  <c r="L123" i="98"/>
  <c r="L122" i="98"/>
  <c r="L121" i="98"/>
  <c r="L120" i="98"/>
  <c r="L95" i="98"/>
  <c r="L94" i="98"/>
  <c r="L93" i="98"/>
  <c r="L92" i="98"/>
  <c r="L91" i="98"/>
  <c r="L90" i="98"/>
  <c r="L89" i="98"/>
  <c r="L88" i="98"/>
  <c r="L87" i="98"/>
  <c r="L86" i="98"/>
  <c r="L85" i="98"/>
  <c r="L84" i="98"/>
  <c r="L83" i="98"/>
  <c r="L82" i="98"/>
  <c r="L81" i="98"/>
  <c r="L80" i="98"/>
  <c r="L79" i="98"/>
  <c r="L78" i="98"/>
  <c r="L77" i="98"/>
  <c r="L76" i="98"/>
  <c r="L75" i="98"/>
  <c r="L74" i="98"/>
  <c r="L73" i="98"/>
  <c r="L72" i="98"/>
  <c r="L71" i="98"/>
  <c r="L70" i="98"/>
  <c r="L69" i="98"/>
  <c r="L68" i="98"/>
  <c r="L67" i="98"/>
  <c r="L66" i="98"/>
  <c r="L65" i="98"/>
  <c r="L64" i="98"/>
  <c r="L63" i="98"/>
  <c r="L62" i="98"/>
  <c r="L61" i="98"/>
  <c r="L60" i="98"/>
  <c r="L59" i="98"/>
  <c r="L58" i="98"/>
  <c r="L57" i="98"/>
  <c r="L56" i="98"/>
  <c r="L55" i="98"/>
  <c r="L54" i="98"/>
  <c r="L53" i="98"/>
  <c r="L52" i="98"/>
  <c r="L51" i="98"/>
  <c r="L50" i="98"/>
  <c r="L49" i="98"/>
  <c r="L48" i="98"/>
  <c r="L47" i="98"/>
  <c r="L46" i="98"/>
  <c r="L45" i="98"/>
  <c r="L44" i="98"/>
  <c r="L43" i="98"/>
  <c r="L42" i="98"/>
  <c r="L41" i="98"/>
  <c r="L40" i="98"/>
  <c r="L39" i="98"/>
  <c r="L38" i="98"/>
  <c r="L37" i="98"/>
  <c r="L36" i="98"/>
  <c r="L35" i="98"/>
  <c r="L34" i="98"/>
  <c r="L33" i="98"/>
  <c r="L32" i="98"/>
  <c r="L31" i="98"/>
  <c r="L30" i="98"/>
  <c r="L29" i="98"/>
  <c r="L28" i="98"/>
  <c r="L27" i="98"/>
  <c r="L26" i="98"/>
  <c r="L25" i="98"/>
  <c r="L24" i="98"/>
  <c r="L23" i="98"/>
  <c r="L22" i="98"/>
  <c r="L21" i="98"/>
  <c r="L20" i="98"/>
  <c r="L19" i="98"/>
  <c r="L18" i="98"/>
  <c r="L17" i="98"/>
  <c r="L16" i="98"/>
  <c r="L15" i="98"/>
  <c r="L14" i="98"/>
  <c r="L13" i="98"/>
  <c r="L12" i="98"/>
  <c r="L11" i="98"/>
  <c r="L10" i="98"/>
  <c r="L9" i="98"/>
  <c r="L8" i="98"/>
  <c r="L7" i="98"/>
  <c r="L6" i="98"/>
  <c r="L5" i="98"/>
  <c r="L4" i="98"/>
  <c r="L3" i="98"/>
  <c r="L1551" i="98"/>
  <c r="L1552" i="98"/>
  <c r="L1553" i="98"/>
  <c r="L1554" i="98"/>
  <c r="L1555" i="98"/>
  <c r="L1556" i="98"/>
  <c r="L1557" i="98"/>
  <c r="L1558" i="98"/>
  <c r="L1559" i="98"/>
  <c r="L1560" i="98"/>
  <c r="L1561" i="98"/>
  <c r="L1562" i="98"/>
  <c r="L1563" i="98"/>
  <c r="L1564" i="98"/>
  <c r="L1565" i="98"/>
  <c r="L1566" i="98"/>
  <c r="L1567" i="98"/>
  <c r="L1595" i="98"/>
  <c r="L1596" i="98"/>
  <c r="L1597" i="98"/>
  <c r="L1598" i="98"/>
  <c r="L1599" i="98"/>
  <c r="L1600" i="98"/>
  <c r="L1601" i="98"/>
  <c r="L1602" i="98"/>
  <c r="L1603" i="98"/>
  <c r="L1604" i="98"/>
  <c r="L1605" i="98"/>
  <c r="L1606" i="98"/>
  <c r="L1607" i="98"/>
  <c r="L789" i="98"/>
  <c r="L790" i="98"/>
  <c r="L791" i="98"/>
  <c r="L792" i="98"/>
  <c r="L793" i="98"/>
  <c r="L794" i="98"/>
  <c r="L795" i="98"/>
  <c r="L796" i="98"/>
  <c r="L797" i="98"/>
  <c r="L798" i="98"/>
  <c r="L799" i="98"/>
  <c r="L800" i="98"/>
  <c r="L801" i="98"/>
  <c r="L802" i="98"/>
  <c r="L803" i="98"/>
  <c r="L1115" i="98"/>
  <c r="L1116" i="98"/>
  <c r="L1117" i="98"/>
  <c r="L1118" i="98"/>
  <c r="L1119" i="98"/>
  <c r="L1120" i="98"/>
  <c r="L1121" i="98"/>
  <c r="L1122" i="98"/>
  <c r="L1123" i="98"/>
  <c r="L1124" i="98"/>
  <c r="L1125" i="98"/>
  <c r="L1126" i="98"/>
  <c r="L1127" i="98"/>
  <c r="L1128" i="98"/>
  <c r="L1129" i="98"/>
  <c r="L1130" i="98"/>
  <c r="L1131" i="98"/>
  <c r="L1132" i="98"/>
  <c r="L1133" i="98"/>
  <c r="L1134" i="98"/>
  <c r="L1135" i="98"/>
  <c r="L1136" i="98"/>
  <c r="L1137" i="98"/>
  <c r="L1138" i="98"/>
  <c r="L1139" i="98"/>
  <c r="L1140" i="98"/>
  <c r="L1141" i="98"/>
  <c r="L1142" i="98"/>
  <c r="L1143" i="98"/>
  <c r="L1453" i="98"/>
  <c r="L1454" i="98"/>
  <c r="L1455" i="98"/>
  <c r="L1456" i="98"/>
  <c r="L1457" i="98"/>
  <c r="L1458" i="98"/>
  <c r="L1459" i="98"/>
  <c r="L1460" i="98"/>
  <c r="L1461" i="98"/>
  <c r="L1462" i="98"/>
  <c r="L1463" i="98"/>
  <c r="L1464" i="98"/>
  <c r="L1465" i="98"/>
  <c r="L1466" i="98"/>
  <c r="L1467" i="98"/>
  <c r="L1468" i="98"/>
  <c r="L1469" i="98"/>
  <c r="L1470" i="98"/>
  <c r="L1471" i="98"/>
  <c r="L1472" i="98"/>
  <c r="L1473" i="98"/>
  <c r="L1474" i="98"/>
  <c r="M398" i="86"/>
  <c r="M399" i="86"/>
  <c r="M400" i="86"/>
  <c r="M401" i="86"/>
  <c r="M402" i="86"/>
  <c r="M403" i="86"/>
  <c r="G370" i="86"/>
  <c r="G369" i="86"/>
  <c r="G368" i="86"/>
  <c r="G367" i="86"/>
  <c r="G366" i="86"/>
  <c r="G345" i="86"/>
  <c r="G344" i="86"/>
  <c r="G343" i="86"/>
  <c r="G342" i="86"/>
  <c r="G341" i="86"/>
  <c r="G340" i="86"/>
  <c r="G339" i="86"/>
  <c r="G338" i="86"/>
  <c r="G337" i="86"/>
  <c r="G336" i="86"/>
  <c r="G335" i="86"/>
  <c r="G334" i="86"/>
  <c r="G333" i="86"/>
  <c r="G332" i="86"/>
  <c r="G331" i="86"/>
  <c r="G330" i="86"/>
  <c r="G329" i="86"/>
  <c r="G328" i="86"/>
  <c r="G327" i="86"/>
  <c r="G326" i="86"/>
  <c r="G325" i="86"/>
  <c r="G324" i="86"/>
  <c r="G323" i="86"/>
  <c r="G322" i="86"/>
  <c r="G321" i="86"/>
  <c r="G320" i="86"/>
  <c r="G319" i="86"/>
  <c r="G318" i="86"/>
  <c r="G317" i="86"/>
  <c r="G316" i="86"/>
  <c r="G315" i="86"/>
  <c r="G314" i="86"/>
  <c r="G313" i="86"/>
  <c r="G312" i="86"/>
  <c r="G311" i="86"/>
  <c r="G310" i="86"/>
  <c r="G309" i="86"/>
  <c r="G308" i="86"/>
  <c r="G307" i="86"/>
  <c r="G306" i="86"/>
  <c r="G305" i="86"/>
  <c r="G304" i="86"/>
  <c r="G303" i="86"/>
  <c r="G302" i="86"/>
  <c r="G301" i="86"/>
  <c r="G300" i="86"/>
  <c r="G299" i="86"/>
  <c r="G298" i="86"/>
  <c r="G297" i="86"/>
  <c r="G296" i="86"/>
  <c r="G295" i="86"/>
  <c r="G294" i="86"/>
  <c r="G293" i="86"/>
  <c r="G292" i="86"/>
  <c r="G291" i="86"/>
  <c r="G290" i="86"/>
  <c r="G289" i="86"/>
  <c r="G288" i="86"/>
  <c r="G287" i="86"/>
  <c r="G286" i="86"/>
  <c r="G285" i="86"/>
  <c r="G284" i="86"/>
  <c r="G283" i="86"/>
  <c r="G282" i="86"/>
  <c r="G281" i="86"/>
  <c r="G280" i="86"/>
  <c r="G279" i="86"/>
  <c r="G278" i="86"/>
  <c r="G277" i="86"/>
  <c r="G276" i="86"/>
  <c r="G275" i="86"/>
  <c r="G274" i="86"/>
  <c r="G273" i="86"/>
  <c r="G272" i="86"/>
  <c r="G271" i="86"/>
  <c r="G270" i="86"/>
  <c r="G269" i="86"/>
  <c r="G268" i="86"/>
  <c r="G267" i="86"/>
  <c r="G266" i="86"/>
  <c r="G265" i="86"/>
  <c r="G264" i="86"/>
  <c r="G263" i="86"/>
  <c r="G262" i="86"/>
  <c r="G261" i="86"/>
  <c r="G260" i="86"/>
  <c r="G259" i="86"/>
  <c r="G258" i="86"/>
  <c r="G257" i="86"/>
  <c r="G256" i="86"/>
  <c r="G255" i="86"/>
  <c r="G254" i="86"/>
  <c r="G253" i="86"/>
  <c r="G252" i="86"/>
  <c r="G251" i="86"/>
  <c r="G250" i="86"/>
  <c r="G249" i="86"/>
  <c r="G248" i="86"/>
  <c r="G247" i="86"/>
  <c r="G246" i="86"/>
  <c r="G245" i="86"/>
  <c r="G244" i="86"/>
  <c r="G243" i="86"/>
  <c r="G242" i="86"/>
  <c r="G241" i="86"/>
  <c r="G240" i="86"/>
  <c r="G239" i="86"/>
  <c r="G238" i="86"/>
  <c r="G237" i="86"/>
  <c r="G236" i="86"/>
  <c r="G235" i="86"/>
  <c r="G234" i="86"/>
  <c r="G233" i="86"/>
  <c r="G232" i="86"/>
  <c r="G231" i="86"/>
  <c r="G230" i="86"/>
  <c r="G229" i="86"/>
  <c r="G228" i="86"/>
  <c r="G227" i="86"/>
  <c r="G226" i="86"/>
  <c r="G225" i="86"/>
  <c r="G224" i="86"/>
  <c r="G223" i="86"/>
  <c r="G222" i="86"/>
  <c r="G221" i="86"/>
  <c r="G220" i="86"/>
  <c r="G219" i="86"/>
  <c r="G218" i="86"/>
  <c r="G217" i="86"/>
  <c r="G216" i="86"/>
  <c r="G215" i="86"/>
  <c r="G214" i="86"/>
  <c r="G213" i="86"/>
  <c r="G212" i="86"/>
  <c r="G211" i="86"/>
  <c r="G210" i="86"/>
  <c r="G209" i="86"/>
  <c r="G208" i="86"/>
  <c r="G207" i="86"/>
  <c r="G206" i="86"/>
  <c r="G205" i="86"/>
  <c r="G204" i="86"/>
  <c r="G203" i="86"/>
  <c r="G202" i="86"/>
  <c r="G201" i="86"/>
  <c r="G200" i="86"/>
  <c r="G199" i="86"/>
  <c r="G198" i="86"/>
  <c r="G197" i="86"/>
  <c r="G196" i="86"/>
  <c r="G195" i="86"/>
  <c r="G194" i="86"/>
  <c r="G193" i="86"/>
  <c r="G192" i="86"/>
  <c r="G191" i="86"/>
  <c r="G190" i="86"/>
  <c r="G189" i="86"/>
  <c r="G188" i="86"/>
  <c r="G187" i="86"/>
  <c r="G186" i="86"/>
  <c r="G185" i="86"/>
  <c r="G184" i="86"/>
  <c r="G183" i="86"/>
  <c r="G182" i="86"/>
  <c r="G181" i="86"/>
  <c r="G180" i="86"/>
  <c r="G179" i="86"/>
  <c r="G178" i="86"/>
  <c r="G177" i="86"/>
  <c r="G176" i="86"/>
  <c r="G175" i="86"/>
  <c r="G174" i="86"/>
  <c r="G173" i="86"/>
  <c r="G172" i="86"/>
  <c r="G171" i="86"/>
  <c r="G170" i="86"/>
  <c r="G169" i="86"/>
  <c r="G168" i="86"/>
  <c r="G167" i="86"/>
  <c r="G166" i="86"/>
  <c r="G165" i="86"/>
  <c r="G164" i="86"/>
  <c r="G163" i="86"/>
  <c r="G162" i="86"/>
  <c r="G161" i="86"/>
  <c r="G160" i="86"/>
  <c r="G159" i="86"/>
  <c r="G158" i="86"/>
  <c r="G157" i="86"/>
  <c r="G156" i="86"/>
  <c r="G155" i="86"/>
  <c r="G154" i="86"/>
  <c r="G153" i="86"/>
  <c r="G152" i="86"/>
  <c r="G151" i="86"/>
  <c r="G150" i="86"/>
  <c r="G149" i="86"/>
  <c r="G148" i="86"/>
  <c r="G147" i="86"/>
  <c r="G146" i="86"/>
  <c r="G145" i="86"/>
  <c r="G144" i="86"/>
  <c r="G143" i="86"/>
  <c r="G142" i="86"/>
  <c r="G141" i="86"/>
  <c r="G140" i="86"/>
  <c r="G139" i="86"/>
  <c r="G138" i="86"/>
  <c r="G133" i="86"/>
  <c r="G132" i="86"/>
  <c r="G131" i="86"/>
  <c r="G122" i="86"/>
  <c r="G121" i="86"/>
  <c r="G120" i="86"/>
  <c r="G119" i="86"/>
  <c r="G118" i="86"/>
  <c r="G50" i="86"/>
  <c r="G49" i="86"/>
  <c r="G48" i="86"/>
  <c r="G47" i="86"/>
  <c r="G46" i="86"/>
  <c r="G30" i="86"/>
  <c r="G31" i="86"/>
  <c r="G32" i="86"/>
  <c r="G33" i="86"/>
  <c r="G34" i="86"/>
  <c r="G1352" i="84"/>
  <c r="G1353" i="84"/>
  <c r="G1354" i="84"/>
  <c r="G1344" i="84"/>
  <c r="G1345" i="84"/>
  <c r="G1346" i="84"/>
  <c r="G1347" i="84"/>
  <c r="G1348" i="84"/>
  <c r="G1331" i="84"/>
  <c r="G1332" i="84"/>
  <c r="G1333" i="84"/>
  <c r="G1334" i="84"/>
  <c r="G1335" i="84"/>
  <c r="G1131" i="84"/>
  <c r="G1132" i="84"/>
  <c r="G1133" i="84"/>
  <c r="G1134" i="84"/>
  <c r="G1135" i="84"/>
  <c r="G1136" i="84"/>
  <c r="G1137" i="84"/>
  <c r="G1138" i="84"/>
  <c r="G1139" i="84"/>
  <c r="G1140" i="84"/>
  <c r="G1141" i="84"/>
  <c r="G1142" i="84"/>
  <c r="G1143" i="84"/>
  <c r="G1144" i="84"/>
  <c r="G1145" i="84"/>
  <c r="G1146" i="84"/>
  <c r="G1147" i="84"/>
  <c r="G1148" i="84"/>
  <c r="G1149" i="84"/>
  <c r="G1150" i="84"/>
  <c r="G1151" i="84"/>
  <c r="G1152" i="84"/>
  <c r="G1153" i="84"/>
  <c r="G1154" i="84"/>
  <c r="G1155" i="84"/>
  <c r="G1156" i="84"/>
  <c r="G1157" i="84"/>
  <c r="G1158" i="84"/>
  <c r="G1159" i="84"/>
  <c r="G1160" i="84"/>
  <c r="G1161" i="84"/>
  <c r="G1162" i="84"/>
  <c r="G1163" i="84"/>
  <c r="G1164" i="84"/>
  <c r="G1165" i="84"/>
  <c r="G1166" i="84"/>
  <c r="G1167" i="84"/>
  <c r="G1168" i="84"/>
  <c r="G1169" i="84"/>
  <c r="G1170" i="84"/>
  <c r="G1171" i="84"/>
  <c r="G1172" i="84"/>
  <c r="G1173" i="84"/>
  <c r="G1174" i="84"/>
  <c r="G1175" i="84"/>
  <c r="G1176" i="84"/>
  <c r="G1177" i="84"/>
  <c r="G1178" i="84"/>
  <c r="G1179" i="84"/>
  <c r="G1180" i="84"/>
  <c r="G1181" i="84"/>
  <c r="G1182" i="84"/>
  <c r="G1183" i="84"/>
  <c r="G1184" i="84"/>
  <c r="G1185" i="84"/>
  <c r="G1186" i="84"/>
  <c r="G1187" i="84"/>
  <c r="G1188" i="84"/>
  <c r="G1189" i="84"/>
  <c r="G1190" i="84"/>
  <c r="G1191" i="84"/>
  <c r="G1192" i="84"/>
  <c r="G1193" i="84"/>
  <c r="G1194" i="84"/>
  <c r="G1195" i="84"/>
  <c r="G1196" i="84"/>
  <c r="G1197" i="84"/>
  <c r="G1198" i="84"/>
  <c r="G1199" i="84"/>
  <c r="G1200" i="84"/>
  <c r="G1201" i="84"/>
  <c r="G1202" i="84"/>
  <c r="G1203" i="84"/>
  <c r="G1204" i="84"/>
  <c r="G1205" i="84"/>
  <c r="G1206" i="84"/>
  <c r="G1207" i="84"/>
  <c r="G1208" i="84"/>
  <c r="G1209" i="84"/>
  <c r="G1210" i="84"/>
  <c r="G1211" i="84"/>
  <c r="G1212" i="84"/>
  <c r="G1213" i="84"/>
  <c r="G1214" i="84"/>
  <c r="G1215" i="84"/>
  <c r="G1216" i="84"/>
  <c r="G1217" i="84"/>
  <c r="G1218" i="84"/>
  <c r="G1219" i="84"/>
  <c r="G1220" i="84"/>
  <c r="G1221" i="84"/>
  <c r="G1222" i="84"/>
  <c r="G1223" i="84"/>
  <c r="G1224" i="84"/>
  <c r="G1225" i="84"/>
  <c r="G1226" i="84"/>
  <c r="G1227" i="84"/>
  <c r="G1228" i="84"/>
  <c r="G1229" i="84"/>
  <c r="G1230" i="84"/>
  <c r="G1231" i="84"/>
  <c r="G1232" i="84"/>
  <c r="G1233" i="84"/>
  <c r="G1234" i="84"/>
  <c r="G1235" i="84"/>
  <c r="G1236" i="84"/>
  <c r="G1237" i="84"/>
  <c r="G1238" i="84"/>
  <c r="G1239" i="84"/>
  <c r="G1240" i="84"/>
  <c r="G1241" i="84"/>
  <c r="G1242" i="84"/>
  <c r="G1243" i="84"/>
  <c r="G1244" i="84"/>
  <c r="G1245" i="84"/>
  <c r="G1246" i="84"/>
  <c r="G1247" i="84"/>
  <c r="G1248" i="84"/>
  <c r="G1249" i="84"/>
  <c r="G1250" i="84"/>
  <c r="G1251" i="84"/>
  <c r="G1252" i="84"/>
  <c r="G1253" i="84"/>
  <c r="G1254" i="84"/>
  <c r="G1255" i="84"/>
  <c r="G1256" i="84"/>
  <c r="G1257" i="84"/>
  <c r="G1258" i="84"/>
  <c r="G1259" i="84"/>
  <c r="G1260" i="84"/>
  <c r="G1261" i="84"/>
  <c r="G1262" i="84"/>
  <c r="G1263" i="84"/>
  <c r="G1264" i="84"/>
  <c r="G1265" i="84"/>
  <c r="G1266" i="84"/>
  <c r="G1267" i="84"/>
  <c r="G1268" i="84"/>
  <c r="G1269" i="84"/>
  <c r="G1270" i="84"/>
  <c r="G1271" i="84"/>
  <c r="G1272" i="84"/>
  <c r="G1273" i="84"/>
  <c r="G1274" i="84"/>
  <c r="G1275" i="84"/>
  <c r="G1276" i="84"/>
  <c r="G1277" i="84"/>
  <c r="G1278" i="84"/>
  <c r="G1279" i="84"/>
  <c r="G1280" i="84"/>
  <c r="G1281" i="84"/>
  <c r="G1282" i="84"/>
  <c r="G1283" i="84"/>
  <c r="G1284" i="84"/>
  <c r="G1285" i="84"/>
  <c r="G1286" i="84"/>
  <c r="G1287" i="84"/>
  <c r="G1288" i="84"/>
  <c r="G1289" i="84"/>
  <c r="G1290" i="84"/>
  <c r="G1291" i="84"/>
  <c r="G1292" i="84"/>
  <c r="G1293" i="84"/>
  <c r="G1294" i="84"/>
  <c r="G1295" i="84"/>
  <c r="G1296" i="84"/>
  <c r="G1297" i="84"/>
  <c r="G1298" i="84"/>
  <c r="G1299" i="84"/>
  <c r="G1300" i="84"/>
  <c r="G1301" i="84"/>
  <c r="G1302" i="84"/>
  <c r="G1303" i="84"/>
  <c r="G1304" i="84"/>
  <c r="G1305" i="84"/>
  <c r="G1306" i="84"/>
  <c r="G1307" i="84"/>
  <c r="G1308" i="84"/>
  <c r="G1309" i="84"/>
  <c r="G1310" i="84"/>
  <c r="G1311" i="84"/>
  <c r="G1312" i="84"/>
  <c r="G1313" i="84"/>
  <c r="G1314" i="84"/>
  <c r="G1315" i="84"/>
  <c r="G1316" i="84"/>
  <c r="G1317" i="84"/>
  <c r="G1318" i="84"/>
  <c r="G1319" i="84"/>
  <c r="G1320" i="84"/>
  <c r="G1116" i="84"/>
  <c r="G1117" i="84"/>
  <c r="G1118" i="84"/>
  <c r="G1119" i="84"/>
  <c r="G1120" i="84"/>
  <c r="G1121" i="84"/>
  <c r="G1122" i="84"/>
  <c r="G1123" i="84"/>
  <c r="G1124" i="84"/>
  <c r="G1125" i="84"/>
  <c r="G1126" i="84"/>
  <c r="G1100" i="84"/>
  <c r="G1101" i="84"/>
  <c r="G1102" i="84"/>
  <c r="G1103" i="84"/>
  <c r="G1104" i="84"/>
  <c r="G1066" i="84"/>
  <c r="G1065" i="84"/>
  <c r="G1064" i="84"/>
  <c r="G1063" i="84"/>
  <c r="G1062" i="84"/>
  <c r="G1061" i="84"/>
  <c r="G1060" i="84"/>
  <c r="G1059" i="84"/>
  <c r="G1058" i="84"/>
  <c r="G1057" i="84"/>
  <c r="G1056" i="84"/>
  <c r="G1055" i="84"/>
  <c r="G1054" i="84"/>
  <c r="G1053" i="84"/>
  <c r="G1052" i="84"/>
  <c r="G1051" i="84"/>
  <c r="G1050" i="84"/>
  <c r="G1049" i="84"/>
  <c r="G1048" i="84"/>
  <c r="G1047" i="84"/>
  <c r="G1046" i="84"/>
  <c r="G1045" i="84"/>
  <c r="G1044" i="84"/>
  <c r="G1043" i="84"/>
  <c r="G1042" i="84"/>
  <c r="G1041" i="84"/>
  <c r="G1040" i="84"/>
  <c r="G1039" i="84"/>
  <c r="G1038" i="84"/>
  <c r="G1037" i="84"/>
  <c r="G1036" i="84"/>
  <c r="G1035" i="84"/>
  <c r="G1034" i="84"/>
  <c r="G1033" i="84"/>
  <c r="G1032" i="84"/>
  <c r="G1031" i="84"/>
  <c r="G1030" i="84"/>
  <c r="G1029" i="84"/>
  <c r="G1028" i="84"/>
  <c r="G1027" i="84"/>
  <c r="G1026" i="84"/>
  <c r="G1025" i="84"/>
  <c r="G1024" i="84"/>
  <c r="G1023" i="84"/>
  <c r="G1022" i="84"/>
  <c r="G1021" i="84"/>
  <c r="G1020" i="84"/>
  <c r="G1019" i="84"/>
  <c r="G1018" i="84"/>
  <c r="G1017" i="84"/>
  <c r="G1016" i="84"/>
  <c r="G1015" i="84"/>
  <c r="G1014" i="84"/>
  <c r="G1013" i="84"/>
  <c r="G1012" i="84"/>
  <c r="G1011" i="84"/>
  <c r="G1010" i="84"/>
  <c r="G1009" i="84"/>
  <c r="G1008" i="84"/>
  <c r="G1007" i="84"/>
  <c r="G1006" i="84"/>
  <c r="G1005" i="84"/>
  <c r="G1004" i="84"/>
  <c r="G1003" i="84"/>
  <c r="G1002" i="84"/>
  <c r="G1001" i="84"/>
  <c r="G1000" i="84"/>
  <c r="G999" i="84"/>
  <c r="G998" i="84"/>
  <c r="G997" i="84"/>
  <c r="G996" i="84"/>
  <c r="G995" i="84"/>
  <c r="G994" i="84"/>
  <c r="G993" i="84"/>
  <c r="G992" i="84"/>
  <c r="G991" i="84"/>
  <c r="G990" i="84"/>
  <c r="G989" i="84"/>
  <c r="G988" i="84"/>
  <c r="G987" i="84"/>
  <c r="G986" i="84"/>
  <c r="G985" i="84"/>
  <c r="G984" i="84"/>
  <c r="G983" i="84"/>
  <c r="G982" i="84"/>
  <c r="G981" i="84"/>
  <c r="G980" i="84"/>
  <c r="G979" i="84"/>
  <c r="G978" i="84"/>
  <c r="G977" i="84"/>
  <c r="G976" i="84"/>
  <c r="G975" i="84"/>
  <c r="G974" i="84"/>
  <c r="G973" i="84"/>
  <c r="G972" i="84"/>
  <c r="G971" i="84"/>
  <c r="G970" i="84"/>
  <c r="G969" i="84"/>
  <c r="G968" i="84"/>
  <c r="G967" i="84"/>
  <c r="G966" i="84"/>
  <c r="G965" i="84"/>
  <c r="G964" i="84"/>
  <c r="G963" i="84"/>
  <c r="G962" i="84"/>
  <c r="G961" i="84"/>
  <c r="G960" i="84"/>
  <c r="G959" i="84"/>
  <c r="G958" i="84"/>
  <c r="G957" i="84"/>
  <c r="G956" i="84"/>
  <c r="G955" i="84"/>
  <c r="G954" i="84"/>
  <c r="G953" i="84"/>
  <c r="G952" i="84"/>
  <c r="G951" i="84"/>
  <c r="G950" i="84"/>
  <c r="G949" i="84"/>
  <c r="G948" i="84"/>
  <c r="G947" i="84"/>
  <c r="G946" i="84"/>
  <c r="G945" i="84"/>
  <c r="G944" i="84"/>
  <c r="G943" i="84"/>
  <c r="G942" i="84"/>
  <c r="G941" i="84"/>
  <c r="G940" i="84"/>
  <c r="G939" i="84"/>
  <c r="G938" i="84"/>
  <c r="G937" i="84"/>
  <c r="G936" i="84"/>
  <c r="G935" i="84"/>
  <c r="G934" i="84"/>
  <c r="G933" i="84"/>
  <c r="G932" i="84"/>
  <c r="G931" i="84"/>
  <c r="G930" i="84"/>
  <c r="G929" i="84"/>
  <c r="G928" i="84"/>
  <c r="G927" i="84"/>
  <c r="G926" i="84"/>
  <c r="G925" i="84"/>
  <c r="G924" i="84"/>
  <c r="G923" i="84"/>
  <c r="G922" i="84"/>
  <c r="G921" i="84"/>
  <c r="G920" i="84"/>
  <c r="G919" i="84"/>
  <c r="G918" i="84"/>
  <c r="G917" i="84"/>
  <c r="G916" i="84"/>
  <c r="G915" i="84"/>
  <c r="G914" i="84"/>
  <c r="G913" i="84"/>
  <c r="G912" i="84"/>
  <c r="G911" i="84"/>
  <c r="G910" i="84"/>
  <c r="G909" i="84"/>
  <c r="G908" i="84"/>
  <c r="G907" i="84"/>
  <c r="G906" i="84"/>
  <c r="G905" i="84"/>
  <c r="G904" i="84"/>
  <c r="G903" i="84"/>
  <c r="G902" i="84"/>
  <c r="G901" i="84"/>
  <c r="G900" i="84"/>
  <c r="G899" i="84"/>
  <c r="G898" i="84"/>
  <c r="G897" i="84"/>
  <c r="G896" i="84"/>
  <c r="G895" i="84"/>
  <c r="G890" i="84"/>
  <c r="G889" i="84"/>
  <c r="G888" i="84"/>
  <c r="G879" i="84"/>
  <c r="G878" i="84"/>
  <c r="G877" i="84"/>
  <c r="G876" i="84"/>
  <c r="G875" i="84"/>
  <c r="G845" i="84"/>
  <c r="G844" i="84"/>
  <c r="G843" i="84"/>
  <c r="G842" i="84"/>
  <c r="G841" i="84"/>
  <c r="G837" i="84"/>
  <c r="G836" i="84"/>
  <c r="G835" i="84"/>
  <c r="G834" i="84"/>
  <c r="G833" i="84"/>
  <c r="G823" i="84"/>
  <c r="G822" i="84"/>
  <c r="G821" i="84"/>
  <c r="G820" i="84"/>
  <c r="G819" i="84"/>
  <c r="G818" i="84"/>
  <c r="G817" i="84"/>
  <c r="G816" i="84"/>
  <c r="G815" i="84"/>
  <c r="G814" i="84"/>
  <c r="G813" i="84"/>
  <c r="G812" i="84"/>
  <c r="G811" i="84"/>
  <c r="G810" i="84"/>
  <c r="G809" i="84"/>
  <c r="G808" i="84"/>
  <c r="G807" i="84"/>
  <c r="G806" i="84"/>
  <c r="G805" i="84"/>
  <c r="G804" i="84"/>
  <c r="G803" i="84"/>
  <c r="G802" i="84"/>
  <c r="G801" i="84"/>
  <c r="G800" i="84"/>
  <c r="G799" i="84"/>
  <c r="G798" i="84"/>
  <c r="G797" i="84"/>
  <c r="G796" i="84"/>
  <c r="G795" i="84"/>
  <c r="G794" i="84"/>
  <c r="G793" i="84"/>
  <c r="G792" i="84"/>
  <c r="G791" i="84"/>
  <c r="G790" i="84"/>
  <c r="G789" i="84"/>
  <c r="G788" i="84"/>
  <c r="G787" i="84"/>
  <c r="G786" i="84"/>
  <c r="G785" i="84"/>
  <c r="G784" i="84"/>
  <c r="G783" i="84"/>
  <c r="G782" i="84"/>
  <c r="G781" i="84"/>
  <c r="G780" i="84"/>
  <c r="G779" i="84"/>
  <c r="G778" i="84"/>
  <c r="G777" i="84"/>
  <c r="G776" i="84"/>
  <c r="G775" i="84"/>
  <c r="G774" i="84"/>
  <c r="G773" i="84"/>
  <c r="G772" i="84"/>
  <c r="G771" i="84"/>
  <c r="G770" i="84"/>
  <c r="G769" i="84"/>
  <c r="G768" i="84"/>
  <c r="G750" i="84"/>
  <c r="G749" i="84"/>
  <c r="G748" i="84"/>
  <c r="G747" i="84"/>
  <c r="G746" i="84"/>
  <c r="G745" i="84"/>
  <c r="G744" i="84"/>
  <c r="G743" i="84"/>
  <c r="G742" i="84"/>
  <c r="G741" i="84"/>
  <c r="G740" i="84"/>
  <c r="G739" i="84"/>
  <c r="G738" i="84"/>
  <c r="G737" i="84"/>
  <c r="G736" i="84"/>
  <c r="G735" i="84"/>
  <c r="G734" i="84"/>
  <c r="G733" i="84"/>
  <c r="G732" i="84"/>
  <c r="G731" i="84"/>
  <c r="G730" i="84"/>
  <c r="G729" i="84"/>
  <c r="G728" i="84"/>
  <c r="G727" i="84"/>
  <c r="G726" i="84"/>
  <c r="G725" i="84"/>
  <c r="G724" i="84"/>
  <c r="G723" i="84"/>
  <c r="G722" i="84"/>
  <c r="G721" i="84"/>
  <c r="G720" i="84"/>
  <c r="G719" i="84"/>
  <c r="G718" i="84"/>
  <c r="G717" i="84"/>
  <c r="G716" i="84"/>
  <c r="G715" i="84"/>
  <c r="G714" i="84"/>
  <c r="G713" i="84"/>
  <c r="G712" i="84"/>
  <c r="G711" i="84"/>
  <c r="G710" i="84"/>
  <c r="G709" i="84"/>
  <c r="G708" i="84"/>
  <c r="G707" i="84"/>
  <c r="G706" i="84"/>
  <c r="G705" i="84"/>
  <c r="G704" i="84"/>
  <c r="G703" i="84"/>
  <c r="G702" i="84"/>
  <c r="G701" i="84"/>
  <c r="G700" i="84"/>
  <c r="G699" i="84"/>
  <c r="G698" i="84"/>
  <c r="G697" i="84"/>
  <c r="G696" i="84"/>
  <c r="G695" i="84"/>
  <c r="G694" i="84"/>
  <c r="G693" i="84"/>
  <c r="G692" i="84"/>
  <c r="G691" i="84"/>
  <c r="G690" i="84"/>
  <c r="G689" i="84"/>
  <c r="G688" i="84"/>
  <c r="G687" i="84"/>
  <c r="G686" i="84"/>
  <c r="G685" i="84"/>
  <c r="G684" i="84"/>
  <c r="G683" i="84"/>
  <c r="G682" i="84"/>
  <c r="G681" i="84"/>
  <c r="G680" i="84"/>
  <c r="G679" i="84"/>
  <c r="G678" i="84"/>
  <c r="G677" i="84"/>
  <c r="G676" i="84"/>
  <c r="G675" i="84"/>
  <c r="G674" i="84"/>
  <c r="G673" i="84"/>
  <c r="G672" i="84"/>
  <c r="G671" i="84"/>
  <c r="G670" i="84"/>
  <c r="G669" i="84"/>
  <c r="G668" i="84"/>
  <c r="G667" i="84"/>
  <c r="G666" i="84"/>
  <c r="G665" i="84"/>
  <c r="G664" i="84"/>
  <c r="G663" i="84"/>
  <c r="G662" i="84"/>
  <c r="G661" i="84"/>
  <c r="G660" i="84"/>
  <c r="G659" i="84"/>
  <c r="G658" i="84"/>
  <c r="G657" i="84"/>
  <c r="G656" i="84"/>
  <c r="G655" i="84"/>
  <c r="G654" i="84"/>
  <c r="G653" i="84"/>
  <c r="G652" i="84"/>
  <c r="G651" i="84"/>
  <c r="G650" i="84"/>
  <c r="G649" i="84"/>
  <c r="G648" i="84"/>
  <c r="G647" i="84"/>
  <c r="G646" i="84"/>
  <c r="G645" i="84"/>
  <c r="G644" i="84"/>
  <c r="G643" i="84"/>
  <c r="G642" i="84"/>
  <c r="G641" i="84"/>
  <c r="G640" i="84"/>
  <c r="G639" i="84"/>
  <c r="G638" i="84"/>
  <c r="G637" i="84"/>
  <c r="G636" i="84"/>
  <c r="G635" i="84"/>
  <c r="G634" i="84"/>
  <c r="G625" i="84"/>
  <c r="G624" i="84"/>
  <c r="G623" i="84"/>
  <c r="G622" i="84"/>
  <c r="G621" i="84"/>
  <c r="G604" i="84"/>
  <c r="G603" i="84"/>
  <c r="G602" i="84"/>
  <c r="G601" i="84"/>
  <c r="G600" i="84"/>
  <c r="G599" i="84"/>
  <c r="G598" i="84"/>
  <c r="G597" i="84"/>
  <c r="G596" i="84"/>
  <c r="G595" i="84"/>
  <c r="G594" i="84"/>
  <c r="G593" i="84"/>
  <c r="G592" i="84"/>
  <c r="G591" i="84"/>
  <c r="G590" i="84"/>
  <c r="G589" i="84"/>
  <c r="G588" i="84"/>
  <c r="G587" i="84"/>
  <c r="G586" i="84"/>
  <c r="G585" i="84"/>
  <c r="G584" i="84"/>
  <c r="G583" i="84"/>
  <c r="G582" i="84"/>
  <c r="G581" i="84"/>
  <c r="G580" i="84"/>
  <c r="G579" i="84"/>
  <c r="G578" i="84"/>
  <c r="G577" i="84"/>
  <c r="G576" i="84"/>
  <c r="G575" i="84"/>
  <c r="G574" i="84"/>
  <c r="G573" i="84"/>
  <c r="G572" i="84"/>
  <c r="G571" i="84"/>
  <c r="G570" i="84"/>
  <c r="G569" i="84"/>
  <c r="G568" i="84"/>
  <c r="G567" i="84"/>
  <c r="G566" i="84"/>
  <c r="G565" i="84"/>
  <c r="G564" i="84"/>
  <c r="G563" i="84"/>
  <c r="G562" i="84"/>
  <c r="G561" i="84"/>
  <c r="G560" i="84"/>
  <c r="G559" i="84"/>
  <c r="G558" i="84"/>
  <c r="G557" i="84"/>
  <c r="G556" i="84"/>
  <c r="G555" i="84"/>
  <c r="G554" i="84"/>
  <c r="G553" i="84"/>
  <c r="G552" i="84"/>
  <c r="G551" i="84"/>
  <c r="G550" i="84"/>
  <c r="G549" i="84"/>
  <c r="G548" i="84"/>
  <c r="G547" i="84"/>
  <c r="G546" i="84"/>
  <c r="G545" i="84"/>
  <c r="G544" i="84"/>
  <c r="G543" i="84"/>
  <c r="G542" i="84"/>
  <c r="G541" i="84"/>
  <c r="G540" i="84"/>
  <c r="G539" i="84"/>
  <c r="G538" i="84"/>
  <c r="G537" i="84"/>
  <c r="G536" i="84"/>
  <c r="G535" i="84"/>
  <c r="G534" i="84"/>
  <c r="G533" i="84"/>
  <c r="G532" i="84"/>
  <c r="G531" i="84"/>
  <c r="G530" i="84"/>
  <c r="G529" i="84"/>
  <c r="G528" i="84"/>
  <c r="G527" i="84"/>
  <c r="G526" i="84"/>
  <c r="G525" i="84"/>
  <c r="G524" i="84"/>
  <c r="G523" i="84"/>
  <c r="G522" i="84"/>
  <c r="G521" i="84"/>
  <c r="G520" i="84"/>
  <c r="G519" i="84"/>
  <c r="G518" i="84"/>
  <c r="G517" i="84"/>
  <c r="G516" i="84"/>
  <c r="G515" i="84"/>
  <c r="G514" i="84"/>
  <c r="G513" i="84"/>
  <c r="G512" i="84"/>
  <c r="G511" i="84"/>
  <c r="G510" i="84"/>
  <c r="G509" i="84"/>
  <c r="G508" i="84"/>
  <c r="G507" i="84"/>
  <c r="G506" i="84"/>
  <c r="G505" i="84"/>
  <c r="G504" i="84"/>
  <c r="G503" i="84"/>
  <c r="G502" i="84"/>
  <c r="G501" i="84"/>
  <c r="G500" i="84"/>
  <c r="G499" i="84"/>
  <c r="G498" i="84"/>
  <c r="G497" i="84"/>
  <c r="G496" i="84"/>
  <c r="G495" i="84"/>
  <c r="G494" i="84"/>
  <c r="G493" i="84"/>
  <c r="G492" i="84"/>
  <c r="G491" i="84"/>
  <c r="G490" i="84"/>
  <c r="G489" i="84"/>
  <c r="G488" i="84"/>
  <c r="G487" i="84"/>
  <c r="G486" i="84"/>
  <c r="G485" i="84"/>
  <c r="G484" i="84"/>
  <c r="G483" i="84"/>
  <c r="G482" i="84"/>
  <c r="G481" i="84"/>
  <c r="G480" i="84"/>
  <c r="G479" i="84"/>
  <c r="G478" i="84"/>
  <c r="G477" i="84"/>
  <c r="G476" i="84"/>
  <c r="G475" i="84"/>
  <c r="G474" i="84"/>
  <c r="G473" i="84"/>
  <c r="G472" i="84"/>
  <c r="G471" i="84"/>
  <c r="G470" i="84"/>
  <c r="G469" i="84"/>
  <c r="G468" i="84"/>
  <c r="G467" i="84"/>
  <c r="G466" i="84"/>
  <c r="G465" i="84"/>
  <c r="G464" i="84"/>
  <c r="G463" i="84"/>
  <c r="G462" i="84"/>
  <c r="G461" i="84"/>
  <c r="G460" i="84"/>
  <c r="G459" i="84"/>
  <c r="G458" i="84"/>
  <c r="G457" i="84"/>
  <c r="G456" i="84"/>
  <c r="G455" i="84"/>
  <c r="G454" i="84"/>
  <c r="G453" i="84"/>
  <c r="G452" i="84"/>
  <c r="G451" i="84"/>
  <c r="G450" i="84"/>
  <c r="G449" i="84"/>
  <c r="G448" i="84"/>
  <c r="G447" i="84"/>
  <c r="G446" i="84"/>
  <c r="G445" i="84"/>
  <c r="G444" i="84"/>
  <c r="G443" i="84"/>
  <c r="G442" i="84"/>
  <c r="G441" i="84"/>
  <c r="G440" i="84"/>
  <c r="G439" i="84"/>
  <c r="G438" i="84"/>
  <c r="G437" i="84"/>
  <c r="G436" i="84"/>
  <c r="G435" i="84"/>
  <c r="G434" i="84"/>
  <c r="G433" i="84"/>
  <c r="G432" i="84"/>
  <c r="G431" i="84"/>
  <c r="G430" i="84"/>
  <c r="G429" i="84"/>
  <c r="G428" i="84"/>
  <c r="G427" i="84"/>
  <c r="G426" i="84"/>
  <c r="G425" i="84"/>
  <c r="G424" i="84"/>
  <c r="G423" i="84"/>
  <c r="G422" i="84"/>
  <c r="G421" i="84"/>
  <c r="G420" i="84"/>
  <c r="G419" i="84"/>
  <c r="G418" i="84"/>
  <c r="G417" i="84"/>
  <c r="G416" i="84"/>
  <c r="G415" i="84"/>
  <c r="G414" i="84"/>
  <c r="G413" i="84"/>
  <c r="G412" i="84"/>
  <c r="G411" i="84"/>
  <c r="G410" i="84"/>
  <c r="G409" i="84"/>
  <c r="G408" i="84"/>
  <c r="G407" i="84"/>
  <c r="G406" i="84"/>
  <c r="G405" i="84"/>
  <c r="G404" i="84"/>
  <c r="G403" i="84"/>
  <c r="G402" i="84"/>
  <c r="G401" i="84"/>
  <c r="G400" i="84"/>
  <c r="G399" i="84"/>
  <c r="G398" i="84"/>
  <c r="G397" i="84"/>
  <c r="G392" i="84"/>
  <c r="G391" i="84"/>
  <c r="G390" i="84"/>
  <c r="G381" i="84"/>
  <c r="G380" i="84"/>
  <c r="G379" i="84"/>
  <c r="G378" i="84"/>
  <c r="G377" i="84"/>
  <c r="M761" i="84"/>
  <c r="M765" i="84"/>
  <c r="M766" i="84"/>
  <c r="M762" i="84"/>
  <c r="G1185" i="82"/>
  <c r="G1186" i="82"/>
  <c r="G1187" i="82"/>
  <c r="G1188" i="82"/>
  <c r="G1189" i="82"/>
  <c r="G1190" i="82"/>
  <c r="G1191" i="82"/>
  <c r="G1192" i="82"/>
  <c r="G1193" i="82"/>
  <c r="G1194" i="82"/>
  <c r="G1195" i="82"/>
  <c r="G1196" i="82"/>
  <c r="G1197" i="82"/>
  <c r="G1198" i="82"/>
  <c r="G1199" i="82"/>
  <c r="G1200" i="82"/>
  <c r="G1201" i="82"/>
  <c r="G1202" i="82"/>
  <c r="G1203" i="82"/>
  <c r="G1204" i="82"/>
  <c r="G1205" i="82"/>
  <c r="G1206" i="82"/>
  <c r="G1207" i="82"/>
  <c r="G1208" i="82"/>
  <c r="G1209" i="82"/>
  <c r="G1210" i="82"/>
  <c r="G1211" i="82"/>
  <c r="G1212" i="82"/>
  <c r="G1213" i="82"/>
  <c r="G1214" i="82"/>
  <c r="G1215" i="82"/>
  <c r="G1216" i="82"/>
  <c r="G1217" i="82"/>
  <c r="G1218" i="82"/>
  <c r="G1219" i="82"/>
  <c r="G1220" i="82"/>
  <c r="G1221" i="82"/>
  <c r="G1222" i="82"/>
  <c r="G1223" i="82"/>
  <c r="G1224" i="82"/>
  <c r="G1225" i="82"/>
  <c r="G1226" i="82"/>
  <c r="G1227" i="82"/>
  <c r="G1228" i="82"/>
  <c r="G1229" i="82"/>
  <c r="G1230" i="82"/>
  <c r="G1231" i="82"/>
  <c r="G1232" i="82"/>
  <c r="G1233" i="82"/>
  <c r="G1234" i="82"/>
  <c r="G1235" i="82"/>
  <c r="G1236" i="82"/>
  <c r="G1237" i="82"/>
  <c r="G1238" i="82"/>
  <c r="G1239" i="82"/>
  <c r="G1240" i="82"/>
  <c r="G1241" i="82"/>
  <c r="G1242" i="82"/>
  <c r="G1243" i="82"/>
  <c r="G1244" i="82"/>
  <c r="G1245" i="82"/>
  <c r="G1246" i="82"/>
  <c r="G1247" i="82"/>
  <c r="G1248" i="82"/>
  <c r="G1249" i="82"/>
  <c r="G1250" i="82"/>
  <c r="G1251" i="82"/>
  <c r="G1252" i="82"/>
  <c r="G1253" i="82"/>
  <c r="G1254" i="82"/>
  <c r="G1255" i="82"/>
  <c r="G1256" i="82"/>
  <c r="G1257" i="82"/>
  <c r="G1258" i="82"/>
  <c r="G1259" i="82"/>
  <c r="G1260" i="82"/>
  <c r="G1261" i="82"/>
  <c r="G1262" i="82"/>
  <c r="G1263" i="82"/>
  <c r="G1264" i="82"/>
  <c r="G1265" i="82"/>
  <c r="G1266" i="82"/>
  <c r="G1267" i="82"/>
  <c r="G1268" i="82"/>
  <c r="G1269" i="82"/>
  <c r="G1270" i="82"/>
  <c r="G1271" i="82"/>
  <c r="G1272" i="82"/>
  <c r="G1273" i="82"/>
  <c r="G1274" i="82"/>
  <c r="G1275" i="82"/>
  <c r="G1276" i="82"/>
  <c r="G1277" i="82"/>
  <c r="G1278" i="82"/>
  <c r="G1279" i="82"/>
  <c r="G1280" i="82"/>
  <c r="G1281" i="82"/>
  <c r="G1282" i="82"/>
  <c r="G1283" i="82"/>
  <c r="G1284" i="82"/>
  <c r="G1285" i="82"/>
  <c r="G1286" i="82"/>
  <c r="G1287" i="82"/>
  <c r="G1288" i="82"/>
  <c r="G1289" i="82"/>
  <c r="G1290" i="82"/>
  <c r="G1291" i="82"/>
  <c r="G1292" i="82"/>
  <c r="G1293" i="82"/>
  <c r="G1294" i="82"/>
  <c r="G1295" i="82"/>
  <c r="G1296" i="82"/>
  <c r="G1297" i="82"/>
  <c r="G1298" i="82"/>
  <c r="G1299" i="82"/>
  <c r="G1300" i="82"/>
  <c r="G1301" i="82"/>
  <c r="G1302" i="82"/>
  <c r="G1303" i="82"/>
  <c r="G1304" i="82"/>
  <c r="G1305" i="82"/>
  <c r="G1306" i="82"/>
  <c r="G1307" i="82"/>
  <c r="G1308" i="82"/>
  <c r="G1309" i="82"/>
  <c r="G1310" i="82"/>
  <c r="G1311" i="82"/>
  <c r="G1312" i="82"/>
  <c r="G1313" i="82"/>
  <c r="G1314" i="82"/>
  <c r="G1315" i="82"/>
  <c r="G1316" i="82"/>
  <c r="G1317" i="82"/>
  <c r="G1318" i="82"/>
  <c r="G1319" i="82"/>
  <c r="G1320" i="82"/>
  <c r="G1321" i="82"/>
  <c r="G1322" i="82"/>
  <c r="G1323" i="82"/>
  <c r="G1324" i="82"/>
  <c r="G1325" i="82"/>
  <c r="G1326" i="82"/>
  <c r="G1327" i="82"/>
  <c r="G1328" i="82"/>
  <c r="G1329" i="82"/>
  <c r="G1330" i="82"/>
  <c r="G1331" i="82"/>
  <c r="G1332" i="82"/>
  <c r="G1333" i="82"/>
  <c r="G1334" i="82"/>
  <c r="G1335" i="82"/>
  <c r="G1336" i="82"/>
  <c r="G1337" i="82"/>
  <c r="G1338" i="82"/>
  <c r="G1339" i="82"/>
  <c r="G1340" i="82"/>
  <c r="G1341" i="82"/>
  <c r="G1342" i="82"/>
  <c r="G1343" i="82"/>
  <c r="G1344" i="82"/>
  <c r="G1345" i="82"/>
  <c r="G1346" i="82"/>
  <c r="G1347" i="82"/>
  <c r="G1348" i="82"/>
  <c r="G1349" i="82"/>
  <c r="G1350" i="82"/>
  <c r="G1351" i="82"/>
  <c r="G1352" i="82"/>
  <c r="G1353" i="82"/>
  <c r="G1354" i="82"/>
  <c r="G1355" i="82"/>
  <c r="G1356" i="82"/>
  <c r="G1357" i="82"/>
  <c r="G1358" i="82"/>
  <c r="G1359" i="82"/>
  <c r="G1360" i="82"/>
  <c r="G1361" i="82"/>
  <c r="G1362" i="82"/>
  <c r="G1363" i="82"/>
  <c r="G1364" i="82"/>
  <c r="G1365" i="82"/>
  <c r="G1366" i="82"/>
  <c r="G1367" i="82"/>
  <c r="G1368" i="82"/>
  <c r="G1369" i="82"/>
  <c r="G1370" i="82"/>
  <c r="G1371" i="82"/>
  <c r="G1372" i="82"/>
  <c r="G1373" i="82"/>
  <c r="G1170" i="82"/>
  <c r="G1171" i="82"/>
  <c r="G1172" i="82"/>
  <c r="G1173" i="82"/>
  <c r="G1174" i="82"/>
  <c r="G1175" i="82"/>
  <c r="G1176" i="82"/>
  <c r="G1177" i="82"/>
  <c r="G1178" i="82"/>
  <c r="G1179" i="82"/>
  <c r="G1180" i="82"/>
  <c r="G1155" i="82"/>
  <c r="G1156" i="82"/>
  <c r="G1157" i="82"/>
  <c r="G1158" i="82"/>
  <c r="G1159" i="82"/>
  <c r="M1119" i="82"/>
  <c r="G923" i="82"/>
  <c r="G924" i="82"/>
  <c r="G925" i="82"/>
  <c r="G926" i="82"/>
  <c r="G927" i="82"/>
  <c r="G928" i="82"/>
  <c r="G929" i="82"/>
  <c r="G930" i="82"/>
  <c r="G931" i="82"/>
  <c r="G932" i="82"/>
  <c r="G933" i="82"/>
  <c r="G934" i="82"/>
  <c r="G935" i="82"/>
  <c r="G936" i="82"/>
  <c r="G937" i="82"/>
  <c r="G938" i="82"/>
  <c r="G939" i="82"/>
  <c r="G940" i="82"/>
  <c r="G941" i="82"/>
  <c r="G942" i="82"/>
  <c r="G943" i="82"/>
  <c r="G944" i="82"/>
  <c r="G945" i="82"/>
  <c r="G946" i="82"/>
  <c r="G947" i="82"/>
  <c r="G948" i="82"/>
  <c r="G949" i="82"/>
  <c r="G950" i="82"/>
  <c r="G951" i="82"/>
  <c r="G952" i="82"/>
  <c r="G953" i="82"/>
  <c r="G954" i="82"/>
  <c r="G955" i="82"/>
  <c r="G956" i="82"/>
  <c r="G957" i="82"/>
  <c r="G958" i="82"/>
  <c r="G959" i="82"/>
  <c r="G960" i="82"/>
  <c r="G961" i="82"/>
  <c r="G962" i="82"/>
  <c r="G963" i="82"/>
  <c r="G964" i="82"/>
  <c r="G965" i="82"/>
  <c r="G966" i="82"/>
  <c r="G967" i="82"/>
  <c r="G968" i="82"/>
  <c r="G969" i="82"/>
  <c r="G970" i="82"/>
  <c r="G971" i="82"/>
  <c r="G972" i="82"/>
  <c r="G973" i="82"/>
  <c r="G974" i="82"/>
  <c r="G975" i="82"/>
  <c r="G976" i="82"/>
  <c r="G977" i="82"/>
  <c r="G978" i="82"/>
  <c r="G979" i="82"/>
  <c r="G980" i="82"/>
  <c r="G981" i="82"/>
  <c r="G982" i="82"/>
  <c r="G983" i="82"/>
  <c r="G984" i="82"/>
  <c r="G985" i="82"/>
  <c r="G986" i="82"/>
  <c r="G987" i="82"/>
  <c r="G988" i="82"/>
  <c r="G989" i="82"/>
  <c r="G990" i="82"/>
  <c r="G991" i="82"/>
  <c r="G992" i="82"/>
  <c r="G993" i="82"/>
  <c r="G994" i="82"/>
  <c r="G995" i="82"/>
  <c r="G996" i="82"/>
  <c r="G997" i="82"/>
  <c r="G998" i="82"/>
  <c r="G999" i="82"/>
  <c r="G1000" i="82"/>
  <c r="G1001" i="82"/>
  <c r="G1002" i="82"/>
  <c r="G1003" i="82"/>
  <c r="G1004" i="82"/>
  <c r="G1005" i="82"/>
  <c r="G1006" i="82"/>
  <c r="G1007" i="82"/>
  <c r="G1008" i="82"/>
  <c r="G1009" i="82"/>
  <c r="G1010" i="82"/>
  <c r="G1011" i="82"/>
  <c r="G1012" i="82"/>
  <c r="G1013" i="82"/>
  <c r="G1014" i="82"/>
  <c r="G1015" i="82"/>
  <c r="G1016" i="82"/>
  <c r="G1017" i="82"/>
  <c r="G1018" i="82"/>
  <c r="G1019" i="82"/>
  <c r="G1020" i="82"/>
  <c r="G1021" i="82"/>
  <c r="G1022" i="82"/>
  <c r="G1023" i="82"/>
  <c r="G1024" i="82"/>
  <c r="G1025" i="82"/>
  <c r="G1026" i="82"/>
  <c r="G1027" i="82"/>
  <c r="G1028" i="82"/>
  <c r="G1029" i="82"/>
  <c r="G1030" i="82"/>
  <c r="G1031" i="82"/>
  <c r="G1032" i="82"/>
  <c r="G1033" i="82"/>
  <c r="G1034" i="82"/>
  <c r="G1035" i="82"/>
  <c r="G1036" i="82"/>
  <c r="G1037" i="82"/>
  <c r="G1038" i="82"/>
  <c r="G1039" i="82"/>
  <c r="G1040" i="82"/>
  <c r="G1041" i="82"/>
  <c r="G1042" i="82"/>
  <c r="G1043" i="82"/>
  <c r="G1044" i="82"/>
  <c r="G1045" i="82"/>
  <c r="G1046" i="82"/>
  <c r="G1047" i="82"/>
  <c r="G1048" i="82"/>
  <c r="G1049" i="82"/>
  <c r="G1050" i="82"/>
  <c r="G1051" i="82"/>
  <c r="G1052" i="82"/>
  <c r="G1053" i="82"/>
  <c r="G1054" i="82"/>
  <c r="G1055" i="82"/>
  <c r="G1056" i="82"/>
  <c r="G1057" i="82"/>
  <c r="G1058" i="82"/>
  <c r="G1059" i="82"/>
  <c r="G1060" i="82"/>
  <c r="G1061" i="82"/>
  <c r="G1062" i="82"/>
  <c r="G1063" i="82"/>
  <c r="G1064" i="82"/>
  <c r="G1065" i="82"/>
  <c r="G1066" i="82"/>
  <c r="G1067" i="82"/>
  <c r="G1068" i="82"/>
  <c r="G1069" i="82"/>
  <c r="G1070" i="82"/>
  <c r="G1071" i="82"/>
  <c r="G1072" i="82"/>
  <c r="G1073" i="82"/>
  <c r="G1074" i="82"/>
  <c r="G1075" i="82"/>
  <c r="G1076" i="82"/>
  <c r="G1077" i="82"/>
  <c r="G1078" i="82"/>
  <c r="G1079" i="82"/>
  <c r="G1080" i="82"/>
  <c r="G1081" i="82"/>
  <c r="G1082" i="82"/>
  <c r="G1083" i="82"/>
  <c r="G1084" i="82"/>
  <c r="G1085" i="82"/>
  <c r="G1086" i="82"/>
  <c r="G1087" i="82"/>
  <c r="G1088" i="82"/>
  <c r="G1089" i="82"/>
  <c r="G1090" i="82"/>
  <c r="G1091" i="82"/>
  <c r="G1092" i="82"/>
  <c r="G1093" i="82"/>
  <c r="G1094" i="82"/>
  <c r="G1095" i="82"/>
  <c r="G1096" i="82"/>
  <c r="G1097" i="82"/>
  <c r="G1098" i="82"/>
  <c r="G1099" i="82"/>
  <c r="G1100" i="82"/>
  <c r="G1101" i="82"/>
  <c r="G1102" i="82"/>
  <c r="G1103" i="82"/>
  <c r="G1104" i="82"/>
  <c r="G1105" i="82"/>
  <c r="G1106" i="82"/>
  <c r="G1107" i="82"/>
  <c r="G1108" i="82"/>
  <c r="G1109" i="82"/>
  <c r="G1110" i="82"/>
  <c r="G1111" i="82"/>
  <c r="G906" i="82"/>
  <c r="G907" i="82"/>
  <c r="G908" i="82"/>
  <c r="G909" i="82"/>
  <c r="G910" i="82"/>
  <c r="G911" i="82"/>
  <c r="G912" i="82"/>
  <c r="G913" i="82"/>
  <c r="G914" i="82"/>
  <c r="G915" i="82"/>
  <c r="G916" i="82"/>
  <c r="G891" i="82"/>
  <c r="G892" i="82"/>
  <c r="G893" i="82"/>
  <c r="G894" i="82"/>
  <c r="G895" i="82"/>
  <c r="G689" i="82"/>
  <c r="G690" i="82"/>
  <c r="G691" i="82"/>
  <c r="G692" i="82"/>
  <c r="G693" i="82"/>
  <c r="G694" i="82"/>
  <c r="G695" i="82"/>
  <c r="G696" i="82"/>
  <c r="G697" i="82"/>
  <c r="G698" i="82"/>
  <c r="G699" i="82"/>
  <c r="G700" i="82"/>
  <c r="G701" i="82"/>
  <c r="G702" i="82"/>
  <c r="G703" i="82"/>
  <c r="G704" i="82"/>
  <c r="G705" i="82"/>
  <c r="G706" i="82"/>
  <c r="G707" i="82"/>
  <c r="G708" i="82"/>
  <c r="G709" i="82"/>
  <c r="G710" i="82"/>
  <c r="G711" i="82"/>
  <c r="G712" i="82"/>
  <c r="G713" i="82"/>
  <c r="G714" i="82"/>
  <c r="G715" i="82"/>
  <c r="G716" i="82"/>
  <c r="G717" i="82"/>
  <c r="G718" i="82"/>
  <c r="G719" i="82"/>
  <c r="G720" i="82"/>
  <c r="G721" i="82"/>
  <c r="G722" i="82"/>
  <c r="G723" i="82"/>
  <c r="G724" i="82"/>
  <c r="G725" i="82"/>
  <c r="G726" i="82"/>
  <c r="G727" i="82"/>
  <c r="G728" i="82"/>
  <c r="G729" i="82"/>
  <c r="G730" i="82"/>
  <c r="G731" i="82"/>
  <c r="G732" i="82"/>
  <c r="G733" i="82"/>
  <c r="G734" i="82"/>
  <c r="G735" i="82"/>
  <c r="G736" i="82"/>
  <c r="G737" i="82"/>
  <c r="G738" i="82"/>
  <c r="G739" i="82"/>
  <c r="G740" i="82"/>
  <c r="G741" i="82"/>
  <c r="G742" i="82"/>
  <c r="G743" i="82"/>
  <c r="G744" i="82"/>
  <c r="G745" i="82"/>
  <c r="G746" i="82"/>
  <c r="G747" i="82"/>
  <c r="G748" i="82"/>
  <c r="G749" i="82"/>
  <c r="G750" i="82"/>
  <c r="G751" i="82"/>
  <c r="G752" i="82"/>
  <c r="G753" i="82"/>
  <c r="G754" i="82"/>
  <c r="G755" i="82"/>
  <c r="G756" i="82"/>
  <c r="G757" i="82"/>
  <c r="G758" i="82"/>
  <c r="G759" i="82"/>
  <c r="G760" i="82"/>
  <c r="G761" i="82"/>
  <c r="G762" i="82"/>
  <c r="G763" i="82"/>
  <c r="G764" i="82"/>
  <c r="G765" i="82"/>
  <c r="G766" i="82"/>
  <c r="G767" i="82"/>
  <c r="G768" i="82"/>
  <c r="G769" i="82"/>
  <c r="G770" i="82"/>
  <c r="G771" i="82"/>
  <c r="G772" i="82"/>
  <c r="G773" i="82"/>
  <c r="G774" i="82"/>
  <c r="G775" i="82"/>
  <c r="G776" i="82"/>
  <c r="G777" i="82"/>
  <c r="G778" i="82"/>
  <c r="G779" i="82"/>
  <c r="G780" i="82"/>
  <c r="G781" i="82"/>
  <c r="G782" i="82"/>
  <c r="G783" i="82"/>
  <c r="G784" i="82"/>
  <c r="G785" i="82"/>
  <c r="G786" i="82"/>
  <c r="G787" i="82"/>
  <c r="G788" i="82"/>
  <c r="G789" i="82"/>
  <c r="G790" i="82"/>
  <c r="G791" i="82"/>
  <c r="G792" i="82"/>
  <c r="G793" i="82"/>
  <c r="G794" i="82"/>
  <c r="G795" i="82"/>
  <c r="G796" i="82"/>
  <c r="G797" i="82"/>
  <c r="G798" i="82"/>
  <c r="G799" i="82"/>
  <c r="G800" i="82"/>
  <c r="G801" i="82"/>
  <c r="G802" i="82"/>
  <c r="G803" i="82"/>
  <c r="G804" i="82"/>
  <c r="G805" i="82"/>
  <c r="G806" i="82"/>
  <c r="G807" i="82"/>
  <c r="G808" i="82"/>
  <c r="G809" i="82"/>
  <c r="G810" i="82"/>
  <c r="G811" i="82"/>
  <c r="G812" i="82"/>
  <c r="G813" i="82"/>
  <c r="G814" i="82"/>
  <c r="G815" i="82"/>
  <c r="G816" i="82"/>
  <c r="G817" i="82"/>
  <c r="G818" i="82"/>
  <c r="G819" i="82"/>
  <c r="G820" i="82"/>
  <c r="G821" i="82"/>
  <c r="G822" i="82"/>
  <c r="G823" i="82"/>
  <c r="G824" i="82"/>
  <c r="G825" i="82"/>
  <c r="G826" i="82"/>
  <c r="G827" i="82"/>
  <c r="G828" i="82"/>
  <c r="G829" i="82"/>
  <c r="G830" i="82"/>
  <c r="G831" i="82"/>
  <c r="G832" i="82"/>
  <c r="G833" i="82"/>
  <c r="G834" i="82"/>
  <c r="G835" i="82"/>
  <c r="G836" i="82"/>
  <c r="G837" i="82"/>
  <c r="G838" i="82"/>
  <c r="G839" i="82"/>
  <c r="G840" i="82"/>
  <c r="G841" i="82"/>
  <c r="G842" i="82"/>
  <c r="G843" i="82"/>
  <c r="G844" i="82"/>
  <c r="G845" i="82"/>
  <c r="G846" i="82"/>
  <c r="G847" i="82"/>
  <c r="G848" i="82"/>
  <c r="G849" i="82"/>
  <c r="G850" i="82"/>
  <c r="G851" i="82"/>
  <c r="G852" i="82"/>
  <c r="G853" i="82"/>
  <c r="G854" i="82"/>
  <c r="G855" i="82"/>
  <c r="G856" i="82"/>
  <c r="G857" i="82"/>
  <c r="G858" i="82"/>
  <c r="G859" i="82"/>
  <c r="G860" i="82"/>
  <c r="G682" i="82"/>
  <c r="G683" i="82"/>
  <c r="G684" i="82"/>
  <c r="G669" i="82"/>
  <c r="G670" i="82"/>
  <c r="G671" i="82"/>
  <c r="G672" i="82"/>
  <c r="G673" i="82"/>
  <c r="M614" i="82"/>
  <c r="M476" i="86"/>
  <c r="M475" i="86"/>
  <c r="M474" i="86"/>
  <c r="M473" i="86"/>
  <c r="M472" i="86"/>
  <c r="M471" i="86"/>
  <c r="M470" i="86"/>
  <c r="M469" i="86"/>
  <c r="M468" i="86"/>
  <c r="M467" i="86"/>
  <c r="M460" i="86"/>
  <c r="M459" i="86"/>
  <c r="M408" i="86"/>
  <c r="M407" i="86"/>
  <c r="M406" i="86"/>
  <c r="M410" i="86"/>
  <c r="M409" i="86"/>
  <c r="M419" i="86"/>
  <c r="M418" i="86"/>
  <c r="M417" i="86"/>
  <c r="M416" i="86"/>
  <c r="M414" i="86"/>
  <c r="M413" i="86"/>
  <c r="M412" i="86"/>
  <c r="M405" i="86"/>
  <c r="M404" i="86"/>
  <c r="M370" i="86"/>
  <c r="M369" i="86"/>
  <c r="M368" i="86"/>
  <c r="M367" i="86"/>
  <c r="M365" i="86"/>
  <c r="M364" i="86"/>
  <c r="M363" i="86"/>
  <c r="M362" i="86"/>
  <c r="M361" i="86"/>
  <c r="M360" i="86"/>
  <c r="M359" i="86"/>
  <c r="M358" i="86"/>
  <c r="M357" i="86"/>
  <c r="M356" i="86"/>
  <c r="M355" i="86"/>
  <c r="M354" i="86"/>
  <c r="M353" i="86"/>
  <c r="M352" i="86"/>
  <c r="M351" i="86"/>
  <c r="M350" i="86"/>
  <c r="M349" i="86"/>
  <c r="M348" i="86"/>
  <c r="M347" i="86"/>
  <c r="M346" i="86"/>
  <c r="M345" i="86"/>
  <c r="M344" i="86"/>
  <c r="M343" i="86"/>
  <c r="M342" i="86"/>
  <c r="M341" i="86"/>
  <c r="M340" i="86"/>
  <c r="M339" i="86"/>
  <c r="M338" i="86"/>
  <c r="M337" i="86"/>
  <c r="M336" i="86"/>
  <c r="M335" i="86"/>
  <c r="M334" i="86"/>
  <c r="M333" i="86"/>
  <c r="M332" i="86"/>
  <c r="M331" i="86"/>
  <c r="M330" i="86"/>
  <c r="M329" i="86"/>
  <c r="M328" i="86"/>
  <c r="M327" i="86"/>
  <c r="M326" i="86"/>
  <c r="M325" i="86"/>
  <c r="M324" i="86"/>
  <c r="M323" i="86"/>
  <c r="M322" i="86"/>
  <c r="M321" i="86"/>
  <c r="M320" i="86"/>
  <c r="M319" i="86"/>
  <c r="M318" i="86"/>
  <c r="M317" i="86"/>
  <c r="M316" i="86"/>
  <c r="M315" i="86"/>
  <c r="M314" i="86"/>
  <c r="M313" i="86"/>
  <c r="M312" i="86"/>
  <c r="M311" i="86"/>
  <c r="M310" i="86"/>
  <c r="M309" i="86"/>
  <c r="M308" i="86"/>
  <c r="M307" i="86"/>
  <c r="M306" i="86"/>
  <c r="M305" i="86"/>
  <c r="M304" i="86"/>
  <c r="M303" i="86"/>
  <c r="M302" i="86"/>
  <c r="M301" i="86"/>
  <c r="M300" i="86"/>
  <c r="M299" i="86"/>
  <c r="M298" i="86"/>
  <c r="M297" i="86"/>
  <c r="M296" i="86"/>
  <c r="M295" i="86"/>
  <c r="M294" i="86"/>
  <c r="M293" i="86"/>
  <c r="M292" i="86"/>
  <c r="M291" i="86"/>
  <c r="M290" i="86"/>
  <c r="M289" i="86"/>
  <c r="M288" i="86"/>
  <c r="M287" i="86"/>
  <c r="M286" i="86"/>
  <c r="M285" i="86"/>
  <c r="M278" i="86"/>
  <c r="M277" i="86"/>
  <c r="M276" i="86"/>
  <c r="M275" i="86"/>
  <c r="M274" i="86"/>
  <c r="M273" i="86"/>
  <c r="M272" i="86"/>
  <c r="M271" i="86"/>
  <c r="M270" i="86"/>
  <c r="M269" i="86"/>
  <c r="M268" i="86"/>
  <c r="M267" i="86"/>
  <c r="M266" i="86"/>
  <c r="M265" i="86"/>
  <c r="M264" i="86"/>
  <c r="M263" i="86"/>
  <c r="M262" i="86"/>
  <c r="M261" i="86"/>
  <c r="M260" i="86"/>
  <c r="M259" i="86"/>
  <c r="M258" i="86"/>
  <c r="M257" i="86"/>
  <c r="M256" i="86"/>
  <c r="M255" i="86"/>
  <c r="M254" i="86"/>
  <c r="M253" i="86"/>
  <c r="M252" i="86"/>
  <c r="M251" i="86"/>
  <c r="M250" i="86"/>
  <c r="M249" i="86"/>
  <c r="M248" i="86"/>
  <c r="M247" i="86"/>
  <c r="M246" i="86"/>
  <c r="M245" i="86"/>
  <c r="M244" i="86"/>
  <c r="M243" i="86"/>
  <c r="M242" i="86"/>
  <c r="M241" i="86"/>
  <c r="M240" i="86"/>
  <c r="M239" i="86"/>
  <c r="M238" i="86"/>
  <c r="M237" i="86"/>
  <c r="M236" i="86"/>
  <c r="M235" i="86"/>
  <c r="M234" i="86"/>
  <c r="M233" i="86"/>
  <c r="M232" i="86"/>
  <c r="M231" i="86"/>
  <c r="M230" i="86"/>
  <c r="M229" i="86"/>
  <c r="M228" i="86"/>
  <c r="M227" i="86"/>
  <c r="M226" i="86"/>
  <c r="M225" i="86"/>
  <c r="M224" i="86"/>
  <c r="M223" i="86"/>
  <c r="M222" i="86"/>
  <c r="M221" i="86"/>
  <c r="M220" i="86"/>
  <c r="M219" i="86"/>
  <c r="M218" i="86"/>
  <c r="M217" i="86"/>
  <c r="M216" i="86"/>
  <c r="M215" i="86"/>
  <c r="M214" i="86"/>
  <c r="M213" i="86"/>
  <c r="M212" i="86"/>
  <c r="M211" i="86"/>
  <c r="M210" i="86"/>
  <c r="M209" i="86"/>
  <c r="M208" i="86"/>
  <c r="M207" i="86"/>
  <c r="M206" i="86"/>
  <c r="M205" i="86"/>
  <c r="M204" i="86"/>
  <c r="M203" i="86"/>
  <c r="M202" i="86"/>
  <c r="M201" i="86"/>
  <c r="M200" i="86"/>
  <c r="M199" i="86"/>
  <c r="M198" i="86"/>
  <c r="M197" i="86"/>
  <c r="M196" i="86"/>
  <c r="M195" i="86"/>
  <c r="M194" i="86"/>
  <c r="M193" i="86"/>
  <c r="M192" i="86"/>
  <c r="M191" i="86"/>
  <c r="M190" i="86"/>
  <c r="M189" i="86"/>
  <c r="M188" i="86"/>
  <c r="M187" i="86"/>
  <c r="M186" i="86"/>
  <c r="M185" i="86"/>
  <c r="M184" i="86"/>
  <c r="M183" i="86"/>
  <c r="M182" i="86"/>
  <c r="M181" i="86"/>
  <c r="M180" i="86"/>
  <c r="M179" i="86"/>
  <c r="M178" i="86"/>
  <c r="M177" i="86"/>
  <c r="M176" i="86"/>
  <c r="M175" i="86"/>
  <c r="M174" i="86"/>
  <c r="M173" i="86"/>
  <c r="M172" i="86"/>
  <c r="M171" i="86"/>
  <c r="M170" i="86"/>
  <c r="M169" i="86"/>
  <c r="M168" i="86"/>
  <c r="M167" i="86"/>
  <c r="M166" i="86"/>
  <c r="M165" i="86"/>
  <c r="M164" i="86"/>
  <c r="M163" i="86"/>
  <c r="M162" i="86"/>
  <c r="M161" i="86"/>
  <c r="M160" i="86"/>
  <c r="M159" i="86"/>
  <c r="M158" i="86"/>
  <c r="M157" i="86"/>
  <c r="M156" i="86"/>
  <c r="M155" i="86"/>
  <c r="M154" i="86"/>
  <c r="M153" i="86"/>
  <c r="M152" i="86"/>
  <c r="M151" i="86"/>
  <c r="M150" i="86"/>
  <c r="M149" i="86"/>
  <c r="M148" i="86"/>
  <c r="M147" i="86"/>
  <c r="M146" i="86"/>
  <c r="M145" i="86"/>
  <c r="M144" i="86"/>
  <c r="M143" i="86"/>
  <c r="M142" i="86"/>
  <c r="M141" i="86"/>
  <c r="M140" i="86"/>
  <c r="M139" i="86"/>
  <c r="M138" i="86"/>
  <c r="M137" i="86"/>
  <c r="M136" i="86"/>
  <c r="M135" i="86"/>
  <c r="M134" i="86"/>
  <c r="M133" i="86"/>
  <c r="M132" i="86"/>
  <c r="M131" i="86"/>
  <c r="M130" i="86"/>
  <c r="M129" i="86"/>
  <c r="M128" i="86"/>
  <c r="M125" i="86"/>
  <c r="M124" i="86"/>
  <c r="M123" i="86"/>
  <c r="M122" i="86"/>
  <c r="M121" i="86"/>
  <c r="M120" i="86"/>
  <c r="M119" i="86"/>
  <c r="M118" i="86"/>
  <c r="M117" i="86"/>
  <c r="M116" i="86"/>
  <c r="M115" i="86"/>
  <c r="M114" i="86"/>
  <c r="M113" i="86"/>
  <c r="M112" i="86"/>
  <c r="M111" i="86"/>
  <c r="M110" i="86"/>
  <c r="M109" i="86"/>
  <c r="M108" i="86"/>
  <c r="M107" i="86"/>
  <c r="M105" i="86"/>
  <c r="M104" i="86"/>
  <c r="M103" i="86"/>
  <c r="M102" i="86"/>
  <c r="M101" i="86"/>
  <c r="M100" i="86"/>
  <c r="M99" i="86"/>
  <c r="M98" i="86"/>
  <c r="M97" i="86"/>
  <c r="M96" i="86"/>
  <c r="M95" i="86"/>
  <c r="M94" i="86"/>
  <c r="M93" i="86"/>
  <c r="M92" i="86"/>
  <c r="M91" i="86"/>
  <c r="M90" i="86"/>
  <c r="M89" i="86"/>
  <c r="M88" i="86"/>
  <c r="M87" i="86"/>
  <c r="M86" i="86"/>
  <c r="M85" i="86"/>
  <c r="M84" i="86"/>
  <c r="M83" i="86"/>
  <c r="M82" i="86"/>
  <c r="M81" i="86"/>
  <c r="M80" i="86"/>
  <c r="M79" i="86"/>
  <c r="M78" i="86"/>
  <c r="M77" i="86"/>
  <c r="M76" i="86"/>
  <c r="M66" i="86"/>
  <c r="M64" i="86"/>
  <c r="M61" i="86"/>
  <c r="M60" i="86"/>
  <c r="M59" i="86"/>
  <c r="M58" i="86"/>
  <c r="M56" i="86"/>
  <c r="M55" i="86"/>
  <c r="M54" i="86"/>
  <c r="M53" i="86"/>
  <c r="M52" i="86"/>
  <c r="M51" i="86"/>
  <c r="M50" i="86"/>
  <c r="M49" i="86"/>
  <c r="M48" i="86"/>
  <c r="M47" i="86"/>
  <c r="M46" i="86"/>
  <c r="M45" i="86"/>
  <c r="M44" i="86"/>
  <c r="M43" i="86"/>
  <c r="M42" i="86"/>
  <c r="M41" i="86"/>
  <c r="M40" i="86"/>
  <c r="M39" i="86"/>
  <c r="M38" i="86"/>
  <c r="M37" i="86"/>
  <c r="M36" i="86"/>
  <c r="M35" i="86"/>
  <c r="M34" i="86"/>
  <c r="M33" i="86"/>
  <c r="M32" i="86"/>
  <c r="M31" i="86"/>
  <c r="M30" i="86"/>
  <c r="M29" i="86"/>
  <c r="M28" i="86"/>
  <c r="M27" i="86"/>
  <c r="M26" i="86"/>
  <c r="M25" i="86"/>
  <c r="M24" i="86"/>
  <c r="M23" i="86"/>
  <c r="M22" i="86"/>
  <c r="M21" i="86"/>
  <c r="M20" i="86"/>
  <c r="M19" i="86"/>
  <c r="M18" i="86"/>
  <c r="M17" i="86"/>
  <c r="M16" i="86"/>
  <c r="M15" i="86"/>
  <c r="M14" i="86"/>
  <c r="M13" i="86"/>
  <c r="M12" i="86"/>
  <c r="M11" i="86"/>
  <c r="M10" i="86"/>
  <c r="M9" i="86"/>
  <c r="M8" i="86"/>
  <c r="M7" i="86"/>
  <c r="M6" i="86"/>
  <c r="M5" i="86"/>
  <c r="M4" i="86"/>
  <c r="M3" i="86"/>
  <c r="M1354" i="84"/>
  <c r="M1353" i="84"/>
  <c r="M1352" i="84"/>
  <c r="M1351" i="84"/>
  <c r="M1350" i="84"/>
  <c r="M1349" i="84"/>
  <c r="M1348" i="84"/>
  <c r="M1347" i="84"/>
  <c r="M1346" i="84"/>
  <c r="M1345" i="84"/>
  <c r="M1344" i="84"/>
  <c r="M1343" i="84"/>
  <c r="M1342" i="84"/>
  <c r="M1341" i="84"/>
  <c r="M1340" i="84"/>
  <c r="M1339" i="84"/>
  <c r="M1337" i="84"/>
  <c r="M1336" i="84"/>
  <c r="M1335" i="84"/>
  <c r="M1334" i="84"/>
  <c r="M1333" i="84"/>
  <c r="M1332" i="84"/>
  <c r="M1331" i="84"/>
  <c r="M1330" i="84"/>
  <c r="M1329" i="84"/>
  <c r="M1328" i="84"/>
  <c r="M1327" i="84"/>
  <c r="M1326" i="84"/>
  <c r="M1325" i="84"/>
  <c r="M1324" i="84"/>
  <c r="M1323" i="84"/>
  <c r="M1322" i="84"/>
  <c r="M1321" i="84"/>
  <c r="M1079" i="84"/>
  <c r="M1078" i="84"/>
  <c r="M1077" i="84"/>
  <c r="M1076" i="84"/>
  <c r="M1074" i="84"/>
  <c r="M1073" i="84"/>
  <c r="M1071" i="84"/>
  <c r="M1069" i="84"/>
  <c r="M1068" i="84"/>
  <c r="M1067" i="84"/>
  <c r="M845" i="84"/>
  <c r="M844" i="84"/>
  <c r="M843" i="84"/>
  <c r="M842" i="84"/>
  <c r="M841" i="84"/>
  <c r="M840" i="84"/>
  <c r="M839" i="84"/>
  <c r="M838" i="84"/>
  <c r="M837" i="84"/>
  <c r="M836" i="84"/>
  <c r="M835" i="84"/>
  <c r="M834" i="84"/>
  <c r="M833" i="84"/>
  <c r="M832" i="84"/>
  <c r="M831" i="84"/>
  <c r="M830" i="84"/>
  <c r="M829" i="84"/>
  <c r="M828" i="84"/>
  <c r="M827" i="84"/>
  <c r="M826" i="84"/>
  <c r="M825" i="84"/>
  <c r="M824" i="84"/>
  <c r="M823" i="84"/>
  <c r="M822" i="84"/>
  <c r="M821" i="84"/>
  <c r="M820" i="84"/>
  <c r="M819" i="84"/>
  <c r="M818" i="84"/>
  <c r="M817" i="84"/>
  <c r="M816" i="84"/>
  <c r="M815" i="84"/>
  <c r="M814" i="84"/>
  <c r="M813" i="84"/>
  <c r="M812" i="84"/>
  <c r="M811" i="84"/>
  <c r="M810" i="84"/>
  <c r="M809" i="84"/>
  <c r="M808" i="84"/>
  <c r="M807" i="84"/>
  <c r="M806" i="84"/>
  <c r="M805" i="84"/>
  <c r="M804" i="84"/>
  <c r="M803" i="84"/>
  <c r="M802" i="84"/>
  <c r="M795" i="84"/>
  <c r="M794" i="84"/>
  <c r="M793" i="84"/>
  <c r="M792" i="84"/>
  <c r="M791" i="84"/>
  <c r="M790" i="84"/>
  <c r="M789" i="84"/>
  <c r="M788" i="84"/>
  <c r="M787" i="84"/>
  <c r="M786" i="84"/>
  <c r="M785" i="84"/>
  <c r="M784" i="84"/>
  <c r="M783" i="84"/>
  <c r="M782" i="84"/>
  <c r="M781" i="84"/>
  <c r="M780" i="84"/>
  <c r="M779" i="84"/>
  <c r="M778" i="84"/>
  <c r="M777" i="84"/>
  <c r="M776" i="84"/>
  <c r="M775" i="84"/>
  <c r="M774" i="84"/>
  <c r="M773" i="84"/>
  <c r="M772" i="84"/>
  <c r="M771" i="84"/>
  <c r="M770" i="84"/>
  <c r="M769" i="84"/>
  <c r="M768" i="84"/>
  <c r="M767" i="84"/>
  <c r="M764" i="84"/>
  <c r="M763" i="84"/>
  <c r="M760" i="84"/>
  <c r="M759" i="84"/>
  <c r="M758" i="84"/>
  <c r="M757" i="84"/>
  <c r="M756" i="84"/>
  <c r="M755" i="84"/>
  <c r="M754" i="84"/>
  <c r="M753" i="84"/>
  <c r="M752" i="84"/>
  <c r="M751" i="84"/>
  <c r="M750" i="84"/>
  <c r="M749" i="84"/>
  <c r="M748" i="84"/>
  <c r="M747" i="84"/>
  <c r="M746" i="84"/>
  <c r="M745" i="84"/>
  <c r="M744" i="84"/>
  <c r="M743" i="84"/>
  <c r="M742" i="84"/>
  <c r="M741" i="84"/>
  <c r="M740" i="84"/>
  <c r="M739" i="84"/>
  <c r="M738" i="84"/>
  <c r="M737" i="84"/>
  <c r="M736" i="84"/>
  <c r="M735" i="84"/>
  <c r="M734" i="84"/>
  <c r="M733" i="84"/>
  <c r="M732" i="84"/>
  <c r="M731" i="84"/>
  <c r="M730" i="84"/>
  <c r="M729" i="84"/>
  <c r="M728" i="84"/>
  <c r="M727" i="84"/>
  <c r="M726" i="84"/>
  <c r="M725" i="84"/>
  <c r="M724" i="84"/>
  <c r="M723" i="84"/>
  <c r="M722" i="84"/>
  <c r="M721" i="84"/>
  <c r="M720" i="84"/>
  <c r="M719" i="84"/>
  <c r="M718" i="84"/>
  <c r="M717" i="84"/>
  <c r="M716" i="84"/>
  <c r="M715" i="84"/>
  <c r="M714" i="84"/>
  <c r="M713" i="84"/>
  <c r="M712" i="84"/>
  <c r="M711" i="84"/>
  <c r="M710" i="84"/>
  <c r="M709" i="84"/>
  <c r="M708" i="84"/>
  <c r="M701" i="84"/>
  <c r="M700" i="84"/>
  <c r="M699" i="84"/>
  <c r="M698" i="84"/>
  <c r="M697" i="84"/>
  <c r="M696" i="84"/>
  <c r="M695" i="84"/>
  <c r="M694" i="84"/>
  <c r="M693" i="84"/>
  <c r="M692" i="84"/>
  <c r="M691" i="84"/>
  <c r="M690" i="84"/>
  <c r="M689" i="84"/>
  <c r="M688" i="84"/>
  <c r="M687" i="84"/>
  <c r="M686" i="84"/>
  <c r="M685" i="84"/>
  <c r="M684" i="84"/>
  <c r="M683" i="84"/>
  <c r="M682" i="84"/>
  <c r="M681" i="84"/>
  <c r="M680" i="84"/>
  <c r="M679" i="84"/>
  <c r="M678" i="84"/>
  <c r="M677" i="84"/>
  <c r="M676" i="84"/>
  <c r="M675" i="84"/>
  <c r="M674" i="84"/>
  <c r="M673" i="84"/>
  <c r="M672" i="84"/>
  <c r="M671" i="84"/>
  <c r="M670" i="84"/>
  <c r="M669" i="84"/>
  <c r="M668" i="84"/>
  <c r="M667" i="84"/>
  <c r="M666" i="84"/>
  <c r="M665" i="84"/>
  <c r="M664" i="84"/>
  <c r="M663" i="84"/>
  <c r="M662" i="84"/>
  <c r="M661" i="84"/>
  <c r="M660" i="84"/>
  <c r="M659" i="84"/>
  <c r="M658" i="84"/>
  <c r="M657" i="84"/>
  <c r="M656" i="84"/>
  <c r="M655" i="84"/>
  <c r="M654" i="84"/>
  <c r="M653" i="84"/>
  <c r="M652" i="84"/>
  <c r="M651" i="84"/>
  <c r="M650" i="84"/>
  <c r="M649" i="84"/>
  <c r="M648" i="84"/>
  <c r="M647" i="84"/>
  <c r="M646" i="84"/>
  <c r="M645" i="84"/>
  <c r="M644" i="84"/>
  <c r="M643" i="84"/>
  <c r="M642" i="84"/>
  <c r="M641" i="84"/>
  <c r="M640" i="84"/>
  <c r="M639" i="84"/>
  <c r="M638" i="84"/>
  <c r="M637" i="84"/>
  <c r="M636" i="84"/>
  <c r="M635" i="84"/>
  <c r="M634" i="84"/>
  <c r="M633" i="84"/>
  <c r="M632" i="84"/>
  <c r="M631" i="84"/>
  <c r="M630" i="84"/>
  <c r="M629" i="84"/>
  <c r="M628" i="84"/>
  <c r="M627" i="84"/>
  <c r="M626" i="84"/>
  <c r="M625" i="84"/>
  <c r="M624" i="84"/>
  <c r="M623" i="84"/>
  <c r="M622" i="84"/>
  <c r="M621" i="84"/>
  <c r="M620" i="84"/>
  <c r="M619" i="84"/>
  <c r="M618" i="84"/>
  <c r="M617" i="84"/>
  <c r="M616" i="84"/>
  <c r="M615" i="84"/>
  <c r="M614" i="84"/>
  <c r="M613" i="84"/>
  <c r="M612" i="84"/>
  <c r="M611" i="84"/>
  <c r="M610" i="84"/>
  <c r="M609" i="84"/>
  <c r="M608" i="84"/>
  <c r="M607" i="84"/>
  <c r="M606" i="84"/>
  <c r="M605" i="84"/>
  <c r="M343" i="84"/>
  <c r="M342" i="84"/>
  <c r="M341" i="84"/>
  <c r="M340" i="84"/>
  <c r="M339" i="84"/>
  <c r="M338" i="84"/>
  <c r="M337" i="84"/>
  <c r="M336" i="84"/>
  <c r="M335" i="84"/>
  <c r="M334" i="84"/>
  <c r="M333" i="84"/>
  <c r="M332" i="84"/>
  <c r="M331" i="84"/>
  <c r="M330" i="84"/>
  <c r="M329" i="84"/>
  <c r="M328" i="84"/>
  <c r="M327" i="84"/>
  <c r="M326" i="84"/>
  <c r="M325" i="84"/>
  <c r="M324" i="84"/>
  <c r="M323" i="84"/>
  <c r="M322" i="84"/>
  <c r="M321" i="84"/>
  <c r="M320" i="84"/>
  <c r="M319" i="84"/>
  <c r="M318" i="84"/>
  <c r="M317" i="84"/>
  <c r="M316" i="84"/>
  <c r="M315" i="84"/>
  <c r="M314" i="84"/>
  <c r="M313" i="84"/>
  <c r="M312" i="84"/>
  <c r="M311" i="84"/>
  <c r="M310" i="84"/>
  <c r="M309" i="84"/>
  <c r="M308" i="84"/>
  <c r="M307" i="84"/>
  <c r="M306" i="84"/>
  <c r="M305" i="84"/>
  <c r="M304" i="84"/>
  <c r="M303" i="84"/>
  <c r="M302" i="84"/>
  <c r="M301" i="84"/>
  <c r="M300" i="84"/>
  <c r="M299" i="84"/>
  <c r="M298" i="84"/>
  <c r="M297" i="84"/>
  <c r="M296" i="84"/>
  <c r="M295" i="84"/>
  <c r="M294" i="84"/>
  <c r="M293" i="84"/>
  <c r="M292" i="84"/>
  <c r="M291" i="84"/>
  <c r="M290" i="84"/>
  <c r="M289" i="84"/>
  <c r="M288" i="84"/>
  <c r="M287" i="84"/>
  <c r="M286" i="84"/>
  <c r="M285" i="84"/>
  <c r="M284" i="84"/>
  <c r="M283" i="84"/>
  <c r="M276" i="84"/>
  <c r="M275" i="84"/>
  <c r="M274" i="84"/>
  <c r="M273" i="84"/>
  <c r="M272" i="84"/>
  <c r="M271" i="84"/>
  <c r="M270" i="84"/>
  <c r="M269" i="84"/>
  <c r="M268" i="84"/>
  <c r="M267" i="84"/>
  <c r="M266" i="84"/>
  <c r="M265" i="84"/>
  <c r="M264" i="84"/>
  <c r="M263" i="84"/>
  <c r="M262" i="84"/>
  <c r="M261" i="84"/>
  <c r="M260" i="84"/>
  <c r="M259" i="84"/>
  <c r="M258" i="84"/>
  <c r="M257" i="84"/>
  <c r="M256" i="84"/>
  <c r="M255" i="84"/>
  <c r="M254" i="84"/>
  <c r="M253" i="84"/>
  <c r="M252" i="84"/>
  <c r="M251" i="84"/>
  <c r="M250" i="84"/>
  <c r="M249" i="84"/>
  <c r="M248" i="84"/>
  <c r="M247" i="84"/>
  <c r="M246" i="84"/>
  <c r="M245" i="84"/>
  <c r="M244" i="84"/>
  <c r="M243" i="84"/>
  <c r="M242" i="84"/>
  <c r="M238" i="84"/>
  <c r="M237" i="84"/>
  <c r="M236" i="84"/>
  <c r="M235" i="84"/>
  <c r="M234" i="84"/>
  <c r="M233" i="84"/>
  <c r="M232" i="84"/>
  <c r="M231" i="84"/>
  <c r="M230" i="84"/>
  <c r="M229" i="84"/>
  <c r="M228" i="84"/>
  <c r="M227" i="84"/>
  <c r="M226" i="84"/>
  <c r="M225" i="84"/>
  <c r="M224" i="84"/>
  <c r="M223" i="84"/>
  <c r="M222" i="84"/>
  <c r="M221" i="84"/>
  <c r="M220" i="84"/>
  <c r="M219" i="84"/>
  <c r="M218" i="84"/>
  <c r="M217" i="84"/>
  <c r="M216" i="84"/>
  <c r="M215" i="84"/>
  <c r="M214" i="84"/>
  <c r="M213" i="84"/>
  <c r="M212" i="84"/>
  <c r="M211" i="84"/>
  <c r="M210" i="84"/>
  <c r="M209" i="84"/>
  <c r="M208" i="84"/>
  <c r="M207" i="84"/>
  <c r="M206" i="84"/>
  <c r="M205" i="84"/>
  <c r="M204" i="84"/>
  <c r="M203" i="84"/>
  <c r="M202" i="84"/>
  <c r="M201" i="84"/>
  <c r="M200" i="84"/>
  <c r="M199" i="84"/>
  <c r="M198" i="84"/>
  <c r="M197" i="84"/>
  <c r="M196" i="84"/>
  <c r="M195" i="84"/>
  <c r="M194" i="84"/>
  <c r="M193" i="84"/>
  <c r="M192" i="84"/>
  <c r="M191" i="84"/>
  <c r="M190" i="84"/>
  <c r="M189" i="84"/>
  <c r="M188" i="84"/>
  <c r="M187" i="84"/>
  <c r="M186" i="84"/>
  <c r="M185" i="84"/>
  <c r="M184" i="84"/>
  <c r="M183" i="84"/>
  <c r="M182" i="84"/>
  <c r="M181" i="84"/>
  <c r="M180" i="84"/>
  <c r="M179" i="84"/>
  <c r="M178" i="84"/>
  <c r="M177" i="84"/>
  <c r="M176" i="84"/>
  <c r="M175" i="84"/>
  <c r="M174" i="84"/>
  <c r="M173" i="84"/>
  <c r="M172" i="84"/>
  <c r="M171" i="84"/>
  <c r="M170" i="84"/>
  <c r="M169" i="84"/>
  <c r="M168" i="84"/>
  <c r="M167" i="84"/>
  <c r="M166" i="84"/>
  <c r="M165" i="84"/>
  <c r="M164" i="84"/>
  <c r="M163" i="84"/>
  <c r="M162" i="84"/>
  <c r="M161" i="84"/>
  <c r="M160" i="84"/>
  <c r="M159" i="84"/>
  <c r="M158" i="84"/>
  <c r="M157" i="84"/>
  <c r="M156" i="84"/>
  <c r="M155" i="84"/>
  <c r="M154" i="84"/>
  <c r="M153" i="84"/>
  <c r="M152" i="84"/>
  <c r="M151" i="84"/>
  <c r="M150" i="84"/>
  <c r="M149" i="84"/>
  <c r="M148" i="84"/>
  <c r="M145" i="84"/>
  <c r="M144" i="84"/>
  <c r="M143" i="84"/>
  <c r="M142" i="84"/>
  <c r="M141" i="84"/>
  <c r="M140" i="84"/>
  <c r="M139" i="84"/>
  <c r="M138" i="84"/>
  <c r="M137" i="84"/>
  <c r="M136" i="84"/>
  <c r="M134" i="84"/>
  <c r="M133" i="84"/>
  <c r="M132" i="84"/>
  <c r="M131" i="84"/>
  <c r="M130" i="84"/>
  <c r="M129" i="84"/>
  <c r="M128" i="84"/>
  <c r="M127" i="84"/>
  <c r="M126" i="84"/>
  <c r="M125" i="84"/>
  <c r="M124" i="84"/>
  <c r="M123" i="84"/>
  <c r="M122" i="84"/>
  <c r="M121" i="84"/>
  <c r="M120" i="84"/>
  <c r="M119" i="84"/>
  <c r="M118" i="84"/>
  <c r="M117" i="84"/>
  <c r="M116" i="84"/>
  <c r="M115" i="84"/>
  <c r="M114" i="84"/>
  <c r="M113" i="84"/>
  <c r="M112" i="84"/>
  <c r="M111" i="84"/>
  <c r="M110" i="84"/>
  <c r="M109" i="84"/>
  <c r="M108" i="84"/>
  <c r="M107" i="84"/>
  <c r="M106" i="84"/>
  <c r="M105" i="84"/>
  <c r="M104" i="84"/>
  <c r="M103" i="84"/>
  <c r="M102" i="84"/>
  <c r="M101" i="84"/>
  <c r="M100" i="84"/>
  <c r="M99" i="84"/>
  <c r="M98" i="84"/>
  <c r="M97" i="84"/>
  <c r="M96" i="84"/>
  <c r="M95" i="84"/>
  <c r="M94" i="84"/>
  <c r="M93" i="84"/>
  <c r="M92" i="84"/>
  <c r="M91" i="84"/>
  <c r="M90" i="84"/>
  <c r="M89" i="84"/>
  <c r="M88" i="84"/>
  <c r="M87" i="84"/>
  <c r="M71" i="84"/>
  <c r="M70" i="84"/>
  <c r="M69" i="84"/>
  <c r="M68" i="84"/>
  <c r="M67" i="84"/>
  <c r="M66" i="84"/>
  <c r="M65" i="84"/>
  <c r="M64" i="84"/>
  <c r="M63" i="84"/>
  <c r="M62" i="84"/>
  <c r="M61" i="84"/>
  <c r="M60" i="84"/>
  <c r="M59" i="84"/>
  <c r="M58" i="84"/>
  <c r="M57" i="84"/>
  <c r="M56" i="84"/>
  <c r="M55" i="84"/>
  <c r="M54" i="84"/>
  <c r="M53" i="84"/>
  <c r="M52" i="84"/>
  <c r="M51" i="84"/>
  <c r="M50" i="84"/>
  <c r="M49" i="84"/>
  <c r="M48" i="84"/>
  <c r="M47" i="84"/>
  <c r="M46" i="84"/>
  <c r="M45" i="84"/>
  <c r="M44" i="84"/>
  <c r="M43" i="84"/>
  <c r="M42" i="84"/>
  <c r="M41" i="84"/>
  <c r="M40" i="84"/>
  <c r="M39" i="84"/>
  <c r="M38" i="84"/>
  <c r="M37" i="84"/>
  <c r="M36" i="84"/>
  <c r="M35" i="84"/>
  <c r="M25" i="84"/>
  <c r="M24" i="84"/>
  <c r="M23" i="84"/>
  <c r="M22" i="84"/>
  <c r="M21" i="84"/>
  <c r="M20" i="84"/>
  <c r="M19" i="84"/>
  <c r="M18" i="84"/>
  <c r="M17" i="84"/>
  <c r="M16" i="84"/>
  <c r="M15" i="84"/>
  <c r="M14" i="84"/>
  <c r="M13" i="84"/>
  <c r="M12" i="84"/>
  <c r="M11" i="84"/>
  <c r="M10" i="84"/>
  <c r="M9" i="84"/>
  <c r="M8" i="84"/>
  <c r="M7" i="84"/>
  <c r="M6" i="84"/>
  <c r="M5" i="84"/>
  <c r="M4" i="84"/>
  <c r="M3" i="84"/>
  <c r="M1385" i="82"/>
  <c r="M1384" i="82"/>
  <c r="M1383" i="82"/>
  <c r="M1382" i="82"/>
  <c r="M1381" i="82"/>
  <c r="M1380" i="82"/>
  <c r="M1379" i="82"/>
  <c r="M1378" i="82"/>
  <c r="M1377" i="82"/>
  <c r="M1376" i="82"/>
  <c r="M1375" i="82"/>
  <c r="M1374" i="82"/>
  <c r="M1124" i="82"/>
  <c r="M1123" i="82"/>
  <c r="M1122" i="82"/>
  <c r="M1121" i="82"/>
  <c r="M1120" i="82"/>
  <c r="M1115" i="82"/>
  <c r="M1113" i="82"/>
  <c r="M1112" i="82"/>
  <c r="M1111" i="82"/>
  <c r="M1110" i="82"/>
  <c r="M1109" i="82"/>
  <c r="M1108" i="82"/>
  <c r="M1107" i="82"/>
  <c r="M1106" i="82"/>
  <c r="M1105" i="82"/>
  <c r="M1104" i="82"/>
  <c r="M1103" i="82"/>
  <c r="M1102" i="82"/>
  <c r="M1101" i="82"/>
  <c r="M1100" i="82"/>
  <c r="M1099" i="82"/>
  <c r="M1098" i="82"/>
  <c r="M1097" i="82"/>
  <c r="M1096" i="82"/>
  <c r="M1095" i="82"/>
  <c r="M1094" i="82"/>
  <c r="M1093" i="82"/>
  <c r="M1092" i="82"/>
  <c r="M1091" i="82"/>
  <c r="M1090" i="82"/>
  <c r="M1089" i="82"/>
  <c r="M1088" i="82"/>
  <c r="M1087" i="82"/>
  <c r="M1086" i="82"/>
  <c r="M1085" i="82"/>
  <c r="M1084" i="82"/>
  <c r="M1083" i="82"/>
  <c r="M1082" i="82"/>
  <c r="M1081" i="82"/>
  <c r="M1080" i="82"/>
  <c r="M1079" i="82"/>
  <c r="M1078" i="82"/>
  <c r="M1077" i="82"/>
  <c r="M1076" i="82"/>
  <c r="M1075" i="82"/>
  <c r="M1074" i="82"/>
  <c r="M1073" i="82"/>
  <c r="M1072" i="82"/>
  <c r="M1071" i="82"/>
  <c r="M1070" i="82"/>
  <c r="M1069" i="82"/>
  <c r="M1068" i="82"/>
  <c r="M1067" i="82"/>
  <c r="M1066" i="82"/>
  <c r="M1065" i="82"/>
  <c r="M1064" i="82"/>
  <c r="M1063" i="82"/>
  <c r="M1062" i="82"/>
  <c r="M1061" i="82"/>
  <c r="M1060" i="82"/>
  <c r="M1059" i="82"/>
  <c r="M1058" i="82"/>
  <c r="M1057" i="82"/>
  <c r="M1056" i="82"/>
  <c r="M1055" i="82"/>
  <c r="M1054" i="82"/>
  <c r="M1053" i="82"/>
  <c r="M1052" i="82"/>
  <c r="M1051" i="82"/>
  <c r="M1045" i="82"/>
  <c r="M1044" i="82"/>
  <c r="M1043" i="82"/>
  <c r="M1042" i="82"/>
  <c r="M1041" i="82"/>
  <c r="M1040" i="82"/>
  <c r="M1039" i="82"/>
  <c r="M1038" i="82"/>
  <c r="M1037" i="82"/>
  <c r="M1036" i="82"/>
  <c r="M1035" i="82"/>
  <c r="M1034" i="82"/>
  <c r="M1033" i="82"/>
  <c r="M1032" i="82"/>
  <c r="M1031" i="82"/>
  <c r="M1030" i="82"/>
  <c r="M1029" i="82"/>
  <c r="M1028" i="82"/>
  <c r="M1027" i="82"/>
  <c r="M1026" i="82"/>
  <c r="M1025" i="82"/>
  <c r="M1024" i="82"/>
  <c r="M1023" i="82"/>
  <c r="M1022" i="82"/>
  <c r="M1021" i="82"/>
  <c r="M1020" i="82"/>
  <c r="M1019" i="82"/>
  <c r="M1018" i="82"/>
  <c r="M1017" i="82"/>
  <c r="M1016" i="82"/>
  <c r="M1015" i="82"/>
  <c r="M1014" i="82"/>
  <c r="M1013" i="82"/>
  <c r="M1012" i="82"/>
  <c r="M1011" i="82"/>
  <c r="M1010" i="82"/>
  <c r="M1009" i="82"/>
  <c r="M1008" i="82"/>
  <c r="M1007" i="82"/>
  <c r="M1006" i="82"/>
  <c r="M1005" i="82"/>
  <c r="M1004" i="82"/>
  <c r="M1003" i="82"/>
  <c r="M1002" i="82"/>
  <c r="M1001" i="82"/>
  <c r="M1000" i="82"/>
  <c r="M999" i="82"/>
  <c r="M998" i="82"/>
  <c r="M997" i="82"/>
  <c r="M996" i="82"/>
  <c r="M995" i="82"/>
  <c r="M993" i="82"/>
  <c r="M992" i="82"/>
  <c r="M991" i="82"/>
  <c r="M989" i="82"/>
  <c r="M988" i="82"/>
  <c r="M987" i="82"/>
  <c r="M986" i="82"/>
  <c r="M985" i="82"/>
  <c r="M984" i="82"/>
  <c r="M983" i="82"/>
  <c r="M982" i="82"/>
  <c r="M981" i="82"/>
  <c r="M980" i="82"/>
  <c r="M979" i="82"/>
  <c r="M978" i="82"/>
  <c r="M977" i="82"/>
  <c r="M976" i="82"/>
  <c r="M975" i="82"/>
  <c r="M974" i="82"/>
  <c r="M973" i="82"/>
  <c r="M972" i="82"/>
  <c r="M971" i="82"/>
  <c r="M970" i="82"/>
  <c r="M969" i="82"/>
  <c r="M968" i="82"/>
  <c r="M967" i="82"/>
  <c r="M966" i="82"/>
  <c r="M965" i="82"/>
  <c r="M964" i="82"/>
  <c r="M963" i="82"/>
  <c r="M962" i="82"/>
  <c r="M961" i="82"/>
  <c r="M960" i="82"/>
  <c r="M959" i="82"/>
  <c r="M958" i="82"/>
  <c r="M957" i="82"/>
  <c r="M956" i="82"/>
  <c r="M955" i="82"/>
  <c r="M954" i="82"/>
  <c r="M953" i="82"/>
  <c r="M952" i="82"/>
  <c r="M951" i="82"/>
  <c r="M950" i="82"/>
  <c r="M949" i="82"/>
  <c r="M948" i="82"/>
  <c r="M947" i="82"/>
  <c r="M946" i="82"/>
  <c r="M945" i="82"/>
  <c r="M944" i="82"/>
  <c r="M943" i="82"/>
  <c r="M942" i="82"/>
  <c r="M941" i="82"/>
  <c r="M940" i="82"/>
  <c r="M939" i="82"/>
  <c r="M938" i="82"/>
  <c r="M937" i="82"/>
  <c r="M936" i="82"/>
  <c r="M935" i="82"/>
  <c r="M934" i="82"/>
  <c r="M933" i="82"/>
  <c r="M932" i="82"/>
  <c r="M931" i="82"/>
  <c r="M930" i="82"/>
  <c r="M929" i="82"/>
  <c r="M928" i="82"/>
  <c r="M927" i="82"/>
  <c r="M926" i="82"/>
  <c r="M925" i="82"/>
  <c r="M924" i="82"/>
  <c r="M923" i="82"/>
  <c r="M922" i="82"/>
  <c r="M921" i="82"/>
  <c r="M920" i="82"/>
  <c r="M919" i="82"/>
  <c r="M916" i="82"/>
  <c r="M915" i="82"/>
  <c r="M912" i="82"/>
  <c r="M911" i="82"/>
  <c r="M910" i="82"/>
  <c r="M909" i="82"/>
  <c r="M908" i="82"/>
  <c r="M907" i="82"/>
  <c r="M906" i="82"/>
  <c r="M905" i="82"/>
  <c r="M904" i="82"/>
  <c r="M903" i="82"/>
  <c r="M901" i="82"/>
  <c r="M900" i="82"/>
  <c r="M899" i="82"/>
  <c r="M898" i="82"/>
  <c r="M897" i="82"/>
  <c r="M896" i="82"/>
  <c r="M895" i="82"/>
  <c r="M894" i="82"/>
  <c r="M893" i="82"/>
  <c r="M892" i="82"/>
  <c r="M891" i="82"/>
  <c r="M890" i="82"/>
  <c r="M889" i="82"/>
  <c r="M888" i="82"/>
  <c r="M887" i="82"/>
  <c r="M886" i="82"/>
  <c r="M885" i="82"/>
  <c r="M884" i="82"/>
  <c r="M883" i="82"/>
  <c r="M882" i="82"/>
  <c r="M881" i="82"/>
  <c r="M880" i="82"/>
  <c r="M879" i="82"/>
  <c r="M878" i="82"/>
  <c r="M877" i="82"/>
  <c r="M876" i="82"/>
  <c r="M875" i="82"/>
  <c r="M874" i="82"/>
  <c r="M873" i="82"/>
  <c r="M872" i="82"/>
  <c r="M871" i="82"/>
  <c r="M870" i="82"/>
  <c r="M869" i="82"/>
  <c r="M867" i="82"/>
  <c r="M866" i="82"/>
  <c r="M865" i="82"/>
  <c r="M864" i="82"/>
  <c r="M863" i="82"/>
  <c r="M862" i="82"/>
  <c r="M861" i="82"/>
  <c r="M645" i="82"/>
  <c r="M644" i="82"/>
  <c r="M643" i="82"/>
  <c r="M642" i="82"/>
  <c r="M641" i="82"/>
  <c r="M640" i="82"/>
  <c r="M639" i="82"/>
  <c r="M638" i="82"/>
  <c r="M637" i="82"/>
  <c r="M636" i="82"/>
  <c r="M632" i="82"/>
  <c r="M629" i="82"/>
  <c r="M628" i="82"/>
  <c r="M627" i="82"/>
  <c r="M626" i="82"/>
  <c r="M625" i="82"/>
  <c r="M624" i="82"/>
  <c r="M623" i="82"/>
  <c r="M622" i="82"/>
  <c r="M621" i="82"/>
  <c r="M620" i="82"/>
  <c r="M619" i="82"/>
  <c r="M618" i="82"/>
  <c r="M617" i="82"/>
  <c r="M616" i="82"/>
  <c r="M615" i="82"/>
  <c r="M613" i="82"/>
  <c r="M612" i="82"/>
  <c r="M610" i="82"/>
  <c r="M609" i="82"/>
  <c r="M608" i="82"/>
  <c r="M607" i="82"/>
  <c r="M606" i="82"/>
  <c r="M605" i="82"/>
  <c r="M604" i="82"/>
  <c r="M603" i="82"/>
  <c r="M602" i="82"/>
  <c r="M601" i="82"/>
  <c r="M600" i="82"/>
  <c r="M599" i="82"/>
  <c r="M598" i="82"/>
  <c r="M597" i="82"/>
  <c r="M596" i="82"/>
  <c r="M595" i="82"/>
  <c r="M594" i="82"/>
  <c r="M593" i="82"/>
  <c r="M592" i="82"/>
  <c r="M591" i="82"/>
  <c r="M590" i="82"/>
  <c r="M589" i="82"/>
  <c r="M588" i="82"/>
  <c r="M587" i="82"/>
  <c r="M586" i="82"/>
  <c r="M585" i="82"/>
  <c r="M584" i="82"/>
  <c r="M583" i="82"/>
  <c r="M582" i="82"/>
  <c r="M581" i="82"/>
  <c r="M580" i="82"/>
  <c r="M579" i="82"/>
  <c r="M578" i="82"/>
  <c r="M577" i="82"/>
  <c r="M576" i="82"/>
  <c r="M575" i="82"/>
  <c r="M574" i="82"/>
  <c r="M573" i="82"/>
  <c r="M572" i="82"/>
  <c r="M571" i="82"/>
  <c r="M570" i="82"/>
  <c r="M569" i="82"/>
  <c r="M568" i="82"/>
  <c r="M567" i="82"/>
  <c r="M566" i="82"/>
  <c r="M565" i="82"/>
  <c r="M564" i="82"/>
  <c r="M563" i="82"/>
  <c r="M562" i="82"/>
  <c r="M561" i="82"/>
  <c r="M560" i="82"/>
  <c r="M559" i="82"/>
  <c r="M558" i="82"/>
  <c r="M557" i="82"/>
  <c r="M556" i="82"/>
  <c r="M555" i="82"/>
  <c r="M554" i="82"/>
  <c r="M553" i="82"/>
  <c r="M552" i="82"/>
  <c r="M551" i="82"/>
  <c r="M550" i="82"/>
  <c r="M549" i="82"/>
  <c r="M548" i="82"/>
  <c r="M547" i="82"/>
  <c r="M546" i="82"/>
  <c r="M545" i="82"/>
  <c r="M544" i="82"/>
  <c r="M543" i="82"/>
  <c r="M542" i="82"/>
  <c r="M541" i="82"/>
  <c r="M540" i="82"/>
  <c r="M539" i="82"/>
  <c r="M538" i="82"/>
  <c r="M537" i="82"/>
  <c r="M536" i="82"/>
  <c r="M535" i="82"/>
  <c r="M534" i="82"/>
  <c r="M526" i="82"/>
  <c r="M525" i="82"/>
  <c r="M524" i="82"/>
  <c r="M523" i="82"/>
  <c r="M522" i="82"/>
  <c r="M521" i="82"/>
  <c r="M520" i="82"/>
  <c r="M519" i="82"/>
  <c r="M518" i="82"/>
  <c r="M517" i="82"/>
  <c r="M516" i="82"/>
  <c r="M515" i="82"/>
  <c r="M514" i="82"/>
  <c r="M513" i="82"/>
  <c r="M512" i="82"/>
  <c r="M511" i="82"/>
  <c r="M510" i="82"/>
  <c r="M509" i="82"/>
  <c r="M508" i="82"/>
  <c r="M507" i="82"/>
  <c r="M506" i="82"/>
  <c r="M505" i="82"/>
  <c r="M504" i="82"/>
  <c r="M503" i="82"/>
  <c r="M502" i="82"/>
  <c r="M501" i="82"/>
  <c r="M500" i="82"/>
  <c r="M499" i="82"/>
  <c r="M498" i="82"/>
  <c r="M497" i="82"/>
  <c r="M496" i="82"/>
  <c r="M495" i="82"/>
  <c r="M494" i="82"/>
  <c r="M493" i="82"/>
  <c r="M492" i="82"/>
  <c r="M491" i="82"/>
  <c r="M490" i="82"/>
  <c r="M489" i="82"/>
  <c r="M488" i="82"/>
  <c r="M487" i="82"/>
  <c r="M486" i="82"/>
  <c r="M485" i="82"/>
  <c r="M484" i="82"/>
  <c r="M483" i="82"/>
  <c r="M482" i="82"/>
  <c r="M481" i="82"/>
  <c r="M480" i="82"/>
  <c r="M479" i="82"/>
  <c r="M478" i="82"/>
  <c r="M477" i="82"/>
  <c r="M476" i="82"/>
  <c r="M475" i="82"/>
  <c r="M474" i="82"/>
  <c r="M473" i="82"/>
  <c r="M472" i="82"/>
  <c r="M471" i="82"/>
  <c r="M470" i="82"/>
  <c r="M469" i="82"/>
  <c r="M468" i="82"/>
  <c r="M467" i="82"/>
  <c r="M466" i="82"/>
  <c r="M465" i="82"/>
  <c r="M464" i="82"/>
  <c r="M463" i="82"/>
  <c r="M462" i="82"/>
  <c r="M461" i="82"/>
  <c r="M460" i="82"/>
  <c r="M459" i="82"/>
  <c r="M458" i="82"/>
  <c r="M457" i="82"/>
  <c r="M456" i="82"/>
  <c r="M455" i="82"/>
  <c r="M454" i="82"/>
  <c r="M453" i="82"/>
  <c r="M452" i="82"/>
  <c r="M451" i="82"/>
  <c r="M450" i="82"/>
  <c r="M449" i="82"/>
  <c r="M448" i="82"/>
  <c r="M447" i="82"/>
  <c r="M446" i="82"/>
  <c r="M445" i="82"/>
  <c r="M444" i="82"/>
  <c r="M443" i="82"/>
  <c r="M442" i="82"/>
  <c r="M441" i="82"/>
  <c r="M440" i="82"/>
  <c r="M439" i="82"/>
  <c r="M438" i="82"/>
  <c r="M437" i="82"/>
  <c r="M436" i="82"/>
  <c r="M435" i="82"/>
  <c r="M434" i="82"/>
  <c r="M433" i="82"/>
  <c r="M432" i="82"/>
  <c r="M431" i="82"/>
  <c r="M430" i="82"/>
  <c r="M423" i="82"/>
  <c r="M422" i="82"/>
  <c r="M421" i="82"/>
  <c r="M420" i="82"/>
  <c r="M419" i="82"/>
  <c r="M418" i="82"/>
  <c r="M417" i="82"/>
  <c r="M416" i="82"/>
  <c r="M415" i="82"/>
  <c r="M414" i="82"/>
  <c r="M413" i="82"/>
  <c r="M412" i="82"/>
  <c r="M411" i="82"/>
  <c r="M410" i="82"/>
  <c r="M409" i="82"/>
  <c r="M408" i="82"/>
  <c r="M407" i="82"/>
  <c r="M406" i="82"/>
  <c r="M405" i="82"/>
  <c r="M404" i="82"/>
  <c r="M403" i="82"/>
  <c r="M402" i="82"/>
  <c r="M401" i="82"/>
  <c r="M400" i="82"/>
  <c r="M398" i="82"/>
  <c r="M397" i="82"/>
  <c r="M396" i="82"/>
  <c r="M395" i="82"/>
  <c r="M394" i="82"/>
  <c r="M393" i="82"/>
  <c r="M392" i="82"/>
  <c r="M391" i="82"/>
  <c r="M390" i="82"/>
  <c r="M389" i="82"/>
  <c r="M388" i="82"/>
  <c r="M387" i="82"/>
  <c r="M386" i="82"/>
  <c r="M385" i="82"/>
  <c r="M384" i="82"/>
  <c r="M383" i="82"/>
  <c r="M382" i="82"/>
  <c r="M381" i="82"/>
  <c r="M380" i="82"/>
  <c r="M379" i="82"/>
  <c r="M378" i="82"/>
  <c r="M377" i="82"/>
  <c r="M376" i="82"/>
  <c r="M375" i="82"/>
  <c r="M374" i="82"/>
  <c r="M373" i="82"/>
  <c r="M372" i="82"/>
  <c r="M371" i="82"/>
  <c r="M370" i="82"/>
  <c r="M369" i="82"/>
  <c r="M368" i="82"/>
  <c r="M367" i="82"/>
  <c r="M366" i="82"/>
  <c r="M365" i="82"/>
  <c r="M364" i="82"/>
  <c r="M363" i="82"/>
  <c r="M362" i="82"/>
  <c r="M361" i="82"/>
  <c r="M360" i="82"/>
  <c r="M359" i="82"/>
  <c r="M358" i="82"/>
  <c r="M357" i="82"/>
  <c r="M356" i="82"/>
  <c r="M355" i="82"/>
  <c r="M354" i="82"/>
  <c r="M353" i="82"/>
  <c r="M352" i="82"/>
  <c r="M351" i="82"/>
  <c r="M350" i="82"/>
  <c r="M349" i="82"/>
  <c r="M348" i="82"/>
  <c r="M347" i="82"/>
  <c r="M346" i="82"/>
  <c r="M345" i="82"/>
  <c r="M344" i="82"/>
  <c r="M343" i="82"/>
  <c r="M342" i="82"/>
  <c r="M341" i="82"/>
  <c r="M340" i="82"/>
  <c r="M339" i="82"/>
  <c r="M338" i="82"/>
  <c r="M337" i="82"/>
  <c r="M335" i="82"/>
  <c r="M334" i="82"/>
  <c r="M333" i="82"/>
  <c r="M331" i="82"/>
  <c r="M330" i="82"/>
  <c r="M329" i="82"/>
  <c r="M328" i="82"/>
  <c r="M327" i="82"/>
  <c r="M326" i="82"/>
  <c r="M325" i="82"/>
  <c r="M324" i="82"/>
  <c r="M323" i="82"/>
  <c r="M322" i="82"/>
  <c r="M321" i="82"/>
  <c r="M320" i="82"/>
  <c r="M319" i="82"/>
  <c r="M318" i="82"/>
  <c r="M317" i="82"/>
  <c r="M316" i="82"/>
  <c r="M315" i="82"/>
  <c r="M314" i="82"/>
  <c r="M313" i="82"/>
  <c r="M312" i="82"/>
  <c r="M311" i="82"/>
  <c r="M310" i="82"/>
  <c r="M309" i="82"/>
  <c r="M308" i="82"/>
  <c r="M307" i="82"/>
  <c r="M306" i="82"/>
  <c r="M305" i="82"/>
  <c r="M304" i="82"/>
  <c r="M303" i="82"/>
  <c r="M302" i="82"/>
  <c r="M301" i="82"/>
  <c r="M300" i="82"/>
  <c r="M299" i="82"/>
  <c r="M298" i="82"/>
  <c r="M297" i="82"/>
  <c r="M296" i="82"/>
  <c r="M295" i="82"/>
  <c r="M294" i="82"/>
  <c r="M293" i="82"/>
  <c r="M292" i="82"/>
  <c r="M291" i="82"/>
  <c r="M290" i="82"/>
  <c r="M289" i="82"/>
  <c r="M288" i="82"/>
  <c r="M287" i="82"/>
  <c r="M286" i="82"/>
  <c r="M285" i="82"/>
  <c r="M284" i="82"/>
  <c r="M283" i="82"/>
  <c r="M282" i="82"/>
  <c r="M281" i="82"/>
  <c r="M280" i="82"/>
  <c r="M279" i="82"/>
  <c r="M278" i="82"/>
  <c r="M277" i="82"/>
  <c r="M276" i="82"/>
  <c r="M275" i="82"/>
  <c r="M274" i="82"/>
  <c r="M273" i="82"/>
  <c r="M270" i="82"/>
  <c r="M269" i="82"/>
  <c r="M268" i="82"/>
  <c r="M267" i="82"/>
  <c r="M266" i="82"/>
  <c r="M265" i="82"/>
  <c r="M264" i="82"/>
  <c r="M263" i="82"/>
  <c r="M262" i="82"/>
  <c r="M261" i="82"/>
  <c r="M260" i="82"/>
  <c r="M259" i="82"/>
  <c r="M251" i="82"/>
  <c r="M250" i="82"/>
  <c r="M249" i="82"/>
  <c r="M248" i="82"/>
  <c r="M247" i="82"/>
  <c r="M246" i="82"/>
  <c r="M245" i="82"/>
  <c r="M244" i="82"/>
  <c r="M243" i="82"/>
  <c r="M242" i="82"/>
  <c r="M241" i="82"/>
  <c r="M240" i="82"/>
  <c r="M239" i="82"/>
  <c r="M238" i="82"/>
  <c r="M237" i="82"/>
  <c r="M236" i="82"/>
  <c r="M235" i="82"/>
  <c r="M234" i="82"/>
  <c r="M233" i="82"/>
  <c r="M232" i="82"/>
  <c r="M231" i="82"/>
  <c r="M230" i="82"/>
  <c r="M229" i="82"/>
  <c r="M228" i="82"/>
  <c r="M227" i="82"/>
  <c r="M226" i="82"/>
  <c r="M225" i="82"/>
  <c r="M224" i="82"/>
  <c r="M223" i="82"/>
  <c r="M222" i="82"/>
  <c r="M221" i="82"/>
  <c r="M220" i="82"/>
  <c r="M219" i="82"/>
  <c r="M218" i="82"/>
  <c r="M217" i="82"/>
  <c r="M216" i="82"/>
  <c r="M215" i="82"/>
  <c r="M214" i="82"/>
  <c r="M213" i="82"/>
  <c r="M212" i="82"/>
  <c r="M211" i="82"/>
  <c r="M210" i="82"/>
  <c r="M209" i="82"/>
  <c r="M208" i="82"/>
  <c r="M207" i="82"/>
  <c r="M206" i="82"/>
  <c r="M205" i="82"/>
  <c r="M204" i="82"/>
  <c r="M203" i="82"/>
  <c r="M202" i="82"/>
  <c r="M201" i="82"/>
  <c r="M200" i="82"/>
  <c r="M199" i="82"/>
  <c r="M198" i="82"/>
  <c r="M197" i="82"/>
  <c r="M196" i="82"/>
  <c r="M195" i="82"/>
  <c r="M194" i="82"/>
  <c r="M193" i="82"/>
  <c r="M192" i="82"/>
  <c r="M191" i="82"/>
  <c r="M190" i="82"/>
  <c r="M189" i="82"/>
  <c r="M188" i="82"/>
  <c r="M187" i="82"/>
  <c r="M186" i="82"/>
  <c r="M185" i="82"/>
  <c r="M184" i="82"/>
  <c r="M183" i="82"/>
  <c r="M182" i="82"/>
  <c r="M181" i="82"/>
  <c r="M180" i="82"/>
  <c r="M179" i="82"/>
  <c r="M178" i="82"/>
  <c r="M177" i="82"/>
  <c r="M176" i="82"/>
  <c r="M175" i="82"/>
  <c r="M174" i="82"/>
  <c r="M173" i="82"/>
  <c r="M172" i="82"/>
  <c r="M171" i="82"/>
  <c r="M170" i="82"/>
  <c r="M169" i="82"/>
  <c r="M168" i="82"/>
  <c r="M167" i="82"/>
  <c r="M166" i="82"/>
  <c r="M165" i="82"/>
  <c r="M164" i="82"/>
  <c r="M157" i="82"/>
  <c r="M156" i="82"/>
  <c r="M155" i="82"/>
  <c r="M154" i="82"/>
  <c r="M153" i="82"/>
  <c r="M152" i="82"/>
  <c r="M151" i="82"/>
  <c r="M150" i="82"/>
  <c r="M149" i="82"/>
  <c r="M148" i="82"/>
  <c r="M147" i="82"/>
  <c r="M146" i="82"/>
  <c r="M145" i="82"/>
  <c r="M144" i="82"/>
  <c r="M143" i="82"/>
  <c r="M142" i="82"/>
  <c r="M141" i="82"/>
  <c r="M140" i="82"/>
  <c r="M139" i="82"/>
  <c r="M138" i="82"/>
  <c r="M137" i="82"/>
  <c r="M136" i="82"/>
  <c r="M135" i="82"/>
  <c r="M134" i="82"/>
  <c r="M133" i="82"/>
  <c r="M132" i="82"/>
  <c r="M131" i="82"/>
  <c r="M130" i="82"/>
  <c r="M129" i="82"/>
  <c r="M128" i="82"/>
  <c r="M127" i="82"/>
  <c r="M126" i="82"/>
  <c r="M125" i="82"/>
  <c r="M124" i="82"/>
  <c r="M123" i="82"/>
  <c r="M122" i="82"/>
  <c r="M121" i="82"/>
  <c r="M120" i="82"/>
  <c r="M119" i="82"/>
  <c r="M118" i="82"/>
  <c r="M117" i="82"/>
  <c r="M116" i="82"/>
  <c r="M115" i="82"/>
  <c r="M114" i="82"/>
  <c r="M113" i="82"/>
  <c r="M112" i="82"/>
  <c r="M111" i="82"/>
  <c r="M110" i="82"/>
  <c r="M109" i="82"/>
  <c r="M108" i="82"/>
  <c r="M107" i="82"/>
  <c r="M106" i="82"/>
  <c r="M105" i="82"/>
  <c r="M104" i="82"/>
  <c r="M103" i="82"/>
  <c r="M102" i="82"/>
  <c r="M101" i="82"/>
  <c r="M100" i="82"/>
  <c r="M99" i="82"/>
  <c r="M98" i="82"/>
  <c r="M97" i="82"/>
  <c r="M96" i="82"/>
  <c r="M95" i="82"/>
  <c r="M94" i="82"/>
  <c r="M93" i="82"/>
  <c r="M92" i="82"/>
  <c r="M91" i="82"/>
  <c r="M90" i="82"/>
  <c r="M89" i="82"/>
  <c r="M88" i="82"/>
  <c r="M87" i="82"/>
  <c r="M86" i="82"/>
  <c r="M85" i="82"/>
  <c r="M84" i="82"/>
  <c r="M83" i="82"/>
  <c r="M82" i="82"/>
  <c r="M81" i="82"/>
  <c r="M80" i="82"/>
  <c r="M79" i="82"/>
  <c r="M78" i="82"/>
  <c r="M77" i="82"/>
  <c r="M76" i="82"/>
  <c r="M75" i="82"/>
  <c r="M74" i="82"/>
  <c r="M73" i="82"/>
  <c r="M72" i="82"/>
  <c r="M71" i="82"/>
  <c r="M70" i="82"/>
  <c r="M69" i="82"/>
  <c r="M68" i="82"/>
  <c r="M67" i="82"/>
  <c r="M66" i="82"/>
  <c r="M65" i="82"/>
  <c r="M64" i="82"/>
  <c r="M63" i="82"/>
  <c r="M62" i="82"/>
  <c r="M61" i="82"/>
  <c r="M60" i="82"/>
  <c r="M59" i="82"/>
  <c r="M58" i="82"/>
  <c r="M57" i="82"/>
  <c r="M56" i="82"/>
  <c r="M55" i="82"/>
  <c r="M54" i="82"/>
  <c r="M53" i="82"/>
  <c r="M52" i="82"/>
  <c r="M51" i="82"/>
  <c r="M50" i="82"/>
  <c r="M49" i="82"/>
  <c r="M48" i="82"/>
  <c r="M47" i="82"/>
  <c r="M46" i="82"/>
  <c r="M45" i="82"/>
  <c r="M44" i="82"/>
  <c r="M43" i="82"/>
  <c r="M41" i="82"/>
  <c r="M40" i="82"/>
  <c r="M39" i="82"/>
  <c r="M38" i="82"/>
  <c r="M37" i="82"/>
  <c r="M36" i="82"/>
  <c r="M35" i="82"/>
  <c r="M34" i="82"/>
  <c r="M33" i="82"/>
  <c r="M32" i="82"/>
  <c r="M31" i="82"/>
  <c r="M30" i="82"/>
  <c r="M29" i="82"/>
  <c r="M28" i="82"/>
  <c r="M27" i="82"/>
  <c r="M26" i="82"/>
  <c r="M25" i="82"/>
  <c r="M24" i="82"/>
  <c r="M23" i="82"/>
  <c r="M22" i="82"/>
  <c r="M21" i="82"/>
  <c r="M20" i="82"/>
  <c r="M19" i="82"/>
  <c r="M18" i="82"/>
  <c r="M17" i="82"/>
  <c r="M16" i="82"/>
  <c r="M15" i="82"/>
  <c r="M14" i="82"/>
  <c r="M13" i="82"/>
  <c r="M12" i="82"/>
  <c r="M11" i="82"/>
  <c r="M10" i="82"/>
  <c r="M9" i="82"/>
  <c r="M8" i="82"/>
  <c r="M7" i="82"/>
  <c r="M6" i="82"/>
  <c r="M5" i="82"/>
  <c r="M4" i="82"/>
  <c r="M3" i="82"/>
</calcChain>
</file>

<file path=xl/sharedStrings.xml><?xml version="1.0" encoding="utf-8"?>
<sst xmlns="http://schemas.openxmlformats.org/spreadsheetml/2006/main" count="75760" uniqueCount="6896">
  <si>
    <t>Domain</t>
  </si>
  <si>
    <t xml:space="preserve">IEs </t>
  </si>
  <si>
    <t>Conversion Result</t>
  </si>
  <si>
    <t>Level</t>
  </si>
  <si>
    <t>Annex B</t>
  </si>
  <si>
    <t>DG Name</t>
  </si>
  <si>
    <t>DI Name</t>
  </si>
  <si>
    <t>Path</t>
  </si>
  <si>
    <t>DashBoard Path</t>
  </si>
  <si>
    <t>Multiplicity</t>
  </si>
  <si>
    <t>Optionality</t>
  </si>
  <si>
    <t>Format</t>
  </si>
  <si>
    <t>CL</t>
  </si>
  <si>
    <t>R/C</t>
  </si>
  <si>
    <t>CD/ED</t>
  </si>
  <si>
    <t>ID</t>
  </si>
  <si>
    <t>Upgrade</t>
  </si>
  <si>
    <t>Downgrade</t>
  </si>
  <si>
    <t>NCTS P5</t>
  </si>
  <si>
    <t>NCTS P4</t>
  </si>
  <si>
    <t>P5</t>
  </si>
  <si>
    <t>P4</t>
  </si>
  <si>
    <t>Category</t>
  </si>
  <si>
    <t>Resolution for Upgrade</t>
  </si>
  <si>
    <t>Resolution for Downgrade</t>
  </si>
  <si>
    <t>Workshop Decision</t>
  </si>
  <si>
    <t>CD</t>
  </si>
  <si>
    <t>IE001</t>
  </si>
  <si>
    <t>Pass</t>
  </si>
  <si>
    <t>TRANSIT OPERATION</t>
  </si>
  <si>
    <t>IE001.TRANSIT OPERATION</t>
  </si>
  <si>
    <t>MESSAGE - HEADER</t>
  </si>
  <si>
    <t>1x</t>
  </si>
  <si>
    <t>R</t>
  </si>
  <si>
    <t>G0143</t>
  </si>
  <si>
    <t>R143</t>
  </si>
  <si>
    <t>0. Fully Aligned</t>
  </si>
  <si>
    <t>No issue for Upgrade</t>
  </si>
  <si>
    <t>Νο issue for Downgrade</t>
  </si>
  <si>
    <t>FD192</t>
  </si>
  <si>
    <t>MRN</t>
  </si>
  <si>
    <t>IE001.TRANSIT OPERATION.MRN</t>
  </si>
  <si>
    <t>TRANSIT OPERATION_MRN</t>
  </si>
  <si>
    <t>Document/reference number</t>
  </si>
  <si>
    <t>an18</t>
  </si>
  <si>
    <t>an..21</t>
  </si>
  <si>
    <t>1. Formatting discrepancies</t>
  </si>
  <si>
    <t>In NCTS P4, MRN is an..21 pro-forma, but an18 in concrete, as it is now in NCTS P5.</t>
  </si>
  <si>
    <t>1. In NCTS P4, MRN is an..21 pro-forma, but an18 in concrete, as it is now in NCTS P5.
2. Post  transition period, the algorithm pattern will be as follows: the 17th character of MRN must be ‘J’, or ‘K’ or ‘L’. (TR2002)</t>
  </si>
  <si>
    <t>Declaration type</t>
  </si>
  <si>
    <t>IE001.TRANSIT OPERATION.Declaration type</t>
  </si>
  <si>
    <t>TRANSIT OPERATION_Declaration type</t>
  </si>
  <si>
    <t>Type of declaration</t>
  </si>
  <si>
    <t>an..5</t>
  </si>
  <si>
    <t>an..9</t>
  </si>
  <si>
    <t>CL031</t>
  </si>
  <si>
    <t>R0909; R0911</t>
  </si>
  <si>
    <t>R909; R911</t>
  </si>
  <si>
    <t>No issue for Upgrade.</t>
  </si>
  <si>
    <t xml:space="preserve">As per the outcome of DIH activity Transit declaration/Proof of customs status type will be split into two elements: Transit declaration type (an..5) and Proof of customs status type (an..5). In NCTS only Transit declaration type (an..5) will be used. 
As per TAXUD harmonization activity:  
GOVERNMENT PROCEDURE.Transit declaration type was renamed to 'Declaration type' and was moved under D.G.  'TRANSIT OPERATION' 
</t>
  </si>
  <si>
    <t>FD252</t>
  </si>
  <si>
    <t>TIR Carnet number</t>
  </si>
  <si>
    <t>IE001.TRANSIT OPERATION.TIR Carnet number</t>
  </si>
  <si>
    <t>TRANSIT OPERATION_TIR Carnet number</t>
  </si>
  <si>
    <t>MESSAGE - GOODS ITEM - PRODUCED DOCUMENTS/CERTIFICATES</t>
  </si>
  <si>
    <t>Document reference</t>
  </si>
  <si>
    <t>D</t>
  </si>
  <si>
    <t>an..12</t>
  </si>
  <si>
    <t>an..35</t>
  </si>
  <si>
    <t>C0411; R0990</t>
  </si>
  <si>
    <t>C902; TR0015; TR0016</t>
  </si>
  <si>
    <t>During Transition Period, a function will be applied so in case that 'P4. PRODUCED DOCUMENTS/CERTIFICATES.Document type' = '952 then the content of 'P4. PRODUCED DOCUMENTS/CERTIFICATES.Document reference' data item will  be transferred in  the P5.TIR Carnet Number.</t>
  </si>
  <si>
    <t>During Transition Period, a function will be applied so in case that  P5.TIR Carnet Number has value, THEN 'P4. PRODUCED DOCUMENTS/CERTIFICATES.Document type' = '952 and the content of P5.TIR Carnet Number data item will be transferred in  'P4. PRODUCED DOCUMENTS/CERTIFICATES.Document reference' </t>
  </si>
  <si>
    <t>In P5. TIR Carnet number format will be change from an..35 to an..12 as per the outcome of DIH harmonisation activity (communicated via mail on 20180910). </t>
  </si>
  <si>
    <t>FD107</t>
  </si>
  <si>
    <t>Declaration acceptance date</t>
  </si>
  <si>
    <t>IE001.TRANSIT OPERATION.Declaration acceptance date</t>
  </si>
  <si>
    <t>TRANSIT OPERATION_Declaration acceptance date</t>
  </si>
  <si>
    <t xml:space="preserve">Acceptance date </t>
  </si>
  <si>
    <t>an10</t>
  </si>
  <si>
    <t>n8</t>
  </si>
  <si>
    <t>G0002</t>
  </si>
  <si>
    <t>During Transition Period, convertor wil modify the format to UTC</t>
  </si>
  <si>
    <t>During Transition Period, convertor wil modify the format from UTC</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</si>
  <si>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
As per webex of 20190211, R0660 and R0022 will be removed from DI. New guideline (G0002) is introduced for date &amp; time data elements with the following wording: 'The exact Regular Expression is defined in the XSD'</t>
  </si>
  <si>
    <t>Release date</t>
  </si>
  <si>
    <t>IE001.TRANSIT OPERATION.Release date</t>
  </si>
  <si>
    <t>TRANSIT OPERATION_Release date</t>
  </si>
  <si>
    <t>Issuing date</t>
  </si>
  <si>
    <t>5/14</t>
  </si>
  <si>
    <t>Country of dispatch</t>
  </si>
  <si>
    <t>IE001.TRANSIT OPERATION.Country of dispatch</t>
  </si>
  <si>
    <t>TRANSIT OPERATION_Country of dispatch</t>
  </si>
  <si>
    <t>Country of dispatch/export code</t>
  </si>
  <si>
    <t>a2</t>
  </si>
  <si>
    <t>CL008</t>
  </si>
  <si>
    <t>C0909; R0988</t>
  </si>
  <si>
    <t>C135</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</si>
  <si>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</si>
  <si>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FD235</t>
  </si>
  <si>
    <t>Security</t>
  </si>
  <si>
    <t>IE001.TRANSIT OPERATION.Security</t>
  </si>
  <si>
    <t>TRANSIT OPERATION_Security</t>
  </si>
  <si>
    <t>O</t>
  </si>
  <si>
    <t>n1</t>
  </si>
  <si>
    <t>CL117</t>
  </si>
  <si>
    <t>R229</t>
  </si>
  <si>
    <t>During Transition Period, only values '0' and '1' of NCTS P5 will be used. IF NCTS.P4- Security=’0’ THEN NCTS.P5-security=’0’(Not used for safety and security purposes). IF NCTS.P4- Security=’1’ THEN NCTS.P5-security=’1’ (ENS).</t>
  </si>
  <si>
    <t xml:space="preserve">During Transition Period, only values '0' and '1' of NCTS P5 will be used. IF NCTS.P5- Security=’0’ (Not used for safety and security purposes) THEN NCTS.P4-security=’0’. IF NCTS.P5- Security=’1’ (ENS) THEN NCTS.P4-security=’1’.
</t>
  </si>
  <si>
    <t>The security code in NCTS P5 to arise from completed data elements (DG /DI)  that are related to ENS/EXS particulars
According to workshop on 27-06-18: 
IF P4. Security =1 then by default P5. Security= ENS (based statistical data of NCTS-P4 coming from Turkey). </t>
  </si>
  <si>
    <t>FD215</t>
  </si>
  <si>
    <t>Reduced dataset indicator</t>
  </si>
  <si>
    <t>IE001.TRANSIT OPERATION.Reduced dataset indicator</t>
  </si>
  <si>
    <t>TRANSIT OPERATION_Reduced dataset indicator</t>
  </si>
  <si>
    <t>CL027</t>
  </si>
  <si>
    <t>6. New required data elements in new phase</t>
  </si>
  <si>
    <t>During Transition Period, Reduced dataset indicator field should not be used (the value '0' = No should be set by default).</t>
  </si>
  <si>
    <t>Acceptable loss of information</t>
  </si>
  <si>
    <t>As per TAXUD harmonization activity, Reduced Dataset Indicator was renamed to Reduced dataset indicator.
Initially it was proposed in case of upgrade to use the zero value '0'. However, after further discussion, it was concluded that the Reduced dataset indicator should be excluded from the transition period (not use it). The C0399 should be disable for the TP.</t>
  </si>
  <si>
    <t>Mode of transport at the border</t>
  </si>
  <si>
    <t>IE001.TRANSIT OPERATION.Mode of transport at the border</t>
  </si>
  <si>
    <t>TRANSIT OPERATION_Mode of transport at the border</t>
  </si>
  <si>
    <t>Transport mode at border</t>
  </si>
  <si>
    <t>n..2</t>
  </si>
  <si>
    <t>CL018</t>
  </si>
  <si>
    <t>C0029; G0020</t>
  </si>
  <si>
    <t>C599</t>
  </si>
  <si>
    <t>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t>
  </si>
  <si>
    <t>As per TAXUD harmonization activity, IE001.ACTIVE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</si>
  <si>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1/7</t>
  </si>
  <si>
    <t>Specific circumstance indicator</t>
  </si>
  <si>
    <t>IE001.TRANSIT OPERATION.Specific circumstance indicator</t>
  </si>
  <si>
    <t>TRANSIT OPERATION_Specific circumstance indicator</t>
  </si>
  <si>
    <t>an3</t>
  </si>
  <si>
    <t>a1</t>
  </si>
  <si>
    <t>CL040</t>
  </si>
  <si>
    <t>CL096</t>
  </si>
  <si>
    <t>C0812</t>
  </si>
  <si>
    <t>C186; R825</t>
  </si>
  <si>
    <t>5. Codelists value mismatch: values between previous and new phase do not match</t>
  </si>
  <si>
    <t>During Transition Period, P4 value 'A' will be mapped with P5 value 'A20' . No issue for Upgrade</t>
  </si>
  <si>
    <t>During Transition Period,  P5 value 'A20' will be mapped with P4 value 'A' . No issue for Downgrade</t>
  </si>
  <si>
    <t>FD279</t>
  </si>
  <si>
    <t>Total number of items</t>
  </si>
  <si>
    <t>IE001.TRANSIT OPERATION.Total number of items</t>
  </si>
  <si>
    <t>TRANSIT OPERATION_Total number of items</t>
  </si>
  <si>
    <t>n..5</t>
  </si>
  <si>
    <t>No issue for Downgrade</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</si>
  <si>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t>
  </si>
  <si>
    <t>6/18</t>
  </si>
  <si>
    <t>Total number of packages</t>
  </si>
  <si>
    <t>IE001.TRANSIT OPERATION.Total number of packages</t>
  </si>
  <si>
    <t>TRANSIT OPERATION_Total number of packages</t>
  </si>
  <si>
    <t>n..8</t>
  </si>
  <si>
    <t>n..7</t>
  </si>
  <si>
    <t>E1108; R0105</t>
  </si>
  <si>
    <t>R105</t>
  </si>
  <si>
    <t>3. Optionality discrepancies</t>
  </si>
  <si>
    <t>During Transition Period, instead of changing the optionality
 - if value is null, ‘Total number of packages’ should be counted as  the sum of all ‘Number of packages’ + a value of ‘1’ for each declared ‘bulk’
 - If value is not null, no validation will be performed</t>
  </si>
  <si>
    <t>During Transition Period, the converter validates the message against stricter rules. Therefore, data item format is restricted to n..7.</t>
  </si>
  <si>
    <t>1. The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</si>
  <si>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6/3</t>
  </si>
  <si>
    <t>Total gross mass</t>
  </si>
  <si>
    <t>IE001.TRANSIT OPERATION.Total gross mass</t>
  </si>
  <si>
    <t>TRANSIT OPERATION_Total gross mass</t>
  </si>
  <si>
    <t xml:space="preserve">Total gross mass </t>
  </si>
  <si>
    <t>n..16,6</t>
  </si>
  <si>
    <t>n..11,3</t>
  </si>
  <si>
    <t>E1109; R0994</t>
  </si>
  <si>
    <t>During Transition period, the converter validates the message against stricter rules Therefore format is restricted to an..11,3.</t>
  </si>
  <si>
    <t xml:space="preserve">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
5. As it was discussed during the workshop on 28-29/8  the Gross mass will be optional in house consignment.consignment item level while the Total Gross mass in Header level and Gross mass on House Consigment level will be Required. With this  implementation an one to one mapping is achieved between the phases and there are no discrepancies in the optionality level, therefore, there is no issue with the upgrade scenario. </t>
  </si>
  <si>
    <t>FD</t>
  </si>
  <si>
    <t>Binding itinerary</t>
  </si>
  <si>
    <t>IE001.TRANSIT OPERATION.Binding itinerary</t>
  </si>
  <si>
    <t>TRANSIT OPERATION_Binding itinerary</t>
  </si>
  <si>
    <t>Convertor will assign value 'No' from CL027.</t>
  </si>
  <si>
    <t>CUSTOMS OFFICE OF DEPARTURE</t>
  </si>
  <si>
    <t>IE001.CUSTOMS OFFICE OF DEPARTURE</t>
  </si>
  <si>
    <t>MESSAGE - (DEPARTURE) CUSTOMS OFFICE</t>
  </si>
  <si>
    <t>FD76</t>
  </si>
  <si>
    <t>Reference number</t>
  </si>
  <si>
    <t>IE001.CUSTOMS OFFICE OF DEPARTURE.Reference number</t>
  </si>
  <si>
    <t>CUSTOMS OFFICE OF DEPARTURE_Reference number</t>
  </si>
  <si>
    <t>an8</t>
  </si>
  <si>
    <t>CL141</t>
  </si>
  <si>
    <t>R0901</t>
  </si>
  <si>
    <t>R901</t>
  </si>
  <si>
    <t xml:space="preserve">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</si>
  <si>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DESTINATION</t>
  </si>
  <si>
    <t>IE001.CUSTOMS OFFICE OF DESTINATION</t>
  </si>
  <si>
    <t>MESSAGE - (DESTINATION) CUSTOMS OFFICE</t>
  </si>
  <si>
    <t>As per webex of 20180912 dg will be renamed "OFFICE OF DESTINATION (AND COUNTRY)” to be renamed to 'Customs office of destination'</t>
  </si>
  <si>
    <t>5/6</t>
  </si>
  <si>
    <t>IE001.CUSTOMS OFFICE OF DESTINATION.Reference number</t>
  </si>
  <si>
    <t>CUSTOMS OFFICE OF DESTINATION_Reference number</t>
  </si>
  <si>
    <t>R0901; R0904; R0905</t>
  </si>
  <si>
    <t>R904; R905; R901; TR0635</t>
  </si>
  <si>
    <t>It was decided to maintain the "Reference Number" naming for the Data Element, as it is in NCTS P4.
As a general approach is decided that for all the Customs offices in the external domain messages, the new CLs (e.g 175,176) would be used accordingly. While for all Customs offices in common domain, the CL141 would be used. </t>
  </si>
  <si>
    <t>CUSTOMS OFFICE OF TRANSIT</t>
  </si>
  <si>
    <t>IE001.CUSTOMS OFFICE OF TRANSIT</t>
  </si>
  <si>
    <t>MESSAGE - (TRANSIT) CUSTOMS OFFICE</t>
  </si>
  <si>
    <t>9x</t>
  </si>
  <si>
    <t>C0030; G0030</t>
  </si>
  <si>
    <t>C030</t>
  </si>
  <si>
    <t>Following DIH harmonisation activity outcome, DI "Intended offices of transit (and country)" will be renamed to "CUSTOMS OFFICE OF TRANSIT"
As per webex of 20190211 decision R0902 has been removed from D.G.</t>
  </si>
  <si>
    <t>FD236</t>
  </si>
  <si>
    <t>Sequence number</t>
  </si>
  <si>
    <t>IE001.CUSTOMS OFFICE OF TRANSIT.Sequence number</t>
  </si>
  <si>
    <t>CUSTOMS OFFICE OF TRANSIT_Sequence number</t>
  </si>
  <si>
    <t>R0987</t>
  </si>
  <si>
    <t>During TP Converter will fill the field according to new Rule, R0987</t>
  </si>
  <si>
    <t>New Rule, R0987, created</t>
  </si>
  <si>
    <t>5/7</t>
  </si>
  <si>
    <t>IE001.CUSTOMS OFFICE OF TRANSIT.Reference number</t>
  </si>
  <si>
    <t>CUSTOMS OFFICE OF TRANSIT_Reference number</t>
  </si>
  <si>
    <t>R0906</t>
  </si>
  <si>
    <t>R906; R907; R908; TR0635; R910</t>
  </si>
  <si>
    <t>FD83</t>
  </si>
  <si>
    <t>Arrival date and time (estimated)</t>
  </si>
  <si>
    <t>IE001.CUSTOMS OFFICE OF TRANSIT.Arrival date and time (estimated)</t>
  </si>
  <si>
    <t>CUSTOMS OFFICE OF TRANSIT_Arrival date and time (estimated)</t>
  </si>
  <si>
    <t>Arrival Time</t>
  </si>
  <si>
    <t>an19</t>
  </si>
  <si>
    <t>C0598; G0002</t>
  </si>
  <si>
    <t>R660; C598</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</si>
  <si>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
Action for DIH to change Annex B.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
As per webex of 20190211, R0660 and R0022 will be removed from DI. New guideline (G0002) is introduced for date &amp; time data elements with the following wording: 'The exact Regular Expression is defined in the XSD'</t>
  </si>
  <si>
    <t>CUSTOMS OFFICE OF EXIT FOR TRANSIT</t>
  </si>
  <si>
    <t>IE001.CUSTOMS OFFICE OF EXIT FOR TRANSIT</t>
  </si>
  <si>
    <t>C0587; C0812</t>
  </si>
  <si>
    <t>During Transition Period, DG will not be used.</t>
  </si>
  <si>
    <t>As suggested by DG TAXUD, during webex of 20180823, a new DG: Customs office of exit for transit should be created, with Multiplicity equal to 9x</t>
  </si>
  <si>
    <t>IE001.CUSTOMS OFFICE OF EXIT FOR TRANSIT.Sequence number</t>
  </si>
  <si>
    <t>CUSTOMS OFFICE OF EXIT FOR TRANSIT_Sequence number</t>
  </si>
  <si>
    <t>IE001.CUSTOMS OFFICE OF EXIT FOR TRANSIT.Reference number</t>
  </si>
  <si>
    <t>CUSTOMS OFFICE OF EXIT FOR TRANSIT_Reference number</t>
  </si>
  <si>
    <t>3/22</t>
  </si>
  <si>
    <t>HOLDER OF THE TRANSIT PROCEDURE</t>
  </si>
  <si>
    <t>IE001.HOLDER OF THE TRANSIT PROCEDURE</t>
  </si>
  <si>
    <t>MESSAGE - (PRINCIPAL) TRADER</t>
  </si>
  <si>
    <t>3/23</t>
  </si>
  <si>
    <t>Identification number</t>
  </si>
  <si>
    <t>IE001.HOLDER OF THE TRANSIT PROCEDURE.Identification number</t>
  </si>
  <si>
    <t>HOLDER OF THE TRANSIT PROCEDURE_Identification number</t>
  </si>
  <si>
    <t>TIN</t>
  </si>
  <si>
    <t>an..17</t>
  </si>
  <si>
    <t>In case the trader has not provide the ID (valid is EOS database ) and the system retrieves the information from the database based on the info  of Name and Address.</t>
  </si>
  <si>
    <t> Following DIH harmonisation activity outcome, the following rename will be performed: Holder of the transit procedure identification No. will be renamed to Identification number. 
As per webex on 24/10/2018, C0250 was added in ADDRESS DG and DI Name. and R0850 will be assigned to identification number DI.</t>
  </si>
  <si>
    <t>FD253</t>
  </si>
  <si>
    <t>TIR holder identification number</t>
  </si>
  <si>
    <t>IE001.HOLDER OF THE TRANSIT PROCEDURE.TIR holder identification number</t>
  </si>
  <si>
    <t>HOLDER OF THE TRANSIT PROCEDURE_TIR holder identification number</t>
  </si>
  <si>
    <t>Holder ID TIR</t>
  </si>
  <si>
    <t>G0002; G0904</t>
  </si>
  <si>
    <t>C904</t>
  </si>
  <si>
    <t>As per TAXUD harmonization activity, TIR Holder Identification Number was renamed to TIR holder identification number.</t>
  </si>
  <si>
    <t>Name</t>
  </si>
  <si>
    <t>IE001.HOLDER OF THE TRANSIT PROCEDURE.Name</t>
  </si>
  <si>
    <t>HOLDER OF THE TRANSIT PROCEDURE_Name</t>
  </si>
  <si>
    <t>an..70</t>
  </si>
  <si>
    <t>E1104</t>
  </si>
  <si>
    <t>During Transition Priod, the converter validates the message against stricter rules. Therefore format is restricted to an..35.</t>
  </si>
  <si>
    <t>---ADDRESS</t>
  </si>
  <si>
    <t>IE001.HOLDER OF THE TRANSIT PROCEDURE.ADDRESS</t>
  </si>
  <si>
    <t>ADDRESS</t>
  </si>
  <si>
    <t>DG does not have a predecessor in NCTS P4 (unmapped), however the conversion is feasible since all related DEs are "Pass".</t>
  </si>
  <si>
    <t>Street and number</t>
  </si>
  <si>
    <t>IE001.HOLDER OF THE TRANSIT PROCEDURE.ADDRESS.Street and number</t>
  </si>
  <si>
    <t>ADDRESS_Street and number</t>
  </si>
  <si>
    <t>During Transition Period, the converter validates the message against stricter rules. Therefore format is restricted to an..35.</t>
  </si>
  <si>
    <t>Postcode</t>
  </si>
  <si>
    <t>IE001.HOLDER OF THE TRANSIT PROCEDURE.ADDRESS.Postcode</t>
  </si>
  <si>
    <t>ADDRESS_Postcode</t>
  </si>
  <si>
    <t>Postal Code</t>
  </si>
  <si>
    <t>C0505; E1102</t>
  </si>
  <si>
    <t xml:space="preserve">During Transition Period, when no value recorded the converter will pass the 'dash' value to 'Postal code' of NCTS P4. (Same approach with AES). 
</t>
  </si>
  <si>
    <t xml:space="preserve">1. Following DIH harmonisation activity outcome (as communicated on 20180907) data element Postcode format will change to an..10. 
2. As per workshop at 24/10/2018: A new condition (C0505)will be created with the following content: "IF the value of Country data item exists in CL505 THEN the Postcode is Optional ELSE the Postcode is Required"
The condition C0505 will be attached to 'Postcode' - Action 308
3. As per TAXUD verification, Postcode format was modified from an..10 to an..17.
</t>
  </si>
  <si>
    <t>City</t>
  </si>
  <si>
    <t>IE001.HOLDER OF THE TRANSIT PROCEDURE.ADDRESS.City</t>
  </si>
  <si>
    <t>ADDRESS_City</t>
  </si>
  <si>
    <t>Country</t>
  </si>
  <si>
    <t>IE001.HOLDER OF THE TRANSIT PROCEDURE.ADDRESS.Country</t>
  </si>
  <si>
    <t>ADDRESS_Country</t>
  </si>
  <si>
    <t>Country code</t>
  </si>
  <si>
    <t>CONTROL RESULT</t>
  </si>
  <si>
    <t>IE001.CONTROL RESULT</t>
  </si>
  <si>
    <t>MESSAGE - CONTROL RESULT</t>
  </si>
  <si>
    <t>FD62</t>
  </si>
  <si>
    <t>Code</t>
  </si>
  <si>
    <t>IE001.CONTROL RESULT.Code</t>
  </si>
  <si>
    <t>CONTROL RESULT_Code</t>
  </si>
  <si>
    <t>Control Result Code</t>
  </si>
  <si>
    <t>an2</t>
  </si>
  <si>
    <t>CL047</t>
  </si>
  <si>
    <t>R0903</t>
  </si>
  <si>
    <t>R903</t>
  </si>
  <si>
    <t>As per TAXUD harmonization activity, CONTROL RESULT. Control Result Code was renamed to Control result code</t>
  </si>
  <si>
    <t>FD86</t>
  </si>
  <si>
    <t>Limit date</t>
  </si>
  <si>
    <t>IE001.CONTROL RESULT.Limit date</t>
  </si>
  <si>
    <t>CONTROL RESULT_Limit date</t>
  </si>
  <si>
    <t>Date Limit</t>
  </si>
  <si>
    <t>Date format in NCTS P5 will permanently change to "yyyy '-' MM '-' dd" with regular expression "\d{4}-\d{2}-\d{2}" (W3C XML Schema specification). 
As per TAXUD harmonization activity, Date Limit was renamed to Limit date.
As per webex of 20190211, R0660 and R0022 will be removed from DI. New guideline (G0002) is introduced for date &amp; time data elements with the following wording: 'The exact Regular Expression is defined in the XSD'</t>
  </si>
  <si>
    <t>Text</t>
  </si>
  <si>
    <t>IE001.CONTROL RESULT.Text</t>
  </si>
  <si>
    <t>CONTROL RESULT_Text</t>
  </si>
  <si>
    <t>an..512</t>
  </si>
  <si>
    <t>DE does not have a predecessor in NCTS P4 (unmapped). No issue for Upgrade since the DE is 'O'.</t>
  </si>
  <si>
    <t>DE does not have a predecessor in NCTS P4 (unmapped). Loss of information is acceptable.</t>
  </si>
  <si>
    <t>Risk analysis identification</t>
  </si>
  <si>
    <t>IE001.CONTROL RESULT.Risk analysis identification</t>
  </si>
  <si>
    <t>CONTROL RESULT_Risk analysis identification</t>
  </si>
  <si>
    <t>an1</t>
  </si>
  <si>
    <t>RISK ANALYSIS</t>
  </si>
  <si>
    <t>IE001.RISK ANALYSIS</t>
  </si>
  <si>
    <t>MESSAGE - RISK ANALYSIS</t>
  </si>
  <si>
    <t>99999x</t>
  </si>
  <si>
    <t>999x</t>
  </si>
  <si>
    <t>C0251; C0812; E1402</t>
  </si>
  <si>
    <t>R821; C186</t>
  </si>
  <si>
    <t>1. Multiplicity of the data group will be permanently set from 999x to 9999x. 
2. During Transition Period, a Technical Rule will be applied to limit the multiplicity from 9999x to 999x.</t>
  </si>
  <si>
    <t>Νο issue for Downgrade. Multiplicity of the data group will be set to 9999x via an RfC. During Transition Period, a technical rule will be applied to limit the multiplicity from 9999x to 999x.</t>
  </si>
  <si>
    <t>Multiplicity will permanently change from 9999x to 999999x (HOUSE CONSIGNMENT 999x * HOUSE CONSIGNMENT.CONSIGNMENT ITEM 999x). 
As per TSS Harmonization, HOUSE CONSIGNMENT data Group multiplicity was modified to 99x and RISK ANALYSIS to 9999x.</t>
  </si>
  <si>
    <t>IE001.RISK ANALYSIS.Sequence number</t>
  </si>
  <si>
    <t>RISK ANALYSIS_Sequence number</t>
  </si>
  <si>
    <t>FD179</t>
  </si>
  <si>
    <t>Item number</t>
  </si>
  <si>
    <t>IE001.RISK ANALYSIS.Item number</t>
  </si>
  <si>
    <t>RISK ANALYSIS_Item number</t>
  </si>
  <si>
    <t>Item Number involved</t>
  </si>
  <si>
    <t>G0003; R0021</t>
  </si>
  <si>
    <t>1. Format will permanently change from n..5 to n..6.
2. Rule 'R0829' will be created: 
" 'Item number' value '0' means "All Good Items" while when value 'Item number' value is not present "No related Goods Item"
3. R0021 to be replaced by R0052</t>
  </si>
  <si>
    <t>---RISK ANALYSIS RESULT</t>
  </si>
  <si>
    <t>IE001.RISK ANALYSIS.RISK ANALYSIS RESULT</t>
  </si>
  <si>
    <t>RISK ANALYSIS RESULT</t>
  </si>
  <si>
    <t>DG does not have a predecessor in NCTS P4.</t>
  </si>
  <si>
    <t>DG does not have a predecessor in NCTS P4 (unmapped). Loss of information is acceptable.</t>
  </si>
  <si>
    <t>FD231</t>
  </si>
  <si>
    <t>IE001.RISK ANALYSIS.RISK ANALYSIS RESULT.Code</t>
  </si>
  <si>
    <t>RISK ANALYSIS RESULT_Code</t>
  </si>
  <si>
    <t>Risk Analysis result code</t>
  </si>
  <si>
    <t>B1820; B1821; E1101; G0002; R0993</t>
  </si>
  <si>
    <t>TR9175</t>
  </si>
  <si>
    <t>During Transition period, the converter validates the message against stricter rules. Therefore format is restricted to an..5.</t>
  </si>
  <si>
    <t>As agreed during workshop of 20180828, CL737 currently used in ICS2 to be applied in Risk Analysis Result Coded. R0993 assigned.
As per TSS Harmonization, ‘Risk Analysis Result Coded’ was renamed to ‘Risk analysis result code’. </t>
  </si>
  <si>
    <t>FD232</t>
  </si>
  <si>
    <t>IE001.RISK ANALYSIS.RISK ANALYSIS RESULT.Text</t>
  </si>
  <si>
    <t>RISK ANALYSIS RESULT_Text</t>
  </si>
  <si>
    <t>Risk Analysis text</t>
  </si>
  <si>
    <t>E1116</t>
  </si>
  <si>
    <t xml:space="preserve">As per TSS Harmonization, ‘Risk Analysis Result Text’ was renamed to ‘Risk analysis result text’. </t>
  </si>
  <si>
    <t>CONSIGNMENT</t>
  </si>
  <si>
    <t>IE001.CONSIGNMENT</t>
  </si>
  <si>
    <t>DG does not have a predecessor in NCTS P4 (unmapped), however the conversion is not feasible since not all related DEs are "Pass".</t>
  </si>
  <si>
    <t>7/2</t>
  </si>
  <si>
    <t>Container indicator</t>
  </si>
  <si>
    <t>IE001.CONSIGNMENT.Container indicator</t>
  </si>
  <si>
    <t>CONSIGNMENT_Container indicator</t>
  </si>
  <si>
    <t>Containerised indicator</t>
  </si>
  <si>
    <t>Renamed from 'Container' to 'Container Indicator '</t>
  </si>
  <si>
    <t>Inland mode of transport</t>
  </si>
  <si>
    <t>IE001.CONSIGNMENT.Inland mode of transport</t>
  </si>
  <si>
    <t>CONSIGNMENT_Inland mode of transport</t>
  </si>
  <si>
    <t>5/8</t>
  </si>
  <si>
    <t>Country of destination</t>
  </si>
  <si>
    <t>IE001.CONSIGNMENT.Country of destination</t>
  </si>
  <si>
    <t>CONSIGNMENT_Country of destination</t>
  </si>
  <si>
    <t>Country of destination code</t>
  </si>
  <si>
    <t>C0343</t>
  </si>
  <si>
    <t>C0140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</si>
  <si>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t>
  </si>
  <si>
    <t>3/31</t>
  </si>
  <si>
    <t>---CARRIER</t>
  </si>
  <si>
    <t>IE001.CONSIGNMENT.CARRIER</t>
  </si>
  <si>
    <t>CARRIER</t>
  </si>
  <si>
    <t>MESSAGE - (CARRIER) TRADER</t>
  </si>
  <si>
    <t>C0186; C0812</t>
  </si>
  <si>
    <t>R0181; C186</t>
  </si>
  <si>
    <t>3/32</t>
  </si>
  <si>
    <t>IE001.CONSIGNMENT.CARRIER.Identification number</t>
  </si>
  <si>
    <t>CARRIER_Identification number</t>
  </si>
  <si>
    <t>G0002; R0840</t>
  </si>
  <si>
    <t>1. Renamed from 'Carrier identification No.' to 'Identification number'
2. Optionality changed from 'O' to 'R'
3. As per webex on 24/10/2018, C0250 was added in ADDRESS DG and DI Name. and R0840 will be assigned to identification number DI.</t>
  </si>
  <si>
    <t>------COMMUNICATION</t>
  </si>
  <si>
    <t>IE001.CONSIGNMENT.CARRIER.COMMUNICATION</t>
  </si>
  <si>
    <t>COMMUNICATION</t>
  </si>
  <si>
    <t>Upgrade: The Data group is optional thus there is no conversion issue. 
Downgrade: Acceptable loss of information </t>
  </si>
  <si>
    <t>Type</t>
  </si>
  <si>
    <t>IE001.CONSIGNMENT.CARRIER.COMMUNICATION.Type</t>
  </si>
  <si>
    <t>COMMUNICATION_Type</t>
  </si>
  <si>
    <t>an..3</t>
  </si>
  <si>
    <t>CL707</t>
  </si>
  <si>
    <t>DE does not have a predecessor in NCTS P4 (unmapped), however the conversion is feasible since the respective DG optionality is 'O'.</t>
  </si>
  <si>
    <t>As per TSS harmonization activity, CONSIGNMENT.CARRIER.COMMUNICATIONT.Type was introduced.</t>
  </si>
  <si>
    <t>Identifier</t>
  </si>
  <si>
    <t>IE001.CONSIGNMENT.CARRIER.COMMUNICATION.Identifier</t>
  </si>
  <si>
    <t>COMMUNICATION_Identifier</t>
  </si>
  <si>
    <t>1. As per TSS harmonization activity, CONSIGNMENT.CARRIER.COMMUNICATIONT. Telephone number was renamed to Identifier.
2. As per TAXUD verification, format changed from an..50 to an..512</t>
  </si>
  <si>
    <t>3/7</t>
  </si>
  <si>
    <t>---CONSIGNOR</t>
  </si>
  <si>
    <t>IE001.CONSIGNMENT.CONSIGNOR</t>
  </si>
  <si>
    <t>CONSIGNOR</t>
  </si>
  <si>
    <t>MESSAGE - (CONSIGNOR) TRADER</t>
  </si>
  <si>
    <t>`1x</t>
  </si>
  <si>
    <t>C0349</t>
  </si>
  <si>
    <t>R010</t>
  </si>
  <si>
    <t>8. Rules &amp; Conditions issues</t>
  </si>
  <si>
    <t>1. During the workshop of 20180828, it has been agreed that below instances of Consignor will be used in IE structure: _x000D_
CONSIGNMENT.CONSIGNOR (3/7)_x000D_
HOUSE COΝSIGNMENT.CONSIGNOR (3/7)_x000D_
2. C0341 assigned to CONSIGNMENT.CONSIGNOR &amp;&amp; HOUSE CONSIGNMENT.CONSIGNOR is replaced by C0349 (C0339 was not depicting accurately new DG structure)</t>
  </si>
  <si>
    <t>3/8</t>
  </si>
  <si>
    <t>IE001.CONSIGNMENT.CONSIGNOR.Identification number</t>
  </si>
  <si>
    <t>CONSIGNOR_Identification number</t>
  </si>
  <si>
    <t> Following DIH harmonisation activity outcome, DE to be renamed to Identification number
As per webex on 24/10/2018, C0250 was added in ADDRESS DG and DI Name. and R0840 will be assigned to identification number DI.</t>
  </si>
  <si>
    <t>IE001.CONSIGNMENT.CONSIGNOR.Name</t>
  </si>
  <si>
    <t>CONSIGNOR_Name</t>
  </si>
  <si>
    <t>------ADDRESS</t>
  </si>
  <si>
    <t>IE001.CONSIGNMENT.CONSIGNOR.ADDRESS</t>
  </si>
  <si>
    <t>IE001.CONSIGNMENT.CONSIGNOR.ADDRESS.Street and number</t>
  </si>
  <si>
    <t>IE001.CONSIGNMENT.CONSIGNOR.ADDRESS.Postcode</t>
  </si>
  <si>
    <t>IE001.CONSIGNMENT.CONSIGNOR.ADDRESS.City</t>
  </si>
  <si>
    <t>IE001.CONSIGNMENT.CONSIGNOR.ADDRESS.Country</t>
  </si>
  <si>
    <t>3/9</t>
  </si>
  <si>
    <t>---CONSIGNEE</t>
  </si>
  <si>
    <t>IE001.CONSIGNMENT.CONSIGNEE</t>
  </si>
  <si>
    <t>CONSIGNEE</t>
  </si>
  <si>
    <t>MESSAGE - (CONSIGNEE) TRADER</t>
  </si>
  <si>
    <t>C0001</t>
  </si>
  <si>
    <t xml:space="preserve">C001; R011;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</si>
  <si>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As per webex of 20190211 decisions, C0186 will be removed from all DG Consignee instances.</t>
  </si>
  <si>
    <t>3/10</t>
  </si>
  <si>
    <t>IE001.CONSIGNMENT.CONSIGNEE.Identification number</t>
  </si>
  <si>
    <t>CONSIGNEE_Identification number</t>
  </si>
  <si>
    <t>B2101; G0002</t>
  </si>
  <si>
    <t> Following DIH harmonisation activity outcome, DE to be renamed to Identification number
As per webex on 24/10/2018, C0250 was added in ADDRESS DG and DI Name. and R0840 will be assigned to identification number DI.
R0012 was removed.</t>
  </si>
  <si>
    <t>IE001.CONSIGNMENT.CONSIGNEE.Name</t>
  </si>
  <si>
    <t>CONSIGNEE_Name</t>
  </si>
  <si>
    <t>IE001.CONSIGNMENT.CONSIGNEE.ADDRESS</t>
  </si>
  <si>
    <t>DG does not have a predecessor in NCTS P4 (unmapped), however the conversion is feasible since the respective DG is considered as Optional in Annex B for NCTS.</t>
  </si>
  <si>
    <t>IE001.CONSIGNMENT.CONSIGNEE.ADDRESS.Street and number</t>
  </si>
  <si>
    <t>IE001.CONSIGNMENT.CONSIGNEE.ADDRESS.Postcode</t>
  </si>
  <si>
    <t>IE001.CONSIGNMENT.CONSIGNEE.ADDRESS.City</t>
  </si>
  <si>
    <t>IE001.CONSIGNMENT.CONSIGNEE.ADDRESS.Country</t>
  </si>
  <si>
    <t>3/37</t>
  </si>
  <si>
    <t>---ADDITIONAL SUPPLY CHAIN ACTOR</t>
  </si>
  <si>
    <t>IE001.CONSIGNMENT.ADDITIONAL SUPPLY CHAIN ACTOR</t>
  </si>
  <si>
    <t>ADDITIONAL SUPPLY CHAIN ACTOR</t>
  </si>
  <si>
    <t>99x</t>
  </si>
  <si>
    <t>C0342</t>
  </si>
  <si>
    <t>DG is optional as per Annex B. No issue for Upgrade</t>
  </si>
  <si>
    <t xml:space="preserve">Following DIH harmonisation activity outcome, Data Group 'ADDITIONAL SUPPLY CHAIN ACTOR(S) IDENTIFICATION N°' will be renamed to 'ADDITIONAL SUPPLY CHAIN ACTOR'
"No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"_x000D_
</t>
  </si>
  <si>
    <t>IE001.CONSIGNMENT.ADDITIONAL SUPPLY CHAIN ACTOR.Sequence number</t>
  </si>
  <si>
    <t>ADDITIONAL SUPPLY CHAIN ACTOR_Sequence number</t>
  </si>
  <si>
    <t>Role</t>
  </si>
  <si>
    <t>IE001.CONSIGNMENT.ADDITIONAL SUPPLY CHAIN ACTOR.Role</t>
  </si>
  <si>
    <t>ADDITIONAL SUPPLY CHAIN ACTOR_Role</t>
  </si>
  <si>
    <t>a..3</t>
  </si>
  <si>
    <t>CL704</t>
  </si>
  <si>
    <t>Following DIH harmonisation activity outcome, 1st Data Element: 'Role code' will be renamed to 'Role' with optionality 'R' 
As per TAXUD input on 20181119, CL160 was removed and replaced by CL704.</t>
  </si>
  <si>
    <t>IE001.CONSIGNMENT.ADDITIONAL SUPPLY CHAIN ACTOR.Identification number</t>
  </si>
  <si>
    <t>ADDITIONAL SUPPLY CHAIN ACTOR_Identification number</t>
  </si>
  <si>
    <t>Following DIH harmonisation activity outcome, 2nd Data Element: 'Identifier' will be renamed to 'Identification number'</t>
  </si>
  <si>
    <t>---TRANSPORT EQUIPMENT</t>
  </si>
  <si>
    <t>IE001.CONSIGNMENT.TRANSPORT EQUIPMENT</t>
  </si>
  <si>
    <t>TRANSPORT EQUIPMENT</t>
  </si>
  <si>
    <t>MESSAGE - GOODS ITEM - CONTAINERS</t>
  </si>
  <si>
    <t>9999x</t>
  </si>
  <si>
    <t>C0872</t>
  </si>
  <si>
    <t>C055</t>
  </si>
  <si>
    <t xml:space="preserve">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 
</t>
  </si>
  <si>
    <t>IE001.CONSIGNMENT.TRANSPORT EQUIPMENT.Sequence number</t>
  </si>
  <si>
    <t>TRANSPORT EQUIPMENT_Sequence number</t>
  </si>
  <si>
    <t>7/10</t>
  </si>
  <si>
    <t>Container identification number</t>
  </si>
  <si>
    <t>IE001.CONSIGNMENT.TRANSPORT EQUIPMENT.Container identification number</t>
  </si>
  <si>
    <t>TRANSPORT EQUIPMENT_Container identification number</t>
  </si>
  <si>
    <t>Container number</t>
  </si>
  <si>
    <t/>
  </si>
  <si>
    <t>C0055; G0002</t>
  </si>
  <si>
    <t xml:space="preserve">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
</t>
  </si>
  <si>
    <t>7/18</t>
  </si>
  <si>
    <t>Number of seals</t>
  </si>
  <si>
    <t>IE001.CONSIGNMENT.TRANSPORT EQUIPMENT.Number of seals</t>
  </si>
  <si>
    <t>TRANSPORT EQUIPMENT_Number of seals</t>
  </si>
  <si>
    <t>MESSAGE - SEALS INFO</t>
  </si>
  <si>
    <t>Seals number</t>
  </si>
  <si>
    <t>n..4</t>
  </si>
  <si>
    <t>R0021; R0165; R0448</t>
  </si>
  <si>
    <t>1. 'Number of seals' format will remain an..4 (even though DG multiplicity permanently changed from 9999x to 99x).
2. R0021 will apply to this Data Element to allow '0' value for this field.</t>
  </si>
  <si>
    <t>------SEAL</t>
  </si>
  <si>
    <t>IE001.CONSIGNMENT.TRANSPORT EQUIPMENT.SEAL</t>
  </si>
  <si>
    <t>SEAL</t>
  </si>
  <si>
    <t>MESSAGE - SEALS INFO - SEALS ID</t>
  </si>
  <si>
    <t>C0569; R0165</t>
  </si>
  <si>
    <t>4. DG Repetitions mismatches</t>
  </si>
  <si>
    <t>Αll seals, recorded in NCTSP4, shall be listed under the first container in NCTS.P5.</t>
  </si>
  <si>
    <t>1. C0569 will be assigned to the DG
2. Optionality will permanently change to 'D'
3. SEAL group multiplicity is set to 99x (from 9999x).</t>
  </si>
  <si>
    <t>IE001.CONSIGNMENT.TRANSPORT EQUIPMENT.SEAL.Sequence number</t>
  </si>
  <si>
    <t>SEAL_Sequence number</t>
  </si>
  <si>
    <t>IE001.CONSIGNMENT.TRANSPORT EQUIPMENT.SEAL.Identifier</t>
  </si>
  <si>
    <t>SEAL_Identifier</t>
  </si>
  <si>
    <t>Seals identity</t>
  </si>
  <si>
    <t>an..20</t>
  </si>
  <si>
    <t>Following DIH harmonisation activity outcome, Data Element will be renamed from Seal identifier to Identifier. </t>
  </si>
  <si>
    <t>------GOODS REFERENCE</t>
  </si>
  <si>
    <t>IE001.CONSIGNMENT.TRANSPORT EQUIPMENT.GOODS REFERENCE</t>
  </si>
  <si>
    <t>GOODS REFERENCE</t>
  </si>
  <si>
    <t>C0670; G0670</t>
  </si>
  <si>
    <t>The convertor shall fill in the data group based on the Good item number - container relation of the NCTS-P4 message. Thus for every container number the respective goods item number shall be filled in. </t>
  </si>
  <si>
    <t>New condition C0872 has been assigned to DG: IF ‘Container indicator’= 1  AND the data group SEALS is used _x000D_
THEN the data item is Required _x000D_
ELSE  it is Optional except where additional conditions _x000D_
or rules for the same data group/attribute imply something else.</t>
  </si>
  <si>
    <t>IE001.CONSIGNMENT.TRANSPORT EQUIPMENT.GOODS REFERENCE.Sequence number</t>
  </si>
  <si>
    <t>GOODS REFERENCE_Sequence number</t>
  </si>
  <si>
    <t>Goods item identifier</t>
  </si>
  <si>
    <t>IE001.CONSIGNMENT.TRANSPORT EQUIPMENT.GOODS REFERENCE.Goods item identifier</t>
  </si>
  <si>
    <t>GOODS REFERENCE_Goods item identifier</t>
  </si>
  <si>
    <t>G0006</t>
  </si>
  <si>
    <t>As per NA-DE proposal and agreement on the 28-29/8 Workshop the following structural change shall take place:_x000D_
1.'Transport Equipment' data group shall be removed from CONSIGNMENT.HOUSE CONSIGNMENT.CONSIGNMENT ITEM  and CONSIGNMENT.HOUSE CONSIGNMENT levels._x000D_
2.Under Consignment\Transport Equipment a new data group is added “Goods Reference”.</t>
  </si>
  <si>
    <t>7/7</t>
  </si>
  <si>
    <t>---DEPARTURE TRANSPORT MEANS</t>
  </si>
  <si>
    <t>IE001.CONSIGNMENT.DEPARTURE TRANSPORT MEANS</t>
  </si>
  <si>
    <t>DEPARTURE TRANSPORT MEANS</t>
  </si>
  <si>
    <t>C0339; E1406; R0855</t>
  </si>
  <si>
    <t>DG does not have a predecessor in NCTS P4 (unmapped). Conversion is not feasible since not all related DEs are "Pass".</t>
  </si>
  <si>
    <t>As per workshop of 20180828 decision, dg multiplicity will change to 999x</t>
  </si>
  <si>
    <t>IE001.CONSIGNMENT.DEPARTURE TRANSPORT MEANS.Sequence number</t>
  </si>
  <si>
    <t>DEPARTURE TRANSPORT MEANS_Sequence number</t>
  </si>
  <si>
    <t>Type of identification</t>
  </si>
  <si>
    <t>IE001.CONSIGNMENT.DEPARTURE TRANSPORT MEANS.Type of identification</t>
  </si>
  <si>
    <t>DEPARTURE TRANSPORT MEANS_Type of identification</t>
  </si>
  <si>
    <t>n2</t>
  </si>
  <si>
    <t>CL750</t>
  </si>
  <si>
    <t>C0384</t>
  </si>
  <si>
    <t>DE does not have a predecessor in NCTS P4 (unmapped). During Transition Period, technical rule to be applied to set optionality from 'D' to 'O'.</t>
  </si>
  <si>
    <t>As per DG TAXUD Suggestion CL ID will be modified from CL161 to CL750</t>
  </si>
  <si>
    <t>IE001.CONSIGNMENT.DEPARTURE TRANSPORT MEANS.Identification number</t>
  </si>
  <si>
    <t>DEPARTURE TRANSPORT MEANS_Identification number</t>
  </si>
  <si>
    <t>Identity of means of transport at departure (exp/trans)</t>
  </si>
  <si>
    <t>an..27</t>
  </si>
  <si>
    <t>C0384; E1103; G0002</t>
  </si>
  <si>
    <t>TR0035; TR9090</t>
  </si>
  <si>
    <t>During Transition Period, the converter validates the message against stricter rules Therefore format is restricted to an..27.</t>
  </si>
  <si>
    <t>7/8</t>
  </si>
  <si>
    <t>Nationality</t>
  </si>
  <si>
    <t>IE001.CONSIGNMENT.DEPARTURE TRANSPORT MEANS.Nationality</t>
  </si>
  <si>
    <t>DEPARTURE TRANSPORT MEANS_Nationality</t>
  </si>
  <si>
    <t>Nationality of means of transport at departure</t>
  </si>
  <si>
    <t>C0385</t>
  </si>
  <si>
    <t>TR0035; TR9095</t>
  </si>
  <si>
    <t>Following DIH harmonisation activity outcome, Data Element will be renamed from Nationality of means of transport at departure to Nationality</t>
  </si>
  <si>
    <t>5/20</t>
  </si>
  <si>
    <t>---COUNTRIES OF ROUTING OF CONSIGNMENT</t>
  </si>
  <si>
    <t>IE001.CONSIGNMENT.COUNTRIES OF ROUTING OF CONSIGNMENT</t>
  </si>
  <si>
    <t>COUNTRIES OF ROUTING OF CONSIGNMENT</t>
  </si>
  <si>
    <t>MESSAGE - ITINERARY</t>
  </si>
  <si>
    <t>C0587</t>
  </si>
  <si>
    <t>C186; C587</t>
  </si>
  <si>
    <t>No issue for Upgrade. DG is not used in case Security equals to '0'or '1'.</t>
  </si>
  <si>
    <t>Following DIH harmonisation activity outcome Data Group 'ITINERARY' will be renamed to 'Countries of routing of consignment'</t>
  </si>
  <si>
    <t>IE001.CONSIGNMENT.COUNTRIES OF ROUTING OF CONSIGNMENT.Sequence number</t>
  </si>
  <si>
    <t>COUNTRIES OF ROUTING OF CONSIGNMENT_Sequence number</t>
  </si>
  <si>
    <t>IE001.CONSIGNMENT.COUNTRIES OF ROUTING OF CONSIGNMENT.Country</t>
  </si>
  <si>
    <t>COUNTRIES OF ROUTING OF CONSIGNMENT_Country</t>
  </si>
  <si>
    <t>Country of routing code</t>
  </si>
  <si>
    <t>Following DIH harmonisation activity outcome Data Element 'Countries of routing codes' will be renamed to 'Country'</t>
  </si>
  <si>
    <t>7/14</t>
  </si>
  <si>
    <t>---ACTIVE BORDER TRANSPORT MEANS</t>
  </si>
  <si>
    <t>IE001.CONSIGNMENT.ACTIVE BORDER TRANSPORT MEANS</t>
  </si>
  <si>
    <t>ACTIVE BORDER TRANSPORT MEANS</t>
  </si>
  <si>
    <t>C0186; C0191; C0399; C0908</t>
  </si>
  <si>
    <t>RFC to be created to transform/rephrase R0069 into a Condition. R0069 replaced by C0908.
Following DIH harmonisation activity outcome, Data Group will be renamed from BORDER TRANSPORT MEANS to ACTIVE BORDER TRANSPORT MEANS</t>
  </si>
  <si>
    <t>IE001.CONSIGNMENT.ACTIVE BORDER TRANSPORT MEANS.Type of identification</t>
  </si>
  <si>
    <t>ACTIVE BORDER TRANSPORT MEANS_Type of identification</t>
  </si>
  <si>
    <t>C0011; C0023</t>
  </si>
  <si>
    <t>During transition period, a constant value will be set by the converter. The CL750 should be updated with this constant value which will be applicable only for TP. Considering that the C0399 is going to be disabled for the Transition Period, the Reduced dataset indicator does not affect the proposed resolution per scenario.</t>
  </si>
  <si>
    <t>DE will not be used during the Transition Period. Technical Rule will be created.
As per DG TAXUD Suggestion CL ID will be modified from CL161 to CL750</t>
  </si>
  <si>
    <t>IE001.CONSIGNMENT.ACTIVE BORDER TRANSPORT MEANS.Identification number</t>
  </si>
  <si>
    <t>ACTIVE BORDER TRANSPORT MEANS_Identification number</t>
  </si>
  <si>
    <t>Identity of means of transport crossing border</t>
  </si>
  <si>
    <t>C0011; C0023; E1103; G0002</t>
  </si>
  <si>
    <t>C011</t>
  </si>
  <si>
    <t>No issue for Upgrade. During Transition period, C0399 should be disabled (Reduced dataset indicator will not be used).</t>
  </si>
  <si>
    <t>During Transition Period, the converter validates the message against stricter rules. Therefore, data item format is restricted to an..27. C0399 should be disabled (Reduced dataset indicator will not be used).</t>
  </si>
  <si>
    <t>A technical rule should be applied to restrict the format to an..27 for the TP</t>
  </si>
  <si>
    <t>7/15</t>
  </si>
  <si>
    <t>IE001.CONSIGNMENT.ACTIVE BORDER TRANSPORT MEANS.Nationality</t>
  </si>
  <si>
    <t>ACTIVE BORDER TRANSPORT MEANS_Nationality</t>
  </si>
  <si>
    <t>Nationality of means of transport crossing border</t>
  </si>
  <si>
    <t>C0010</t>
  </si>
  <si>
    <t>R036; C010</t>
  </si>
  <si>
    <t>During Transition period,  C0399 should be disabled (Reduced dataset indicator will not be used).</t>
  </si>
  <si>
    <t xml:space="preserve">Following DIH harmonisation activity outcome, Data Element will be renamed from 'Nationality of active means of transport crossing the border' to 'Nationality'. 
During Transition period,  C0399 should be disabled (Reduced dataset indicator will not be used).
C0010 will be modified according to action #200
</t>
  </si>
  <si>
    <t>FD67</t>
  </si>
  <si>
    <t>Conveyance reference number</t>
  </si>
  <si>
    <t>IE001.CONSIGNMENT.ACTIVE BORDER TRANSPORT MEANS.Conveyance reference number</t>
  </si>
  <si>
    <t>ACTIVE BORDER TRANSPORT MEANS_Conveyance reference number</t>
  </si>
  <si>
    <t>C0531; G0002; R0315</t>
  </si>
  <si>
    <t>C531</t>
  </si>
  <si>
    <t>5/21</t>
  </si>
  <si>
    <t>---PLACE OF LOADING</t>
  </si>
  <si>
    <t>IE001.CONSIGNMENT.PLACE OF LOADING</t>
  </si>
  <si>
    <t>PLACE OF LOADING</t>
  </si>
  <si>
    <t>C0186; C0191</t>
  </si>
  <si>
    <t>DG does not have a predecessor in NCTS P4 (unmapped). Conversion is feasible since all related DEs are "Pass".</t>
  </si>
  <si>
    <t xml:space="preserve">As per webexex on 13/11/2018, this data group is required for the F columns (ENS) it is recommended to be dependent with the C0191 connected to DG. </t>
  </si>
  <si>
    <t>UN LOCODE</t>
  </si>
  <si>
    <t>IE001.CONSIGNMENT.PLACE OF LOADING.UN LOCODE</t>
  </si>
  <si>
    <t>PLACE OF LOADING_UN LOCODE</t>
  </si>
  <si>
    <t>No issue for Upgrade, since optionality of DI is set to O</t>
  </si>
  <si>
    <t>DE name changed from UN/LOCODE to UN LOCODE due to CSE limitations.
As per workshop of 20190308, mapping of DI UNLOCODE will be mofified and dummy value QU = Countries not specified.</t>
  </si>
  <si>
    <t>IE001.CONSIGNMENT.PLACE OF LOADING.Country</t>
  </si>
  <si>
    <t>PLACE OF LOADING_Country</t>
  </si>
  <si>
    <t>C0387</t>
  </si>
  <si>
    <t>During transition period, a constant value QU (=Country not specified) will be set by the converter.</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</si>
  <si>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</si>
  <si>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Location</t>
  </si>
  <si>
    <t>IE001.CONSIGNMENT.PLACE OF LOADING.Location</t>
  </si>
  <si>
    <t>PLACE OF LOADING_Location</t>
  </si>
  <si>
    <t>Place of loading, code</t>
  </si>
  <si>
    <t>C0387; E1114</t>
  </si>
  <si>
    <t>C191</t>
  </si>
  <si>
    <t xml:space="preserve">Due to format discrepancies E1114 will be used to restrict format from an..35 to an..17 during TP. No issue for Upgrade due to C0387. </t>
  </si>
  <si>
    <t>As per webexex on 13/11/2018, Location DE to be D with C0387 
During TP an E1114  will be assigned to the DI, as to restrict the format to an..35</t>
  </si>
  <si>
    <t>5/22</t>
  </si>
  <si>
    <t>---PLACE OF UNLOADING</t>
  </si>
  <si>
    <t>IE001.CONSIGNMENT.PLACE OF UNLOADING</t>
  </si>
  <si>
    <t>PLACE OF UNLOADING</t>
  </si>
  <si>
    <t>C0186; C0191; C0812</t>
  </si>
  <si>
    <t>IE001.CONSIGNMENT.PLACE OF UNLOADING.UN LOCODE</t>
  </si>
  <si>
    <t>PLACE OF UNLOADING_UN LOCODE</t>
  </si>
  <si>
    <t>1. As per webex on 13/11/2018, C0387 will be removed and optionality will be change to 'O'.
2. DE name changed from UN/LOCODE to UN LOCODE due to CSE limitations.
As per workshop of 20190308, mapping of DI UNLOCODE will be mofified and dummy value QU = Countries not specified.</t>
  </si>
  <si>
    <t>IE001.CONSIGNMENT.PLACE OF UNLOADING.Country</t>
  </si>
  <si>
    <t>PLACE OF UNLOADING_Country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</si>
  <si>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t>
  </si>
  <si>
    <t>IE001.CONSIGNMENT.PLACE OF UNLOADING.Location</t>
  </si>
  <si>
    <t>PLACE OF UNLOADING_Location</t>
  </si>
  <si>
    <t>Place of unloading, code</t>
  </si>
  <si>
    <t>C186;
C589</t>
  </si>
  <si>
    <t>1. As per webex on 13/11/2018, C0487 will apply to Location. </t>
  </si>
  <si>
    <t>2/2</t>
  </si>
  <si>
    <t>---ADDITIONAL INFORMATION</t>
  </si>
  <si>
    <t>IE001.CONSIGNMENT.ADDITIONAL INFORMATION</t>
  </si>
  <si>
    <t>ADDITIONAL INFORMATION</t>
  </si>
  <si>
    <t>E1602; G0825</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</si>
  <si>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
3. DG instance in MC will not be used during Transition period</t>
  </si>
  <si>
    <t>IE001.CONSIGNMENT.ADDITIONAL INFORMATION.Sequence number</t>
  </si>
  <si>
    <t>ADDITIONAL INFORMATION_Sequence number</t>
  </si>
  <si>
    <t>IE001.CONSIGNMENT.ADDITIONAL INFORMATION.Code</t>
  </si>
  <si>
    <t>ADDITIONAL INFORMATION_Code</t>
  </si>
  <si>
    <t>an5</t>
  </si>
  <si>
    <t>CL039</t>
  </si>
  <si>
    <t xml:space="preserve">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t>
  </si>
  <si>
    <t>IE001.CONSIGNMENT.ADDITIONAL INFORMATION.Text</t>
  </si>
  <si>
    <t>ADDITIONAL INFORMATION_Text</t>
  </si>
  <si>
    <t>Based on the condition C0393 the ‘Free text’ cannot be used since the 'Additional information' is used ('R'). Data element optionality to be changed from ‘D’ to ‘O’. C0393 will be permanently removed.</t>
  </si>
  <si>
    <t>2/3</t>
  </si>
  <si>
    <t>---SUPPORTING DOCUMENTS</t>
  </si>
  <si>
    <t>IE001.CONSIGNMENT.SUPPORTING DOCUMENTS</t>
  </si>
  <si>
    <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</si>
  <si>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DG instance in MC will not be used during transition period.</t>
  </si>
  <si>
    <t>IE001.CONSIGNMENT.SUPPORTING DOCUMENTS.Sequence number</t>
  </si>
  <si>
    <t>SUPPORTING DOCUMENTS_Sequence number</t>
  </si>
  <si>
    <t>IE001.CONSIGNMENT.SUPPORTING DOCUMENTS.Type</t>
  </si>
  <si>
    <t>SUPPORTING DOCUMENTS_Type</t>
  </si>
  <si>
    <t>an4</t>
  </si>
  <si>
    <t>CL013</t>
  </si>
  <si>
    <t>Following DIH harmonisation activity outcome, DI will be renamed to Type.</t>
  </si>
  <si>
    <t>IE001.CONSIGNMENT.SUPPORTING DOCUMENTS.Reference number</t>
  </si>
  <si>
    <t>SUPPORTING DOCUMENTS_Reference number</t>
  </si>
  <si>
    <t>R0021</t>
  </si>
  <si>
    <t>Following DIH harmonisation activity outcome, DI will be renamed to Reference number. Format will be set to an..70.
R0320 was removed from Data elemnt as SUPPORTING DOCUMENTS_Type is R.
As per webex on 24/10/2018, R0021 was added in SUPPORTING DOCUMENTS_Reference number</t>
  </si>
  <si>
    <t>Complement of information</t>
  </si>
  <si>
    <t>IE001.CONSIGNMENT.SUPPORTING DOCUMENTS.Complement of information</t>
  </si>
  <si>
    <t>SUPPORTING DOCUMENTS_Complement of information</t>
  </si>
  <si>
    <t>As per TSS harmonization activity, DI "Complement of Information" will be renamed to "Complement of information" </t>
  </si>
  <si>
    <t>2/1</t>
  </si>
  <si>
    <t>---PREVIOUS DOCUMENTS</t>
  </si>
  <si>
    <t>IE001.CONSIGNMENT.PREVIOUS DOCUMENTS</t>
  </si>
  <si>
    <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</si>
  <si>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
3. DG instance in MC will not be used during TP</t>
  </si>
  <si>
    <t>IE001.CONSIGNMENT.PREVIOUS DOCUMENTS.Sequence number</t>
  </si>
  <si>
    <t>PREVIOUS DOCUMENTS_Sequence number</t>
  </si>
  <si>
    <t>IE001.CONSIGNMENT.PREVIOUS DOCUMENTS.Type</t>
  </si>
  <si>
    <t>PREVIOUS DOCUMENTS_Type</t>
  </si>
  <si>
    <t>an..4</t>
  </si>
  <si>
    <t>CL014</t>
  </si>
  <si>
    <t>R0020</t>
  </si>
  <si>
    <t>1. Following DIH harmonisation activity outcome, DI will be renamed to Type. Format will be se to an4. Optionality set to 'O'.
2. As per NA - DE comment, DE format will be set to an..5
3. As per DG TAXUD verification, format will be modified to an..6 and a new TR will be added to restrict it to an..4.</t>
  </si>
  <si>
    <t>IE001.CONSIGNMENT.PREVIOUS DOCUMENTS.Reference number</t>
  </si>
  <si>
    <t>PREVIOUS DOCUMENTS_Reference number</t>
  </si>
  <si>
    <t>Following DIH harmonisation activity outcome, DI will be renamed to Reference number. format will be equal to an..70. Optionality set to O.</t>
  </si>
  <si>
    <t>FD49</t>
  </si>
  <si>
    <t>IE001.CONSIGNMENT.PREVIOUS DOCUMENTS.Complement of information</t>
  </si>
  <si>
    <t>PREVIOUS DOCUMENTS_Complement of information</t>
  </si>
  <si>
    <t>---TRANSPORT DOCUMENT</t>
  </si>
  <si>
    <t>IE001.CONSIGNMENT.TRANSPORT DOCUMENT</t>
  </si>
  <si>
    <t>TRANSPORT DOCUMENT</t>
  </si>
  <si>
    <t>C0588; E1602</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</si>
  <si>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</si>
  <si>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IE001.CONSIGNMENT.TRANSPORT DOCUMENT.Sequence number</t>
  </si>
  <si>
    <t>TRANSPORT DOCUMENT_Sequence number</t>
  </si>
  <si>
    <t>IE001.CONSIGNMENT.TRANSPORT DOCUMENT.Type</t>
  </si>
  <si>
    <t>TRANSPORT DOCUMENT_Type</t>
  </si>
  <si>
    <t>CL754</t>
  </si>
  <si>
    <t>1. Folllowing DIH harmonisation activity outcome, CL013 will be replaced with CL754 currently used in ICS2._x000D_
2. DI will be renamed to Type. Format will be se to an4</t>
  </si>
  <si>
    <t>IE001.CONSIGNMENT.TRANSPORT DOCUMENT.Reference number</t>
  </si>
  <si>
    <t>TRANSPORT DOCUMENT_Reference number</t>
  </si>
  <si>
    <t>Following DIH harmonisation activity outcome, DI will be renamed to Reference number. format will be equal to an..70</t>
  </si>
  <si>
    <t>---UCR</t>
  </si>
  <si>
    <t>IE001.CONSIGNMENT.UCR</t>
  </si>
  <si>
    <t>UCR</t>
  </si>
  <si>
    <t>C0502</t>
  </si>
  <si>
    <t>As per webex on 13/11/2018,  C0547 will be removed and C0502 (as AES) will be assigned. </t>
  </si>
  <si>
    <t>PAss</t>
  </si>
  <si>
    <t>2/4</t>
  </si>
  <si>
    <t>IE001.CONSIGNMENT.UCR.Reference number</t>
  </si>
  <si>
    <t>UCR_Reference number</t>
  </si>
  <si>
    <t>Commercial Reference Number</t>
  </si>
  <si>
    <t>C186; C547; R876</t>
  </si>
  <si>
    <t>1. Following DIH harmonisation activity outcome, DΕ format will be set to an..35.
2. DE name changed from Reference number/UCR to UCR Reference number
3. During TP DE format will be an..70 for CD IEs. TR2005 will be applied in order to change format to an..35 post TP.</t>
  </si>
  <si>
    <t>---HOUSE CONSIGNMENT</t>
  </si>
  <si>
    <t>IE001.CONSIGNMENT.HOUSE CONSIGNMENT</t>
  </si>
  <si>
    <t>HOUSE CONSIGNMENT</t>
  </si>
  <si>
    <t>E1406</t>
  </si>
  <si>
    <t>DG does not have a predecessor in NCTS P4. During ransition Period HOUSE CONSIGNMENT level multiplicity is limited to 1x. Related information will be completed either under CONSIGNMENT or CONSIGNMENT ITEM level</t>
  </si>
  <si>
    <t>To be checked if the multiplicity can be changed to 1x. To be checked. If all the information of the NCTS P4 is mapped under the HouseConsignment item level and not split in NCTS P5 (House consignment  and consignment item). If not splited, then the multiplicity of the data level could be changed to 1x providing one to one mapping between Goods item level of NCTS P4 and HouseCosigmenent item level of NCTS P5.
Multiplicity will remain 999x.
As per webex on 13/11/2018, Multiplicity will be modified to 99x.</t>
  </si>
  <si>
    <t>IE001.CONSIGNMENT.HOUSE CONSIGNMENT.Sequence number</t>
  </si>
  <si>
    <t>HOUSE CONSIGNMENT_Sequence number</t>
  </si>
  <si>
    <t>IE001.CONSIGNMENT.HOUSE CONSIGNMENT.Country of dispatch</t>
  </si>
  <si>
    <t>HOUSE CONSIGNMENT_Country of dispatch</t>
  </si>
  <si>
    <t>C0909; E1602; R0988</t>
  </si>
  <si>
    <t>During Transition period, DG will not be used. E1602 will be applied in order to suspend it. Information will be completed under TRANSIT OPERATION level.</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</si>
  <si>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</si>
  <si>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6/5</t>
  </si>
  <si>
    <t>Gross mass</t>
  </si>
  <si>
    <t>IE001.CONSIGNMENT.HOUSE CONSIGNMENT.Gross mass</t>
  </si>
  <si>
    <t>HOUSE CONSIGNMENT_Gross mass</t>
  </si>
  <si>
    <t>R0983</t>
  </si>
  <si>
    <t>During transition period multiplicity of DG CONSIGNMENT. HOUSE CONSIGNMENT will be equal to 1x. Therefore value of “CONSIGNMENT. HOUSE CONSIGNMENT. Gross mass” will be equal to “TRANSIT OPERATION. Total gross mass” and both DIs will be mapped with , “DI NCTS P4 HEADER. Total gross mass value”.</t>
  </si>
  <si>
    <t xml:space="preserve"> Information loss is acceptable since DI has no predecessor in NCTS P4. In case value is provided in NCTS P5, it will be ignored.</t>
  </si>
  <si>
    <t>1. 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Following DIH harmonisation activity outcome, DE will be renamed from Gross mass (kg) to Gross mass</t>
  </si>
  <si>
    <t>------CONSIGNOR</t>
  </si>
  <si>
    <t>IE001.CONSIGNMENT.HOUSE CONSIGNMENT.CONSIGNOR</t>
  </si>
  <si>
    <t>C0349; E1602</t>
  </si>
  <si>
    <t xml:space="preserve">During Transition period, DG will not be used. </t>
  </si>
  <si>
    <t xml:space="preserve">1. According to the workshop decision on 20180828 the CONSIGNOR will be added also in the following levels: 
a. CONSIGNMENT.CONSIGNOR (3/7)
b. HOUSE COΝSIGNMENT.CONSIGNOR (3/7)
2. C0341 assigned to CONSIGNMENT.CONSIGNOR &amp;&amp; HOUSE CONSIGNMENT.CONSIGNOR is replaced by C0349 (C0339 was not depicting accurately new DG structure)
</t>
  </si>
  <si>
    <t>IE001.CONSIGNMENT.HOUSE CONSIGNMENT.CONSIGNOR.Identification number</t>
  </si>
  <si>
    <t>As per webex on 24/10/2018, C0250 was added in ADDRESS DG and DI Name. and R0850 will be assigned to identification number DI.</t>
  </si>
  <si>
    <t>IE001.CONSIGNMENT.HOUSE CONSIGNMENT.CONSIGNOR.Name</t>
  </si>
  <si>
    <t>---------ADDRESS</t>
  </si>
  <si>
    <t>IE001.CONSIGNMENT.HOUSE CONSIGNMENT.CONSIGNOR.ADDRESS</t>
  </si>
  <si>
    <t>IE001.CONSIGNMENT.HOUSE CONSIGNMENT.CONSIGNOR.ADDRESS.Street and number</t>
  </si>
  <si>
    <t>IE001.CONSIGNMENT.HOUSE CONSIGNMENT.CONSIGNOR.ADDRESS.Postcode</t>
  </si>
  <si>
    <t>IE001.CONSIGNMENT.HOUSE CONSIGNMENT.CONSIGNOR.ADDRESS.City</t>
  </si>
  <si>
    <t>IE001.CONSIGNMENT.HOUSE CONSIGNMENT.CONSIGNOR.ADDRESS.Country</t>
  </si>
  <si>
    <t>------CONSIGNEE</t>
  </si>
  <si>
    <t>IE001.CONSIGNMENT.HOUSE CONSIGNMENT.CONSIGNEE</t>
  </si>
  <si>
    <t>C0001; E1602</t>
  </si>
  <si>
    <t>During Transition period, DG will not be used.</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</si>
  <si>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4. As per webex of 20190211 decisions, C0186 will be removed from all DG Consignee instances.</t>
  </si>
  <si>
    <t>IE001.CONSIGNMENT.HOUSE CONSIGNMENT.CONSIGNEE.Identification number</t>
  </si>
  <si>
    <t>1. Following DIH harmonisation activity outcome, de to be renamed to Identification number.
As per webex on 24/10/2018, C0250 was added in ADDRESS DG and DI Name. and R0850 will be assigned to identification number DI.
2. It is suggested to do not use HOUSE CONSIGNMENT level for this Data Group in case of upgrade scenario, since during transitional period HOUSE CONSIGNMENT level cardinality is limited to 1x. </t>
  </si>
  <si>
    <t>IE001.CONSIGNMENT.HOUSE CONSIGNMENT.CONSIGNEE.Name</t>
  </si>
  <si>
    <t>It is suggested to do not use HOUSE CONSIGNMENT level for this Data Group in case of upgrade scenario, since during transitional period HOUSE CONSIGNMENT level cardinality is limited to 1x. </t>
  </si>
  <si>
    <t>IE001.CONSIGNMENT.HOUSE CONSIGNMENT.CONSIGNEE.ADDRESS</t>
  </si>
  <si>
    <t>IE001.CONSIGNMENT.HOUSE CONSIGNMENT.CONSIGNEE.ADDRESS.Street and number</t>
  </si>
  <si>
    <t>IE001.CONSIGNMENT.HOUSE CONSIGNMENT.CONSIGNEE.ADDRESS.Postcode</t>
  </si>
  <si>
    <t>IE001.CONSIGNMENT.HOUSE CONSIGNMENT.CONSIGNEE.ADDRESS.City</t>
  </si>
  <si>
    <t>IE001.CONSIGNMENT.HOUSE CONSIGNMENT.CONSIGNEE.ADDRESS.Country</t>
  </si>
  <si>
    <t>------ADDITIONAL SUPPLY CHAIN ACTOR</t>
  </si>
  <si>
    <t>IE001.CONSIGNMENT.HOUSE CONSIGNMENT.ADDITIONAL SUPPLY CHAIN ACTOR</t>
  </si>
  <si>
    <t>C0342; E1602</t>
  </si>
  <si>
    <t xml:space="preserve">1. Following DIH harmonisation activity outcome, Data Group 'ADDITIONAL SUPPLY CHAIN ACTOR(S) IDENTIFICATION N°' will be renamed to 'ADDITIONAL SUPPLY CHAIN ACTOR'
and its optionality will be set to 'D'._x000D_
1st Data Element: 'Role code' will be renamed to 'Role'_x000D_
2nd Data Element: 'Identifier' will be renamed to 'Identification number' 
2. It is suggested to do not use HOUSE CONSIGNMENT level for this Data Group in case of upgrade scenario, since during transitional period HOUSE CONSIGNMENT level cardinality is limited to 1x. 
</t>
  </si>
  <si>
    <t>IE001.CONSIGNMENT.HOUSE CONSIGNMENT.ADDITIONAL SUPPLY CHAIN ACTOR.Sequence number</t>
  </si>
  <si>
    <t>IE001.CONSIGNMENT.HOUSE CONSIGNMENT.ADDITIONAL SUPPLY CHAIN ACTOR.Role</t>
  </si>
  <si>
    <t>Following DIH harmonisation activity outcome, 1st Data Element: 'Role code' will be renamed to 'Role' with optionality 'R' 
As per TAXUD input on 20181119, CL160 was removed and replaced by CL704.
2. It is suggested to do not use HOUSE CONSIGNMENT level for this Data Group in case of upgrade scenario, since during transitional period HOUSE CONSIGNMENT level cardinality is limited to 1x. </t>
  </si>
  <si>
    <t>IE001.CONSIGNMENT.HOUSE CONSIGNMENT.ADDITIONAL SUPPLY CHAIN ACTOR.Identification number</t>
  </si>
  <si>
    <t> Following DIH harmonisation activity outcome, 2nd Data Element: 'Identifier' will be renamed to 'Identification number' with optionality 'R' </t>
  </si>
  <si>
    <t>------DEPARTURE TRANSPORT MEANS</t>
  </si>
  <si>
    <t>IE001.CONSIGNMENT.HOUSE CONSIGNMENT.DEPARTURE TRANSPORT MEANS</t>
  </si>
  <si>
    <t>C0339; E1602; R0855</t>
  </si>
  <si>
    <t>During Transition period, DG will not be used. E1602 will be applied in order to suspend it.</t>
  </si>
  <si>
    <t>IE001.CONSIGNMENT.HOUSE CONSIGNMENT.DEPARTURE TRANSPORT MEANS.Sequence number</t>
  </si>
  <si>
    <t>IE001.CONSIGNMENT.HOUSE CONSIGNMENT.DEPARTURE TRANSPORT MEANS.Type of identification</t>
  </si>
  <si>
    <t>IE001.CONSIGNMENT.HOUSE CONSIGNMENT.DEPARTURE TRANSPORT MEANS.Identification number</t>
  </si>
  <si>
    <t>C0384; G0002</t>
  </si>
  <si>
    <t>TR0035; TR9090; TR0201</t>
  </si>
  <si>
    <t>IE001.CONSIGNMENT.HOUSE CONSIGNMENT.DEPARTURE TRANSPORT MEANS.Nationality</t>
  </si>
  <si>
    <t>TR0035; TR9095; TR0201</t>
  </si>
  <si>
    <t>------PREVIOUS DOCUMENTS</t>
  </si>
  <si>
    <t>IE001.CONSIGNMENT.HOUSE CONSIGNMENT.PREVIOUS DOCUMENTS</t>
  </si>
  <si>
    <t>G0026; G0825</t>
  </si>
  <si>
    <t>IE001.CONSIGNMENT.HOUSE CONSIGNMENT.PREVIOUS DOCUMENTS.Sequence number</t>
  </si>
  <si>
    <t>Security indicator from export declaration</t>
  </si>
  <si>
    <t>IE001.CONSIGNMENT.HOUSE CONSIGNMENT.PREVIOUS DOCUMENTS.Security indicator from export declaration</t>
  </si>
  <si>
    <t>PREVIOUS DOCUMENTS_Security indicator from export declaration</t>
  </si>
  <si>
    <t>G0025</t>
  </si>
  <si>
    <t>IE001.CONSIGNMENT.HOUSE CONSIGNMENT.PREVIOUS DOCUMENTS.Type</t>
  </si>
  <si>
    <t>IE001.CONSIGNMENT.HOUSE CONSIGNMENT.PREVIOUS DOCUMENTS.Reference number</t>
  </si>
  <si>
    <t>IE001.CONSIGNMENT.HOUSE CONSIGNMENT.PREVIOUS DOCUMENTS.Complement of information</t>
  </si>
  <si>
    <t>------TRANSPORT DOCUMENT</t>
  </si>
  <si>
    <t>IE001.CONSIGNMENT.HOUSE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</si>
  <si>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As per webex on 13/11/2018, C0547 will be removed.</t>
  </si>
  <si>
    <t>IE001.CONSIGNMENT.HOUSE CONSIGNMENT.TRANSPORT DOCUMENT.Sequence number</t>
  </si>
  <si>
    <t>IE001.CONSIGNMENT.HOUSE CONSIGNMENT.TRANSPORT DOCUMENT.Type</t>
  </si>
  <si>
    <t>1. Folllowing DIH harmonisation activity outcome, CL013 will be replaced with CL754 currently used in ICS2.
2. DI will be renamed to Type. Format will be se to an4</t>
  </si>
  <si>
    <t>IE001.CONSIGNMENT.HOUSE CONSIGNMENT.TRANSPORT DOCUMENT.Reference number</t>
  </si>
  <si>
    <t>------TRANSPORT CHARGES</t>
  </si>
  <si>
    <t>IE001.CONSIGNMENT.HOUSE CONSIGNMENT.TRANSPORT CHARGES</t>
  </si>
  <si>
    <t>TRANSPORT CHARGES</t>
  </si>
  <si>
    <t>C0186; C0337; C0812; E1602</t>
  </si>
  <si>
    <t>Following DIH harmonisation activity outcome, Data Group 'FREIGHT' will be renamed to 'TRANSPORT CHARGES'. 
As per webex on 24/10/2018, C0337 will be added in DG replacing R0043.</t>
  </si>
  <si>
    <t>4/2</t>
  </si>
  <si>
    <t>Method of payment</t>
  </si>
  <si>
    <t>IE001.CONSIGNMENT.HOUSE CONSIGNMENT.TRANSPORT CHARGES.Method of payment</t>
  </si>
  <si>
    <t>TRANSPORT CHARGES_Method of payment</t>
  </si>
  <si>
    <t>Transport charges/ Method of Payment</t>
  </si>
  <si>
    <t>CL116</t>
  </si>
  <si>
    <t>C186
TR0201</t>
  </si>
  <si>
    <t>Following DIH harmonisation activity outcome, Data Element 'Transport charges method of payment' will be renamed to 'Method of payment'</t>
  </si>
  <si>
    <t>------UCR</t>
  </si>
  <si>
    <t>IE001.CONSIGNMENT.HOUSE CONSIGNMENT.UCR</t>
  </si>
  <si>
    <t>C0502; E1602</t>
  </si>
  <si>
    <t>1. As per webex on 13/11/2018,  C0547 will be removed and C0502 (as AES) will be assigned.
2.  It is suggested to do not use HOUSE CONSIGNMENT level for this Data Group in case of upgrade scenario, since during transitional period HOUSE CONSIGNMENT level cardinality is limited to 1x. </t>
  </si>
  <si>
    <t>IE001.CONSIGNMENT.HOUSE CONSIGNMENT.UCR.Reference number</t>
  </si>
  <si>
    <t>MESSAGE - GOODS ITEM</t>
  </si>
  <si>
    <t>1. Following DIH harmonisation activity outcome, DΕ format will be set to an..35.
2. DE name changed from Reference number/UCR to UCR Reference number
3. During TP DE format will be an..70 for CD IEs. TR2005 will be applied in order to change format to an..35 post TP.
2. It is suggested to do not use HOUSE CONSIGNMENT level for this Data Group in case of upgrade scenario, since during transitional period HOUSE CONSIGNMENT level cardinality is limited to 1x. </t>
  </si>
  <si>
    <t>------CONSIGNMENT ITEM</t>
  </si>
  <si>
    <t>IE001.CONSIGNMENT.HOUSE CONSIGNMENT.CONSIGNMENT ITEM</t>
  </si>
  <si>
    <t>CONSIGNMENT ITEM</t>
  </si>
  <si>
    <t>E1405</t>
  </si>
  <si>
    <t>TR0200</t>
  </si>
  <si>
    <t>IE001.CONSIGNMENT.HOUSE CONSIGNMENT.CONSIGNMENT ITEM.Sequence number</t>
  </si>
  <si>
    <t>CONSIGNMENT ITEM_Sequence number</t>
  </si>
  <si>
    <t>1/6</t>
  </si>
  <si>
    <t>Goods item number</t>
  </si>
  <si>
    <t>IE001.CONSIGNMENT.HOUSE CONSIGNMENT.CONSIGNMENT ITEM.Goods item number</t>
  </si>
  <si>
    <t>CONSIGNMENT ITEM_Goods item number</t>
  </si>
  <si>
    <t>G0005; R0007</t>
  </si>
  <si>
    <t>R007; R005</t>
  </si>
  <si>
    <t xml:space="preserve">If cardinality of DG HOUSE CONSIGNMENT is more than 1, when 999x (HOUSE CONSIGMENT) x 999x (CONSIGNMENT ITEM). As per TSS harmonization activity, Goods item number format was changed from n...6 to n..5 _x000D_
</t>
  </si>
  <si>
    <t>1/1</t>
  </si>
  <si>
    <t>IE001.CONSIGNMENT.HOUSE CONSIGNMENT.CONSIGNMENT ITEM.Declaration type</t>
  </si>
  <si>
    <t>CONSIGNMENT ITEM_Declaration type</t>
  </si>
  <si>
    <t>C0045</t>
  </si>
  <si>
    <t>C045</t>
  </si>
  <si>
    <t>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CL031 will be used including values of includiing values of CL156</t>
  </si>
  <si>
    <t>IE001.CONSIGNMENT.HOUSE CONSIGNMENT.CONSIGNMENT ITEM.Country of dispatch</t>
  </si>
  <si>
    <t>CONSIGNMENT ITEM_Country of dispatch</t>
  </si>
  <si>
    <t>IE001.CONSIGNMENT.HOUSE CONSIGNMENT.CONSIGNMENT ITEM.Country of destination</t>
  </si>
  <si>
    <t>CONSIGNMENT ITEM_Country of destination</t>
  </si>
  <si>
    <t>C140</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</si>
  <si>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t>
  </si>
  <si>
    <t>---------CONSIGNEE</t>
  </si>
  <si>
    <t>IE001.CONSIGNMENT.HOUSE CONSIGNMENT.CONSIGNMENT ITEM.CONSIGNEE</t>
  </si>
  <si>
    <t>MESSAGE - GOODS ITEM - (CONSIGNEE) TRADER</t>
  </si>
  <si>
    <t>C0001; C0488</t>
  </si>
  <si>
    <t>C002; R011</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</si>
  <si>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t>
  </si>
  <si>
    <t>IE001.CONSIGNMENT.HOUSE CONSIGNMENT.CONSIGNMENT ITEM.CONSIGNEE.Identification number</t>
  </si>
  <si>
    <t>Following DIH harmonisation activity outcome, de to be renamed to Identification number.
As per webex on 24/10/2018, C0250 was added in ADDRESS DG and DI Name. and R0850 will be assigned to identification number DI.</t>
  </si>
  <si>
    <t>IE001.CONSIGNMENT.HOUSE CONSIGNMENT.CONSIGNMENT ITEM.CONSIGNEE.Name</t>
  </si>
  <si>
    <t>------------ADDRESS</t>
  </si>
  <si>
    <t>IE001.CONSIGNMENT.HOUSE CONSIGNMENT.CONSIGNMENT ITEM.CONSIGNEE.ADDRESS</t>
  </si>
  <si>
    <t>IE001.CONSIGNMENT.HOUSE CONSIGNMENT.CONSIGNMENT ITEM.CONSIGNEE.ADDRESS.Street and number</t>
  </si>
  <si>
    <t>IE001.CONSIGNMENT.HOUSE CONSIGNMENT.CONSIGNMENT ITEM.CONSIGNEE.ADDRESS.Postcode</t>
  </si>
  <si>
    <t>Postal code</t>
  </si>
  <si>
    <t>IE001.CONSIGNMENT.HOUSE CONSIGNMENT.CONSIGNMENT ITEM.CONSIGNEE.ADDRESS.City</t>
  </si>
  <si>
    <t>IE001.CONSIGNMENT.HOUSE CONSIGNMENT.CONSIGNMENT ITEM.CONSIGNEE.ADDRESS.Country</t>
  </si>
  <si>
    <t>---------ADDITIONAL SUPPLY CHAIN ACTOR</t>
  </si>
  <si>
    <t>IE001.CONSIGNMENT.HOUSE CONSIGNMENT.CONSIGNMENT ITEM.ADDITIONAL SUPPLY CHAIN ACTOR</t>
  </si>
  <si>
    <t>Following DIH harmonisation activity outcome, Data Group 'ADDITIONAL SUPPLY CHAIN ACTOR(S) IDENTIFICATION N°' will be renamed to 'ADDITIONAL SUPPLY CHAIN ACTOR'</t>
  </si>
  <si>
    <t>IE001.CONSIGNMENT.HOUSE CONSIGNMENT.CONSIGNMENT ITEM.ADDITIONAL SUPPLY CHAIN ACTOR.Sequence number</t>
  </si>
  <si>
    <t>IE001.CONSIGNMENT.HOUSE CONSIGNMENT.CONSIGNMENT ITEM.ADDITIONAL SUPPLY CHAIN ACTOR.Role</t>
  </si>
  <si>
    <t>IE001.CONSIGNMENT.HOUSE CONSIGNMENT.CONSIGNMENT ITEM.ADDITIONAL SUPPLY CHAIN ACTOR.Identification number</t>
  </si>
  <si>
    <t>---------COMMODITY</t>
  </si>
  <si>
    <t>IE001.CONSIGNMENT.HOUSE CONSIGNMENT.CONSIGNMENT ITEM.COMMODITY</t>
  </si>
  <si>
    <t>COMMODITY</t>
  </si>
  <si>
    <t>DG does not have a predecessor in NCTS P4 (unmapped), however the conversion is feasible since all related DEs are "Pass". </t>
  </si>
  <si>
    <t xml:space="preserve">C0171 removed.
 Following TSS harmonisation activity outcome, Data Group will be renamed from COMMODITY CODE to COMMODITY. 
</t>
  </si>
  <si>
    <t>6/8</t>
  </si>
  <si>
    <t>Description of goods</t>
  </si>
  <si>
    <t>IE001.CONSIGNMENT.HOUSE CONSIGNMENT.CONSIGNMENT ITEM.COMMODITY.Description of goods</t>
  </si>
  <si>
    <t>COMMODITY_Description of goods</t>
  </si>
  <si>
    <t>Goods description</t>
  </si>
  <si>
    <t>an..280</t>
  </si>
  <si>
    <t>E1107</t>
  </si>
  <si>
    <t>During Transition Period, the converter validates the message against stricter rules. Therefore format is restricted to an..280.</t>
  </si>
  <si>
    <t>6/13</t>
  </si>
  <si>
    <t>CUS code</t>
  </si>
  <si>
    <t>IE001.CONSIGNMENT.HOUSE CONSIGNMENT.CONSIGNMENT ITEM.COMMODITY.CUS code</t>
  </si>
  <si>
    <t>COMMODITY_CUS code</t>
  </si>
  <si>
    <t>an9</t>
  </si>
  <si>
    <t>CL016</t>
  </si>
  <si>
    <t>R0447</t>
  </si>
  <si>
    <t>CUS code' format will permanently change from an8 to an9 (indicative example of CUS code 0010096-9).</t>
  </si>
  <si>
    <t>------------COMMODITY CODE</t>
  </si>
  <si>
    <t>IE001.CONSIGNMENT.HOUSE CONSIGNMENT.CONSIGNMENT ITEM.COMMODITY.COMMODITY CODE</t>
  </si>
  <si>
    <t>COMMODITY CODE</t>
  </si>
  <si>
    <t>C0153</t>
  </si>
  <si>
    <t>Following TSS harmonisation activity outcome, Data Group will be renamed from CLASSIFICATION to COMMODITY CODE. 
As per the outcome of 20181211 webex, DG optionality will be set to D by applying C0153.</t>
  </si>
  <si>
    <t>Harmonised system sub-heading code</t>
  </si>
  <si>
    <t>IE001.CONSIGNMENT.HOUSE CONSIGNMENT.CONSIGNMENT ITEM.COMMODITY.COMMODITY CODE.Harmonised system sub-heading code</t>
  </si>
  <si>
    <t>COMMODITY CODE_Harmonised system sub-heading code</t>
  </si>
  <si>
    <t>Commodity code</t>
  </si>
  <si>
    <t>an6</t>
  </si>
  <si>
    <t>an..22</t>
  </si>
  <si>
    <t>CL152</t>
  </si>
  <si>
    <t>C015
R470
TR0102</t>
  </si>
  <si>
    <t>During Transition Period a  XSLT function will be applied in order to split the NCTS.P4- MESSAGE - GOODS ITEM. Commodity code. The six characters from position three to possession eight, will be used for mapping in NCTS.P5- Harmonized System sub-heading code.</t>
  </si>
  <si>
    <t>During Transition Period, a XSLT function will combine the values from "Harmonized System sub-heading code" &amp; "Combined nomenclature code" and assign the value to "Commodity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</si>
  <si>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</si>
  <si>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6/14</t>
  </si>
  <si>
    <t>Combined nomenclature code</t>
  </si>
  <si>
    <t>IE001.CONSIGNMENT.HOUSE CONSIGNMENT.CONSIGNMENT ITEM.COMMODITY.COMMODITY CODE.Combined nomenclature code</t>
  </si>
  <si>
    <t>COMMODITY CODE_Combined nomenclature code</t>
  </si>
  <si>
    <t>R0060</t>
  </si>
  <si>
    <t>During Transition Period a technical rule will be applied in order to split the NCTS.P4- MESSAGE - GOODS ITEM. Commodity code. The two characters from position one to position two, will be used for mapping in NCTS.P5- Harmonized System sub-heading code.</t>
  </si>
  <si>
    <t>During Transition Period, the convertor will combine the values from "Harmonized System sub-heading code" &amp; "Combined nomenclature code" and assign the value to "Commodity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</si>
  <si>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</si>
  <si>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6/12</t>
  </si>
  <si>
    <t>------------DANGEROUS GOODS</t>
  </si>
  <si>
    <t>IE001.CONSIGNMENT.HOUSE CONSIGNMENT.CONSIGNMENT ITEM.COMMODITY.DANGEROUS GOODS</t>
  </si>
  <si>
    <t>DANGEROUS GOODS</t>
  </si>
  <si>
    <t>C0186; E1406</t>
  </si>
  <si>
    <t>As per Annex B the multiplicity in item level is 99x (not 1x).</t>
  </si>
  <si>
    <t>IE001.CONSIGNMENT.HOUSE CONSIGNMENT.CONSIGNMENT ITEM.COMMODITY.DANGEROUS GOODS.Sequence number</t>
  </si>
  <si>
    <t>DANGEROUS GOODS_Sequence number</t>
  </si>
  <si>
    <t>UN Number</t>
  </si>
  <si>
    <t>IE001.CONSIGNMENT.HOUSE CONSIGNMENT.CONSIGNMENT ITEM.COMMODITY.DANGEROUS GOODS.UN Number</t>
  </si>
  <si>
    <t>DANGEROUS GOODS_UN Number</t>
  </si>
  <si>
    <t>UN dangerous goods code</t>
  </si>
  <si>
    <t>CL101</t>
  </si>
  <si>
    <t>C186</t>
  </si>
  <si>
    <t>No issue for Upgrade, since DE optionality depends on the condition that applies on the DG of ncts p5 which is the same condition that applies on de ncts p4</t>
  </si>
  <si>
    <t>No issue for Downgrade, since DE optionality depends on the condition that applies on the DG of ncts p5 which is the same condition that applies on de ncts p4</t>
  </si>
  <si>
    <t>Following DIH harmonisation activity outcome, Data Element 'UN Dangerous Goods code' will be renamed to 'UN Number' and format will change form an..4 to an4</t>
  </si>
  <si>
    <t>------------GOODS MEASURE</t>
  </si>
  <si>
    <t>IE001.CONSIGNMENT.HOUSE CONSIGNMENT.CONSIGNMENT ITEM.COMMODITY.GOODS MEASURE</t>
  </si>
  <si>
    <t>GOODS MEASURE</t>
  </si>
  <si>
    <t>IE001.CONSIGNMENT.HOUSE CONSIGNMENT.CONSIGNMENT ITEM.COMMODITY.GOODS MEASURE.Gross mass</t>
  </si>
  <si>
    <t>GOODS MEASURE_Gross mass</t>
  </si>
  <si>
    <t xml:space="preserve">Gross mass </t>
  </si>
  <si>
    <t>E1109; G0700</t>
  </si>
  <si>
    <t>During Transition Period, the converter validates the message against stricter rules. Therefore format is restricted to an..11,3.</t>
  </si>
  <si>
    <t>Following DIH harmonisation activity outcome, Data Element 'Gross mass (kg)' will be renamed to 'Gross mass' </t>
  </si>
  <si>
    <t>6/1</t>
  </si>
  <si>
    <t>Net mass</t>
  </si>
  <si>
    <t>IE001.CONSIGNMENT.HOUSE CONSIGNMENT.CONSIGNMENT ITEM.COMMODITY.GOODS MEASURE.Net mass</t>
  </si>
  <si>
    <t>GOODS MEASURE_Net mass</t>
  </si>
  <si>
    <t>E1109</t>
  </si>
  <si>
    <t> Following DIH harmonisation activity outcome, Data Element 'Net mass (kg)' will be renamed to 'Net mass' </t>
  </si>
  <si>
    <t>---------PACKAGING</t>
  </si>
  <si>
    <t>IE001.CONSIGNMENT.HOUSE CONSIGNMENT.CONSIGNMENT ITEM.PACKAGING</t>
  </si>
  <si>
    <t>PACKAGING</t>
  </si>
  <si>
    <t>MESSAGE - GOODS ITEM - PACKAGES</t>
  </si>
  <si>
    <t>Since CONSIGNMENT ITEM data level under CONSIGNMENT has been removed, C0172 was removed from this Data Element.</t>
  </si>
  <si>
    <t>IE001.CONSIGNMENT.HOUSE CONSIGNMENT.CONSIGNMENT ITEM.PACKAGING.Sequence number</t>
  </si>
  <si>
    <t>PACKAGING_Sequence number</t>
  </si>
  <si>
    <t>6/9</t>
  </si>
  <si>
    <t>Type of packages</t>
  </si>
  <si>
    <t>IE001.CONSIGNMENT.HOUSE CONSIGNMENT.CONSIGNMENT ITEM.PACKAGING.Type of packages</t>
  </si>
  <si>
    <t>PACKAGING_Type of packages</t>
  </si>
  <si>
    <t>Kind of packages</t>
  </si>
  <si>
    <t>CL017</t>
  </si>
  <si>
    <t>No issue for upgrade as CL017 values are up to an2. </t>
  </si>
  <si>
    <t>Following DIH harmonisation activity outcome, Data Element format will change to an2</t>
  </si>
  <si>
    <t>6/10</t>
  </si>
  <si>
    <t>Number of packages</t>
  </si>
  <si>
    <t>IE001.CONSIGNMENT.HOUSE CONSIGNMENT.CONSIGNMENT ITEM.PACKAGING.Number of packages</t>
  </si>
  <si>
    <t>PACKAGING_Number of packages</t>
  </si>
  <si>
    <t>Number of packages or 	Number of pieces</t>
  </si>
  <si>
    <t>C0060; E1111; R0021; R0364</t>
  </si>
  <si>
    <t>R021; C060; TR0022</t>
  </si>
  <si>
    <t>During Transition Period, the converter validates the message against stricter rules. Therefore format is restricted to n..5.</t>
  </si>
  <si>
    <t>6/11</t>
  </si>
  <si>
    <t>Shipping marks</t>
  </si>
  <si>
    <t>IE001.CONSIGNMENT.HOUSE CONSIGNMENT.CONSIGNMENT ITEM.PACKAGING.Shipping marks</t>
  </si>
  <si>
    <t>PACKAGING_Shipping marks</t>
  </si>
  <si>
    <t>Marks &amp; numbers of packages</t>
  </si>
  <si>
    <t>an..42</t>
  </si>
  <si>
    <t>C0060; E1105; G0002</t>
  </si>
  <si>
    <t>C060</t>
  </si>
  <si>
    <t>During Transition Period, the converter validates the message against stricter rules. Therefore format is restricted to an..42.</t>
  </si>
  <si>
    <t>---------ADDITIONAL INFORMATION</t>
  </si>
  <si>
    <t>IE001.CONSIGNMENT.HOUSE CONSIGNMENT.CONSIGNMENT ITEM.ADDITIONAL INFORMATION</t>
  </si>
  <si>
    <t>MESSAGE - GOODS ITEM - SPECIAL MENTIONS</t>
  </si>
  <si>
    <t>G0825</t>
  </si>
  <si>
    <t>No issue for Upgrade since DG is O as per Annex b</t>
  </si>
  <si>
    <t>1.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
2. C0341 has been assinged to DG</t>
  </si>
  <si>
    <t>IE001.CONSIGNMENT.HOUSE CONSIGNMENT.CONSIGNMENT ITEM.ADDITIONAL INFORMATION.Sequence number</t>
  </si>
  <si>
    <t>IE001.CONSIGNMENT.HOUSE CONSIGNMENT.CONSIGNMENT ITEM.ADDITIONAL INFORMATION.Code</t>
  </si>
  <si>
    <t>Additional information coded</t>
  </si>
  <si>
    <t>TR0101; R080</t>
  </si>
  <si>
    <t>A function should be applied (in the converter) to map the information between the two phases. </t>
  </si>
  <si>
    <t>DG Taxud provided values'mapping</t>
  </si>
  <si>
    <t>IE001.CONSIGNMENT.HOUSE CONSIGNMENT.CONSIGNMENT ITEM.ADDITIONAL INFORMATION.Text</t>
  </si>
  <si>
    <t>Based on the condition C0393 the ‘Free text’ cannot be used since the 'Additional information' is used ('R'). Data element optionality to be changed from ‘D’ to ‘R’. C0393 will be permanently removed.</t>
  </si>
  <si>
    <t>---------SUPPORTING DOCUMENTS</t>
  </si>
  <si>
    <t>IE001.CONSIGNMENT.HOUSE CONSIGNMENT.CONSIGNMENT ITEM.SUPPORTING DOCUMENTS</t>
  </si>
  <si>
    <t>C547; C903</t>
  </si>
  <si>
    <t>1. Following DIH harmonisation activity outcome, DG will be renamed from "DOCUMENTS PRODUCED, CERTIFICATES AND AUTHORISATIONS, ADDITIONAL REFERENCES"  to "Supporting Documents".
2. An extra instance of DG will be added at Consignment level, therefore C0338 will be applied.
3. C0338 has been replaced by C0343.
4 C903 contains the Declaration type = TIR. As per mapping, the Declaration type in NCTS P4 is mapped with DE 1/3 (Transit Declation/ Prooof of Customs status type). For the latter, TIR code is not foreseen. Based on the above analysis, in the Downgrade scenario C903 cannot be violated.</t>
  </si>
  <si>
    <t>IE001.CONSIGNMENT.HOUSE CONSIGNMENT.CONSIGNMENT ITEM.SUPPORTING DOCUMENTS.Sequence number</t>
  </si>
  <si>
    <t>IE001.CONSIGNMENT.HOUSE CONSIGNMENT.CONSIGNMENT ITEM.SUPPORTING DOCUMENTS.Type</t>
  </si>
  <si>
    <t>Document type</t>
  </si>
  <si>
    <t>C901; TR0103; R079</t>
  </si>
  <si>
    <t>1. CL013 contains only an4 values in NCTS P4. No blocking issue for Upgrade.
2. Following DIH harmonisation activity outcome , DI will be renamed to Type.</t>
  </si>
  <si>
    <t>IE001.CONSIGNMENT.HOUSE CONSIGNMENT.CONSIGNMENT ITEM.SUPPORTING DOCUMENTS.Reference number</t>
  </si>
  <si>
    <t>E1104; R0021</t>
  </si>
  <si>
    <t>During Transition period, TRT will be applied to restrict format to an..35</t>
  </si>
  <si>
    <t>Following DIH harmonisation activity outcome, DI will be renamed to Reference number. Format will be set to an..70.
R0320 was removed from Data elemnt as SUPPORTING DOCUMENTS_Type is R.
As per webex on 24/10/2018, R0021 was added in SUPPORTING DOCUMENTS_Reference number"</t>
  </si>
  <si>
    <t>IE001.CONSIGNMENT.HOUSE CONSIGNMENT.CONSIGNMENT ITEM.SUPPORTING DOCUMENTS.Complement of information</t>
  </si>
  <si>
    <t>Complement of Information was added in this Data Group, as it is in Data Group SIMPLIFIED DECLARATION / SUPPORTING DOCUMENTS. Following DIH harmonisation activity outcome, Data Element "Complement of Information"will be renamed to "Complement of information". </t>
  </si>
  <si>
    <t>---------PREVIOUS DOCUMENTS</t>
  </si>
  <si>
    <t>IE001.CONSIGNMENT.HOUSE CONSIGNMENT.CONSIGNMENT ITEM.PREVIOUS DOCUMENTS</t>
  </si>
  <si>
    <t>MESSAGE - GOODS ITEM - PREVIOUS ADMINISTRATIVE REFERENCES</t>
  </si>
  <si>
    <t>E1401; G0825</t>
  </si>
  <si>
    <t>C035 TR0635</t>
  </si>
  <si>
    <t>During Transition period, TRT will be applied to restrict multiplicity to 9x.</t>
  </si>
  <si>
    <t>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 C0337 will be replaced by C0341</t>
  </si>
  <si>
    <t>IE001.CONSIGNMENT.HOUSE CONSIGNMENT.CONSIGNMENT ITEM.PREVIOUS DOCUMENTS.Sequence number</t>
  </si>
  <si>
    <t>IE001.CONSIGNMENT.HOUSE CONSIGNMENT.CONSIGNMENT ITEM.PREVIOUS DOCUMENTS.Type</t>
  </si>
  <si>
    <t>Previous document type </t>
  </si>
  <si>
    <t>an..6</t>
  </si>
  <si>
    <t>R020; R079; TR0100</t>
  </si>
  <si>
    <t xml:space="preserve">No issue for Upgrade. </t>
  </si>
  <si>
    <t>No issue for Downgrade. </t>
  </si>
  <si>
    <t>IE001.CONSIGNMENT.HOUSE CONSIGNMENT.CONSIGNMENT ITEM.PREVIOUS DOCUMENTS.Reference number</t>
  </si>
  <si>
    <t xml:space="preserve">Previous document reference </t>
  </si>
  <si>
    <t>No issue for Upgrade due to optionality and format discrepancies.</t>
  </si>
  <si>
    <t>During Transition period, TRT will be applied to restrict DE format</t>
  </si>
  <si>
    <t> Following DIH harmonisation activity outcome, DI will be renamed to Reference number. Format will be se to an..70. Optinality will be set to O</t>
  </si>
  <si>
    <t>IE001.CONSIGNMENT.HOUSE CONSIGNMENT.CONSIGNMENT ITEM.PREVIOUS DOCUMENTS.Complement of information</t>
  </si>
  <si>
    <t xml:space="preserve">Complement of information </t>
  </si>
  <si>
    <t>an..26</t>
  </si>
  <si>
    <t>E1117</t>
  </si>
  <si>
    <t>Following DIH harmonisation activity outcome,Data Element "Complement of Information" will be renamed to "Complement of information"</t>
  </si>
  <si>
    <t>---------TRANSPORT CHARGES</t>
  </si>
  <si>
    <t>IE001.CONSIGNMENT.HOUSE CONSIGNMENT.CONSIGNMENT ITEM.TRANSPORT CHARGES</t>
  </si>
  <si>
    <t>C0186; C0337; C0812</t>
  </si>
  <si>
    <t>DG does not have a predecessor in NCTS P4 (unmapped). The conversion is feasible in a case all related DEs are "Pass".</t>
  </si>
  <si>
    <t> Following DIH harmonisation activity outcome, Data Group 'FREIGHT' will be renamed to 'TRANSPORT CHARGES' 
As per webex on 24/10/2018, C0337 will be added in DG replacing R0043.</t>
  </si>
  <si>
    <t>IE001.CONSIGNMENT.HOUSE CONSIGNMENT.CONSIGNMENT ITEM.TRANSPORT CHARGES.Method of payment</t>
  </si>
  <si>
    <t>---------UCR</t>
  </si>
  <si>
    <t>IE001.CONSIGNMENT.HOUSE CONSIGNMENT.CONSIGNMENT ITEM.UCR</t>
  </si>
  <si>
    <t>IE001.CONSIGNMENT.HOUSE CONSIGNMENT.CONSIGNMENT ITEM.UCR.Reference number</t>
  </si>
  <si>
    <t>IE002</t>
  </si>
  <si>
    <t>IE002.TRANSIT OPERATION</t>
  </si>
  <si>
    <t>IE002.TRANSIT OPERATION.MRN</t>
  </si>
  <si>
    <t>CUSTOMS OFFICE OF DESTINATION (ACTUAL)</t>
  </si>
  <si>
    <t>IE002.CUSTOMS OFFICE OF DESTINATION (ACTUAL)</t>
  </si>
  <si>
    <t>MESSGE - (PRESENTATION OFFICE) CUSTOMS OFFICE</t>
  </si>
  <si>
    <t>Following webex on 11/09/2018, "CUSTOMS OFFICE PRESENTATION OFFICE" will be renamed to "CUSTOMS OFFICE OF PRESENTATION"</t>
  </si>
  <si>
    <t>5/26</t>
  </si>
  <si>
    <t>IE002.CUSTOMS OFFICE OF DESTINATION (ACTUAL).Reference number</t>
  </si>
  <si>
    <t>CUSTOMS OFFICE OF DESTINATION (ACTUAL)_Reference number</t>
  </si>
  <si>
    <t>Reference number </t>
  </si>
  <si>
    <t>Data Elements of Customs Offices related Data Groups will be renamed to "Reference number", as it was in ECS-P2 and NCTS-P4.</t>
  </si>
  <si>
    <t>IE003</t>
  </si>
  <si>
    <t>IE003.TRANSIT OPERATION</t>
  </si>
  <si>
    <t>IE003.TRANSIT OPERATION.MRN</t>
  </si>
  <si>
    <t>1/3</t>
  </si>
  <si>
    <t>IE003.TRANSIT OPERATION.Declaration type</t>
  </si>
  <si>
    <t>C0365; R0909; R0911</t>
  </si>
  <si>
    <t>IE003.TRANSIT OPERATION.TIR Carnet number</t>
  </si>
  <si>
    <t>C0411; C0466; R0990</t>
  </si>
  <si>
    <t>IE003.TRANSIT OPERATION.Declaration acceptance date</t>
  </si>
  <si>
    <t>Acceptance date</t>
  </si>
  <si>
    <t>C0365; G0002</t>
  </si>
  <si>
    <t>Date format in NCTS P5 will permanently change to "yyyy '-' MM '-' dd" with regular expression "\d{4}-\d{2}-\d{2}" (W3C XML Schema specification). 
As per TAXUD harmonization activity, Format was changed  to an19.</t>
  </si>
  <si>
    <t>FD174</t>
  </si>
  <si>
    <t>IE003.TRANSIT OPERATION.Release date</t>
  </si>
  <si>
    <t xml:space="preserve">Date format in NCTS P5 will permanently change to "yyyy '-' MM '-' dd" with regular expression "\d{4}-\d{2}-\d{2}" (W3C XML Schema specification). 
</t>
  </si>
  <si>
    <t>IE003.TRANSIT OPERATION.Country of dispatch</t>
  </si>
  <si>
    <t>C0466; C0909; R0988</t>
  </si>
  <si>
    <t>C135; TR0201</t>
  </si>
  <si>
    <t>IE003.TRANSIT OPERATION.Security</t>
  </si>
  <si>
    <t>C0365</t>
  </si>
  <si>
    <t>R229;TR0201</t>
  </si>
  <si>
    <t>IE003.TRANSIT OPERATION.Reduced dataset indicator</t>
  </si>
  <si>
    <t xml:space="preserve">                                                                                                                                                                                                                                                                                                    </t>
  </si>
  <si>
    <t>7/4</t>
  </si>
  <si>
    <t>IE003.TRANSIT OPERATION.Mode of transport at the border</t>
  </si>
  <si>
    <t>C0029; C0466; G0020</t>
  </si>
  <si>
    <t>C599; TR0201</t>
  </si>
  <si>
    <t>As per TAXUD harmonization activity, IE003.ACTIVE BORDER TRANSPORT MEANS. Mode of transport at the border was moved out from the DG 'ACTIVE BORDER TRANSPORT MEANS' and added in 'TRANSIT OPERATION'.</t>
  </si>
  <si>
    <t>IE003.TRANSIT OPERATION.Specific circumstance indicator</t>
  </si>
  <si>
    <t>C0466; C0812</t>
  </si>
  <si>
    <t>IE003.TRANSIT OPERATION.Total number of items</t>
  </si>
  <si>
    <t>1. Data Elements “Total Gross Mass”, “Total Packages” and “Total number of items” should simultaneously be under the same DG; Following webex of 7/8/2018, with DG TAXUD it was decided to place all data elements under "TRANSIT OPERATION".
2. As per TAXUD harmonization activity, format was modified from n..6  to n..5.</t>
  </si>
  <si>
    <t>IE003.TRANSIT OPERATION.Total number of packages</t>
  </si>
  <si>
    <t>C0365; E1108; R0105</t>
  </si>
  <si>
    <t>R105; TR0201</t>
  </si>
  <si>
    <t>1. C0070 to be permanently removed.
2. Data Elements “Total Gross Mass”, “Total Packages” and “Total number of items” should simultaneously be under the same DG; Following webex of 7/8/2018, with DG TAXUD it was decided to place all data elements under "TRANSIT OPERATION".
3. Following DIH harmonisation activity outcome, Data Element will be renamed from Total packages to Total number of packages. </t>
  </si>
  <si>
    <t>IE003.TRANSIT OPERATION.Total gross mass</t>
  </si>
  <si>
    <t>C0365; E1109; R0994</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</si>
  <si>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</si>
  <si>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IE003.TRANSIT OPERATION.Binding itinerary</t>
  </si>
  <si>
    <t>FD2</t>
  </si>
  <si>
    <t>Request rejection reason code</t>
  </si>
  <si>
    <t>IE003.TRANSIT OPERATION.Request rejection reason code</t>
  </si>
  <si>
    <t>TRANSIT OPERATION_Request rejection reason code</t>
  </si>
  <si>
    <t>Request Rejection Reason Code</t>
  </si>
  <si>
    <t>CL043</t>
  </si>
  <si>
    <t>G0367</t>
  </si>
  <si>
    <t>TR0202; TR0215</t>
  </si>
  <si>
    <t>FD1</t>
  </si>
  <si>
    <t>Request rejection reason text</t>
  </si>
  <si>
    <t>IE003.TRANSIT OPERATION.Request rejection reason text</t>
  </si>
  <si>
    <t>TRANSIT OPERATION_Request rejection reason text</t>
  </si>
  <si>
    <t>AAR Rejection Reason</t>
  </si>
  <si>
    <t>an..350</t>
  </si>
  <si>
    <t>C0305; E1116</t>
  </si>
  <si>
    <t>C305; TR0203; TR0215</t>
  </si>
  <si>
    <t>IE003.CUSTOMS OFFICE OF DEPARTURE</t>
  </si>
  <si>
    <t>C0811</t>
  </si>
  <si>
    <t>TR0215</t>
  </si>
  <si>
    <t>As per webex of 20190111, it was decidecd that:  
1. R0321 will be assinged on TRANSIT OPERATION
2. Newly introduced condition C0811 will be assiged to DG CUSTOMS OFFICE OF DEPARTURE</t>
  </si>
  <si>
    <t>IE003.CUSTOMS OFFICE OF DEPARTURE.Reference number</t>
  </si>
  <si>
    <t>IE003.CUSTOMS OFFICE OF DESTINATION</t>
  </si>
  <si>
    <t>As per webex of 20180912 dg will be renamed "OFFICE OF DESTINATION (AND COUNTRY)” to be renamed to Customs office of destination</t>
  </si>
  <si>
    <t>IE003.CUSTOMS OFFICE OF DESTINATION.Reference number</t>
  </si>
  <si>
    <t>R901;
R904;
R905;
TR0635</t>
  </si>
  <si>
    <t>IE003.CUSTOMS OFFICE OF DESTINATION (ACTUAL)</t>
  </si>
  <si>
    <t>MESSAGE - (PRESENTATION OFFICE) CUSTOMS OFFICE</t>
  </si>
  <si>
    <t>IE003.CUSTOMS OFFICE OF DESTINATION (ACTUAL).Reference number</t>
  </si>
  <si>
    <t>IE003.CUSTOMS OFFICE OF TRANSIT</t>
  </si>
  <si>
    <t xml:space="preserve">MESSAGE - (TRANSIT) CUSTOMS OFFICE. </t>
  </si>
  <si>
    <t>C0030; C0466; G0030</t>
  </si>
  <si>
    <t>C030; TR0201</t>
  </si>
  <si>
    <t>Following DIH harmonisation activity outcome, DI "Intended offices of transit (and country)" will be renamed to "CUSTOMS OFFICE OF TRANSIT"</t>
  </si>
  <si>
    <t>IE003.CUSTOMS OFFICE OF TRANSIT.Sequence number</t>
  </si>
  <si>
    <t>x</t>
  </si>
  <si>
    <t xml:space="preserve">x. </t>
  </si>
  <si>
    <t>During Transitional period a technical rule will be implemented by converter in order to complete the fields according to new rule below R0987.
As a permanent change, a new rule R0987 (same as AES) will be created with the following description: 
"Each value of the Data Item 'Sequence number' must be a unique positive integer for each occurrence of the Data Group it belongs to. The 'Sequence number' value shall be '1' for the first occurrence of the Data Group it belong to and incremented by '1' for each subsequent occurrence"</t>
  </si>
  <si>
    <t>IE003.CUSTOMS OFFICE OF TRANSIT.Reference number</t>
  </si>
  <si>
    <t>MESSAGE - (TRANSIT) CUSTOMS OFFICE. Reference number</t>
  </si>
  <si>
    <t>R906; 
R907; 
R908; 
R910;
TR0635</t>
  </si>
  <si>
    <t>IE003.CUSTOMS OFFICE OF TRANSIT.Arrival date and time (estimated)</t>
  </si>
  <si>
    <t>MESSAGE - (TRANSIT) CUSTOMS OFFICE. Arrival Time</t>
  </si>
  <si>
    <t>n12</t>
  </si>
  <si>
    <t>C598
R660</t>
  </si>
  <si>
    <t>IE003.CUSTOMS OFFICE OF EXIT FOR TRANSIT</t>
  </si>
  <si>
    <t>C0466; C0587; C0812</t>
  </si>
  <si>
    <t>IE003.CUSTOMS OFFICE OF EXIT FOR TRANSIT.Sequence number</t>
  </si>
  <si>
    <t>IE003.CUSTOMS OFFICE OF EXIT FOR TRANSIT.Reference number</t>
  </si>
  <si>
    <t>IE003.HOLDER OF THE TRANSIT PROCEDURE</t>
  </si>
  <si>
    <t>IE003.HOLDER OF THE TRANSIT PROCEDURE.Identification number</t>
  </si>
  <si>
    <t> Following DIH harmonisation activity outcome, the following rename will be performed: Holder of the transit procedure identification No. will be renamed to Identification number. 
As per webex on 24/10/2018, R0850 will be assigned to identification number DI.</t>
  </si>
  <si>
    <t>IE003.HOLDER OF THE TRANSIT PROCEDURE.TIR holder identification number</t>
  </si>
  <si>
    <t>As per TAXUD harmonization activity, 'TIR Holder Identification Number' was renamed to 'TIR holder identification number'.</t>
  </si>
  <si>
    <t>IE003.HOLDER OF THE TRANSIT PROCEDURE.Name</t>
  </si>
  <si>
    <t>IE003.HOLDER OF THE TRANSIT PROCEDURE.ADDRESS</t>
  </si>
  <si>
    <t>IE003.HOLDER OF THE TRANSIT PROCEDURE.ADDRESS.Street and number</t>
  </si>
  <si>
    <t>IE003.HOLDER OF THE TRANSIT PROCEDURE.ADDRESS.Postcode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</si>
  <si>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</si>
  <si>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IE003.HOLDER OF THE TRANSIT PROCEDURE.ADDRESS.City</t>
  </si>
  <si>
    <t>IE003.HOLDER OF THE TRANSIT PROCEDURE.ADDRESS.Country</t>
  </si>
  <si>
    <t>IE003.CONTROL RESULT</t>
  </si>
  <si>
    <t>IE003.CONTROL RESULT.Code</t>
  </si>
  <si>
    <t>IE003.CONTROL RESULT.Limit date</t>
  </si>
  <si>
    <t>IE003.CONTROL RESULT.Text</t>
  </si>
  <si>
    <t>IE003.CONTROL RESULT.Risk analysis identification</t>
  </si>
  <si>
    <t>IE003.RISK ANALYSIS</t>
  </si>
  <si>
    <t>C0251; C0466; C0812; E1402</t>
  </si>
  <si>
    <t>C186; R821_x000D_;
R846; TR0201</t>
  </si>
  <si>
    <t>IE003.RISK ANALYSIS.Sequence number</t>
  </si>
  <si>
    <t>IE003.RISK ANALYSIS.Item number</t>
  </si>
  <si>
    <t>R824_x000D_
R875</t>
  </si>
  <si>
    <t>1. Format will permanently change from n..5 to n..6.
2. Rule 'R0829' will be created: 
" 'Item number' value '0' means "All Good Items" while when value 'Item number' value is not present "No related Goods Item"
3. R0021 to be replaced by R0052</t>
  </si>
  <si>
    <t>IE003.RISK ANALYSIS.RISK ANALYSIS RESULT</t>
  </si>
  <si>
    <t>IE003.RISK ANALYSIS.RISK ANALYSIS RESULT.Code</t>
  </si>
  <si>
    <t xml:space="preserve">As agreed during workshop of 20180828, CL737 currently used in ICS2 to be applied in Risk Analysis Result Coded. R0993 assigned.
As per TSS Harmonization, ‘Risk Analysis Result Coded’ was renamed to ‘Risk analysis result code’. </t>
  </si>
  <si>
    <t>IE003.RISK ANALYSIS.RISK ANALYSIS RESULT.Text</t>
  </si>
  <si>
    <t>IE003.CONSIGNMENT</t>
  </si>
  <si>
    <t>IE003.CONSIGNMENT.Container indicator</t>
  </si>
  <si>
    <t>Data Element 'Container' (7/2) will be renamed to 'Container indicator' </t>
  </si>
  <si>
    <t>IE003.CONSIGNMENT.Inland mode of transport</t>
  </si>
  <si>
    <t>IE003.CONSIGNMENT.Country of destination</t>
  </si>
  <si>
    <t>C140; TR0201</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</si>
  <si>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Data Element 'Country of destination code' will be renamed to 'Country of destiantion'
4. As per TSS harmonization activity, DESTINATION. Country of destination was renamed to Country
5. C0338 is replaced by C0343.</t>
  </si>
  <si>
    <t>3/31, 3/32</t>
  </si>
  <si>
    <t>IE003.CONSIGNMENT.CARRIER</t>
  </si>
  <si>
    <t>R0181; C0186; TR0201</t>
  </si>
  <si>
    <t>IE003.CONSIGNMENT.CARRIER.Identification number</t>
  </si>
  <si>
    <t>Following DIH harmonisation outcome:
1. DE will be renamed to "Identification number"
2. Optionality will change to 'R'
3. As per webex on 24/10/2018, R0850 will be assigned to identification number DI.</t>
  </si>
  <si>
    <t>IE003.CONSIGNMENT.CARRIER.COMMUNICATION</t>
  </si>
  <si>
    <t>IE003.CONSIGNMENT.CARRIER.COMMUNICATION.Type</t>
  </si>
  <si>
    <t>IE003.CONSIGNMENT.CARRIER.COMMUNICATION.Identifier</t>
  </si>
  <si>
    <t>1. As per TSS harmonization activity, CONSIGNMENT.CARRIER.COMMUNICATIONT. Telephone number was renamed to Identifier.
2.  As per TAXUD verification, format changed from an..50 to an..512</t>
  </si>
  <si>
    <t>IE003.CONSIGNMENT.CONSIGNOR</t>
  </si>
  <si>
    <t>R010; TR0201</t>
  </si>
  <si>
    <t xml:space="preserve">1. According to the workshop decision on 20180828 the CONSIGNOR will be added also in the following levels: 
a. CONSIGNMENT.CONSIGNOR (3/7)
b. HOUSE COΝSIGNMENT.CONSIGNOR (3/7)
2. Due to new IE structure C0341 will be replaced by C0339
3. C0339 will be replaced by C0349
</t>
  </si>
  <si>
    <t>IE003.CONSIGNMENT.CONSIGNOR.Identification number</t>
  </si>
  <si>
    <t>Following DIH harmonisation activity outcome, DE to be renamed to Identification number
As per webex on 24/10/2018, R0850 will be assigned to identification number DI.</t>
  </si>
  <si>
    <t>IE003.CONSIGNMENT.CONSIGNOR.Name</t>
  </si>
  <si>
    <t>IE003.CONSIGNMENT.CONSIGNOR.ADDRESS</t>
  </si>
  <si>
    <t>IE003.CONSIGNMENT.CONSIGNOR.ADDRESS.Street and number</t>
  </si>
  <si>
    <t>IE003.CONSIGNMENT.CONSIGNOR.ADDRESS.Postcode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</si>
  <si>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</si>
  <si>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IE003.CONSIGNMENT.CONSIGNOR.ADDRESS.City</t>
  </si>
  <si>
    <t>IE003.CONSIGNMENT.CONSIGNOR.ADDRESS.Country</t>
  </si>
  <si>
    <t>3/9, 3/10</t>
  </si>
  <si>
    <t>IE003.CONSIGNMENT.CONSIGNEE</t>
  </si>
  <si>
    <t>C001; R011; TR0201</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</si>
  <si>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2.C0338 has been applied to all Consignee instances.</t>
  </si>
  <si>
    <t>IE003.CONSIGNMENT.CONSIGNEE.Identification number</t>
  </si>
  <si>
    <t>Following DIH harmonisation activity outcome, DE to be renamed to Identification number
As per webex on 24/10/2018, R0850 will be assigned to identification number DI.
R0012 was removed.</t>
  </si>
  <si>
    <t>IE003.CONSIGNMENT.CONSIGNEE.Name</t>
  </si>
  <si>
    <t>IE003.CONSIGNMENT.CONSIGNEE.ADDRESS</t>
  </si>
  <si>
    <t>IE003.CONSIGNMENT.CONSIGNEE.ADDRESS.Street and number</t>
  </si>
  <si>
    <t>IE003.CONSIGNMENT.CONSIGNEE.ADDRESS.Postcode</t>
  </si>
  <si>
    <t>IE003.CONSIGNMENT.CONSIGNEE.ADDRESS.City</t>
  </si>
  <si>
    <t>IE003.CONSIGNMENT.CONSIGNEE.ADDRESS.Country</t>
  </si>
  <si>
    <t>IE003.CONSIGNMENT.ADDITIONAL SUPPLY CHAIN ACTOR</t>
  </si>
  <si>
    <t>IE003.CONSIGNMENT.ADDITIONAL SUPPLY CHAIN ACTOR.Sequence number</t>
  </si>
  <si>
    <t>IE003.CONSIGNMENT.ADDITIONAL SUPPLY CHAIN ACTOR.Role</t>
  </si>
  <si>
    <t>IE003.CONSIGNMENT.ADDITIONAL SUPPLY CHAIN ACTOR.Identification number</t>
  </si>
  <si>
    <t>Following DIH harmonisation activity outcome, 2nd Data Element: 'Identifier' will be renamed to 'Identification number'.
R0850 will be assigned to DI.</t>
  </si>
  <si>
    <t>IE003.CONSIGNMENT.TRANSPORT EQUIPMENT</t>
  </si>
  <si>
    <t>IE003.CONSIGNMENT.TRANSPORT EQUIPMENT.Sequence number</t>
  </si>
  <si>
    <t>IE003.CONSIGNMENT.TRANSPORT EQUIPMENT.Container identification number</t>
  </si>
  <si>
    <t>IE003.CONSIGNMENT.TRANSPORT EQUIPMENT.Number of seals</t>
  </si>
  <si>
    <t>IE003.CONSIGNMENT.TRANSPORT EQUIPMENT.SEAL</t>
  </si>
  <si>
    <t>IE003.CONSIGNMENT.TRANSPORT EQUIPMENT.SEAL.Sequence number</t>
  </si>
  <si>
    <t>IE003.CONSIGNMENT.TRANSPORT EQUIPMENT.SEAL.Identifier</t>
  </si>
  <si>
    <t>IE003.CONSIGNMENT.TRANSPORT EQUIPMENT.GOODS REFERENCE</t>
  </si>
  <si>
    <t>IE003.CONSIGNMENT.TRANSPORT EQUIPMENT.GOODS REFERENCE.Sequence number</t>
  </si>
  <si>
    <t>IE003.CONSIGNMENT.TRANSPORT EQUIPMENT.GOODS REFERENCE.Goods item identifier</t>
  </si>
  <si>
    <t>IE003.CONSIGNMENT.DEPARTURE TRANSPORT MEANS</t>
  </si>
  <si>
    <t>IE003.CONSIGNMENT.DEPARTURE TRANSPORT MEANS.Sequence number</t>
  </si>
  <si>
    <t>IE003.CONSIGNMENT.DEPARTURE TRANSPORT MEANS.Type of identification</t>
  </si>
  <si>
    <t>IE003.CONSIGNMENT.DEPARTURE TRANSPORT MEANS.Identification number</t>
  </si>
  <si>
    <t>IE003.CONSIGNMENT.DEPARTURE TRANSPORT MEANS.Nationality</t>
  </si>
  <si>
    <t>IE003.CONSIGNMENT.COUNTRIES OF ROUTING OF CONSIGNMENT</t>
  </si>
  <si>
    <t>C186, C587</t>
  </si>
  <si>
    <t>Following DIH harmonisation activity outcome Data Group 'ITINERARY' will be renamed to 'Countries of routing of consignment'.   As per TSS harmonisation activity DG“COUNTRIES OF ROUTING OF CONSIGNMENT"renamed to "COUNTRY OF ROUTING OF CONSIGNMENT"</t>
  </si>
  <si>
    <t>IE003.CONSIGNMENT.COUNTRIES OF ROUTING OF CONSIGNMENT.Sequence number</t>
  </si>
  <si>
    <t>IE003.CONSIGNMENT.COUNTRIES OF ROUTING OF CONSIGNMENT.Country</t>
  </si>
  <si>
    <t>IE003.CONSIGNMENT.ACTIVE BORDER TRANSPORT MEANS</t>
  </si>
  <si>
    <t xml:space="preserve"> </t>
  </si>
  <si>
    <t>IE003.CONSIGNMENT.ACTIVE BORDER TRANSPORT MEANS.Type of identification</t>
  </si>
  <si>
    <t>IE003.CONSIGNMENT.ACTIVE BORDER TRANSPORT MEANS.Identification number</t>
  </si>
  <si>
    <t>C011; TR0201</t>
  </si>
  <si>
    <t>IE003.CONSIGNMENT.ACTIVE BORDER TRANSPORT MEANS.Nationality</t>
  </si>
  <si>
    <t>R036; C010; TR0201</t>
  </si>
  <si>
    <t>Following DIH harmonisation activity outcome, Data Element will be renamed from 'Nationality of active means of transport crossing the border' to 'Nationality'. </t>
  </si>
  <si>
    <t>IE003.CONSIGNMENT.ACTIVE BORDER TRANSPORT MEANS.Conveyance reference number</t>
  </si>
  <si>
    <t>C531; TR0201</t>
  </si>
  <si>
    <t>IE003.CONSIGNMENT.PLACE OF LOADING</t>
  </si>
  <si>
    <t>IE003.CONSIGNMENT.PLACE OF LOADING.UN LOCODE</t>
  </si>
  <si>
    <t>DE name changed from UN/LOCODE to UN LOCODE due to CSE limitations.</t>
  </si>
  <si>
    <t>IE003.CONSIGNMENT.PLACE OF LOADING.Country</t>
  </si>
  <si>
    <t>IE003.CONSIGNMENT.PLACE OF LOADING.Location</t>
  </si>
  <si>
    <t>C186_x000D_; C589</t>
  </si>
  <si>
    <t>IE003.CONSIGNMENT.PLACE OF UNLOADING</t>
  </si>
  <si>
    <t>IE003.CONSIGNMENT.PLACE OF UNLOADING.UN LOCODE</t>
  </si>
  <si>
    <t>1. As per webex on 13/11/2018, C0387 will be removed and optionality will be change to 'O'.
2. DE name changed from UN/LOCODE to UN LOCODE due to CSE limitations.
3. TR2006 will be assigned to DE in order to resolve conversion issues.</t>
  </si>
  <si>
    <t>IE003.CONSIGNMENT.PLACE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</si>
  <si>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
3. As per webex on 13/11/2018, C0487 will apply to Country .</t>
  </si>
  <si>
    <t>IE003.CONSIGNMENT.PLACE OF UNLOADING.Location</t>
  </si>
  <si>
    <t>IE003.CONSIGNMENT.ADDITIONAL INFORMATION</t>
  </si>
  <si>
    <t> Following DIH harmonisation activity outcome, new instance of DG will be added on Consingment level. Therefore C0338 is assigned to the DG and optionality is set to D.
As per webex on 24/10/2018, R0080 will to be assigned in IE001 in order to ensure that values flagged as "common" will be transferred.</t>
  </si>
  <si>
    <t>IE003.CONSIGNMENT.ADDITIONAL INFORMATION.Sequence number</t>
  </si>
  <si>
    <t>IE003.CONSIGNMENT.ADDITIONAL INFORMATION.Code</t>
  </si>
  <si>
    <t>According to workshop decision on 28/08/2018 DE the following changes will be also implemented: _x000D_
1. DE 'Additional Information' will be renamed to 'Code' and 'Free Text' to 'Text'._x000D_
2. New Rule to be created (R0985) with the following wording ‘Only Union codes to be exchanged in common domain.’_x000D_
3. As per webex of 20181220 decision, New version of R0057 "'National values shall not be used for this D.G./D.I.", to be assigned on the DE and replace R0985</t>
  </si>
  <si>
    <t>IE003.CONSIGNMENT.ADDITIONAL INFORMATION.Text</t>
  </si>
  <si>
    <t>IE003.CONSIGNMENT.SUPPORTING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</si>
  <si>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3. C0338 will be replaced by C0343</t>
  </si>
  <si>
    <t>IE003.CONSIGNMENT.SUPPORTING DOCUMENTS.Sequence number</t>
  </si>
  <si>
    <t>IE003.CONSIGNMENT.SUPPORTING DOCUMENTS.Type</t>
  </si>
  <si>
    <t>Following DIH harmonisation activity outcome, DI will be renamed to Type.
2. As per the decision of webex of 20181220 all existing Rules will be removed and replaced by R0057</t>
  </si>
  <si>
    <t>IE003.CONSIGNMENT.SUPPORTING DOCUMENTS.Reference number</t>
  </si>
  <si>
    <t>IE003.CONSIGNMENT.SUPPORTING DOCUMENTS.Complement of information</t>
  </si>
  <si>
    <t>IE003.CONSIGNMENT.PREVIOUS DOCUMENTS</t>
  </si>
  <si>
    <t>1.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2.C0037 has been replaced by C0341</t>
  </si>
  <si>
    <t>IE003.CONSIGNMENT.PREVIOUS DOCUMENTS.Sequence number</t>
  </si>
  <si>
    <t>IE003.CONSIGNMENT.PREVIOUS DOCUMENTS.Type</t>
  </si>
  <si>
    <t>1. Following DIH harmonisation activity outcome, DI will be renamed to Type. Format will be se to an4. 
2. As per DG TAXUD verification, , format will be modified to an..6 and a new TR  will be added to  restrict it to an..4.
3. As per webex of 20181220 decision, New version of R0057 "'National values shall not be used for this D.G./D.I.", to be assigned on the DE and replace R0079</t>
  </si>
  <si>
    <t>IE003.CONSIGNMENT.PREVIOUS DOCUMENTS.Reference number</t>
  </si>
  <si>
    <t>Following DIH harmonisation activity outcome, DI will be renamed to Reference number. format will be equal to an..70. Optionality will be set to O</t>
  </si>
  <si>
    <t>IE003.CONSIGNMENT.PREVIOUS DOCUMENTS.Complement of information</t>
  </si>
  <si>
    <t>IE003.CONSIGNMENT.TRANSPORT DOCUMENT</t>
  </si>
  <si>
    <t>IE003.CONSIGNMENT.TRANSPORT DOCUMENT.Sequence number</t>
  </si>
  <si>
    <t>IE003.CONSIGNMENT.TRANSPORT DOCUMENT.Type</t>
  </si>
  <si>
    <t>1. Folllowing DIH harmonisation activity outcome, CL013 will be replaced with CL754 currently used in ICS2.
2. DI will be renamed to Type. Format will be se to an4
3. As per the decision of webex of 20181220 all existing Rules will be removed and replaced by R0057</t>
  </si>
  <si>
    <t>IE003.CONSIGNMENT.TRANSPORT DOCUMENT.Reference number</t>
  </si>
  <si>
    <t>IE003.CONSIGNMENT.UCR</t>
  </si>
  <si>
    <t>IE003.CONSIGNMENT.UCR.Reference number</t>
  </si>
  <si>
    <t>---INCIDENT</t>
  </si>
  <si>
    <t>IE003.CONSIGNMENT.INCIDENT</t>
  </si>
  <si>
    <t>INCIDENT</t>
  </si>
  <si>
    <t>G0015</t>
  </si>
  <si>
    <t>IE003.CONSIGNMENT.INCIDENT.Sequence number</t>
  </si>
  <si>
    <t>INCIDENT_Sequence number</t>
  </si>
  <si>
    <t>IE003.CONSIGNMENT.INCIDENT.Code</t>
  </si>
  <si>
    <t>INCIDENT_Code</t>
  </si>
  <si>
    <t>CL019</t>
  </si>
  <si>
    <t>Details</t>
  </si>
  <si>
    <t>IE003.CONSIGNMENT.INCIDENT.Details</t>
  </si>
  <si>
    <t>INCIDENT_Details</t>
  </si>
  <si>
    <t>------ENDORSEMENT</t>
  </si>
  <si>
    <t>IE003.CONSIGNMENT.INCIDENT.ENDORSEMENT</t>
  </si>
  <si>
    <t>ENDORSEMENT</t>
  </si>
  <si>
    <t>Date</t>
  </si>
  <si>
    <t>IE003.CONSIGNMENT.INCIDENT.ENDORSEMENT.Date</t>
  </si>
  <si>
    <t>ENDORSEMENT_Date</t>
  </si>
  <si>
    <t>Authority</t>
  </si>
  <si>
    <t>IE003.CONSIGNMENT.INCIDENT.ENDORSEMENT.Authority</t>
  </si>
  <si>
    <t>ENDORSEMENT_Authority</t>
  </si>
  <si>
    <t>Place</t>
  </si>
  <si>
    <t>IE003.CONSIGNMENT.INCIDENT.ENDORSEMENT.Place</t>
  </si>
  <si>
    <t>ENDORSEMENT_Place</t>
  </si>
  <si>
    <t>IE003.CONSIGNMENT.INCIDENT.ENDORSEMENT.Country</t>
  </si>
  <si>
    <t>ENDORSEMENT_Country</t>
  </si>
  <si>
    <t>CL009</t>
  </si>
  <si>
    <t>------LOCATION</t>
  </si>
  <si>
    <t>IE003.CONSIGNMENT.INCIDENT.LOCATION</t>
  </si>
  <si>
    <t>LOCATION</t>
  </si>
  <si>
    <t>Qualifier of identification</t>
  </si>
  <si>
    <t>IE003.CONSIGNMENT.INCIDENT.LOCATION.Qualifier of identification</t>
  </si>
  <si>
    <t>LOCATION_Qualifier of identification</t>
  </si>
  <si>
    <t>CL038</t>
  </si>
  <si>
    <t>During TP value 'Y' will be assigned</t>
  </si>
  <si>
    <t>IE003.CONSIGNMENT.INCIDENT.LOCATION.UN LOCODE</t>
  </si>
  <si>
    <t>LOCATION_UN LOCODE</t>
  </si>
  <si>
    <t>CL144</t>
  </si>
  <si>
    <t>C0460</t>
  </si>
  <si>
    <t>IE003.CONSIGNMENT.INCIDENT.LOCATION.Country</t>
  </si>
  <si>
    <t>LOCATION_Country</t>
  </si>
  <si>
    <t>---------GPS</t>
  </si>
  <si>
    <t>IE003.CONSIGNMENT.INCIDENT.LOCATION.GPS</t>
  </si>
  <si>
    <t>GPS</t>
  </si>
  <si>
    <t>Latitude</t>
  </si>
  <si>
    <t>IE003.CONSIGNMENT.INCIDENT.LOCATION.GPS.Latitude</t>
  </si>
  <si>
    <t>GPS_Latitude</t>
  </si>
  <si>
    <t>G0002; G0014</t>
  </si>
  <si>
    <t>Longitude</t>
  </si>
  <si>
    <t>IE003.CONSIGNMENT.INCIDENT.LOCATION.GPS.Longitude</t>
  </si>
  <si>
    <t>GPS_Longitude</t>
  </si>
  <si>
    <t>IE003.CONSIGNMENT.INCIDENT.LOCATION.ADDRESS</t>
  </si>
  <si>
    <t>IE003.CONSIGNMENT.INCIDENT.LOCATION.ADDRESS.Street and number</t>
  </si>
  <si>
    <t>IE003.CONSIGNMENT.INCIDENT.LOCATION.ADDRESS.Postcode</t>
  </si>
  <si>
    <t>C0505</t>
  </si>
  <si>
    <t>IE003.CONSIGNMENT.INCIDENT.LOCATION.ADDRESS.City</t>
  </si>
  <si>
    <t>------TRANSPORT EQUIPMENT</t>
  </si>
  <si>
    <t>IE003.CONSIGNMENT.INCIDENT.TRANSPORT EQUIPMENT</t>
  </si>
  <si>
    <t>C0240</t>
  </si>
  <si>
    <t>IE003.CONSIGNMENT.INCIDENT.TRANSPORT EQUIPMENT.Sequence number</t>
  </si>
  <si>
    <t>IE003.CONSIGNMENT.INCIDENT.TRANSPORT EQUIPMENT.Container identification number</t>
  </si>
  <si>
    <t>G0002; G0016</t>
  </si>
  <si>
    <t>IE003.CONSIGNMENT.INCIDENT.TRANSPORT EQUIPMENT.Number of seals</t>
  </si>
  <si>
    <t>C0396; G0023; R0021; R0448</t>
  </si>
  <si>
    <t>---------SEALS</t>
  </si>
  <si>
    <t>IE003.CONSIGNMENT.INCIDENT.TRANSPORT EQUIPMENT.SEALS</t>
  </si>
  <si>
    <t>SEALS</t>
  </si>
  <si>
    <t>C0566</t>
  </si>
  <si>
    <t>IE003.CONSIGNMENT.INCIDENT.TRANSPORT EQUIPMENT.SEALS.Sequence number</t>
  </si>
  <si>
    <t>SEALS_Sequence number</t>
  </si>
  <si>
    <t>IE003.CONSIGNMENT.INCIDENT.TRANSPORT EQUIPMENT.SEALS.Identifier</t>
  </si>
  <si>
    <t>SEALS_Identifier</t>
  </si>
  <si>
    <t>G0023</t>
  </si>
  <si>
    <t>---------GOODS REFERENCE</t>
  </si>
  <si>
    <t>IE003.CONSIGNMENT.INCIDENT.TRANSPORT EQUIPMENT.GOODS REFERENCE</t>
  </si>
  <si>
    <t>IE003.CONSIGNMENT.INCIDENT.TRANSPORT EQUIPMENT.GOODS REFERENCE.Sequence number</t>
  </si>
  <si>
    <t>IE003.CONSIGNMENT.INCIDENT.TRANSPORT EQUIPMENT.GOODS REFERENCE.Goods item identifier</t>
  </si>
  <si>
    <t>------TRANSHIPMENT</t>
  </si>
  <si>
    <t>IE003.CONSIGNMENT.INCIDENT.TRANSHIPMENT</t>
  </si>
  <si>
    <t>TRANSHIPMENT</t>
  </si>
  <si>
    <t>IE003.CONSIGNMENT.INCIDENT.TRANSHIPMENT.Container indicator</t>
  </si>
  <si>
    <t>TRANSHIPMENT_Container indicator</t>
  </si>
  <si>
    <t>---------TRANSPORT MEANS</t>
  </si>
  <si>
    <t>IE003.CONSIGNMENT.INCIDENT.TRANSHIPMENT.TRANSPORT MEANS</t>
  </si>
  <si>
    <t>TRANSPORT MEANS</t>
  </si>
  <si>
    <t>C0397</t>
  </si>
  <si>
    <t>IE003.CONSIGNMENT.INCIDENT.TRANSHIPMENT.TRANSPORT MEANS.Type of identification</t>
  </si>
  <si>
    <t>TRANSPORT MEANS_Type of identification</t>
  </si>
  <si>
    <t>IE003.CONSIGNMENT.INCIDENT.TRANSHIPMENT.TRANSPORT MEANS.Identification number</t>
  </si>
  <si>
    <t>TRANSPORT MEANS_Identification number</t>
  </si>
  <si>
    <t>IE003.CONSIGNMENT.INCIDENT.TRANSHIPMENT.TRANSPORT MEANS.Nationality</t>
  </si>
  <si>
    <t>TRANSPORT MEANS_Nationality</t>
  </si>
  <si>
    <t>IE003.CONSIGNMENT.HOUSE CONSIGNMENT</t>
  </si>
  <si>
    <t>IE003.CONSIGNMENT.HOUSE CONSIGNMENT.Sequence number</t>
  </si>
  <si>
    <t>IE003.CONSIGNMENT.HOUSE CONSIGNMENT.Country of dispatch</t>
  </si>
  <si>
    <t>IE003.CONSIGNMENT.HOUSE CONSIGNMENT.Gross mass</t>
  </si>
  <si>
    <t>IE003.CONSIGNMENT.HOUSE CONSIGNMENT.CONSIGNOR</t>
  </si>
  <si>
    <t>IE003.CONSIGNMENT.HOUSE CONSIGNMENT.CONSIGNOR.Identification number</t>
  </si>
  <si>
    <t>As per webex on 24/10/2018, R0850 will be assigned to identification number DI.</t>
  </si>
  <si>
    <t>IE003.CONSIGNMENT.HOUSE CONSIGNMENT.CONSIGNOR.Name</t>
  </si>
  <si>
    <t>IE003.CONSIGNMENT.HOUSE CONSIGNMENT.CONSIGNOR.ADDRESS</t>
  </si>
  <si>
    <t>IE003.CONSIGNMENT.HOUSE CONSIGNMENT.CONSIGNOR.ADDRESS.Street and number</t>
  </si>
  <si>
    <t>IE003.CONSIGNMENT.HOUSE CONSIGNMENT.CONSIGNOR.ADDRESS.Postcode</t>
  </si>
  <si>
    <t>Following DIH harmonisation activity outcome (as communicated on 20180907) data element Postcode format will change to an..17. 
As per workshop at 24/10/2018: A new condition (C0505)will be created with the following content: "IF the value of Country data item exists in CL505 THEN the Postcode is Optional ELSE the Postcode is Required"
The condition C0505 will be attached to 'Postcode' - Action 308</t>
  </si>
  <si>
    <t>IE003.CONSIGNMENT.HOUSE CONSIGNMENT.CONSIGNOR.ADDRESS.City</t>
  </si>
  <si>
    <t xml:space="preserve">Due to change to Consignor 3/7, format should permanently change to an..70 </t>
  </si>
  <si>
    <t>IE003.CONSIGNMENT.HOUSE CONSIGNMENT.CONSIGNOR.ADDRESS.Country</t>
  </si>
  <si>
    <t>IE003.CONSIGNMENT.HOUSE CONSIGNMENT.CONSIGNEE</t>
  </si>
  <si>
    <t>IE003.CONSIGNMENT.HOUSE CONSIGNMENT.CONSIGNEE.Identification number</t>
  </si>
  <si>
    <t>IE003.CONSIGNMENT.HOUSE CONSIGNMENT.CONSIGNEE.Name</t>
  </si>
  <si>
    <t>If change to Consignee 3/9-3/10, format should permanently change to an..70</t>
  </si>
  <si>
    <t>IE003.CONSIGNMENT.HOUSE CONSIGNMENT.CONSIGNEE.ADDRESS</t>
  </si>
  <si>
    <t>IE003.CONSIGNMENT.HOUSE CONSIGNMENT.CONSIGNEE.ADDRESS.Street and number</t>
  </si>
  <si>
    <t>IE003.CONSIGNMENT.HOUSE CONSIGNMENT.CONSIGNEE.ADDRESS.Postcode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</si>
  <si>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</si>
  <si>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CONSIGNMENT.CONSIGNEE.ADDRESS.City</t>
  </si>
  <si>
    <t>IE003.CONSIGNMENT.HOUSE CONSIGNMENT.CONSIGNEE.ADDRESS.Country</t>
  </si>
  <si>
    <t>IE003.CONSIGNMENT.HOUSE CONSIGNMENT.ADDITIONAL SUPPLY CHAIN ACTOR</t>
  </si>
  <si>
    <t>IE003.CONSIGNMENT.HOUSE CONSIGNMENT.ADDITIONAL SUPPLY CHAIN ACTOR.Sequence number</t>
  </si>
  <si>
    <t>IE003.CONSIGNMENT.HOUSE CONSIGNMENT.ADDITIONAL SUPPLY CHAIN ACTOR.Role</t>
  </si>
  <si>
    <t>IE003.CONSIGNMENT.HOUSE CONSIGNMENT.ADDITIONAL SUPPLY CHAIN ACTOR.Identification number</t>
  </si>
  <si>
    <t>IE003.CONSIGNMENT.HOUSE CONSIGNMENT.DEPARTURE TRANSPORT MEANS</t>
  </si>
  <si>
    <t>IE003.CONSIGNMENT.HOUSE CONSIGNMENT.DEPARTURE TRANSPORT MEANS.Sequence number</t>
  </si>
  <si>
    <t>IE003.CONSIGNMENT.HOUSE CONSIGNMENT.DEPARTURE TRANSPORT MEANS.Type of identification</t>
  </si>
  <si>
    <t>IE003.CONSIGNMENT.HOUSE CONSIGNMENT.DEPARTURE TRANSPORT MEANS.Identification number</t>
  </si>
  <si>
    <t>IE003.CONSIGNMENT.HOUSE CONSIGNMENT.DEPARTURE TRANSPORT MEANS.Nationality</t>
  </si>
  <si>
    <t>IE003.CONSIGNMENT.HOUSE CONSIGNMENT.PREVIOUS DOCUMENTS</t>
  </si>
  <si>
    <t>IE003.CONSIGNMENT.HOUSE CONSIGNMENT.PREVIOUS DOCUMENTS.Sequence number</t>
  </si>
  <si>
    <t>IE003.CONSIGNMENT.HOUSE CONSIGNMENT.PREVIOUS DOCUMENTS.Security indicator from export declaration</t>
  </si>
  <si>
    <t>IE003.CONSIGNMENT.HOUSE CONSIGNMENT.PREVIOUS DOCUMENTS.Type</t>
  </si>
  <si>
    <t>IE003.CONSIGNMENT.HOUSE CONSIGNMENT.PREVIOUS DOCUMENTS.Reference number</t>
  </si>
  <si>
    <t>IE003.CONSIGNMENT.HOUSE CONSIGNMENT.PREVIOUS DOCUMENTS.Complement of information</t>
  </si>
  <si>
    <t>IE003.CONSIGNMENT.HOUSE CONSIGNMENT.TRANSPORT DOCUMENT</t>
  </si>
  <si>
    <t>IE003.CONSIGNMENT.HOUSE CONSIGNMENT.TRANSPORT DOCUMENT.Sequence number</t>
  </si>
  <si>
    <t>IE003.CONSIGNMENT.HOUSE CONSIGNMENT.TRANSPORT DOCUMENT.Type</t>
  </si>
  <si>
    <t>IE003.CONSIGNMENT.HOUSE CONSIGNMENT.TRANSPORT DOCUMENT.Reference number</t>
  </si>
  <si>
    <t>Following DIH Harmonisation process outcome, DE will be renamed to Reference number and format will be set to an..70</t>
  </si>
  <si>
    <t>IE003.CONSIGNMENT.HOUSE CONSIGNMENT.TRANSPORT CHARGES</t>
  </si>
  <si>
    <t>IE003.CONSIGNMENT.HOUSE CONSIGNMENT.TRANSPORT CHARGES.Method of payment</t>
  </si>
  <si>
    <t>IE003.CONSIGNMENT.HOUSE CONSIGNMENT.UCR</t>
  </si>
  <si>
    <t>IE003.CONSIGNMENT.HOUSE CONSIGNMENT.UCR.Reference number</t>
  </si>
  <si>
    <t>IE003.CONSIGNMENT.HOUSE CONSIGNMENT.CONSIGNMENT ITEM</t>
  </si>
  <si>
    <t>IE003.CONSIGNMENT.HOUSE CONSIGNMENT.CONSIGNMENT ITEM.Sequence number</t>
  </si>
  <si>
    <t>IE003.CONSIGNMENT.HOUSE CONSIGNMENT.CONSIGNMENT ITEM.Goods item number</t>
  </si>
  <si>
    <t xml:space="preserve">As per TSS harmonization activity, Goods item number format was changed from n...6 to n..5  </t>
  </si>
  <si>
    <t>IE003.CONSIGNMENT.HOUSE CONSIGNMENT.CONSIGNMENT ITEM.Declaration type</t>
  </si>
  <si>
    <t> Data element "Transit declaration type "will be moved from CONSIGNMENT.HOUSE CONSIGNMENT.CONSIGNMENT ITEM.GOVERNMENT PROCEDURE to CONSIGNMENT.HOUSE CONSIGNMENT.CONSIGNMENT ITEM.  Following DIH harmonisation activity outcome , Data Element "Transit declaration type" will be renamed to "Declaration type" . </t>
  </si>
  <si>
    <t>IE003.CONSIGNMENT.HOUSE CONSIGNMENT.CONSIGNMENT ITEM.Country of dispatch</t>
  </si>
  <si>
    <t>IE003.CONSIGNMENT.HOUSE CONSIGNMENT.CONSIGNMENT ITEM.Country of destination</t>
  </si>
  <si>
    <t>C0142 applies to the one and only Data Element ('Country of destination code') of this Data Group. C0142 does not make sense due to C0338 that applies to Data Group level.
1. C0142 will be removed from Data Element 'Country of destination code'
2.Optionality of Data Element 'Country of destination code' will permanenlty change to 'R'
3. Following DIH harmonisation activity outcome, Data element "Country of destination" will bge renamed to "Country".
4. C0338 is replaced by C0343.</t>
  </si>
  <si>
    <t>IE003.CONSIGNMENT.HOUSE CONSIGNMENT.CONSIGNMENT ITEM.CONSIGNEE</t>
  </si>
  <si>
    <t>IE003.CONSIGNMENT.HOUSE CONSIGNMENT.CONSIGNMENT ITEM.CONSIGNEE.Identification number</t>
  </si>
  <si>
    <t>IE003.CONSIGNMENT.HOUSE CONSIGNMENT.CONSIGNMENT ITEM.CONSIGNEE.Name</t>
  </si>
  <si>
    <t>IE003.CONSIGNMENT.HOUSE CONSIGNMENT.CONSIGNMENT ITEM.CONSIGNEE.ADDRESS</t>
  </si>
  <si>
    <t>IE003.CONSIGNMENT.HOUSE CONSIGNMENT.CONSIGNMENT ITEM.CONSIGNEE.ADDRESS.Street and number</t>
  </si>
  <si>
    <t>IE003.CONSIGNMENT.HOUSE CONSIGNMENT.CONSIGNMENT ITEM.CONSIGNEE.ADDRESS.Postcode</t>
  </si>
  <si>
    <t>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</si>
  <si>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IE003.CONSIGNMENT.HOUSE CONSIGNMENT.CONSIGNMENT ITEM.CONSIGNEE.ADDRESS.City</t>
  </si>
  <si>
    <t>IE003.CONSIGNMENT.HOUSE CONSIGNMENT.CONSIGNMENT ITEM.CONSIGNEE.ADDRESS.Country</t>
  </si>
  <si>
    <t>IE003.CONSIGNMENT.HOUSE CONSIGNMENT.CONSIGNMENT ITEM.ADDITIONAL SUPPLY CHAIN ACTOR</t>
  </si>
  <si>
    <t>Following DIH harmonisation activity outcome,_x000D_
Data Group 'ADDITIONAL SUPPLY CHAIN ACTOR(S) IDENTIFICATION N°' will be renamed to 'ADDITIONAL SUPPLY CHAIN ACTOR' and its optionality will be set to 'D'.</t>
  </si>
  <si>
    <t>IE003.CONSIGNMENT.HOUSE CONSIGNMENT.CONSIGNMENT ITEM.ADDITIONAL SUPPLY CHAIN ACTOR.Sequence number</t>
  </si>
  <si>
    <t>IE003.CONSIGNMENT.HOUSE CONSIGNMENT.CONSIGNMENT ITEM.ADDITIONAL SUPPLY CHAIN ACTOR.Role</t>
  </si>
  <si>
    <t>IE003.CONSIGNMENT.HOUSE CONSIGNMENT.CONSIGNMENT ITEM.ADDITIONAL SUPPLY CHAIN ACTOR.Identification number</t>
  </si>
  <si>
    <t xml:space="preserve">Data Element: 'Identifier' will be renamed to 'Identification number'. </t>
  </si>
  <si>
    <t>IE003.CONSIGNMENT.HOUSE CONSIGNMENT.CONSIGNMENT ITEM.COMMODITY</t>
  </si>
  <si>
    <t xml:space="preserve">C0171 removed.
Following TSS harmonisation activity outcome, Data Group will be renamed from COMMODITY CODE to COMMODITY . 
</t>
  </si>
  <si>
    <t>IE003.CONSIGNMENT.HOUSE CONSIGNMENT.CONSIGNMENT ITEM.COMMODITY.Description of goods</t>
  </si>
  <si>
    <t>IE003.CONSIGNMENT.HOUSE CONSIGNMENT.CONSIGNMENT ITEM.COMMODITY.CUS code</t>
  </si>
  <si>
    <t>CUS code' format will permanently change from an8 to an9 (indicative example of CUS code 0010096-9).
CL016 will be assigned to the DE</t>
  </si>
  <si>
    <t>IE003.CONSIGNMENT.HOUSE CONSIGNMENT.CONSIGNMENT ITEM.COMMODITY.COMMODITY CODE</t>
  </si>
  <si>
    <t>Following TSS harmonisation activity outcome, Data Group will be renamed from CLASSIFICATION to COMMODITY CODE. </t>
  </si>
  <si>
    <t>IE003.CONSIGNMENT.HOUSE CONSIGNMENT.CONSIGNMENT ITEM.COMMODITY.COMMODITY CODE.Harmonised system sub-heading code</t>
  </si>
  <si>
    <t>During Transition Period a technical rule will be applied in order to split the NCTS.P4- MESSAGE - GOODS ITEM. Commodity code. The six characters from position three to possession eight, will be used for mapping in NCTS.P5- Harmonized System sub-heading code.</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</si>
  <si>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CL152 will be attached to 'Harmonized system sub-heading code' .
6. As per webex on 13/11/2018, R0470 will be removed and R0060 sill be assigned.</t>
  </si>
  <si>
    <t>IE003.CONSIGNMENT.HOUSE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</si>
  <si>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6. As per webex on 13/11/2018, R0470 will be removed and R0060 sill be assigned.</t>
  </si>
  <si>
    <t>IE003.CONSIGNMENT.HOUSE CONSIGNMENT.CONSIGNMENT ITEM.COMMODITY.DANGEROUS GOODS</t>
  </si>
  <si>
    <t>As per Annex B, the multiplicity of DG DANGEROUS GOODS in item level is 99x. An RfC will be created to document this change in NCTS P5.</t>
  </si>
  <si>
    <t>IE003.CONSIGNMENT.HOUSE CONSIGNMENT.CONSIGNMENT ITEM.COMMODITY.DANGEROUS GOODS.Sequence number</t>
  </si>
  <si>
    <t>IE003.CONSIGNMENT.HOUSE CONSIGNMENT.CONSIGNMENT ITEM.COMMODITY.DANGEROUS GOODS.UN Number</t>
  </si>
  <si>
    <t>Following DIH harmonisation activity outcome, Data Element 'UN Dangerous Goods code' will be renamed to 'UN Number' and format will change form an..4 to an4</t>
  </si>
  <si>
    <t>IE003.CONSIGNMENT.HOUSE CONSIGNMENT.CONSIGNMENT ITEM.COMMODITY.GOODS MEASURE</t>
  </si>
  <si>
    <t>IE003.CONSIGNMENT.HOUSE CONSIGNMENT.CONSIGNMENT ITEM.COMMODITY.GOODS MEASURE.Gross mass</t>
  </si>
  <si>
    <t>Following DIH harmonisation activity outcome, DE will be renamed from "Gross mass (kg)" to "Gross mass".</t>
  </si>
  <si>
    <t>IE003.CONSIGNMENT.HOUSE CONSIGNMENT.CONSIGNMENT ITEM.COMMODITY.GOODS MEASURE.Net mass</t>
  </si>
  <si>
    <t>Following DIH harmonisation activity outcome, DE will be renamed from "Net mass (kg)" to "Net mass".</t>
  </si>
  <si>
    <t>IE003.CONSIGNMENT.HOUSE CONSIGNMENT.CONSIGNMENT ITEM.PACKAGING</t>
  </si>
  <si>
    <t>Since CONSIGNMENT ITEM data level under CONSIGNMENT has been removed, C0172 was removed from this Data Item.</t>
  </si>
  <si>
    <t>IE003.CONSIGNMENT.HOUSE CONSIGNMENT.CONSIGNMENT ITEM.PACKAGING.Sequence number</t>
  </si>
  <si>
    <t>IE003.CONSIGNMENT.HOUSE CONSIGNMENT.CONSIGNMENT ITEM.PACKAGING.Type of packages</t>
  </si>
  <si>
    <t>IE003.CONSIGNMENT.HOUSE CONSIGNMENT.CONSIGNMENT ITEM.PACKAGING.Number of packages</t>
  </si>
  <si>
    <t>Number of packages or Number of pieces</t>
  </si>
  <si>
    <t>Two new code list will be created in order to be applied in C0060. 
a. CL181- ‘KindOfPackagesBulks’  with the values (UNECE rec 21 : ‘VQ’, ‘VG’, ‘VL’,  ‘VY’,’VR’,'VS' or ‘VO’)
b. CLxxx- ‘UNPACKED Type of packages’ with the values (UNECE rec 21 : ‘NE’, 'NF' or 'NG')</t>
  </si>
  <si>
    <t>IE003.CONSIGNMENT.HOUSE CONSIGNMENT.CONSIGNMENT ITEM.PACKAGING.Shipping marks</t>
  </si>
  <si>
    <t>IE003.CONSIGNMENT.HOUSE CONSIGNMENT.CONSIGNMENT ITEM.ADDITIONAL INFORMATION</t>
  </si>
  <si>
    <t>No issue for Downgrade since DG is O as per Annex b</t>
  </si>
  <si>
    <t>Following DIH harmonisation activity outcome, new instance of DG will be added on Consingment level. Therefore C0338 is assigned to the DG and optionality is set to D.</t>
  </si>
  <si>
    <t>IE003.CONSIGNMENT.HOUSE CONSIGNMENT.CONSIGNMENT ITEM.ADDITIONAL INFORMATION.Sequence number</t>
  </si>
  <si>
    <t>IE003.CONSIGNMENT.HOUSE CONSIGNMENT.CONSIGNMENT ITEM.ADDITIONAL INFORMATION.Code</t>
  </si>
  <si>
    <t>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</si>
  <si>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IE003.CONSIGNMENT.HOUSE CONSIGNMENT.CONSIGNMENT ITEM.ADDITIONAL INFORMATION.Text</t>
  </si>
  <si>
    <t>IE003.CONSIGNMENT.HOUSE CONSIGNMENT.CONSIGNMENT ITEM.SUPPORTING DOCUMENTS</t>
  </si>
  <si>
    <t>IE003.CONSIGNMENT.HOUSE CONSIGNMENT.CONSIGNMENT ITEM.SUPPORTING DOCUMENTS.Sequence number</t>
  </si>
  <si>
    <t>IE003.CONSIGNMENT.HOUSE CONSIGNMENT.CONSIGNMENT ITEM.SUPPORTING DOCUMENTS.Type</t>
  </si>
  <si>
    <t>IE003.CONSIGNMENT.HOUSE CONSIGNMENT.CONSIGNMENT ITEM.SUPPORTING DOCUMENTS.Reference number</t>
  </si>
  <si>
    <t>IE003.CONSIGNMENT.HOUSE CONSIGNMENT.CONSIGNMENT ITEM.SUPPORTING DOCUMENTS.Complement of information</t>
  </si>
  <si>
    <t>IE003.CONSIGNMENT.HOUSE CONSIGNMENT.CONSIGNMENT ITEM.PREVIOUS DOCUMENTS</t>
  </si>
  <si>
    <t>C035; TR0635</t>
  </si>
  <si>
    <t>IE003.CONSIGNMENT.HOUSE CONSIGNMENT.CONSIGNMENT ITEM.PREVIOUS DOCUMENTS.Sequence number</t>
  </si>
  <si>
    <t>IE003.CONSIGNMENT.HOUSE CONSIGNMENT.CONSIGNMENT ITEM.PREVIOUS DOCUMENTS.Type</t>
  </si>
  <si>
    <t>IE003.CONSIGNMENT.HOUSE CONSIGNMENT.CONSIGNMENT ITEM.PREVIOUS DOCUMENTS.Reference number</t>
  </si>
  <si>
    <t>IE003.CONSIGNMENT.HOUSE CONSIGNMENT.CONSIGNMENT ITEM.PREVIOUS DOCUMENTS.Complement of information</t>
  </si>
  <si>
    <t>IE003.CONSIGNMENT.HOUSE CONSIGNMENT.CONSIGNMENT ITEM.TRANSPORT CHARGES</t>
  </si>
  <si>
    <t>IE003.CONSIGNMENT.HOUSE CONSIGNMENT.CONSIGNMENT ITEM.TRANSPORT CHARGES.Method of payment</t>
  </si>
  <si>
    <t>IE003.CONSIGNMENT.HOUSE CONSIGNMENT.CONSIGNMENT ITEM.UCR</t>
  </si>
  <si>
    <t>IE003.CONSIGNMENT.HOUSE CONSIGNMENT.CONSIGNMENT ITEM.UCR.Reference number</t>
  </si>
  <si>
    <t>ED</t>
  </si>
  <si>
    <t>IE004</t>
  </si>
  <si>
    <t>N/A</t>
  </si>
  <si>
    <t>IE004.TRANSIT OPERATION</t>
  </si>
  <si>
    <t>IE004.TRANSIT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</si>
  <si>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</si>
  <si>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FD88</t>
  </si>
  <si>
    <t>Date and time of amendment submission</t>
  </si>
  <si>
    <t>IE004.TRANSIT OPERATION.Date and time of amendment submission</t>
  </si>
  <si>
    <t>TRANSIT OPERATION_Date and time of amendment submission</t>
  </si>
  <si>
    <t>Date of amendment</t>
  </si>
  <si>
    <t>1.Agreed in internal Webex meeting on 06/07/2018 : Recommendation to align Date format of an NCTS P4 IE with the format agreed for NCTS P5, meaning, "yyyy '-' MM '-' dd" with regular expression "\d{4}-\d{2}-\d{2}" (W3C XML Schema specification)                                                                                                                                                                                                             2. Declaration Acceptance Date &amp; Issuing date will be changed from n8 to an10 as per UTC format.</t>
  </si>
  <si>
    <t>FD10</t>
  </si>
  <si>
    <t>Amendment acceptance date</t>
  </si>
  <si>
    <t>IE004.TRANSIT OPERATION.Amendment acceptance date</t>
  </si>
  <si>
    <t>TRANSIT OPERATION_Amendment acceptance date</t>
  </si>
  <si>
    <t>IE004.CUSTOMS OFFICE OF DEPARTURE</t>
  </si>
  <si>
    <t>IE004.CUSTOMS OFFICE OF DEPARTURE.Reference number</t>
  </si>
  <si>
    <t>CL171</t>
  </si>
  <si>
    <t>3/22 &amp; 3/23</t>
  </si>
  <si>
    <t>IE004.HOLDER OF THE TRANSIT PROCEDURE</t>
  </si>
  <si>
    <t>MESSGE - (PRINCIPAL) TRADER</t>
  </si>
  <si>
    <t>IE004.HOLDER OF THE TRANSIT PROCEDURE.Identification number</t>
  </si>
  <si>
    <t>G0002; R0850</t>
  </si>
  <si>
    <t>R012</t>
  </si>
  <si>
    <t>Following DIH Harmonisation process outcome, the following rename will be performed: 'Holder of the transit procedure identification No.' will be renamed to 'Identification number' .
As per webex on 24/10/2018, C0050 was added in ADDRESS DG and DI Name. and R0840 will be assigned to identification number DI.</t>
  </si>
  <si>
    <t>IE004.HOLDER OF THE TRANSIT PROCEDURE.TIR holder identification number</t>
  </si>
  <si>
    <t>Replace by 'TIR holder identification number'</t>
  </si>
  <si>
    <t>IE004.HOLDER OF THE TRANSIT PROCEDURE.Name</t>
  </si>
  <si>
    <t>C0250</t>
  </si>
  <si>
    <t>C160</t>
  </si>
  <si>
    <t>As per webex on 24/10/2018, C0050 was added in ADDRESS DG and DI Name. and R0840 will be assigned to identification number DI.</t>
  </si>
  <si>
    <t>IE004.HOLDER OF THE TRANSIT PROCEDURE.ADDRESS</t>
  </si>
  <si>
    <t>IE004.HOLDER OF THE TRANSIT PROCEDURE.ADDRESS.Street and number</t>
  </si>
  <si>
    <t>IE004.HOLDER OF THE TRANSIT PROCEDURE.ADDRESS.Postcode</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</si>
  <si>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</si>
  <si>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IE004.HOLDER OF THE TRANSIT PROCEDURE.ADDRESS.City</t>
  </si>
  <si>
    <t>IE004.HOLDER OF THE TRANSIT PROCEDURE.ADDRESS.Country</t>
  </si>
  <si>
    <t>IE005</t>
  </si>
  <si>
    <t>IE005.TRANSIT OPERATION</t>
  </si>
  <si>
    <t>IE005.TRANSIT OPERATION.MRN</t>
  </si>
  <si>
    <t>IE005.TRANSIT OPERATION.Date and time of amendment submission</t>
  </si>
  <si>
    <t>FD12</t>
  </si>
  <si>
    <t>Date and time of amendment rejection</t>
  </si>
  <si>
    <t>IE005.TRANSIT OPERATION.Date and time of amendment rejection</t>
  </si>
  <si>
    <t>TRANSIT OPERATION_Date and time of amendment rejection</t>
  </si>
  <si>
    <t>Amendment rejection date</t>
  </si>
  <si>
    <t>IE005.CUSTOMS OFFICE OF DEPARTURE</t>
  </si>
  <si>
    <t>IE005.CUSTOMS OFFICE OF DEPARTURE.Reference number</t>
  </si>
  <si>
    <t>IE005.HOLDER OF THE TRANSIT PROCEDURE</t>
  </si>
  <si>
    <t>IE005.HOLDER OF THE TRANSIT PROCEDURE.Identification number</t>
  </si>
  <si>
    <t>IE005.HOLDER OF THE TRANSIT PROCEDURE.TIR holder identification number</t>
  </si>
  <si>
    <t>IE005.HOLDER OF THE TRANSIT PROCEDURE.Name</t>
  </si>
  <si>
    <t>As per webex on 24/10/2018, C0050 was added in ADDRESS DG and DI Name and R0840 will be assigned to identification number DI.</t>
  </si>
  <si>
    <t>IE005.HOLDER OF THE TRANSIT PROCEDURE.ADDRESS</t>
  </si>
  <si>
    <t>IE005.HOLDER OF THE TRANSIT PROCEDURE.ADDRESS.Street and number</t>
  </si>
  <si>
    <t>IE005.HOLDER OF THE TRANSIT PROCEDURE.ADDRESS.Postcode</t>
  </si>
  <si>
    <t>Following DIH harmonisation activity outcome (as communicated on 07/09/2018) Data Element 'Postcode' format will change to an..10. 
As per workshop at 24/10/2018: A new condition (C0505)will be created with the following content: "IF the value of Country data item exists in CL505 THEN the Postcode is Optional ELSE the Postcode is Required"_x000D_
The condition C0505 will be attached to 'Postcode' - Action 308</t>
  </si>
  <si>
    <t>IE005.HOLDER OF THE TRANSIT PROCEDURE.ADDRESS.City</t>
  </si>
  <si>
    <t>IE005.HOLDER OF THE TRANSIT PROCEDURE.ADDRESS.Country</t>
  </si>
  <si>
    <t>FUNCTIONAL ERROR</t>
  </si>
  <si>
    <t>IE005.FUNCTIONAL ERROR</t>
  </si>
  <si>
    <t>MESSAGE - FUNCTIONAL ERROR</t>
  </si>
  <si>
    <t>G0123</t>
  </si>
  <si>
    <t>R123</t>
  </si>
  <si>
    <t>IE005.FUNCTIONAL ERROR.Sequence number</t>
  </si>
  <si>
    <t>FUNCTIONAL ERROR_Sequence number</t>
  </si>
  <si>
    <t>FD135</t>
  </si>
  <si>
    <t>Error code</t>
  </si>
  <si>
    <t>IE005.FUNCTIONAL ERROR.Error code</t>
  </si>
  <si>
    <t>FUNCTIONAL ERROR_Error code</t>
  </si>
  <si>
    <t>Error type</t>
  </si>
  <si>
    <t>CL180</t>
  </si>
  <si>
    <t>CL049</t>
  </si>
  <si>
    <t>FD133</t>
  </si>
  <si>
    <t>Error pointer</t>
  </si>
  <si>
    <t>IE005.FUNCTIONAL ERROR.Error pointer</t>
  </si>
  <si>
    <t>FUNCTIONAL ERROR_Error pointer</t>
  </si>
  <si>
    <t>an..210</t>
  </si>
  <si>
    <t>FD134</t>
  </si>
  <si>
    <t>Error reason</t>
  </si>
  <si>
    <t>IE005.FUNCTIONAL ERROR.Error reason</t>
  </si>
  <si>
    <t>FUNCTIONAL ERROR_Error reason</t>
  </si>
  <si>
    <t>an..7</t>
  </si>
  <si>
    <t>FD200</t>
  </si>
  <si>
    <t>Original attribute value</t>
  </si>
  <si>
    <t>IE005.FUNCTIONAL ERROR.Original attribute value</t>
  </si>
  <si>
    <t>FUNCTIONAL ERROR_Original attribute value</t>
  </si>
  <si>
    <t>an..140</t>
  </si>
  <si>
    <t>IE006</t>
  </si>
  <si>
    <t>IE006.TRANSIT OPERATION</t>
  </si>
  <si>
    <t xml:space="preserve">MESSAGE - HEADER. </t>
  </si>
  <si>
    <t>IE006.TRANSIT OPERATION.MRN</t>
  </si>
  <si>
    <t>MESSAGE - HEADER. Document/reference number</t>
  </si>
  <si>
    <t>FD21</t>
  </si>
  <si>
    <t>Arrival date and time (actual)</t>
  </si>
  <si>
    <t>IE006.TRANSIT OPERATION.Arrival date and time (actual)</t>
  </si>
  <si>
    <t>TRANSIT OPERATION_Arrival date and time (actual)</t>
  </si>
  <si>
    <t>Arrival date</t>
  </si>
  <si>
    <t>MESSAGE - HEADER. Arrival date</t>
  </si>
  <si>
    <t>Date format in NCTS P5 will permanently change to "yyyy '-' MM '-' dd" with regular expression "\d{4}-\d{2}-\d{2}" (W3C XML Schema specification). 
As per TAXUD harmonization activity, Date Limit was renamed to Limit date.</t>
  </si>
  <si>
    <t>IE006.CUSTOMS OFFICE OF DEPARTURE</t>
  </si>
  <si>
    <t xml:space="preserve">MESSAGE - (DEPARTURE) CUSTOMS OFFICE. </t>
  </si>
  <si>
    <t>IE006.CUSTOMS OFFICE OF DEPARTURE.Reference number</t>
  </si>
  <si>
    <t>MESSAGE - (DEPARTURE) CUSTOMS OFFICE. Reference number</t>
  </si>
  <si>
    <t>IE006.CUSTOMS OFFICE OF DESTINATION (ACTUAL)</t>
  </si>
  <si>
    <t xml:space="preserve">MESSGE - (PRESENTATION OFFICE) CUSTOMS OFFICE. </t>
  </si>
  <si>
    <t>IE006.CUSTOMS OFFICE OF DESTINATION (ACTUAL).Reference number</t>
  </si>
  <si>
    <t>MESSGE - (PRESENTATION OFFICE) CUSTOMS OFFICE. Reference number </t>
  </si>
  <si>
    <t xml:space="preserve">1. It was decided to maintain the "Reference number" naming for the Data Element, as it is in NCTS P4 (DIH Data Harmonisation activity aoutcome also).
2. As per the outcome of webex of 09/11/2018 &amp; 13/11/2018, CL141 will be assigned to all Customs offices. Reference number.
</t>
  </si>
  <si>
    <t>IE007</t>
  </si>
  <si>
    <t>IE007.TRANSIT OPERATION</t>
  </si>
  <si>
    <t>IE007.TRANSIT OPERATION.MRN</t>
  </si>
  <si>
    <t>1. In NCTS P4, MRN is an..21 pro-forma, but an18 in concrete, as it is now in NCTS P5. 
2. Check digit algorithm shall be checked by application during transition period so the new pattern of MRN will be verified in case of P5 – P5 exchange. Convertor shall not verify check digit algorithm in case of P4-P5 exchange.</t>
  </si>
  <si>
    <t>Arrival notification date and time</t>
  </si>
  <si>
    <t>IE007.TRANSIT OPERATION.Arrival notification date and time</t>
  </si>
  <si>
    <t>TRANSIT OPERATION_Arrival notification date and time</t>
  </si>
  <si>
    <t>Arrival notification date</t>
  </si>
  <si>
    <t>Simplified procedure</t>
  </si>
  <si>
    <t>IE007.TRANSIT OPERATION.Simplified procedure</t>
  </si>
  <si>
    <t>TRANSIT OPERATION_Simplified procedure</t>
  </si>
  <si>
    <t>Simplified procedure flag</t>
  </si>
  <si>
    <t>IE007.CUSTOMS OFFICE OF DESTINATION (ACTUAL)</t>
  </si>
  <si>
    <t>MESSAGE - (PRESENTATION OFFICE) CUSTOMS OFFICE </t>
  </si>
  <si>
    <t>IE007.CUSTOMS OFFICE OF DESTINATION (ACTUAL).Reference number</t>
  </si>
  <si>
    <t>CL172</t>
  </si>
  <si>
    <t>New Rule, R0987: 
"Each 'sequence number' is unique for the data group it belongs to. The sequence numbers shall be numbered in a sequential fashion, starting from '1' for the first iteration of the data group and incrementing the numbering by '1' for each iteration".</t>
  </si>
  <si>
    <t>TRADER AT DESTINATION</t>
  </si>
  <si>
    <t>IE007.TRADER AT DESTINATION</t>
  </si>
  <si>
    <t>MESSAGE - (DESTINATION) TRADER</t>
  </si>
  <si>
    <t>IE007.TRADER AT DESTINATION.Identification number</t>
  </si>
  <si>
    <t>TRADER AT DESTINATION_Identification number</t>
  </si>
  <si>
    <t>an..1701</t>
  </si>
  <si>
    <t>C112</t>
  </si>
  <si>
    <t>Communication language code</t>
  </si>
  <si>
    <t>IE007.TRADER AT DESTINATION.Communication language code</t>
  </si>
  <si>
    <t>TRADER AT DESTINATION_Communication language code</t>
  </si>
  <si>
    <t>CL012</t>
  </si>
  <si>
    <t>R0100</t>
  </si>
  <si>
    <t>IE007.CONSIGNMENT</t>
  </si>
  <si>
    <t>---LOCATION OF GOODS</t>
  </si>
  <si>
    <t>IE007.CONSIGNMENT.LOCATION OF GOODS</t>
  </si>
  <si>
    <t>LOCATION OF GOODS</t>
  </si>
  <si>
    <t>C0489</t>
  </si>
  <si>
    <t>Type of location</t>
  </si>
  <si>
    <t>IE007.CONSIGNMENT.LOCATION OF GOODS.Type of location</t>
  </si>
  <si>
    <t>LOCATION OF GOODS_Type of location</t>
  </si>
  <si>
    <t>Arrival agreed Location code</t>
  </si>
  <si>
    <t>CL347</t>
  </si>
  <si>
    <t>C155
R245</t>
  </si>
  <si>
    <t>IE007.CONSIGNMENT.LOCATION OF GOODS.Qualifier of identification</t>
  </si>
  <si>
    <t>LOCATION OF GOODS_Qualifier of identification</t>
  </si>
  <si>
    <t>CL326</t>
  </si>
  <si>
    <t>Authorisation number</t>
  </si>
  <si>
    <t>IE007.CONSIGNMENT.LOCATION OF GOODS.Authorisation number</t>
  </si>
  <si>
    <t>LOCATION OF GOODS_Authorisation number</t>
  </si>
  <si>
    <t>C0394; G0002</t>
  </si>
  <si>
    <t>Additional identifier</t>
  </si>
  <si>
    <t>IE007.CONSIGNMENT.LOCATION OF GOODS.Additional identifier</t>
  </si>
  <si>
    <t>LOCATION OF GOODS_Additional identifier</t>
  </si>
  <si>
    <t>C0671</t>
  </si>
  <si>
    <t>IE007.CONSIGNMENT.LOCATION OF GOODS.UN LOCODE</t>
  </si>
  <si>
    <t>LOCATION OF GOODS_UN LOCODE</t>
  </si>
  <si>
    <t>C0394</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</si>
  <si>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</si>
  <si>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------CUSTOMS OFFICE</t>
  </si>
  <si>
    <t>IE007.CONSIGNMENT.LOCATION OF GOODS.CUSTOMS OFFICE</t>
  </si>
  <si>
    <t>CUSTOMS OFFICE</t>
  </si>
  <si>
    <t>IE007.CONSIGNMENT.LOCATION OF GOODS.CUSTOMS OFFICE.Reference number</t>
  </si>
  <si>
    <t>CUSTOMS OFFICE_Reference number</t>
  </si>
  <si>
    <t>R0760</t>
  </si>
  <si>
    <t>------GPS</t>
  </si>
  <si>
    <t>IE007.CONSIGNMENT.LOCATION OF GOODS.GPS</t>
  </si>
  <si>
    <t>IE007.CONSIGNMENT.LOCATION OF GOODS.GPS.Latitude</t>
  </si>
  <si>
    <t>IE007.CONSIGNMENT.LOCATION OF GOODS.GPS.Longitude</t>
  </si>
  <si>
    <t>------ECONOMIC OPERATOR</t>
  </si>
  <si>
    <t>IE007.CONSIGNMENT.LOCATION OF GOODS.ECONOMIC OPERATOR</t>
  </si>
  <si>
    <t>ECONOMIC OPERATOR</t>
  </si>
  <si>
    <t>IE007.CONSIGNMENT.LOCATION OF GOODS.ECONOMIC OPERATOR.Identification number</t>
  </si>
  <si>
    <t>ECONOMIC OPERATOR_Identification number</t>
  </si>
  <si>
    <t>IE007.CONSIGNMENT.LOCATION OF GOODS.ADDRESS</t>
  </si>
  <si>
    <t>IE007.CONSIGNMENT.LOCATION OF GOODS.ADDRESS.Street and number</t>
  </si>
  <si>
    <t>IE007.CONSIGNMENT.LOCATION OF GOODS.ADDRESS.Postcode</t>
  </si>
  <si>
    <t>" Agreed in internal Webex meeting on 06/07/2018: 
1. Date format in NCTS P5 will permanently change to ""yyyy '-' MM '-' dd"" with regular expression ""\d{4}-\d{2}-\d{2}"" (W3C XML Schema specification). 
2. n8 will permanently change to an10."</t>
  </si>
  <si>
    <t>IE007.CONSIGNMENT.LOCATION OF GOODS.ADDRESS.City</t>
  </si>
  <si>
    <t>IE007.CONSIGNMENT.LOCATION OF GOODS.ADDRESS.Country</t>
  </si>
  <si>
    <t>IE007.CONSIGNMENT.INCIDENT</t>
  </si>
  <si>
    <t>MESSAGE - HEADER - INCIDENT</t>
  </si>
  <si>
    <t>IE007.CONSIGNMENT.INCIDENT.Sequence number</t>
  </si>
  <si>
    <t>1. As per webex 20180911, CL172 will be assinged to the data element.
2. Data Elements of Customs Offices related Data Groups will be renamed to "Reference number", as it was in ECS-P2 and NCTS-P4.</t>
  </si>
  <si>
    <t>IE007.CONSIGNMENT.INCIDENT.Code</t>
  </si>
  <si>
    <t>INTENDED OFFICES OF TRANSIT (AND COUNTRY)” to be renamed to "Customs office of transit".</t>
  </si>
  <si>
    <t>IE007.CONSIGNMENT.INCIDENT.Details</t>
  </si>
  <si>
    <t xml:space="preserve">MESSAGE - HEADER - INCIDENT 
</t>
  </si>
  <si>
    <t>Incident information</t>
  </si>
  <si>
    <t>IE007.CONSIGNMENT.INCIDENT.ENDORSEMENT</t>
  </si>
  <si>
    <t>MESSAGE - EN ROUTE EVENT.INCIDENT</t>
  </si>
  <si>
    <t>1 Data Elements of Customs Offices related Data Groups will be renamed to "Reference number", as it was in ECS-P2 and NCTS-P4.
2 As per webex 20180911, CL173 will be assinged to the data element. </t>
  </si>
  <si>
    <t>IE007.CONSIGNMENT.INCIDENT.ENDORSEMENT.Date</t>
  </si>
  <si>
    <t>Endorsement date</t>
  </si>
  <si>
    <t>IE007.CONSIGNMENT.INCIDENT.ENDORSEMENT.Authority</t>
  </si>
  <si>
    <t>Endorsement authority</t>
  </si>
  <si>
    <t>IE007.CONSIGNMENT.INCIDENT.ENDORSEMENT.Place</t>
  </si>
  <si>
    <t>Endorsement place</t>
  </si>
  <si>
    <t>1. It was decided to maintain the "Reference Number" naming for the Data Element, as it is in NCTS P4.
2. As per webex 20180911, CL175 will be assinged to the data element.</t>
  </si>
  <si>
    <t>IE007.CONSIGNMENT.INCIDENT.ENDORSEMENT.Country</t>
  </si>
  <si>
    <t>Endorsement country</t>
  </si>
  <si>
    <t>IE007.CONSIGNMENT.INCIDENT.LOCATION</t>
  </si>
  <si>
    <t>IE007.CONSIGNMENT.INCIDENT.LOCATION.Qualifier of identification</t>
  </si>
  <si>
    <t>IE007.CONSIGNMENT.INCIDENT.LOCATION.UN LOCODE</t>
  </si>
  <si>
    <t>IE007.CONSIGNMENT.INCIDENT.LOCATION.Country</t>
  </si>
  <si>
    <t>MESSAGE - HEADER - EN ROOUT EVENT</t>
  </si>
  <si>
    <t>IE007.CONSIGNMENT.INCIDENT.LOCATION.GPS</t>
  </si>
  <si>
    <t>IE007.CONSIGNMENT.INCIDENT.LOCATION.GPS.Latitude</t>
  </si>
  <si>
    <t>According to changes in ANNEX B, the following rename will be performed: Holder of the transit procedure identification No. will be renamed to Identification number (Action ID 260)
As per webex on 24/10/2018, C0050 was added in ADDRESS DG and DI Name and R0840 will be assigned to identification number DI.</t>
  </si>
  <si>
    <t>IE007.CONSIGNMENT.INCIDENT.LOCATION.GPS.Longitude</t>
  </si>
  <si>
    <t>IE007.CONSIGNMENT.INCIDENT.LOCATION.ADDRESS</t>
  </si>
  <si>
    <t>IE007.CONSIGNMENT.INCIDENT.LOCATION.ADDRESS.Street and number</t>
  </si>
  <si>
    <t>IE007.CONSIGNMENT.INCIDENT.LOCATION.ADDRESS.Postcode</t>
  </si>
  <si>
    <t>IE007.CONSIGNMENT.INCIDENT.LOCATION.ADDRESS.City</t>
  </si>
  <si>
    <t>Following DIH harmonisation activity outcome (as communicated on 07/09/2018)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t>
  </si>
  <si>
    <t>IE007.CONSIGNMENT.INCIDENT.TRANSPORT EQUIPMENT</t>
  </si>
  <si>
    <t>C0395; C0425</t>
  </si>
  <si>
    <t>IE007.CONSIGNMENT.INCIDENT.TRANSPORT EQUIPMENT.Sequence number</t>
  </si>
  <si>
    <t>IE007.CONSIGNMENT.INCIDENT.TRANSPORT EQUIPMENT.Container identification number</t>
  </si>
  <si>
    <t>MESSAGE - HEADER - INCIDENT - CONTAINERS</t>
  </si>
  <si>
    <t>IE007.CONSIGNMENT.INCIDENT.TRANSPORT EQUIPMENT.Number of seals</t>
  </si>
  <si>
    <t>MESSAGE - HEADER - INCIDENT - SEALS INFO</t>
  </si>
  <si>
    <t>IE007.CONSIGNMENT.INCIDENT.TRANSPORT EQUIPMENT.SEALS</t>
  </si>
  <si>
    <t>IE007.CONSIGNMENT.INCIDENT.TRANSPORT EQUIPMENT.SEALS.Sequence number</t>
  </si>
  <si>
    <t>IE007.CONSIGNMENT.INCIDENT.TRANSPORT EQUIPMENT.SEALS.Identifier</t>
  </si>
  <si>
    <t>MESSAGE - HEADER - INCIDENT - SEALS INFO - SEALS ID</t>
  </si>
  <si>
    <t>G0002; G0023</t>
  </si>
  <si>
    <t>IE007.CONSIGNMENT.INCIDENT.TRANSPORT EQUIPMENT.GOODS REFERENCE</t>
  </si>
  <si>
    <t>.</t>
  </si>
  <si>
    <t>IE007.CONSIGNMENT.INCIDENT.TRANSPORT EQUIPMENT.GOODS REFERENCE.Sequence number</t>
  </si>
  <si>
    <t>IE007.CONSIGNMENT.INCIDENT.TRANSPORT EQUIPMENT.GOODS REFERENCE.Goods item identifier</t>
  </si>
  <si>
    <t>IE007.CONSIGNMENT.INCIDENT.TRANSHIPMENT</t>
  </si>
  <si>
    <t>MESSAGE - INCIDENT - TRANSHIPMENT</t>
  </si>
  <si>
    <t>IE007.CONSIGNMENT.INCIDENT.TRANSHIPMENT.Container indicator</t>
  </si>
  <si>
    <t>R0877</t>
  </si>
  <si>
    <t>IE007.CONSIGNMENT.INCIDENT.TRANSHIPMENT.TRANSPORT MEANS</t>
  </si>
  <si>
    <t>IE007.CONSIGNMENT.INCIDENT.TRANSHIPMENT.TRANSPORT MEANS.Type of identification</t>
  </si>
  <si>
    <t>IE007.CONSIGNMENT.INCIDENT.TRANSHIPMENT.TRANSPORT MEANS.Identification number</t>
  </si>
  <si>
    <t>New transport means identity</t>
  </si>
  <si>
    <t xml:space="preserve">O </t>
  </si>
  <si>
    <t>R190</t>
  </si>
  <si>
    <t>IE007.CONSIGNMENT.INCIDENT.TRANSHIPMENT.TRANSPORT MEANS.Nationality</t>
  </si>
  <si>
    <t>New transport means nationality</t>
  </si>
  <si>
    <t>IE008</t>
  </si>
  <si>
    <t>IE008.TRANSIT OPERATION</t>
  </si>
  <si>
    <t>IE008.TRANSIT OPERATION.MRN</t>
  </si>
  <si>
    <t>FD24</t>
  </si>
  <si>
    <t>Arrival rejection date</t>
  </si>
  <si>
    <t>IE008.TRANSIT OPERATION.Arrival rejection date</t>
  </si>
  <si>
    <t>TRANSIT OPERATION_Arrival rejection date</t>
  </si>
  <si>
    <t>FD4</t>
  </si>
  <si>
    <t>Action to be taken</t>
  </si>
  <si>
    <t>IE008.TRANSIT OPERATION.Action to be taken</t>
  </si>
  <si>
    <t>TRANSIT OPERATION_Action to be taken</t>
  </si>
  <si>
    <t>FD25</t>
  </si>
  <si>
    <t>Arrival rejection reason</t>
  </si>
  <si>
    <t>IE008.TRANSIT OPERATION.Arrival rejection reason</t>
  </si>
  <si>
    <t>TRANSIT OPERATION_Arrival rejection reason</t>
  </si>
  <si>
    <t>According to changes in ANNEX B, the following rename will be performed: Holder of the transit procedure identification No. will be renamed to Identification number (Action ID 260)</t>
  </si>
  <si>
    <t>IE008.FUNCTIONAL ERROR</t>
  </si>
  <si>
    <t>Replace by 'TIR holder identification number'. 
As per webex on 24/10/2018, C0050 was added in ADDRESS DG and DI Name and R0840 will be assigned to identification number DI.</t>
  </si>
  <si>
    <t>IE008.FUNCTIONAL ERROR.Sequence number</t>
  </si>
  <si>
    <t>As per webex on 24/10/2018, C0250 was added in ADDRESS DG and DI Name and R0850 will be assigned to identification number DI.</t>
  </si>
  <si>
    <t>IE008.FUNCTIONAL ERROR.Error code</t>
  </si>
  <si>
    <t>IE008.FUNCTIONAL ERROR.Error pointer</t>
  </si>
  <si>
    <t>IE008.FUNCTIONAL ERROR.Error reason</t>
  </si>
  <si>
    <t>IE008.FUNCTIONAL ERROR.Original attribute value</t>
  </si>
  <si>
    <t>IE009</t>
  </si>
  <si>
    <t>IE009.TRANSIT OPERATION</t>
  </si>
  <si>
    <t>IE009.TRANSIT OPERATION.MRN</t>
  </si>
  <si>
    <t>INVALIDATION</t>
  </si>
  <si>
    <t>IE009.INVALIDATION</t>
  </si>
  <si>
    <t>FD281</t>
  </si>
  <si>
    <t>Date and time of request</t>
  </si>
  <si>
    <t>IE009.INVALIDATION.Date and time of request</t>
  </si>
  <si>
    <t>INVALIDATION_Date and time of request</t>
  </si>
  <si>
    <t>Date of cancellation request</t>
  </si>
  <si>
    <t>C0129; G0002</t>
  </si>
  <si>
    <t>C180</t>
  </si>
  <si>
    <t>FD280</t>
  </si>
  <si>
    <t>Date and time of decision</t>
  </si>
  <si>
    <t>IE009.INVALIDATION.Date and time of decision</t>
  </si>
  <si>
    <t>INVALIDATION_Date and time of decision</t>
  </si>
  <si>
    <t>Date of cancellation decision</t>
  </si>
  <si>
    <t>FD282</t>
  </si>
  <si>
    <t>Decision</t>
  </si>
  <si>
    <t>IE009.INVALIDATION.Decision</t>
  </si>
  <si>
    <t>INVALIDATION_Decision</t>
  </si>
  <si>
    <t>Cancellation decision</t>
  </si>
  <si>
    <t>C0128; R0102</t>
  </si>
  <si>
    <t>R180, C170</t>
  </si>
  <si>
    <t>FD283</t>
  </si>
  <si>
    <t>Initiated by customs</t>
  </si>
  <si>
    <t>IE009.INVALIDATION.Initiated by customs</t>
  </si>
  <si>
    <t>INVALIDATION_Initiated by customs</t>
  </si>
  <si>
    <t>Cancellation initiated by customs</t>
  </si>
  <si>
    <t>R0101</t>
  </si>
  <si>
    <t>R175</t>
  </si>
  <si>
    <t>FD284</t>
  </si>
  <si>
    <t>Justification</t>
  </si>
  <si>
    <t>IE009.INVALIDATION.Justification</t>
  </si>
  <si>
    <t>INVALIDATION_Justification</t>
  </si>
  <si>
    <t>Cancellation justification</t>
  </si>
  <si>
    <t>C0137</t>
  </si>
  <si>
    <t>C175</t>
  </si>
  <si>
    <t>IE009.CUSTOMS OFFICE OF DEPARTURE</t>
  </si>
  <si>
    <t>IE009.CUSTOMS OFFICE OF DEPARTURE.Reference number</t>
  </si>
  <si>
    <t>IE009.HOLDER OF THE TRANSIT PROCEDURE</t>
  </si>
  <si>
    <t>IE009.HOLDER OF THE TRANSIT PROCEDURE.Identification number</t>
  </si>
  <si>
    <t>R012, R174</t>
  </si>
  <si>
    <t>IE009.HOLDER OF THE TRANSIT PROCEDURE.TIR holder identification number</t>
  </si>
  <si>
    <t>Agreed in internal Webex meeting on 06/07/2018 : 1. Date format in NCTS P5 will permanently change to "yyyy '-' MM '-' dd" with regular expression "\d{4}-\d{2}-\d{2}" (W3C XML Schema specification).
2. n8 will permanently change to an10.
3. During Transition Period a Technical Rule will be created to transform the format as it is above defined in NCTS P5.</t>
  </si>
  <si>
    <t>IE009.HOLDER OF THE TRANSIT PROCEDURE.Name</t>
  </si>
  <si>
    <t>IE009.HOLDER OF THE TRANSIT PROCEDURE.ADDRESS</t>
  </si>
  <si>
    <t>IE009.HOLDER OF THE TRANSIT PROCEDURE.ADDRESS.Street and number</t>
  </si>
  <si>
    <t>IE009.HOLDER OF THE TRANSIT PROCEDURE.ADDRESS.Postcode</t>
  </si>
  <si>
    <t>IE009.HOLDER OF THE TRANSIT PROCEDURE.ADDRESS.City</t>
  </si>
  <si>
    <t>IE009.HOLDER OF THE TRANSIT PROCEDURE.ADDRESS.Country</t>
  </si>
  <si>
    <t>IE010</t>
  </si>
  <si>
    <t>IE010.TRANSIT OPERATION</t>
  </si>
  <si>
    <t>IE010.TRANSIT OPERATION.MRN</t>
  </si>
  <si>
    <t>IE010.INVALIDATION</t>
  </si>
  <si>
    <t>IE010.INVALIDATION.Date and time of request</t>
  </si>
  <si>
    <t>FD89</t>
  </si>
  <si>
    <t>IE010.INVALIDATION.Date and time of decision</t>
  </si>
  <si>
    <t>Date of cancellation</t>
  </si>
  <si>
    <t>IE010.INVALIDATION.Decision</t>
  </si>
  <si>
    <t>IE010.INVALIDATION.Initiated by customs</t>
  </si>
  <si>
    <t>IE010.INVALIDATION.Justification</t>
  </si>
  <si>
    <t>5/12</t>
  </si>
  <si>
    <t>IE010.CUSTOMS OFFICE OF DEPARTURE</t>
  </si>
  <si>
    <t>IE010.CUSTOMS OFFICE OF DEPARTURE.Reference number</t>
  </si>
  <si>
    <t>IE010.CUSTOMS OFFICE OF DESTINATION</t>
  </si>
  <si>
    <t>MESSAGE - (DESTINATION DECLARED) CUSTOMS OFFICE</t>
  </si>
  <si>
    <t>E1834</t>
  </si>
  <si>
    <t>IE010.CUSTOMS OFFICE OF DESTINATION.Reference number</t>
  </si>
  <si>
    <t>IE010.CUSTOMS OFFICE OF TRANSIT</t>
  </si>
  <si>
    <t>MESSAGE - (TRANSIT DECLARED) CUSTOMS OFFICE</t>
  </si>
  <si>
    <t>IE010.CUSTOMS OFFICE OF TRANSIT.Sequence number</t>
  </si>
  <si>
    <t>IE010.CUSTOMS OFFICE OF TRANSIT.Reference number</t>
  </si>
  <si>
    <t>TBD</t>
  </si>
  <si>
    <t>IE010.CUSTOMS OFFICE OF EXIT FOR TRANSIT</t>
  </si>
  <si>
    <t>IE010.CUSTOMS OFFICE OF EXIT FOR TRANSIT.Sequence number</t>
  </si>
  <si>
    <t>IE010.CUSTOMS OFFICE OF EXIT FOR TRANSIT.Reference number</t>
  </si>
  <si>
    <t>IE012</t>
  </si>
  <si>
    <t>IE012.TRANSIT OPERATION</t>
  </si>
  <si>
    <t>IE012.TRANSIT OPERATION.MRN</t>
  </si>
  <si>
    <t>IE012.TRANSIT OPERATION.Declaration type</t>
  </si>
  <si>
    <t>MESSAGE - HEADER. Type of declaration</t>
  </si>
  <si>
    <t>IE012.TRANSIT OPERATION.TIR Carnet number</t>
  </si>
  <si>
    <t>MESSAGE - GOODS ITEM - PRODUCED DOCUMENTS/CERTIFICATES. Document reference</t>
  </si>
  <si>
    <t>R0990</t>
  </si>
  <si>
    <t>IE012.TRANSIT OPERATION.Declaration acceptance date</t>
  </si>
  <si>
    <t>MESSAGE - HEADER. Acceptance date</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</si>
  <si>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</si>
  <si>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IE012.TRANSIT OPERATION.Release date</t>
  </si>
  <si>
    <t>MESSAGE - HEADER. Issuing date</t>
  </si>
  <si>
    <t>IE012.TRANSIT OPERATION.Country of dispatch</t>
  </si>
  <si>
    <t>MESSAGE - HEADER. Country of dispatch/export code</t>
  </si>
  <si>
    <t>IE012.TRANSIT OPERATION.Security</t>
  </si>
  <si>
    <t>MESSAGE - HEADER. Security</t>
  </si>
  <si>
    <t>IE012.TRANSIT OPERATION.Reduced dataset indicator</t>
  </si>
  <si>
    <t>IE012.TRANSIT OPERATION.Mode of transport at the border</t>
  </si>
  <si>
    <t>MESSAGE - HEADER. Transport mode at border</t>
  </si>
  <si>
    <t>As per TAXUD harmonization activity, IE012.ACTIVE BORDER TRANSPORT MEANS. Mode of transport at the border was moved out from the DG 'ACTIVE BORDER TRANSPORT MEANS' and added in 'TRANSIT OPERATION'.
A mapping of code list values is proposed by DE. Only the first digit of the NCTS P4 value between the code lists should be considered for the mapping. For instance, in case provided data element value equals to ‘20’ (Rail transport) or '23' (Road vehicle on rail wagon), only the first digit will be used (value 2) in terms of conversion. This value will be mapped to value 2 (Rail transport) of NCTS P5.
Formatting discrepancies also,in case of upgrade. Addtionally, discrepancy occurs due to different code list values of "Security" data element between P4 &amp; P5. Mapping in the level of code list values of security in combination with Technical rules should be performed (P5 C0029 &amp; P4 C599)</t>
  </si>
  <si>
    <t>IE012.TRANSIT OPERATION.Specific circumstance indicator</t>
  </si>
  <si>
    <t>MESSAGE - HEADER. Specific circumstance indicator</t>
  </si>
  <si>
    <t>IE012.TRANSIT OPERATION.Total number of items</t>
  </si>
  <si>
    <t>MESSAGE - HEADER. Total number of items</t>
  </si>
  <si>
    <t>IE012.TRANSIT OPERATION.Total number of packages</t>
  </si>
  <si>
    <t>MESSAGE - HEADER. Total number of packages</t>
  </si>
  <si>
    <t>IE012.TRANSIT OPERATION.Total gross mass</t>
  </si>
  <si>
    <t xml:space="preserve">MESSAGE - HEADER. Total gross mass </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</si>
  <si>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DE will be renamed from "Total Gross mass (kg) to "Total gross mass".</t>
  </si>
  <si>
    <t>IE012.TRANSIT OPERATION.Binding itinerary</t>
  </si>
  <si>
    <t>IE012.CUSTOMS OFFICE OF DEPARTURE</t>
  </si>
  <si>
    <t>IE012.CUSTOMS OFFICE OF DEPARTURE.Reference number</t>
  </si>
  <si>
    <t>IE012.CUSTOMS OFFICE OF DESTINATION</t>
  </si>
  <si>
    <t>IE012.CUSTOMS OFFICE OF DESTINATION.Reference number</t>
  </si>
  <si>
    <t>MESSAGE - (DESTINATION) CUSTOMS OFFICE. Reference number</t>
  </si>
  <si>
    <t>IE012.HOLDER OF THE TRANSIT PROCEDURE</t>
  </si>
  <si>
    <t xml:space="preserve">MESSAGE - (PRINCIPAL) TRADER. </t>
  </si>
  <si>
    <t>IE012.HOLDER OF THE TRANSIT PROCEDURE.Identification number</t>
  </si>
  <si>
    <t>MESSAGE - (PRINCIPAL) TRADER. TIN</t>
  </si>
  <si>
    <t>IE012.HOLDER OF THE TRANSIT PROCEDURE.TIR holder identification number</t>
  </si>
  <si>
    <t>MESSAGE - (PRINCIPAL) TRADER. Holder ID TIR</t>
  </si>
  <si>
    <t>IE012.HOLDER OF THE TRANSIT PROCEDURE.Name</t>
  </si>
  <si>
    <t>MESSAGE - (PRINCIPAL) TRADER. Name</t>
  </si>
  <si>
    <t>IE012.HOLDER OF THE TRANSIT PROCEDURE.ADDRESS</t>
  </si>
  <si>
    <t xml:space="preserve">. </t>
  </si>
  <si>
    <t>IE012.HOLDER OF THE TRANSIT PROCEDURE.ADDRESS.Street and number</t>
  </si>
  <si>
    <t>MESSAGE - (PRINCIPAL) TRADER. Street and number</t>
  </si>
  <si>
    <t>IE012.HOLDER OF THE TRANSIT PROCEDURE.ADDRESS.Postcode</t>
  </si>
  <si>
    <t>MESSAGE - (PRINCIPAL) TRADER. Postal Code</t>
  </si>
  <si>
    <t>IE012.HOLDER OF THE TRANSIT PROCEDURE.ADDRESS.City</t>
  </si>
  <si>
    <t>MESSAGE - (PRINCIPAL) TRADER. City</t>
  </si>
  <si>
    <t>IE012.HOLDER OF THE TRANSIT PROCEDURE.ADDRESS.Country</t>
  </si>
  <si>
    <t>MESSAGE - (PRINCIPAL) TRADER. Country code</t>
  </si>
  <si>
    <t>IE012.CONTROL RESULT</t>
  </si>
  <si>
    <t>IE012.CONTROL RESULT.Code</t>
  </si>
  <si>
    <t>MESSAGE - CONTROL RESULT. Control Result Code</t>
  </si>
  <si>
    <t>IE012.CONTROL RESULT.Limit date</t>
  </si>
  <si>
    <t>MESSAGE - CONTROL RESULT. Date Limit</t>
  </si>
  <si>
    <t>IE012.CONTROL RESULT.Text</t>
  </si>
  <si>
    <t>IE012.CONTROL RESULT.Risk analysis identification</t>
  </si>
  <si>
    <t>IE012.RISK ANALYSIS</t>
  </si>
  <si>
    <t>IE012.RISK ANALYSIS.Sequence number</t>
  </si>
  <si>
    <t>IE012.RISK ANALYSIS.Item number</t>
  </si>
  <si>
    <t>MESSAGE - RISK ANALYSIS. Item Number involved</t>
  </si>
  <si>
    <t>IE012.RISK ANALYSIS.RISK ANALYSIS RESULT</t>
  </si>
  <si>
    <t>IE012.RISK ANALYSIS.RISK ANALYSIS RESULT.Code</t>
  </si>
  <si>
    <t>MESSAGE - RISK ANALYSIS. Risk Analysis result code</t>
  </si>
  <si>
    <t>IE012.RISK ANALYSIS.RISK ANALYSIS RESULT.Text</t>
  </si>
  <si>
    <t>MESSAGE - RISK ANALYSIS. Risk Analysis text</t>
  </si>
  <si>
    <t>IE012.CONSIGNMENT</t>
  </si>
  <si>
    <t>IE012.CONSIGNMENT.Container indicator</t>
  </si>
  <si>
    <t>MESSAGE - HEADER. Containerised indicator</t>
  </si>
  <si>
    <t>IE012.CONSIGNMENT.Inland mode of transport</t>
  </si>
  <si>
    <t>IE012.CONSIGNMENT.Country of destination</t>
  </si>
  <si>
    <t>MESSAGE - HEADER. Country of destination code</t>
  </si>
  <si>
    <t>IE012.CONSIGNMENT.CARRIER</t>
  </si>
  <si>
    <t>IE012.CONSIGNMENT.CARRIER.Identification number</t>
  </si>
  <si>
    <t>MESSAGE - (CARRIER) TRADER. TIN</t>
  </si>
  <si>
    <t>IE012.CONSIGNMENT.CARRIER.COMMUNICATION</t>
  </si>
  <si>
    <t>IE012.CONSIGNMENT.CARRIER.COMMUNICATION.Type</t>
  </si>
  <si>
    <t>IE012.CONSIGNMENT.CARRIER.COMMUNICATION.Identifier</t>
  </si>
  <si>
    <t>IE012.CONSIGNMENT.CONSIGNOR</t>
  </si>
  <si>
    <t>IE012.CONSIGNMENT.CONSIGNOR.Identification number</t>
  </si>
  <si>
    <t>IE012.CONSIGNMENT.CONSIGNOR.Name</t>
  </si>
  <si>
    <t>IE012.CONSIGNMENT.CONSIGNOR.ADDRESS</t>
  </si>
  <si>
    <t>IE012.CONSIGNMENT.CONSIGNOR.ADDRESS.Street and number</t>
  </si>
  <si>
    <t>IE012.CONSIGNMENT.CONSIGNOR.ADDRESS.Postcode</t>
  </si>
  <si>
    <t>IE012.CONSIGNMENT.CONSIGNOR.ADDRESS.City</t>
  </si>
  <si>
    <t>IE012.CONSIGNMENT.CONSIGNOR.ADDRESS.Country</t>
  </si>
  <si>
    <t>IE012.CONSIGNMENT.CONSIGNEE</t>
  </si>
  <si>
    <t>C001; R011; C186; C188</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</si>
  <si>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t>
  </si>
  <si>
    <t>IE012.CONSIGNMENT.CONSIGNEE.Identification number</t>
  </si>
  <si>
    <t>MESSAGE - (CONSIGNEE) TRADER. TIN</t>
  </si>
  <si>
    <t>IE012.CONSIGNMENT.CONSIGNEE.Name</t>
  </si>
  <si>
    <t>MESSAGE - (CONSIGNEE) TRADER. Name</t>
  </si>
  <si>
    <t>IE012.CONSIGNMENT.CONSIGNEE.ADDRESS</t>
  </si>
  <si>
    <t>IE012.CONSIGNMENT.CONSIGNEE.ADDRESS.Street and number</t>
  </si>
  <si>
    <t>MESSAGE - (CONSIGNEE) TRADER. Street and number</t>
  </si>
  <si>
    <t>IE012.CONSIGNMENT.CONSIGNEE.ADDRESS.Postcode</t>
  </si>
  <si>
    <t>MESSAGE - (CONSIGNEE) TRADER. Postal Code</t>
  </si>
  <si>
    <t>IE012.CONSIGNMENT.CONSIGNEE.ADDRESS.City</t>
  </si>
  <si>
    <t>MESSAGE - (CONSIGNEE) TRADER. City</t>
  </si>
  <si>
    <t>IE012.CONSIGNMENT.CONSIGNEE.ADDRESS.Country</t>
  </si>
  <si>
    <t>MESSAGE - (CONSIGNEE) TRADER. Country code</t>
  </si>
  <si>
    <t>IE012.CONSIGNMENT.ADDITIONAL SUPPLY CHAIN ACTOR</t>
  </si>
  <si>
    <t>IE012.CONSIGNMENT.ADDITIONAL SUPPLY CHAIN ACTOR.Sequence number</t>
  </si>
  <si>
    <t>IE012.CONSIGNMENT.ADDITIONAL SUPPLY CHAIN ACTOR.Role</t>
  </si>
  <si>
    <t>IE012.CONSIGNMENT.ADDITIONAL SUPPLY CHAIN ACTOR.Identification number</t>
  </si>
  <si>
    <t>IE012.CONSIGNMENT.TRANSPORT EQUIPMENT</t>
  </si>
  <si>
    <t>IE012.CONSIGNMENT.TRANSPORT EQUIPMENT.Sequence number</t>
  </si>
  <si>
    <t>IE012.CONSIGNMENT.TRANSPORT EQUIPMENT.Container identification number</t>
  </si>
  <si>
    <t>MESSAGE - GOODS ITEM - CONTAINERS. Container number</t>
  </si>
  <si>
    <t>IE012.CONSIGNMENT.TRANSPORT EQUIPMENT.Number of seals</t>
  </si>
  <si>
    <t>MESSAGE - SEALS INFO. Seals number</t>
  </si>
  <si>
    <t>IE012.CONSIGNMENT.TRANSPORT EQUIPMENT.SEAL</t>
  </si>
  <si>
    <t>IE012.CONSIGNMENT.TRANSPORT EQUIPMENT.SEAL.Sequence number</t>
  </si>
  <si>
    <t>IE012.CONSIGNMENT.TRANSPORT EQUIPMENT.SEAL.Identifier</t>
  </si>
  <si>
    <t>MESSAGE - SEALS INFO - SEALS ID. Seals identity</t>
  </si>
  <si>
    <t>IE012.CONSIGNMENT.TRANSPORT EQUIPMENT.GOODS REFERENCE</t>
  </si>
  <si>
    <t>IE012.CONSIGNMENT.TRANSPORT EQUIPMENT.GOODS REFERENCE.Sequence number</t>
  </si>
  <si>
    <t>IE012.CONSIGNMENT.TRANSPORT EQUIPMENT.GOODS REFERENCE.Goods item identifier</t>
  </si>
  <si>
    <t>IE012.CONSIGNMENT.DEPARTURE TRANSPORT MEANS</t>
  </si>
  <si>
    <t>IE012.CONSIGNMENT.DEPARTURE TRANSPORT MEANS.Sequence number</t>
  </si>
  <si>
    <t>IE012.CONSIGNMENT.DEPARTURE TRANSPORT MEANS.Type of identification</t>
  </si>
  <si>
    <t>IE012.CONSIGNMENT.DEPARTURE TRANSPORT MEANS.Identification number</t>
  </si>
  <si>
    <t>MESSAGE - HEADER. Identity of means of transport at departure (exp/trans)</t>
  </si>
  <si>
    <t>IE012.CONSIGNMENT.DEPARTURE TRANSPORT MEANS.Nationality</t>
  </si>
  <si>
    <t>MESSAGE - HEADER. Nationality of means of transport at departure</t>
  </si>
  <si>
    <t>IE012.CONSIGNMENT.COUNTRIES OF ROUTING OF CONSIGNMENT</t>
  </si>
  <si>
    <t>IE012.CONSIGNMENT.COUNTRIES OF ROUTING OF CONSIGNMENT.Sequence number</t>
  </si>
  <si>
    <t>IE012.CONSIGNMENT.COUNTRIES OF ROUTING OF CONSIGNMENT.Country</t>
  </si>
  <si>
    <t>MESSAGE - ITINERARY. Country of routing code</t>
  </si>
  <si>
    <t>IE012.CONSIGNMENT.ACTIVE BORDER TRANSPORT MEANS</t>
  </si>
  <si>
    <t>IE012.CONSIGNMENT.ACTIVE BORDER TRANSPORT MEANS.Type of identification</t>
  </si>
  <si>
    <t>IE012.CONSIGNMENT.ACTIVE BORDER TRANSPORT MEANS.Identification number</t>
  </si>
  <si>
    <t>MESSAGE - HEADER. Identity of means of transport crossing border</t>
  </si>
  <si>
    <t>IE012.CONSIGNMENT.ACTIVE BORDER TRANSPORT MEANS.Nationality</t>
  </si>
  <si>
    <t>MESSAGE - HEADER. Nationality of means of transport crossing border</t>
  </si>
  <si>
    <t xml:space="preserve">Following DIH harmonisation activity outcome, Data Element will be renamed from 'Nationality of active means of transport crossing the border' to 'Nationality'. 
During Transition period,  C0399 should be disabled (Reduced dataset indicator will not be used)._x000D_
C0010 will be modified according to action #200_x000D_
</t>
  </si>
  <si>
    <t>IE012.CONSIGNMENT.ACTIVE BORDER TRANSPORT MEANS.Conveyance reference number</t>
  </si>
  <si>
    <t>MESSAGE - HEADER. Conveyance reference number</t>
  </si>
  <si>
    <t>IE012.CONSIGNMENT.PLACE OF LOADING</t>
  </si>
  <si>
    <t>IE012.CONSIGNMENT.PLACE OF LOADING.UN LOCODE</t>
  </si>
  <si>
    <t>IE012.CONSIGNMENT.PLACE OF LOADING.Country</t>
  </si>
  <si>
    <t>IE012.CONSIGNMENT.PLACE OF LOADING.Location</t>
  </si>
  <si>
    <t>MESSAGE - HEADER. Place of loading, code</t>
  </si>
  <si>
    <t>As per webexex on 13/11/2018, Location DE to be D with C0387 </t>
  </si>
  <si>
    <t>IE012.CONSIGNMENT.PLACE OF UNLOADING</t>
  </si>
  <si>
    <t>IE012.CONSIGNMENT.PLACE OF UNLOADING.UN LOCODE</t>
  </si>
  <si>
    <t>1. As per webex on 13/11/2018, C0387 will be removed and optionality will be change to 'O'.
2. DE name changed from UN/LOCODE to UN LOCODE due to CSE limitations.</t>
  </si>
  <si>
    <t>IE012.CONSIGNMENT.PLACE OF UNLOADING.Country</t>
  </si>
  <si>
    <t>IE012.CONSIGNMENT.PLACE OF UNLOADING.Location</t>
  </si>
  <si>
    <t>MESSAGE - HEADER. Place of unloading, code</t>
  </si>
  <si>
    <t>C186, C589</t>
  </si>
  <si>
    <t>IE012.CONSIGNMENT.ADDITIONAL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</si>
  <si>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
3. DG instance in MC will not be used during Transition period</t>
  </si>
  <si>
    <t>IE012.CONSIGNMENT.ADDITIONAL INFORMATION.Sequence number</t>
  </si>
  <si>
    <t>IE012.CONSIGNMENT.ADDITIONAL INFORMATION.Code</t>
  </si>
  <si>
    <t>IE012.CONSIGNMENT.ADDITIONAL INFORMATION.Text</t>
  </si>
  <si>
    <t>IE012.CONSIGNMENT.SUPPORTING DOCUMENTS</t>
  </si>
  <si>
    <t>IE012.CONSIGNMENT.SUPPORTING DOCUMENTS.Sequence number</t>
  </si>
  <si>
    <t>IE012.CONSIGNMENT.SUPPORTING DOCUMENTS.Type</t>
  </si>
  <si>
    <t>IE012.CONSIGNMENT.SUPPORTING DOCUMENTS.Reference number</t>
  </si>
  <si>
    <t>IE012.CONSIGNMENT.SUPPORTING DOCUMENTS.Complement of information</t>
  </si>
  <si>
    <t>IE012.CONSIGNMENT.PREVIOUS DOCUMENTS</t>
  </si>
  <si>
    <t>IE012.CONSIGNMENT.PREVIOUS DOCUMENTS.Sequence number</t>
  </si>
  <si>
    <t>IE012.CONSIGNMENT.PREVIOUS DOCUMENTS.Type</t>
  </si>
  <si>
    <t>IE012.CONSIGNMENT.PREVIOUS DOCUMENTS.Reference number</t>
  </si>
  <si>
    <t>IE012.CONSIGNMENT.PREVIOUS DOCUMENTS.Complement of information</t>
  </si>
  <si>
    <t>IE012.CONSIGNMENT.TRANSPORT DOCUMENT</t>
  </si>
  <si>
    <t>IE012.CONSIGNMENT.TRANSPORT DOCUMENT.Sequence number</t>
  </si>
  <si>
    <t>IE012.CONSIGNMENT.TRANSPORT DOCUMENT.Type</t>
  </si>
  <si>
    <t>IE012.CONSIGNMENT.TRANSPORT DOCUMENT.Reference number</t>
  </si>
  <si>
    <t>IE012.CONSIGNMENT.UCR</t>
  </si>
  <si>
    <t>IE012.CONSIGNMENT.UCR.Reference number</t>
  </si>
  <si>
    <t>MESSAGE - HEADER. Commercial Reference Number</t>
  </si>
  <si>
    <t>G0004; T2005</t>
  </si>
  <si>
    <t>IE012.CONSIGNMENT.HOUSE CONSIGNMENT</t>
  </si>
  <si>
    <t>IE012.CONSIGNMENT.HOUSE CONSIGNMENT.Sequence number</t>
  </si>
  <si>
    <t>IE012.CONSIGNMENT.HOUSE CONSIGNMENT.Country of dispatch</t>
  </si>
  <si>
    <t>IE012.CONSIGNMENT.HOUSE CONSIGNMENT.Gross mass</t>
  </si>
  <si>
    <t>MESSAGE - HEADER. Total gross mass</t>
  </si>
  <si>
    <t>IE012.CONSIGNMENT.HOUSE CONSIGNMENT.CONSIGNOR</t>
  </si>
  <si>
    <t>IE012.CONSIGNMENT.HOUSE CONSIGNMENT.CONSIGNOR.Identification number</t>
  </si>
  <si>
    <t>IE012.CONSIGNMENT.HOUSE CONSIGNMENT.CONSIGNOR.Name</t>
  </si>
  <si>
    <t>IE012.CONSIGNMENT.HOUSE CONSIGNMENT.CONSIGNOR.ADDRESS</t>
  </si>
  <si>
    <t>IE012.CONSIGNMENT.HOUSE CONSIGNMENT.CONSIGNOR.ADDRESS.Street and number</t>
  </si>
  <si>
    <t>IE012.CONSIGNMENT.HOUSE CONSIGNMENT.CONSIGNOR.ADDRESS.Postcode</t>
  </si>
  <si>
    <t>IE012.CONSIGNMENT.HOUSE CONSIGNMENT.CONSIGNOR.ADDRESS.City</t>
  </si>
  <si>
    <t>IE012.CONSIGNMENT.HOUSE CONSIGNMENT.CONSIGNOR.ADDRESS.Country</t>
  </si>
  <si>
    <t>IE012.CONSIGNMENT.HOUSE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</si>
  <si>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remain
3. It is suggested to do not use HOUSE CONSIGNMENT level for this Data Group in case of upgrade scenario, since during transitional period HOUSE CONSIGNMENT level cardinality is limited to 1x. </t>
  </si>
  <si>
    <t>IE012.CONSIGNMENT.HOUSE CONSIGNMENT.CONSIGNEE.Identification number</t>
  </si>
  <si>
    <t>IE012.CONSIGNMENT.HOUSE CONSIGNMENT.CONSIGNEE.Name</t>
  </si>
  <si>
    <t>IE012.CONSIGNMENT.HOUSE CONSIGNMENT.CONSIGNEE.ADDRESS</t>
  </si>
  <si>
    <t>IE012.CONSIGNMENT.HOUSE CONSIGNMENT.CONSIGNEE.ADDRESS.Street and number</t>
  </si>
  <si>
    <t>IE012.CONSIGNMENT.HOUSE CONSIGNMENT.CONSIGNEE.ADDRESS.Postcode</t>
  </si>
  <si>
    <t>IE012.CONSIGNMENT.HOUSE CONSIGNMENT.CONSIGNEE.ADDRESS.City</t>
  </si>
  <si>
    <t>IE012.CONSIGNMENT.HOUSE CONSIGNMENT.CONSIGNEE.ADDRESS.Country</t>
  </si>
  <si>
    <t>IE012.CONSIGNMENT.HOUSE CONSIGNMENT.ADDITIONAL SUPPLY CHAIN ACTOR</t>
  </si>
  <si>
    <t>IE012.CONSIGNMENT.HOUSE CONSIGNMENT.ADDITIONAL SUPPLY CHAIN ACTOR.Sequence number</t>
  </si>
  <si>
    <t>IE012.CONSIGNMENT.HOUSE CONSIGNMENT.ADDITIONAL SUPPLY CHAIN ACTOR.Role</t>
  </si>
  <si>
    <t>IE012.CONSIGNMENT.HOUSE CONSIGNMENT.ADDITIONAL SUPPLY CHAIN ACTOR.Identification number</t>
  </si>
  <si>
    <t>IE012.CONSIGNMENT.HOUSE CONSIGNMENT.DEPARTURE TRANSPORT MEANS</t>
  </si>
  <si>
    <t>IE012.CONSIGNMENT.HOUSE CONSIGNMENT.DEPARTURE TRANSPORT MEANS.Sequence number</t>
  </si>
  <si>
    <t>IE012.CONSIGNMENT.HOUSE CONSIGNMENT.DEPARTURE TRANSPORT MEANS.Type of identification</t>
  </si>
  <si>
    <t>IE012.CONSIGNMENT.HOUSE CONSIGNMENT.DEPARTURE TRANSPORT MEANS.Identification number</t>
  </si>
  <si>
    <t>IE012.CONSIGNMENT.HOUSE CONSIGNMENT.DEPARTURE TRANSPORT MEANS.Nationality</t>
  </si>
  <si>
    <t>IE012.CONSIGNMENT.HOUSE CONSIGNMENT.PREVIOUS DOCUMENTS</t>
  </si>
  <si>
    <t>IE012.CONSIGNMENT.HOUSE CONSIGNMENT.PREVIOUS DOCUMENTS.Sequence number</t>
  </si>
  <si>
    <t>IE012.CONSIGNMENT.HOUSE CONSIGNMENT.PREVIOUS DOCUMENTS.Security indicator from export declaration</t>
  </si>
  <si>
    <t>IE012.CONSIGNMENT.HOUSE CONSIGNMENT.PREVIOUS DOCUMENTS.Type</t>
  </si>
  <si>
    <t>IE012.CONSIGNMENT.HOUSE CONSIGNMENT.PREVIOUS DOCUMENTS.Reference number</t>
  </si>
  <si>
    <t>IE012.CONSIGNMENT.HOUSE CONSIGNMENT.PREVIOUS DOCUMENTS.Complement of information</t>
  </si>
  <si>
    <t>IE012.CONSIGNMENT.HOUSE CONSIGNMENT.TRANSPORT DOCUMENT</t>
  </si>
  <si>
    <t>IE012.CONSIGNMENT.HOUSE CONSIGNMENT.TRANSPORT DOCUMENT.Sequence number</t>
  </si>
  <si>
    <t>IE012.CONSIGNMENT.HOUSE CONSIGNMENT.TRANSPORT DOCUMENT.Type</t>
  </si>
  <si>
    <t>IE012.CONSIGNMENT.HOUSE CONSIGNMENT.TRANSPORT DOCUMENT.Reference number</t>
  </si>
  <si>
    <t>IE012.CONSIGNMENT.HOUSE CONSIGNMENT.TRANSPORT CHARGES</t>
  </si>
  <si>
    <t>IE012.CONSIGNMENT.HOUSE CONSIGNMENT.TRANSPORT CHARGES.Method of payment</t>
  </si>
  <si>
    <t>MESSAGE - HEADER. Transport charges/ Method of Payment</t>
  </si>
  <si>
    <t>IE012.CONSIGNMENT.HOUSE CONSIGNMENT.UCR</t>
  </si>
  <si>
    <t>IE012.CONSIGNMENT.HOUSE CONSIGNMENT.UCR.Reference number</t>
  </si>
  <si>
    <t>MESSAGE - GOODS ITEM. Commercial Reference Number</t>
  </si>
  <si>
    <t>IE012.CONSIGNMENT.HOUSE CONSIGNMENT.CONSIGNMENT ITEM</t>
  </si>
  <si>
    <t>IE012.CONSIGNMENT.HOUSE CONSIGNMENT.CONSIGNMENT ITEM.Sequence number</t>
  </si>
  <si>
    <t>IE012.CONSIGNMENT.HOUSE CONSIGNMENT.CONSIGNMENT ITEM.Goods item number</t>
  </si>
  <si>
    <t>MESSAGE - GOODS ITEM. Item number</t>
  </si>
  <si>
    <t>IE012.CONSIGNMENT.HOUSE CONSIGNMENT.CONSIGNMENT ITEM.Declaration type</t>
  </si>
  <si>
    <t>MESSAGE - GOODS ITEM. Type of declaration</t>
  </si>
  <si>
    <t>IE012.CONSIGNMENT.HOUSE CONSIGNMENT.CONSIGNMENT ITEM.Country of dispatch</t>
  </si>
  <si>
    <t>MESSAGE - GOODS ITEM. Country of dispatch/export code</t>
  </si>
  <si>
    <t>IE012.CONSIGNMENT.HOUSE CONSIGNMENT.CONSIGNMENT ITEM.Country of destination</t>
  </si>
  <si>
    <t>MESSAGE - GOODS ITEM. Country of destination code</t>
  </si>
  <si>
    <t>C0140; TR0640</t>
  </si>
  <si>
    <t>IE012.CONSIGNMENT.HOUSE CONSIGNMENT.CONSIGNMENT ITEM.CONSIGNEE</t>
  </si>
  <si>
    <t>IE012.CONSIGNMENT.HOUSE CONSIGNMENT.CONSIGNMENT ITEM.CONSIGNEE.Identification number</t>
  </si>
  <si>
    <t>MESSAGE - GOODS ITEM - (CONSIGNEE) TRADER. TIN</t>
  </si>
  <si>
    <t>IE012.CONSIGNMENT.HOUSE CONSIGNMENT.CONSIGNMENT ITEM.CONSIGNEE.Name</t>
  </si>
  <si>
    <t>MESSAGE - GOODS ITEM - (CONSIGNEE) TRADER. Name</t>
  </si>
  <si>
    <t>IE012.CONSIGNMENT.HOUSE CONSIGNMENT.CONSIGNMENT ITEM.CONSIGNEE.ADDRESS</t>
  </si>
  <si>
    <t>IE012.CONSIGNMENT.HOUSE CONSIGNMENT.CONSIGNMENT ITEM.CONSIGNEE.ADDRESS.Street and number</t>
  </si>
  <si>
    <t>MESSAGE - GOODS ITEM - (CONSIGNEE) TRADER. Street and number</t>
  </si>
  <si>
    <t>IE012.CONSIGNMENT.HOUSE CONSIGNMENT.CONSIGNMENT ITEM.CONSIGNEE.ADDRESS.Postcode</t>
  </si>
  <si>
    <t>MESSAGE - GOODS ITEM - (CONSIGNEE) TRADER. Postal code</t>
  </si>
  <si>
    <t>IE012.CONSIGNMENT.HOUSE CONSIGNMENT.CONSIGNMENT ITEM.CONSIGNEE.ADDRESS.City</t>
  </si>
  <si>
    <t>MESSAGE - GOODS ITEM - (CONSIGNEE) TRADER. City</t>
  </si>
  <si>
    <t>IE012.CONSIGNMENT.HOUSE CONSIGNMENT.CONSIGNMENT ITEM.CONSIGNEE.ADDRESS.Country</t>
  </si>
  <si>
    <t>MESSAGE - GOODS ITEM - (CONSIGNEE) TRADER. Country code</t>
  </si>
  <si>
    <t>IE012.CONSIGNMENT.HOUSE CONSIGNMENT.CONSIGNMENT ITEM.ADDITIONAL SUPPLY CHAIN ACTOR</t>
  </si>
  <si>
    <t>IE012.CONSIGNMENT.HOUSE CONSIGNMENT.CONSIGNMENT ITEM.ADDITIONAL SUPPLY CHAIN ACTOR.Sequence number</t>
  </si>
  <si>
    <t>IE012.CONSIGNMENT.HOUSE CONSIGNMENT.CONSIGNMENT ITEM.ADDITIONAL SUPPLY CHAIN ACTOR.Role</t>
  </si>
  <si>
    <t>IE012.CONSIGNMENT.HOUSE CONSIGNMENT.CONSIGNMENT ITEM.ADDITIONAL SUPPLY CHAIN ACTOR.Identification number</t>
  </si>
  <si>
    <t>IE012.CONSIGNMENT.HOUSE CONSIGNMENT.CONSIGNMENT ITEM.COMMODITY</t>
  </si>
  <si>
    <t>IE012.CONSIGNMENT.HOUSE CONSIGNMENT.CONSIGNMENT ITEM.COMMODITY.Description of goods</t>
  </si>
  <si>
    <t>MESSAGE - GOODS ITEM. Goods description</t>
  </si>
  <si>
    <t>IE012.CONSIGNMENT.HOUSE CONSIGNMENT.CONSIGNMENT ITEM.COMMODITY.CUS code</t>
  </si>
  <si>
    <t>IE012.CONSIGNMENT.HOUSE CONSIGNMENT.CONSIGNMENT ITEM.COMMODITY.COMMODITY CODE</t>
  </si>
  <si>
    <t>IE012.CONSIGNMENT.HOUSE CONSIGNMENT.CONSIGNMENT ITEM.COMMODITY.COMMODITY CODE.Harmonised system sub-heading code</t>
  </si>
  <si>
    <t>MESSAGE - GOODS ITEM. Commodity code</t>
  </si>
  <si>
    <t>CL142</t>
  </si>
  <si>
    <t>IE012.CONSIGNMENT.HOUSE CONSIGNMENT.CONSIGNMENT ITEM.COMMODITY.COMMODITY CODE.Combined nomenclature code</t>
  </si>
  <si>
    <t>IE012.CONSIGNMENT.HOUSE CONSIGNMENT.CONSIGNMENT ITEM.COMMODITY.DANGEROUS GOODS</t>
  </si>
  <si>
    <t>IE012.CONSIGNMENT.HOUSE CONSIGNMENT.CONSIGNMENT ITEM.COMMODITY.DANGEROUS GOODS.Sequence number</t>
  </si>
  <si>
    <t>IE012.CONSIGNMENT.HOUSE CONSIGNMENT.CONSIGNMENT ITEM.COMMODITY.DANGEROUS GOODS.UN Number</t>
  </si>
  <si>
    <t>MESSAGE - GOODS ITEM. UN dangerous goods code</t>
  </si>
  <si>
    <t>IE012.CONSIGNMENT.HOUSE CONSIGNMENT.CONSIGNMENT ITEM.COMMODITY.GOODS MEASURE</t>
  </si>
  <si>
    <t>IE012.CONSIGNMENT.HOUSE CONSIGNMENT.CONSIGNMENT ITEM.COMMODITY.GOODS MEASURE.Gross mass</t>
  </si>
  <si>
    <t xml:space="preserve">MESSAGE - GOODS ITEM. Gross mass </t>
  </si>
  <si>
    <t>IE012.CONSIGNMENT.HOUSE CONSIGNMENT.CONSIGNMENT ITEM.COMMODITY.GOODS MEASURE.Net mass</t>
  </si>
  <si>
    <t>MESSAGE - GOODS ITEM. Net mass</t>
  </si>
  <si>
    <t>IE012.CONSIGNMENT.HOUSE CONSIGNMENT.CONSIGNMENT ITEM.PACKAGING</t>
  </si>
  <si>
    <t>IE012.CONSIGNMENT.HOUSE CONSIGNMENT.CONSIGNMENT ITEM.PACKAGING.Sequence number</t>
  </si>
  <si>
    <t>IE012.CONSIGNMENT.HOUSE CONSIGNMENT.CONSIGNMENT ITEM.PACKAGING.Type of packages</t>
  </si>
  <si>
    <t>MESSAGE - GOODS ITEM - PACKAGES. Kind of packages</t>
  </si>
  <si>
    <t>IE012.CONSIGNMENT.HOUSE CONSIGNMENT.CONSIGNMENT ITEM.PACKAGING.Number of packages</t>
  </si>
  <si>
    <t>MESSAGE - GOODS ITEM - PACKAGES. Number of packages or 	Number of pieces</t>
  </si>
  <si>
    <t>IE012.CONSIGNMENT.HOUSE CONSIGNMENT.CONSIGNMENT ITEM.PACKAGING.Shipping marks</t>
  </si>
  <si>
    <t>MESSAGE - GOODS ITEM - PACKAGES. Marks &amp; numbers of packages</t>
  </si>
  <si>
    <t>IE012.CONSIGNMENT.HOUSE CONSIGNMENT.CONSIGNMENT ITEM.ADDITIONAL INFORMATION</t>
  </si>
  <si>
    <t>1. Following DIH harmonisation activity outcome, new instance of DG will be added on Consingment level. Therefore C0338 is assigned to the DG and optionality is set to D.
As per webex on 24/10/2018, R0080 will to be assigned in IE012 in order to ensure that values flagged as "common" will be transferred.
2. C0341 has been assinged to DG</t>
  </si>
  <si>
    <t>IE012.CONSIGNMENT.HOUSE CONSIGNMENT.CONSIGNMENT ITEM.ADDITIONAL INFORMATION.Sequence number</t>
  </si>
  <si>
    <t>IE012.CONSIGNMENT.HOUSE CONSIGNMENT.CONSIGNMENT ITEM.ADDITIONAL INFORMATION.Code</t>
  </si>
  <si>
    <t>MESSAGE - GOODS ITEM - SPECIAL MENTIONS. Additional information coded</t>
  </si>
  <si>
    <t>IE012.CONSIGNMENT.HOUSE CONSIGNMENT.CONSIGNMENT ITEM.ADDITIONAL INFORMATION.Text</t>
  </si>
  <si>
    <t>IE012.CONSIGNMENT.HOUSE CONSIGNMENT.CONSIGNMENT ITEM.SUPPORTING DOCUMENTS</t>
  </si>
  <si>
    <t>IE012.CONSIGNMENT.HOUSE CONSIGNMENT.CONSIGNMENT ITEM.SUPPORTING DOCUMENTS.Sequence number</t>
  </si>
  <si>
    <t>IE012.CONSIGNMENT.HOUSE CONSIGNMENT.CONSIGNMENT ITEM.SUPPORTING DOCUMENTS.Type</t>
  </si>
  <si>
    <t>MESSAGE - GOODS ITEM - PRODUCED DOCUMENTS/CERTIFICATES. Document type</t>
  </si>
  <si>
    <t>IE012.CONSIGNMENT.HOUSE CONSIGNMENT.CONSIGNMENT ITEM.SUPPORTING DOCUMENTS.Reference number</t>
  </si>
  <si>
    <t>IE012.CONSIGNMENT.HOUSE CONSIGNMENT.CONSIGNMENT ITEM.SUPPORTING DOCUMENTS.Complement of information</t>
  </si>
  <si>
    <t>IE012.CONSIGNMENT.HOUSE CONSIGNMENT.CONSIGNMENT ITEM.PREVIOUS DOCUMENTS</t>
  </si>
  <si>
    <t>IE012.CONSIGNMENT.HOUSE CONSIGNMENT.CONSIGNMENT ITEM.PREVIOUS DOCUMENTS.Sequence number</t>
  </si>
  <si>
    <t>IE012.CONSIGNMENT.HOUSE CONSIGNMENT.CONSIGNMENT ITEM.PREVIOUS DOCUMENTS.Type</t>
  </si>
  <si>
    <t>MESSAGE - GOODS ITEM - PREVIOUS ADMINISTRATIVE REFERENCES. Previous document type </t>
  </si>
  <si>
    <t>IE012.CONSIGNMENT.HOUSE CONSIGNMENT.CONSIGNMENT ITEM.PREVIOUS DOCUMENTS.Reference number</t>
  </si>
  <si>
    <t xml:space="preserve">MESSAGE - GOODS ITEM - PREVIOUS ADMINISTRATIVE REFERENCES. Previous document reference </t>
  </si>
  <si>
    <t>IE012.CONSIGNMENT.HOUSE CONSIGNMENT.CONSIGNMENT ITEM.PREVIOUS DOCUMENTS.Complement of information</t>
  </si>
  <si>
    <t xml:space="preserve">MESSAGE - GOODS ITEM - PREVIOUS ADMINISTRATIVE REFERENCES. Complement of information </t>
  </si>
  <si>
    <t>IE012.CONSIGNMENT.HOUSE CONSIGNMENT.CONSIGNMENT ITEM.TRANSPORT CHARGES</t>
  </si>
  <si>
    <t>IE012.CONSIGNMENT.HOUSE CONSIGNMENT.CONSIGNMENT ITEM.TRANSPORT CHARGES.Method of payment</t>
  </si>
  <si>
    <t>MESSAGE - GOODS ITEM. Transport charges/ Method of Payment</t>
  </si>
  <si>
    <t>IE012.CONSIGNMENT.HOUSE CONSIGNMENT.CONSIGNMENT ITEM.UCR</t>
  </si>
  <si>
    <t>IE012.CONSIGNMENT.HOUSE CONSIGNMENT.CONSIGNMENT ITEM.UCR.Reference number</t>
  </si>
  <si>
    <t>IE013</t>
  </si>
  <si>
    <t>IE013.TRANSIT OPERATION</t>
  </si>
  <si>
    <t>IE013.TRANSIT OPERATION.MRN</t>
  </si>
  <si>
    <t>an21</t>
  </si>
  <si>
    <t>IE013.TRANSIT OPERATION.Declaration type</t>
  </si>
  <si>
    <t> MESSAGE - HEADER</t>
  </si>
  <si>
    <t>Additional declaration type</t>
  </si>
  <si>
    <t>IE013.TRANSIT OPERATION.Additional declaration type</t>
  </si>
  <si>
    <t>TRANSIT OPERATION_Additional declaration type</t>
  </si>
  <si>
    <t>CL042</t>
  </si>
  <si>
    <t>C902, TR0016</t>
  </si>
  <si>
    <t xml:space="preserve">a. In P5. TIR Carnet number format will be change from an..35 to an..12 as per the outcome of DIH harmonisation activity (communicated via mail on 20180910). 
b. During Transition period new rule will be introduced to identify TIR carnet number format with the following wording: “The TIR carnet number must have the format an10 or an11 and must follow the algorithm defined by IRU, see DDNTA Main Document” (New rule R0990)
3. As per TAXUD harmonization activity, 'TIR Carnet Number' was renamed to 'TIR carnet number'. 
</t>
  </si>
  <si>
    <t>IE013.TRANSIT OPERATION.TIR Carnet number</t>
  </si>
  <si>
    <t xml:space="preserve">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not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
</t>
  </si>
  <si>
    <t>IE013.TRANSIT OPERATION.Country of dispatch</t>
  </si>
  <si>
    <t>The security code in NCTS P5 to arise from completed data elements (DG /DI)  that are related to ENS/EXS particulars
According to workshop on 27-06-18: 
IF P4. Security ''1' then by default P5. Security' 1"(ENS) (based statistical data of NCTS-P4 coming from Turkey). </t>
  </si>
  <si>
    <t>IE013.TRANSIT OPERATION.Security</t>
  </si>
  <si>
    <t>1.Initially it was proposed in case of upgrade to use the zero value '0'. However, after further discussion, it was concluded that the Reduced dataset indicator should be excluded from the transition period (not use it). The C0399 should be disable for the TP.
2. As per TAXUD harmonization activity, 'Reduced Dataset' Indicator was renamed to 'Reduced dataset indicator'.</t>
  </si>
  <si>
    <t>IE013.TRANSIT OPERATION.Reduced dataset indicator</t>
  </si>
  <si>
    <t>As per TAXUD harmonization activity, IE013.ACTIVE BORDER TRANSPORT MEANS. Mode of transport at the border was moved out from the DG 'ACTIVE BORDER TRANSPORT MEANS' and added in 'TRANSIT OPERATION'.</t>
  </si>
  <si>
    <t>IE013.TRANSIT OPERATION.Mode of transport at the border</t>
  </si>
  <si>
    <t>Specific Circumstance Indicator</t>
  </si>
  <si>
    <t>C186; R825</t>
  </si>
  <si>
    <t>As per webex on 24/10/2018, “Specific circumstance indicator” optionality was changed from 'D' to 'O'. C0186 will be removed.</t>
  </si>
  <si>
    <t>IE013.TRANSIT OPERATION.Specific circumstance indicator</t>
  </si>
  <si>
    <t>IE013.TRANSIT OPERATION.Total number of items</t>
  </si>
  <si>
    <t>IE013.TRANSIT OPERATION.Total number of packages</t>
  </si>
  <si>
    <t>Total gross mass </t>
  </si>
  <si>
    <t>FD116</t>
  </si>
  <si>
    <t>IE013.TRANSIT OPERATION.Total gross mass</t>
  </si>
  <si>
    <t>Dialog language indicator at departure</t>
  </si>
  <si>
    <t>R100</t>
  </si>
  <si>
    <t>As per TAXUD harmonization activity, Dialog Language Indicator at Departure was renamed to Dialog language indicator at departure.</t>
  </si>
  <si>
    <t>FD11</t>
  </si>
  <si>
    <t>IE013.TRANSIT OPERATION.Dialog language indicator at departure</t>
  </si>
  <si>
    <t>TRANSIT OPERATION_Dialog language indicator at departure</t>
  </si>
  <si>
    <t>Amendment place</t>
  </si>
  <si>
    <t>IE013.TRANSIT OPERATION.Binding itinerary</t>
  </si>
  <si>
    <t>Date format in NCTS P5 will permanently change to "yyyy '-' MM '-' dd" with regular expression "\d{4}-\d{2}-\d{2}" (W3C XML Schema specification).</t>
  </si>
  <si>
    <t>IE013.CUSTOMS OFFICE OF DEPARTURE</t>
  </si>
  <si>
    <t>IE013.CUSTOMS OFFICE OF DEPARTURE.Reference number</t>
  </si>
  <si>
    <t>It was decided to maintain the "Reference Number" naming for the Data Element, as it is in NCTS P4.</t>
  </si>
  <si>
    <t>IE013.CUSTOMS OFFICE OF DESTINATION</t>
  </si>
  <si>
    <t>As per webex of 20180912 DG will be renamed "OFFICE OF DESTINATION (AND COUNTRY)” to be renamed to Customs office of destination</t>
  </si>
  <si>
    <t>IE013.CUSTOMS OFFICE OF DESTINATION.Reference number</t>
  </si>
  <si>
    <t>R901; R904; R905; TR0635</t>
  </si>
  <si>
    <t>IE013.CUSTOMS OFFICE OF TRANSIT</t>
  </si>
  <si>
    <t>“INTENDED OFFICES OF TRANSIT (AND COUNTRY)” to be renamed to "Customs office of transit".</t>
  </si>
  <si>
    <t>IE013.CUSTOMS OFFICE OF TRANSIT.Sequence number</t>
  </si>
  <si>
    <t>IE013.CUSTOMS OFFICE OF TRANSIT.Reference number</t>
  </si>
  <si>
    <t>CL173</t>
  </si>
  <si>
    <t>R906; R907; R908m R910; TR0635</t>
  </si>
  <si>
    <t>IE013.CUSTOMS OFFICE OF TRANSIT.Arrival date and time (estimated)</t>
  </si>
  <si>
    <t>C598; R660</t>
  </si>
  <si>
    <t>As per workshop of 27-28/6/2018 decision, RfC for UTC to be applied across all domains (AES, NCTS). Date format change will be also applied (ZZZ shall be removed). Content of R0660 will be modified accordingly
Action for DIH to change Annex B.</t>
  </si>
  <si>
    <t>IE013.CUSTOMS OFFICE OF EXIT FOR TRANSIT</t>
  </si>
  <si>
    <t>IE013.CUSTOMS OFFICE OF EXIT FOR TRANSIT.Sequence number</t>
  </si>
  <si>
    <t>IE013.CUSTOMS OFFICE OF EXIT FOR TRANSIT.Reference number</t>
  </si>
  <si>
    <t>CL175</t>
  </si>
  <si>
    <t>IE013.HOLDER OF THE TRANSIT PROCEDURE</t>
  </si>
  <si>
    <t>IE013.HOLDER OF THE TRANSIT PROCEDURE.Identification number</t>
  </si>
  <si>
    <t>C111; C236</t>
  </si>
  <si>
    <t>Following DIH Harmonisation process outcome, the following rename will be performed: Holder of the transit procedure identification No. will be renamed to Identification number.
As per webex on 24/10/2018, R0840 will be assigned to identification number DI.</t>
  </si>
  <si>
    <t>IE013.HOLDER OF THE TRANSIT PROCEDURE.TIR holder identification number</t>
  </si>
  <si>
    <t>IE013.HOLDER OF THE TRANSIT PROCEDURE.Name</t>
  </si>
  <si>
    <t>C0250; E1104</t>
  </si>
  <si>
    <t>C050</t>
  </si>
  <si>
    <t>As per webex of 20181109, C0160 was replaeced by new condition C0250.</t>
  </si>
  <si>
    <t>IE013.HOLDER OF THE TRANSIT PROCEDURE.ADDRESS</t>
  </si>
  <si>
    <t>IE013.HOLDER OF THE TRANSIT PROCEDURE.ADDRESS.Street and number</t>
  </si>
  <si>
    <t>IE013.HOLDER OF THE TRANSIT PROCEDURE.ADDRESS.Postcode</t>
  </si>
  <si>
    <t>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t>
  </si>
  <si>
    <t>IE013.HOLDER OF THE TRANSIT PROCEDURE.ADDRESS.City</t>
  </si>
  <si>
    <t>IE013.HOLDER OF THE TRANSIT PROCEDURE.ADDRESS.Country</t>
  </si>
  <si>
    <t>3/19</t>
  </si>
  <si>
    <t>REPRESENTATIVE</t>
  </si>
  <si>
    <t>IE013.REPRESENTATIVE</t>
  </si>
  <si>
    <t>MESSAGE - REPRESENTATIVE</t>
  </si>
  <si>
    <t>G0860</t>
  </si>
  <si>
    <t xml:space="preserve">As per webex of 20181107, R0520 was added in the DG. </t>
  </si>
  <si>
    <t>3/20</t>
  </si>
  <si>
    <t>IE013.REPRESENTATIVE.Identification number</t>
  </si>
  <si>
    <t>REPRESENTATIVE_Identification number</t>
  </si>
  <si>
    <t>Following DIH harmonisation activity outcome 'Representative ientification No.' wil be renamed to 'Identification number'. 
As per webex on 24/10/2018, R0840 will be assigned to identification number DI.</t>
  </si>
  <si>
    <t>3/21</t>
  </si>
  <si>
    <t>Status</t>
  </si>
  <si>
    <t>IE013.REPRESENTATIVE.Status</t>
  </si>
  <si>
    <t>REPRESENTATIVE_Status</t>
  </si>
  <si>
    <t>CL094</t>
  </si>
  <si>
    <t xml:space="preserve">Following DIH harmonisation activity outcome 'Representative status code' wil be renamed to 'Status' </t>
  </si>
  <si>
    <t>IE013.CONTROL RESULT</t>
  </si>
  <si>
    <t>C0450; R0160</t>
  </si>
  <si>
    <t>IE013.CONTROL RESULT.Code</t>
  </si>
  <si>
    <t>Control result code</t>
  </si>
  <si>
    <t>IE013.CONTROL RESULT.Limit date</t>
  </si>
  <si>
    <t>IE013.CONTROL RESULT.Text</t>
  </si>
  <si>
    <t>GUARANTEE</t>
  </si>
  <si>
    <t>IE013.GUARANTEE</t>
  </si>
  <si>
    <t>MESSAGE - GUARANTEE</t>
  </si>
  <si>
    <t>As per webex of 20181107 C0085 to be removed from the DG and applied to GUARANTEE REFERENCE. DG to be renamed from GUARANTEE TYPE to GUARANTEE with optionality 'R'.</t>
  </si>
  <si>
    <t>IE013.GUARANTEE.Sequence number</t>
  </si>
  <si>
    <t>GUARANTEE_Sequence number</t>
  </si>
  <si>
    <t>8/2</t>
  </si>
  <si>
    <t>Guarantee type</t>
  </si>
  <si>
    <t>IE013.GUARANTEE.Guarantee type</t>
  </si>
  <si>
    <t>GUARANTEE_Guarantee type</t>
  </si>
  <si>
    <t>CL051</t>
  </si>
  <si>
    <t>C0900</t>
  </si>
  <si>
    <t>C900</t>
  </si>
  <si>
    <t>8/3</t>
  </si>
  <si>
    <t>IE013.GUARANTEE.GUARANTEE REFERENCE</t>
  </si>
  <si>
    <t>GUARANTEE REFERENCE</t>
  </si>
  <si>
    <t>MESSAGE - GUARANTEE - GUARANTEE REFERENCE</t>
  </si>
  <si>
    <t>C0085</t>
  </si>
  <si>
    <t>C085</t>
  </si>
  <si>
    <t>Following DIH harmonisation activity outcome, Data Group will be renamed from OBLIGATION GUARANTEE to GUARANTEE REFERENCE.</t>
  </si>
  <si>
    <t>IE013.GUARANTEE.GUARANTEE REFERENCE.Sequence number</t>
  </si>
  <si>
    <t>GUARANTEE REFERENCE_Sequence number</t>
  </si>
  <si>
    <t>GRN</t>
  </si>
  <si>
    <t>IE013.GUARANTEE.GUARANTEE REFERENCE.GRN</t>
  </si>
  <si>
    <t>GUARANTEE REFERENCE_GRN</t>
  </si>
  <si>
    <t>Guarantee reference number (GRN)</t>
  </si>
  <si>
    <t>an..24</t>
  </si>
  <si>
    <t>C0125; C0236; R0318</t>
  </si>
  <si>
    <t>C125; TR0301</t>
  </si>
  <si>
    <t>Other guarantee reference</t>
  </si>
  <si>
    <t>IE013.GUARANTEE.GUARANTEE REFERENCE.Other guarantee reference</t>
  </si>
  <si>
    <t>GUARANTEE REFERENCE_Other guarantee reference</t>
  </si>
  <si>
    <t>C0130</t>
  </si>
  <si>
    <t>C130; R900</t>
  </si>
  <si>
    <t>Amount to be covered</t>
  </si>
  <si>
    <t>IE013.GUARANTEE.GUARANTEE REFERENCE.Amount to be covered</t>
  </si>
  <si>
    <t>GUARANTEE REFERENCE_Amount to be covered</t>
  </si>
  <si>
    <t>n..16,2</t>
  </si>
  <si>
    <t>Following DIH harmonisation activity outcome, Data element will be renamed from Amount of import or export duty and other charges to Amount to be covered</t>
  </si>
  <si>
    <t>Currency</t>
  </si>
  <si>
    <t>IE013.GUARANTEE.GUARANTEE REFERENCE.Currency</t>
  </si>
  <si>
    <t>GUARANTEE REFERENCE_Currency</t>
  </si>
  <si>
    <t>a3</t>
  </si>
  <si>
    <t>CL048</t>
  </si>
  <si>
    <t>As per TAXUD harmonization activity, Currency code was renamed to Currency.</t>
  </si>
  <si>
    <t>Access code</t>
  </si>
  <si>
    <t>IE013.GUARANTEE.GUARANTEE REFERENCE.Access code</t>
  </si>
  <si>
    <t>GUARANTEE REFERENCE_Access code</t>
  </si>
  <si>
    <t>C0086; E1118</t>
  </si>
  <si>
    <t>C086</t>
  </si>
  <si>
    <t>IE013.GUARANTEE.GUARANTEE REFERENCE.VALIDITY LIMITATION</t>
  </si>
  <si>
    <t>VALIDITY LIMITATION</t>
  </si>
  <si>
    <t>MESSAGE - GUARANTEE.GUARANTEE REFERENCE.VALIDITY LIMITATION NON EC</t>
  </si>
  <si>
    <t>MESSAGE - GUARANTEE.GUARANTEE REFERENCE.VALIDITY LIMITATION NON EC. Not valid for other contracting parties</t>
  </si>
  <si>
    <t>8/4</t>
  </si>
  <si>
    <t>Guarantee not valid in</t>
  </si>
  <si>
    <t>IE013.GUARANTEE.GUARANTEE REFERENCE.VALIDITY LIMITATION.Guarantee not valid in</t>
  </si>
  <si>
    <t>VALIDITY LIMITATION_Guarantee not valid in</t>
  </si>
  <si>
    <t>Not valid for other contracting parties</t>
  </si>
  <si>
    <t>CL146</t>
  </si>
  <si>
    <t>CL071</t>
  </si>
  <si>
    <t>R231</t>
  </si>
  <si>
    <t>IE013.GUARANTEE.GUARANTEE REFERENCE.CUSTOMS OFFICE OF GUARANTEE</t>
  </si>
  <si>
    <t>CUSTOMS OFFICE OF GUARANTEE</t>
  </si>
  <si>
    <t>IE013.GUARANTEE.GUARANTEE REFERENCE.CUSTOMS OFFICE OF GUARANTEE.Reference number</t>
  </si>
  <si>
    <t>CUSTOMS OFFICE OF GUARANTEE_Reference number</t>
  </si>
  <si>
    <t>CL174</t>
  </si>
  <si>
    <t>CTL_CONTROL</t>
  </si>
  <si>
    <t>IE013.CTL_CONTROL</t>
  </si>
  <si>
    <t>MESSAGE - CTL_CONTROL</t>
  </si>
  <si>
    <t>Amendment type flag</t>
  </si>
  <si>
    <t>IE013.CTL_CONTROL.Amendment type flag</t>
  </si>
  <si>
    <t>CTL_CONTROL_Amendment type flag</t>
  </si>
  <si>
    <t>R0520</t>
  </si>
  <si>
    <t>R520</t>
  </si>
  <si>
    <t>IE013.CONSIGNMENT</t>
  </si>
  <si>
    <t>Considering the solution in security data element is feasible then there is no conversion issue for both issues.</t>
  </si>
  <si>
    <t>IE013.CONSIGNMENT.Container indicator</t>
  </si>
  <si>
    <t>7/5</t>
  </si>
  <si>
    <t>IE013.CONSIGNMENT.Inland mode of transport</t>
  </si>
  <si>
    <t>Inland transport mode</t>
  </si>
  <si>
    <t>Inland mode of transport will only in MC level, as per Annex B</t>
  </si>
  <si>
    <t>IE013.CONSIGNMENT.Country of destination</t>
  </si>
  <si>
    <t xml:space="preserve">MESSAGE - HEADER
</t>
  </si>
  <si>
    <t>1. C0142 applies to the one and only Data Element ('Country of destination code') of this Data Group. C0142 does not make sense due to C0338 that applies to Data Group level._x000D_
2. C0142 will be removed from Data Element 'Country of destination code'_x000D_
3.Optionality of Data Element 'Country of destination code' will permanenlty change to 'R'_x000D_
4. Following DIH harmonisation activity outcome, Data element "Country of destination" will bge renamed to "Country"._x000D_
5. As per TAXUD verification, CONSIGNMENT_Country was renamed to CONSIGNMENT_Country of destination.</t>
  </si>
  <si>
    <t>IE013.CONSIGNMENT.CARRIER</t>
  </si>
  <si>
    <t>MESSAGE - (CARRIER) TRADER</t>
  </si>
  <si>
    <t>R181; C186</t>
  </si>
  <si>
    <t>IE013.CONSIGNMENT.CARRIER.Identification number</t>
  </si>
  <si>
    <t>Following DIH harmonisation outcome:
1. DE will be renamed to "Identification number"
2. Optionality will change to 'R'.
3. As per webex on 24/10/2018, R0840 will be assigned to identification number DI.</t>
  </si>
  <si>
    <t>IE013.CONSIGNMENT.CARRIER.COMMUNICATION</t>
  </si>
  <si>
    <t>IE013.CONSIGNMENT.CARRIER.COMMUNICATION.Type</t>
  </si>
  <si>
    <t>IE013.CONSIGNMENT.CARRIER.COMMUNICATION.Identifier</t>
  </si>
  <si>
    <t>As per TSS harmonization activity, CONSIGNMENT.CARRIER.COMMUNICATIONT. Telephone number was renamed to Identifier.</t>
  </si>
  <si>
    <t>IE013.CONSIGNMENT.CONSIGNOR</t>
  </si>
  <si>
    <t>1. According to the workshop decision on 20180828 the CONSIGNOR will be added also in the following levels: 
a. CONSIGNMENT.CONSIGNOR (3/7)
b. HOUSE COΝSIGNMENT.CONSIGNOR (3/7)
2. Due to new IE structure C0341 will be replaced by C0339.</t>
  </si>
  <si>
    <t>IE013.CONSIGNMENT.CONSIGNOR.Identification number</t>
  </si>
  <si>
    <t>Following DIH harmonisation activity outcome, Following DIH harmonisation activity outcome, DE to be renamed to Identification number. DE optionality will be set to O.
As per webex on 24/10/2018, R0840 will be assigned to identification number DI.</t>
  </si>
  <si>
    <t>IE013.CONSIGNMENT.CONSIGNOR.Name</t>
  </si>
  <si>
    <t>IE013.CONSIGNMENT.CONSIGNOR.ADDRESS</t>
  </si>
  <si>
    <t> Following DIH harmonisation activity outcome, DG optionality will be se to O
As per webex on 24/10/2018, C0050 was added in ADDRESS DG </t>
  </si>
  <si>
    <t>IE013.CONSIGNMENT.CONSIGNOR.ADDRESS.Street and number</t>
  </si>
  <si>
    <t>IE013.CONSIGNMENT.CONSIGNOR.ADDRESS.Postcode</t>
  </si>
  <si>
    <t xml:space="preserve">MESSAGE - (CONSIGNOR) TRADER
</t>
  </si>
  <si>
    <t xml:space="preserve">"1.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 </t>
  </si>
  <si>
    <t>IE013.CONSIGNMENT.CONSIGNOR.ADDRESS.City</t>
  </si>
  <si>
    <t>IE013.CONSIGNMENT.CONSIGNOR.ADDRESS.Country</t>
  </si>
  <si>
    <t>IE013.CONSIGNMENT.CONSIGNEE</t>
  </si>
  <si>
    <t>R011; C001</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</si>
  <si>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C0339</t>
  </si>
  <si>
    <t>IE013.CONSIGNMENT.CONSIGNEE.Identification number</t>
  </si>
  <si>
    <t>Following DIH harmonisation activity outcome, DE to be renamed to Identification number.
As per webex on 24/10/2018, R0840 will be assigned to identification number DI.</t>
  </si>
  <si>
    <t>IE013.CONSIGNMENT.CONSIGNEE.Name</t>
  </si>
  <si>
    <t>IE013.CONSIGNMENT.CONSIGNEE.ADDRESS</t>
  </si>
  <si>
    <t>IE013.CONSIGNMENT.CONSIGNEE.ADDRESS.Street and number</t>
  </si>
  <si>
    <t>IE013.CONSIGNMENT.CONSIGNEE.ADDRESS.Postcode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</si>
  <si>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</si>
  <si>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IE013.CONSIGNMENT.CONSIGNEE.ADDRESS.City</t>
  </si>
  <si>
    <t>IE013.CONSIGNMENT.CONSIGNEE.ADDRESS.Country</t>
  </si>
  <si>
    <t>IE013.CONSIGNMENT.ADDITIONAL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</si>
  <si>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</si>
  <si>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IE013.CONSIGNMENT.ADDITIONAL SUPPLY CHAIN ACTOR.Sequence number</t>
  </si>
  <si>
    <t>IE013.CONSIGNMENT.ADDITIONAL SUPPLY CHAIN ACTOR.Role</t>
  </si>
  <si>
    <t> Following DIH harmonisation activity outcome, 1st Data Element: 'Role code' will be renamed to 'Role' with optionality 'R' </t>
  </si>
  <si>
    <t>IE013.CONSIGNMENT.ADDITIONAL SUPPLY CHAIN ACTOR.Identification number</t>
  </si>
  <si>
    <t>IE013.CONSIGNMENT.TRANSPORT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</si>
  <si>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applied to DG
The seal's numbers in NCTS P5 are declared only at the consignment level and for this reason, there is no need of multiplicity change the DG taking also into consideration that the multiplicity of SEALS ID in NCTS P4. 
C057
4. </t>
  </si>
  <si>
    <t>IE013.CONSIGNMENT.TRANSPORT EQUIPMENT.Sequence number</t>
  </si>
  <si>
    <t>IE013.CONSIGNMENT.TRANSPORT EQUIPMENT.Container identification number</t>
  </si>
  <si>
    <t>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t>
  </si>
  <si>
    <t>IE013.CONSIGNMENT.TRANSPORT EQUIPMENT.Number of seals</t>
  </si>
  <si>
    <t>R0021 will apply to this Data Element to allow '0' value for this field.</t>
  </si>
  <si>
    <t>IE013.CONSIGNMENT.TRANSPORT EQUIPMENT.SEAL</t>
  </si>
  <si>
    <t>1. Condition (C0569) will be introduced in NCTS P5 with content similar to TR1100 of NCTS P4."
2. Optionality will permanently change to 'D'
3. SEAL group multiplicity is set to 99x (from 9999x).
C0569 will be assigned to DG.</t>
  </si>
  <si>
    <t>IE013.CONSIGNMENT.TRANSPORT EQUIPMENT.SEAL.Sequence number</t>
  </si>
  <si>
    <t>IE013.CONSIGNMENT.TRANSPORT EQUIPMENT.SEAL.Identifier</t>
  </si>
  <si>
    <t xml:space="preserve">Following DIH harmonisation activity outcome, Data Element will be renamed from Seal identifier to Identifier. </t>
  </si>
  <si>
    <t>IE013.CONSIGNMENT.TRANSPORT EQUIPMENT.GOODS REFERENCE</t>
  </si>
  <si>
    <t>C0670</t>
  </si>
  <si>
    <t>New condition C0872 has been assigned to DG: IF ‘Container indicator’' 1  AND the data group SEALS is used 
THEN the data item is Required 
ELSE  it is Optional except where additional conditions 
or rules for the same data group/attribute imply something else.</t>
  </si>
  <si>
    <t>IE013.CONSIGNMENT.TRANSPORT EQUIPMENT.GOODS REFERENCE.Sequence number</t>
  </si>
  <si>
    <t>IE013.CONSIGNMENT.TRANSPORT EQUIPMENT.GOODS REFERENCE.Goods item identifier</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</si>
  <si>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t>
  </si>
  <si>
    <t>5/23</t>
  </si>
  <si>
    <t>IE013.CONSIGNMENT.LOCATION OF GOODS</t>
  </si>
  <si>
    <t>C0489; C0710</t>
  </si>
  <si>
    <t xml:space="preserve">1. A function should be applied (in the converter) to map the information between the two phases. Conditions should be optimized in terms of content 
2. C0489 content will be updated and instead of CL009, CL147 will be used.
3.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t>
  </si>
  <si>
    <t>IE013.CONSIGNMENT.LOCATION OF GOODS.Type of location</t>
  </si>
  <si>
    <t>Authorised location of goods, code or Agreed location of goods, code</t>
  </si>
  <si>
    <t>C100; R041</t>
  </si>
  <si>
    <t>IE013.CONSIGNMENT.LOCATION OF GOODS.Qualifier of identification</t>
  </si>
  <si>
    <t>IE013.CONSIGNMENT.LOCATION OF GOODS.Authorisation number</t>
  </si>
  <si>
    <t>MESSAGE - HEADER.Agreed location of goods</t>
  </si>
  <si>
    <t>HEADER</t>
  </si>
  <si>
    <t>As per TSS harmonization activity, CONSIGNMENT.LOCATION OF GOODS. Authorisation number was introduced.</t>
  </si>
  <si>
    <t>IE013.CONSIGNMENT.LOCATION OF GOODS.Additional identifier</t>
  </si>
  <si>
    <t xml:space="preserve">Not used for the TP </t>
  </si>
  <si>
    <t>IE013.CONSIGNMENT.LOCATION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</si>
  <si>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</si>
  <si>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IE013.CONSIGNMENT.LOCATION OF GOODS.CUSTOMS OFFICE</t>
  </si>
  <si>
    <t>As per TSS harmonization activity, CONSIGNMENT.LOCATION OF GOODS.CUSTOMS OFFICE … OF DESTINATION was introduced.</t>
  </si>
  <si>
    <t>IE013.CONSIGNMENT.LOCATION OF GOODS.CUSTOMS OFFICE.Reference number</t>
  </si>
  <si>
    <t>IE013.CONSIGNMENT.LOCATION OF GOODS.GPS</t>
  </si>
  <si>
    <t>As per TSS harmonization activity, CONSIGNMENT.LOCATION OF GOODS.CUSTOMS OFFICE … OF DESTINATION. GPS WAYPOINT was introduced.</t>
  </si>
  <si>
    <t>IE013.CONSIGNMENT.LOCATION OF GOODS.GPS.Latitude</t>
  </si>
  <si>
    <t>IE013.CONSIGNMENT.LOCATION OF GOODS.GPS.Longitude</t>
  </si>
  <si>
    <t>IE013.CONSIGNMENT.LOCATION OF GOODS.ECONOMIC OPERATOR</t>
  </si>
  <si>
    <t>As per ANNEX B update and TSS harmonization activity, CONSIGNMENT.LOCATION OF GOODS.ECONOMIC OPERATOR was introduced.</t>
  </si>
  <si>
    <t>IE013.CONSIGNMENT.LOCATION OF GOODS.ECONOMIC OPERATOR.Identification number</t>
  </si>
  <si>
    <t>IE013.CONSIGNMENT.LOCATION OF GOODS.ADDRESS</t>
  </si>
  <si>
    <t>IE013.CONSIGNMENT.LOCATION OF GOODS.ADDRESS.Street and number</t>
  </si>
  <si>
    <t>IE013.CONSIGNMENT.LOCATION OF GOODS.ADDRESS.Postcode</t>
  </si>
  <si>
    <t>1. Following DIH harmonisation activity outcome (as communicated on 20180907) Data Element 'Postcode' format will change to an..10. _x000D_
2. As per workshop at 24/10/2018, a new Condition, C0505 will be created with the following content: "IF the value of Country data item exists in CL505 THEN the Postcode is Optional ELSE the Postcode is Required" - Action 308_x000D_
3. As per TAXUD verification, Postcode format was modified from  an..10 to an..17.</t>
  </si>
  <si>
    <t>IE013.CONSIGNMENT.LOCATION OF GOODS.ADDRESS.City</t>
  </si>
  <si>
    <t>IE013.CONSIGNMENT.LOCATION OF GOODS.ADDRESS.Country</t>
  </si>
  <si>
    <t>IE013.CONSIGNMENT.DEPARTURE TRANSPORT MEANS</t>
  </si>
  <si>
    <t>IE013.CONSIGNMENT.DEPARTURE TRANSPORT MEANS.Sequence number</t>
  </si>
  <si>
    <t>IE013.CONSIGNMENT.DEPARTURE TRANSPORT MEANS.Type of identification</t>
  </si>
  <si>
    <t>IE013.CONSIGNMENT.DEPARTURE TRANSPORT MEANS.Identification number</t>
  </si>
  <si>
    <t>TR0035
TR9090</t>
  </si>
  <si>
    <t>IE013.CONSIGNMENT.DEPARTURE TRANSPORT MEANS.Nationality</t>
  </si>
  <si>
    <t>TR0035
TR9095</t>
  </si>
  <si>
    <t>IE013.CONSIGNMENT.COUNTRIES OF ROUTING OF CONSIGNMENT</t>
  </si>
  <si>
    <t>IE013.CONSIGNMENT.COUNTRIES OF ROUTING OF CONSIGNMENT.Sequence number</t>
  </si>
  <si>
    <t>IE013.CONSIGNMENT.COUNTRIES OF ROUTING OF CONSIGNMENT.Country</t>
  </si>
  <si>
    <t>IE013.CONSIGNMENT.ACTIVE BORDER TRANSPORT MEANS</t>
  </si>
  <si>
    <t>C0186; C0191; C0399</t>
  </si>
  <si>
    <t>RFC to be created to transform/rephrase R0069 into a Condition. R0069 replaced by C0908
Following DIH Harmonisation process outcome, Data Group will be renamed from BORDER TRANSPORT MEANS to ACTIVE BORDER TRANSPORT MEANS</t>
  </si>
  <si>
    <t>IE013.CONSIGNMENT.ACTIVE BORDER TRANSPORT MEANS.Type of identification</t>
  </si>
  <si>
    <t>IE013.CONSIGNMENT.ACTIVE BORDER TRANSPORT MEANS.Identification number</t>
  </si>
  <si>
    <t>IE013.CONSIGNMENT.ACTIVE BORDER TRANSPORT MEANS.Nationality</t>
  </si>
  <si>
    <t>R036; C010 </t>
  </si>
  <si>
    <t>Following DIH harmonisation activity outcome, Data Element will be renamed from Nationality of active means of transport crossing the border to Nationality. </t>
  </si>
  <si>
    <t>IE013.CONSIGNMENT.ACTIVE BORDER TRANSPORT MEANS.Conveyance reference number</t>
  </si>
  <si>
    <t>C0531; R0315</t>
  </si>
  <si>
    <t>IE013.CONSIGNMENT.PLACE OF LOADING</t>
  </si>
  <si>
    <t>IE013.CONSIGNMENT.PLACE OF LOADING.UN LOCODE</t>
  </si>
  <si>
    <t>IE013.CONSIGNMENT.PLACE OF LOADING.Country</t>
  </si>
  <si>
    <t>Following DIH harmonisation activity outcome, the following rename will be performed in Data Group PLACE OF LOADING: Country code--&gt; Country </t>
  </si>
  <si>
    <t>IE013.CONSIGNMENT.PLACE OF LOADING.Location</t>
  </si>
  <si>
    <t>IE013.CONSIGNMENT.PLACE OF UNLOADING</t>
  </si>
  <si>
    <t>IE013.CONSIGNMENT.PLACE OF UNLOADING.UN LOCODE</t>
  </si>
  <si>
    <t>1. As per webex on 13/11/2018, C0387 will be removed and optionality will be change to 'O'.
2. Due to non acceptable name in CSE data element will be renamed from UN/LOCODE to UN LOCODE</t>
  </si>
  <si>
    <t>IE013.CONSIGNMENT.PLACE OF UNLOADING.Country</t>
  </si>
  <si>
    <t>Following DIH harmonisation activity outcome, the following rename will be performed in Data Group PLACE OF UNLOADING: Country code--&gt; Country </t>
  </si>
  <si>
    <t>IE013.CONSIGNMENT.PLACE OF UNLOADING.Location</t>
  </si>
  <si>
    <t>MESSAGE-HEADER</t>
  </si>
  <si>
    <t>C186; C589</t>
  </si>
  <si>
    <t>IE013.CONSIGNMENT.ADDITIONAL INFORMATION</t>
  </si>
  <si>
    <t> Following DIH harmonisation activity outcome, new instance of DG will be added on Consingment level. Therefore C0338 is assigned to the DG and optionality is set to D.
As per webex on 24/10/2018, R0080 will to be assigned in IE013 in order to ensure that values flagged as "common" will be transferred.
As per webex of 20181220 decision, R0057, R0059, R0079, R0080, R0985, R0991 should be removed from all External Domain IEs.</t>
  </si>
  <si>
    <t>IE013.CONSIGNMENT.ADDITIONAL INFORMATION.Sequence number</t>
  </si>
  <si>
    <t>IE013.CONSIGNMENT.ADDITIONAL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</si>
  <si>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R0057, R0059, R0079, R0080, R0985, R0991 should be removed from all External Domain IEs.</t>
  </si>
  <si>
    <t>IE013.CONSIGNMENT.ADDITIONAL INFORMATION.Text</t>
  </si>
  <si>
    <t>IE013.CONSIGNMENT.SUPPORTING DOCUMENTS</t>
  </si>
  <si>
    <t>1. Following DIH harmonisation outcome, DG will be renamed to "Supporting Documents".
2. An extra instance of the DG will be added under consignment level therefore C0338 will be assigned to.</t>
  </si>
  <si>
    <t>IE013.CONSIGNMENT.SUPPORTING DOCUMENTS.Sequence number</t>
  </si>
  <si>
    <t>IE013.CONSIGNMENT.SUPPORTING DOCUMENTS.Type</t>
  </si>
  <si>
    <t> Following DIH harmonisation activity outcome, DI will be renamed to Type.
As per webex of 20181220 decision, R0057, R0059, R0079, R0080, R0985, R0991 should be removed from all External Domain IEs.</t>
  </si>
  <si>
    <t>IE013.CONSIGNMENT.SUPPORTING DOCUMENTS.Reference number</t>
  </si>
  <si>
    <t> Following DIH harmonisation activity outcome, DI will be renamed to Reference number. Format will be set to an..70.
As per webex on 24/10/2018, R0021 was added in SUPPORTING DOCUMENTS_Reference number</t>
  </si>
  <si>
    <t>IE013.CONSIGNMENT.SUPPORTING DOCUMENTS.Complement of information</t>
  </si>
  <si>
    <t xml:space="preserve">As per TSS harmonization activity, DI "Complement of Information" will be renamed to "Complement of information" _x000D_
</t>
  </si>
  <si>
    <t>IE013.CONSIGNMENT.PREVIOUS DOCUMENTS</t>
  </si>
  <si>
    <t>Following DIH Harmonisation process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</si>
  <si>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IE013.CONSIGNMENT.PREVIOUS DOCUMENTS.Sequence number</t>
  </si>
  <si>
    <t>IE013.CONSIGNMENT.PREVIOUS DOCUMENTS.Type</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</si>
  <si>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</si>
  <si>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IE013.CONSIGNMENT.PREVIOUS DOCUMENTS.Reference number</t>
  </si>
  <si>
    <t xml:space="preserve">Following DIH harmonisation activity outcome, DI will be renamed to Reference number. Fortmat will be set to an..70 </t>
  </si>
  <si>
    <t>IE013.CONSIGNMENT.PREVIOUS DOCUMENTS.Complement of information</t>
  </si>
  <si>
    <t>IE013.CONSIGNMENT.TRANSPORT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</si>
  <si>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
3. As pew webex on 13/11/2018, C0547 to be removed from this Data Group.</t>
  </si>
  <si>
    <t>IE013.CONSIGNMENT.TRANSPORT DOCUMENT.Sequence number</t>
  </si>
  <si>
    <t>IE013.CONSIGNMENT.TRANSPORT DOCUMENT.Type</t>
  </si>
  <si>
    <t>1.Following DIH Harmonisation process outcome, CL013 will be replaced with CL754 currently used in ICS2.
2.Following DIH harmonisation activity outcome, DE will be renamed to Type and format will be set to an4
3. As per webex of 20181220 decision, R0057, R0059, R0079, R0080, R0985, R0991 should be removed from all External Domain IEs.</t>
  </si>
  <si>
    <t>IE013.CONSIGNMENT.TRANSPORT DOCUMENT.Reference number</t>
  </si>
  <si>
    <t>Following DIH harmonisation activity outcome, DE will be renamed to Reference number and format will be set to an..70</t>
  </si>
  <si>
    <t>IE013.CONSIGNMENT.UCR</t>
  </si>
  <si>
    <t xml:space="preserve">As per webex on 13/11/2018,  C0547 will be removed and C0502 (as AES) will be assigned. </t>
  </si>
  <si>
    <t>IE013.CONSIGNMENT.UCR.Reference number</t>
  </si>
  <si>
    <t>1. Following DIH harmonisation activity outcome, DΕ format will be set to an..35.
2. Due to non acceptable name in CSE data element will be renamed from 'Reference number/UCR to UCR Reference number"</t>
  </si>
  <si>
    <t>IE013.CONSIGNMENT.HOUSE CONSIGNMENT</t>
  </si>
  <si>
    <t>Multiplicity will remain 999x._x000D_
As per webex on 13/11/2018, Multiplicity will be modified to 99x.</t>
  </si>
  <si>
    <t>IE013.CONSIGNMENT.HOUSE CONSIGNMENT.Sequence number</t>
  </si>
  <si>
    <t>IE013.CONSIGNMENT.HOUSE CONSIGNMENT.Country of dispatch</t>
  </si>
  <si>
    <t>IE013.CONSIGNMENT.HOUSE CONSIGNMENT.Gross mass</t>
  </si>
  <si>
    <t>An extra instance of the data element to be added (consignment level or Declaration level XY, not defined yet). The Gross mass under the House Consignment should contain the gross mass per House consignment while the Gross mas in the Consignment level or Declaration level should be the sum of gross mass of all House Consignments
The data element gross mass for ENS to be checked
New Rule (R0983) to be introduced.</t>
  </si>
  <si>
    <t>IE013.CONSIGNMENT.HOUSE CONSIGNMENT.CONSIGNOR</t>
  </si>
  <si>
    <t>Ο</t>
  </si>
  <si>
    <t>1. According to the workshop decision on 20180828 the CONSIGNOR will be added also in the following levels: 
a. CONSIGNMENT.CONSIGNOR (3/7)
b. HOUSE COΝSIGNMENT.CONSIGNOR (3/7)
2. Due to new IE structure C0341 will be replaced by C0339
3.  Following DIH harmonisation activity outcome, DG optionality will be set to O.
4.  As per webex on 20181113, C0018 will be removed.</t>
  </si>
  <si>
    <t>IE013.CONSIGNMENT.HOUSE CONSIGNMENT.CONSIGNOR.Identification number</t>
  </si>
  <si>
    <t>IE013.CONSIGNMENT.HOUSE CONSIGNMENT.CONSIGNOR.Name</t>
  </si>
  <si>
    <t>As per webex on 24/10/2018, C0250 was added in ADDRESS DG and DI Name.</t>
  </si>
  <si>
    <t>IE013.CONSIGNMENT.HOUSE CONSIGNMENT.CONSIGNOR.ADDRESS</t>
  </si>
  <si>
    <t xml:space="preserve">As per webex on 24/10/2018, C0250 was added in ADDRESS DG </t>
  </si>
  <si>
    <t>IE013.CONSIGNMENT.HOUSE CONSIGNMENT.CONSIGNOR.ADDRESS.Street and number</t>
  </si>
  <si>
    <t>IE013.CONSIGNMENT.HOUSE 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</si>
  <si>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</si>
  <si>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CONSIGNMENT.CONSIGNOR.ADDRESS.City</t>
  </si>
  <si>
    <t>IE013.CONSIGNMENT.HOUSE CONSIGNMENT.CONSIGNOR.ADDRESS.Country</t>
  </si>
  <si>
    <t>IE013.CONSIGNMENT.HOUSE CONSIGNMENT.CONSIGNEE</t>
  </si>
  <si>
    <t>MESSAGE -(CONSIGNEE) TRADER</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</si>
  <si>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and C0339</t>
  </si>
  <si>
    <t>IE013.CONSIGNMENT.HOUSE CONSIGNMENT.CONSIGNEE.Identification number</t>
  </si>
  <si>
    <t>  Following DIH harmonisation activity outcome, de to be renamed to Identification number.
As per webex on 24/10/2018, C0250 was added in ADDRESS DG and DI Name. and R0850 will be assigned to identification number DI.</t>
  </si>
  <si>
    <t>IE013.CONSIGNMENT.HOUSE CONSIGNMENT.CONSIGNEE.Name</t>
  </si>
  <si>
    <t>IE013.CONSIGNMENT.HOUSE CONSIGNMENT.CONSIGNEE.ADDRESS</t>
  </si>
  <si>
    <t>IE013.CONSIGNMENT.HOUSE CONSIGNMENT.CONSIGNEE.ADDRESS.Street and number</t>
  </si>
  <si>
    <t>IE013.CONSIGNMENT.HOUSE CONSIGNMENT.CONSIGNEE.ADDRESS.Postcode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</si>
  <si>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</si>
  <si>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IE013.CONSIGNMENT.HOUSE CONSIGNMENT.CONSIGNEE.ADDRESS.City</t>
  </si>
  <si>
    <t>IE013.CONSIGNMENT.HOUSE CONSIGNMENT.CONSIGNEE.ADDRESS.Country</t>
  </si>
  <si>
    <t>IE013.CONSIGNMENT.HOUSE CONSIGNMENT.ADDITIONAL SUPPLY CHAIN ACTOR</t>
  </si>
  <si>
    <t>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 </t>
  </si>
  <si>
    <t>IE013.CONSIGNMENT.HOUSE CONSIGNMENT.ADDITIONAL SUPPLY CHAIN ACTOR.Sequence number</t>
  </si>
  <si>
    <t>IE013.CONSIGNMENT.HOUSE CONSIGNMENT.ADDITIONAL SUPPLY CHAIN ACTOR.Role</t>
  </si>
  <si>
    <t>1st Data Element: 'Role code' will be renamed to 'Role'</t>
  </si>
  <si>
    <t>IE013.CONSIGNMENT.HOUSE CONSIGNMENT.ADDITIONAL SUPPLY CHAIN ACTOR.Identification number</t>
  </si>
  <si>
    <t>IE013.CONSIGNMENT.HOUSE CONSIGNMENT.DEPARTURE TRANSPORT MEANS</t>
  </si>
  <si>
    <t>IE013.CONSIGNMENT.HOUSE CONSIGNMENT.DEPARTURE TRANSPORT MEANS.Sequence number</t>
  </si>
  <si>
    <t>IE013.CONSIGNMENT.HOUSE CONSIGNMENT.DEPARTURE TRANSPORT MEANS.Type of identification</t>
  </si>
  <si>
    <t>IE013.CONSIGNMENT.HOUSE CONSIGNMENT.DEPARTURE TRANSPORT MEANS.Identification number</t>
  </si>
  <si>
    <t xml:space="preserve">D
</t>
  </si>
  <si>
    <t>TR0035, TR9090</t>
  </si>
  <si>
    <t>IE013.CONSIGNMENT.HOUSE CONSIGNMENT.DEPARTURE TRANSPORT MEANS.Nationality</t>
  </si>
  <si>
    <t>Nationality of means of transport at </t>
  </si>
  <si>
    <t>TR0035, TR9095</t>
  </si>
  <si>
    <t>IE013.CONSIGNMENT.HOUSE CONSIGNMENT.PREVIOUS DOCUMENTS</t>
  </si>
  <si>
    <t>IE013.CONSIGNMENT.HOUSE CONSIGNMENT.PREVIOUS DOCUMENTS.Sequence number</t>
  </si>
  <si>
    <t>IE013.CONSIGNMENT.HOUSE CONSIGNMENT.PREVIOUS DOCUMENTS.Type</t>
  </si>
  <si>
    <t>IE013.CONSIGNMENT.HOUSE CONSIGNMENT.PREVIOUS DOCUMENTS.Reference number</t>
  </si>
  <si>
    <t>IE013.CONSIGNMENT.HOUSE CONSIGNMENT.PREVIOUS DOCUMENTS.Complement of information</t>
  </si>
  <si>
    <t>IE013.CONSIGNMENT.HOUSE CONSIGNMENT.TRANSPORT DOCUMENT</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</si>
  <si>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activity, DG will be renamed to "TRANSPORT DOCUMENT"</t>
  </si>
  <si>
    <t>IE013.CONSIGNMENT.HOUSE CONSIGNMENT.TRANSPORT DOCUMENT.Sequence number</t>
  </si>
  <si>
    <t>IE013.CONSIGNMENT.HOUSE CONSIGNMENT.TRANSPORT DOCUMENT.Type</t>
  </si>
  <si>
    <t>1. Folllowing DIH harmonisation activity outcome, CL013 will be replaced with CL754 currently used in ICS2.
2. DI will be renamed to Type. Format will be se to an4
3. As per webex of 20181220 decision, R0057, R0059, R0079, R0080, R0985, R0991 should be removed from all External Domain IEs.</t>
  </si>
  <si>
    <t>IE013.CONSIGNMENT.HOUSE CONSIGNMENT.TRANSPORT DOCUMENT.Reference number</t>
  </si>
  <si>
    <t>IE013.CONSIGNMENT.HOUSE CONSIGNMENT.TRANSPORT CHARGES</t>
  </si>
  <si>
    <t>C0186; C0337; E1602</t>
  </si>
  <si>
    <t> Following DIH harmonisation activity outcome, Data Group 'FREIGHT' will be renamed to 'TRANSPORT CHARGES'.
As per webex on 24/10/2018, C0337 will be added in DG replacing R0043.</t>
  </si>
  <si>
    <t>IE013.CONSIGNMENT.HOUSE CONSIGNMENT.TRANSPORT CHARGES.Method of payment</t>
  </si>
  <si>
    <t>Following DIH harmonisation activity outcome, Data Element 'Transport charges method of payment' will be renamed to 'Method of payment' </t>
  </si>
  <si>
    <t>IE013.CONSIGNMENT.HOUSE CONSIGNMENT.UCR</t>
  </si>
  <si>
    <t>IE013.CONSIGNMENT.HOUSE CONSIGNMENT.UCR.Reference number</t>
  </si>
  <si>
    <t>C186, C547, R876</t>
  </si>
  <si>
    <t xml:space="preserve">"1. Following DIH harmonisation activity outcome, DΕ format will be set to an..35.
2. Due to non acceptable name in CSE data element will be renamed from 'Reference number/UCR to UCR Reference number"""_x000D_
</t>
  </si>
  <si>
    <t>IE013.CONSIGNMENT.HOUSE CONSIGNMENT.CONSIGNMENT ITEM</t>
  </si>
  <si>
    <t>IE013.CONSIGNMENT.HOUSE CONSIGNMENT.CONSIGNMENT ITEM.Sequence number</t>
  </si>
  <si>
    <t>IE013.CONSIGNMENT.HOUSE CONSIGNMENT.CONSIGNMENT ITEM.Goods item number</t>
  </si>
  <si>
    <t>R005; R007</t>
  </si>
  <si>
    <t xml:space="preserve">If cardinality of DG HOUSE CONSIGNMENT is more than 1, when 999x (HOUSE CONSIGMENT) x 999x (CONSIGNMENT ITEM), n..5 must be n..6. 
Goods item number format was changed from n...6 to n..5 </t>
  </si>
  <si>
    <t>IE013.CONSIGNMENT.HOUSE CONSIGNMENT.CONSIGNMENT ITEM.Declaration type</t>
  </si>
  <si>
    <t xml:space="preserve">D_x000D_
</t>
  </si>
  <si>
    <t>IE013.CONSIGNMENT.HOUSE CONSIGNMENT.CONSIGNMENT ITEM.Country of dispatch</t>
  </si>
  <si>
    <t> C135</t>
  </si>
  <si>
    <t>IE013.CONSIGNMENT.HOUSE CONSIGNMENT.CONSIGNMENT ITEM.Country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</si>
  <si>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CONSIGNMENT.HOUSE CONSIGNMENT.CONSIGNMENT ITEM_Country was renamed to CONSIGNMENT.HOUSE CONSIGNMENT.CONSIGNMENT ITEM_Country of destination</t>
  </si>
  <si>
    <t>IE013.CONSIGNMENT.HOUSE CONSIGNMENT.CONSIGNMENT ITEM.CONSIGNEE</t>
  </si>
  <si>
    <t>C002; R011; C186; C187</t>
  </si>
  <si>
    <t>IE013.CONSIGNMENT.HOUSE CONSIGNMENT.CONSIGNMENT ITEM.CONSIGNEE.Identification number</t>
  </si>
  <si>
    <t>C596</t>
  </si>
  <si>
    <t>IE013.CONSIGNMENT.HOUSE CONSIGNMENT.CONSIGNMENT ITEM.CONSIGNEE.Name</t>
  </si>
  <si>
    <t>C501</t>
  </si>
  <si>
    <t>IE013.CONSIGNMENT.HOUSE CONSIGNMENT.CONSIGNMENT ITEM.CONSIGNEE.ADDRESS</t>
  </si>
  <si>
    <t>IE013.CONSIGNMENT.HOUSE CONSIGNMENT.CONSIGNMENT ITEM.CONSIGNEE.ADDRESS.Street and number</t>
  </si>
  <si>
    <t>IE013.CONSIGNMENT.HOUSE CONSIGNMENT.CONSIGNMENT ITEM.CONSIGNEE.ADDRESS.Postcode</t>
  </si>
  <si>
    <t>IE013.CONSIGNMENT.HOUSE CONSIGNMENT.CONSIGNMENT ITEM.CONSIGNEE.ADDRESS.City</t>
  </si>
  <si>
    <t>IE013.CONSIGNMENT.HOUSE CONSIGNMENT.CONSIGNMENT ITEM.CONSIGNEE.ADDRESS.Country</t>
  </si>
  <si>
    <t>IE013.CONSIGNMENT.HOUSE CONSIGNMENT.CONSIGNMENT ITEM.ADDITIONAL SUPPLY CHAIN ACTOR</t>
  </si>
  <si>
    <t>IE013.CONSIGNMENT.HOUSE CONSIGNMENT.CONSIGNMENT ITEM.ADDITIONAL SUPPLY CHAIN ACTOR.Sequence number</t>
  </si>
  <si>
    <t>IE013.CONSIGNMENT.HOUSE CONSIGNMENT.CONSIGNMENT ITEM.ADDITIONAL SUPPLY CHAIN ACTOR.Role</t>
  </si>
  <si>
    <t>IE013.CONSIGNMENT.HOUSE CONSIGNMENT.CONSIGNMENT ITEM.ADDITIONAL SUPPLY CHAIN ACTOR.Identification number</t>
  </si>
  <si>
    <t xml:space="preserve">Data Element: 'Identifier' will be renamed to 'Identification number' </t>
  </si>
  <si>
    <t>IE013.CONSIGNMENT.HOUSE CONSIGNMENT.CONSIGNMENT ITEM.COMMODITY</t>
  </si>
  <si>
    <t> Following TSS harmonisation activity outcome, Data Group will be renamed from COMMODITY CODE to COMMODITY . </t>
  </si>
  <si>
    <t>IE013.CONSIGNMENT.HOUSE CONSIGNMENT.CONSIGNMENT ITEM.COMMODITY.Description of goods</t>
  </si>
  <si>
    <t>IE013.CONSIGNMENT.HOUSE CONSIGNMENT.CONSIGNMENT ITEM.COMMODITY.CUS code</t>
  </si>
  <si>
    <t>IE013.CONSIGNMENT.HOUSE CONSIGNMENT.CONSIGNMENT ITEM.COMMODITY.COMMODITY CODE</t>
  </si>
  <si>
    <t>As per the outcome of 20181211 webex, DG optionality will be set to D by applying C0153.</t>
  </si>
  <si>
    <t>IE013.CONSIGNMENT.HOUSE CONSIGNMENT.CONSIGNMENT ITEM.COMMODITY.COMMODITY CODE.Harmonised system sub-heading code</t>
  </si>
  <si>
    <t xml:space="preserve">CL142_x000D_
</t>
  </si>
  <si>
    <t>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</si>
  <si>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</si>
  <si>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IE013.CONSIGNMENT.HOUSE CONSIGNMENT.CONSIGNMENT ITEM.COMMODITY.COMMODITY CODE.Combined nomenclature code</t>
  </si>
  <si>
    <t>IE013.CONSIGNMENT.HOUSE CONSIGNMENT.CONSIGNMENT ITEM.COMMODITY.DANGEROUS GOODS</t>
  </si>
  <si>
    <t>As per Annex B, the multiplicity of DG DANGEROUS GOODS in item level is 99x. An RfC will be created to document this change in NCTS P5.  UN DANGEROUS GOODS CODE data group shall be renamed to 'DANGEROUS GOODS'.</t>
  </si>
  <si>
    <t>IE013.CONSIGNMENT.HOUSE CONSIGNMENT.CONSIGNMENT ITEM.COMMODITY.DANGEROUS GOODS.Sequence number</t>
  </si>
  <si>
    <t>IE013.CONSIGNMENT.HOUSE CONSIGNMENT.CONSIGNMENT ITEM.COMMODITY.DANGEROUS GOODS.UN Number</t>
  </si>
  <si>
    <t>IE013.CONSIGNMENT.HOUSE CONSIGNMENT.CONSIGNMENT ITEM.COMMODITY.GOODS MEASURE</t>
  </si>
  <si>
    <t>IE013.CONSIGNMENT.HOUSE CONSIGNMENT.CONSIGNMENT ITEM.COMMODITY.GOODS MEASURE.Gross mass</t>
  </si>
  <si>
    <t>R700</t>
  </si>
  <si>
    <t>IE013.CONSIGNMENT.HOUSE CONSIGNMENT.CONSIGNMENT ITEM.COMMODITY.GOODS MEASURE.Net mass</t>
  </si>
  <si>
    <t>IE013.CONSIGNMENT.HOUSE CONSIGNMENT.CONSIGNMENT ITEM.PACKAGING</t>
  </si>
  <si>
    <t>IE013.CONSIGNMENT.HOUSE CONSIGNMENT.CONSIGNMENT ITEM.PACKAGING.Sequence number</t>
  </si>
  <si>
    <t>IE013.CONSIGNMENT.HOUSE CONSIGNMENT.CONSIGNMENT ITEM.PACKAGING.Type of packages</t>
  </si>
  <si>
    <t> Following DIH harmonisation activity outcome, Data Element format will change to an2</t>
  </si>
  <si>
    <t>IE013.CONSIGNMENT.HOUSE CONSIGNMENT.CONSIGNMENT ITEM.PACKAGING.Number of packages</t>
  </si>
  <si>
    <t>Number of packages OR Number of Pieces</t>
  </si>
  <si>
    <t>C060; R021; TR0022</t>
  </si>
  <si>
    <t>IE013.CONSIGNMENT.HOUSE CONSIGNMENT.CONSIGNMENT ITEM.PACKAGING.Shipping marks</t>
  </si>
  <si>
    <t>IE013.CONSIGNMENT.HOUSE CONSIGNMENT.CONSIGNMENT ITEM.ADDITIONAL INFORMATION</t>
  </si>
  <si>
    <t> 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t>
  </si>
  <si>
    <t>IE013.CONSIGNMENT.HOUSE CONSIGNMENT.CONSIGNMENT ITEM.ADDITIONAL INFORMATION.Sequence number</t>
  </si>
  <si>
    <t>IE013.CONSIGNMENT.HOUSE CONSIGNMENT.CONSIGNMENT ITEM.ADDITIONAL INFORMATION.Code</t>
  </si>
  <si>
    <t>TR0101</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</si>
  <si>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4. As per webex of 20181220 decision, R0057, R0059, R0079, R0080, R0985, R0991 should be removed from all External Domain IEs.</t>
  </si>
  <si>
    <t>IE013.CONSIGNMENT.HOUSE CONSIGNMENT.CONSIGNMENT ITEM.ADDITIONAL INFORMATION.Text</t>
  </si>
  <si>
    <t>C547 C903</t>
  </si>
  <si>
    <t>IE013.CONSIGNMENT.HOUSE CONSIGNMENT.CONSIGNMENT ITEM.SUPPORTING DOCUMENTS</t>
  </si>
  <si>
    <t>1. Following DIH harmonisation activity outcome, DG will be renamed from "DOCUMENTS PRODUCED, CERTIFICATES AND AUTHORISATIONS, ADDITIONAL REFERENCES"  to "Supporting Documents".
2. An extra instance of DG will be added at Consignment level, therefore C0338 will be applied. Following DIH harmonisation activity outcome, DG "SUPPORTING DOCUMENTS"will be renamed to "SUPPORTING DOCUMENT"</t>
  </si>
  <si>
    <t>IE013.CONSIGNMENT.HOUSE CONSIGNMENT.CONSIGNMENT ITEM.SUPPORTING DOCUMENTS.Sequence number</t>
  </si>
  <si>
    <t>IE013.CONSIGNMENT.HOUSE CONSIGNMENT.CONSIGNMENT ITEM.SUPPORTING DOCUMENTS.Type</t>
  </si>
  <si>
    <t>Following DIH harmonisation activity outcome , DE will be renamed to Type.
As per webex of 20181220 decision, R0057, R0059, R0079, R0080, R0985, R0991 should be removed from all External Domain IEs.</t>
  </si>
  <si>
    <t>IE013.CONSIGNMENT.HOUSE CONSIGNMENT.CONSIGNMENT ITEM.SUPPORTING DOCUMENTS.Reference number</t>
  </si>
  <si>
    <t>IE013.CONSIGNMENT.HOUSE CONSIGNMENT.CONSIGNMENT ITEM.SUPPORTING DOCUMENTS.Complement of information</t>
  </si>
  <si>
    <t>C035</t>
  </si>
  <si>
    <t>Complement of Information was added in this Data Group, as it is in Data Group SIMPLIFIED DECLARATION / PREVIOUS DOCUMENTS. Following DIH harmonisation activity outcome, Data Element "Complement of Information"will be renamed to "Complement of information". </t>
  </si>
  <si>
    <t>IE013.CONSIGNMENT.HOUSE CONSIGNMENT.CONSIGNMENT ITEM.PREVIOUS DOCUMENTS</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</si>
  <si>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t>
  </si>
  <si>
    <t>IE013.CONSIGNMENT.HOUSE CONSIGNMENT.CONSIGNMENT ITEM.PREVIOUS DOCUMENTS.Sequence number</t>
  </si>
  <si>
    <t>IE013.CONSIGNMENT.HOUSE CONSIGNMENT.CONSIGNMENT ITEM.PREVIOUS DOCUMENTS.Type</t>
  </si>
  <si>
    <t>Previous document type</t>
  </si>
  <si>
    <t>R020; TR0100</t>
  </si>
  <si>
    <t>1. Following DIH harmonisation activity outcome, DI will be renamed to Type. 
2. As per DG TAXUD verification, , format will be modified to an..6 and a new TR  will be added to  restrict it to an..4.
3.As per webex of 20181220 decision, R0057, R0059, R0079, R0080, R0985, R0991 should be removed from all External Domain IEs.</t>
  </si>
  <si>
    <t>IE013.CONSIGNMENT.HOUSE CONSIGNMENT.CONSIGNMENT ITEM.PREVIOUS DOCUMENTS.Reference number</t>
  </si>
  <si>
    <t>Previous document reference</t>
  </si>
  <si>
    <t>Following DIH harmonisation activity outcome, DI will be renamed to Reference number. Fortmat will be set to an..70 Optionality will be set to O</t>
  </si>
  <si>
    <t>IE013.CONSIGNMENT.HOUSE CONSIGNMENT.CONSIGNMENT ITEM.PREVIOUS DOCUMENTS.Complement of information</t>
  </si>
  <si>
    <t>‘Complement of Information’ is not really used in Transit movements (stats provided by MSs). To be discussed ith Forerunners if this DE could be permanently deleted</t>
  </si>
  <si>
    <t>IE013.CONSIGNMENT.HOUSE CONSIGNMENT.CONSIGNMENT ITEM.TRANSPORT CHARGES</t>
  </si>
  <si>
    <t>C0186; C0337</t>
  </si>
  <si>
    <t>IE013.CONSIGNMENT.HOUSE CONSIGNMENT.CONSIGNMENT ITEM.TRANSPORT CHARGES.Method of payment</t>
  </si>
  <si>
    <t>C186;C576;TR9120</t>
  </si>
  <si>
    <t>IE013.CONSIGNMENT.HOUSE CONSIGNMENT.CONSIGNMENT ITEM.UCR</t>
  </si>
  <si>
    <t>IE013.CONSIGNMENT.HOUSE CONSIGNMENT.CONSIGNMENT ITEM.UCR.Reference number</t>
  </si>
  <si>
    <t>IE014</t>
  </si>
  <si>
    <t>IE014.TRANSIT OPERATION</t>
  </si>
  <si>
    <t>IE014.TRANSIT OPERATION.MRN</t>
  </si>
  <si>
    <t>IE014.INVALIDATION</t>
  </si>
  <si>
    <t>IE014.INVALIDATION.Date and time of request</t>
  </si>
  <si>
    <t>IE014.INVALIDATION.Date and time of decision</t>
  </si>
  <si>
    <t>IE014.INVALIDATION.Decision</t>
  </si>
  <si>
    <t>IE014.INVALIDATION.Initiated by customs</t>
  </si>
  <si>
    <t>FD170</t>
  </si>
  <si>
    <t>IE014.INVALIDATION.Justification</t>
  </si>
  <si>
    <t>Cancellation reason</t>
  </si>
  <si>
    <t>IE014.CUSTOMS OFFICE OF DEPARTURE</t>
  </si>
  <si>
    <t>IE014.CUSTOMS OFFICE OF DEPARTURE.Reference number</t>
  </si>
  <si>
    <t>IE014.HOLDER OF THE TRANSIT PROCEDURE</t>
  </si>
  <si>
    <t>IE014.HOLDER OF THE TRANSIT PROCEDURE.Identification number</t>
  </si>
  <si>
    <t>R174</t>
  </si>
  <si>
    <t>IE014.HOLDER OF THE TRANSIT PROCEDURE.TIR holder identification number</t>
  </si>
  <si>
    <t>IE015</t>
  </si>
  <si>
    <t>IE015.TRANSIT OPERATION</t>
  </si>
  <si>
    <t>Downgrade is not applicable</t>
  </si>
  <si>
    <t>2/5</t>
  </si>
  <si>
    <t>LRN</t>
  </si>
  <si>
    <t>IE015.TRANSIT OPERATION.LRN</t>
  </si>
  <si>
    <t>TRANSIT OPERATION_LRN</t>
  </si>
  <si>
    <t>MESSAGE - HEADER. Reference number</t>
  </si>
  <si>
    <t>IE015.TRANSIT OPERATION.Declaration type</t>
  </si>
  <si>
    <t> MESSAGE - HEADER. Type of declaration</t>
  </si>
  <si>
    <t>1. As per the outcome of DIH activity 'Transit declaration/Proof of customs status type' will split into two elements: 'Transit declaration type' (an..5) and 'Proof of customs status type' (an..5). In NCTS only 'Transit declaration type' (an..5) will be used. 
2. As per TAXUD harmonization activity:  
GOVERNMENT PROCEDURE.Transit declaration type was renamed to 'Declaration type' and was moved under D.G.  'TRANSIT OPERATION' </t>
  </si>
  <si>
    <t>1/2</t>
  </si>
  <si>
    <t>IE015.TRANSIT OPERATION.Additional declaration type</t>
  </si>
  <si>
    <t>During Transition Period, value 'A' will be set by default for all cases (for a standard customs declaration as it is the only functionality supported in NCTS P4 - under Article 162 of the Code)</t>
  </si>
  <si>
    <t>IE015.TRANSIT OPERATION.TIR Carnet number</t>
  </si>
  <si>
    <t>C902; TR0016</t>
  </si>
  <si>
    <t>In P5. TIR Carnet number format will be change from an..35 to an..12 as per the outcome of DIH harmonisation activity (communicated via mail on 20180910)</t>
  </si>
  <si>
    <t>IE015.TRANSIT OPERATION.Country of dispatch</t>
  </si>
  <si>
    <t>1. Country of dispatch can be located in EU or outside EU. CL008 will permanently apply to the Data Element 'Country of dispatch' (during and post TP), as CL008 is a superset of EU country codes.
2. 'C0415' will be permanently removed. Country of dispatch will be completed in any case.
3. Change 'Country of dispatch/export code' to 'Country of dispatch' for NCTS. 'Country of export' will be used for export. 
4. Data Element 'Country of dispatch' will be added under:
 - CONSIGNMENT level 
 - CONSIGNMENT.HOUSE CONSIGNMENT. CONSIGNMENT ITEM level
(Data Element 'Country of dispatch' will be removed from TRANSIT OPERATION level)
5. New condition ‘C0909’ will be introduced in NCTS P5 to identify the level where the information will be added:
"‘IF the data item has the same value(s) for all consignment items THEN the data item on CONSIGNMENT/HOUSE CONSIGNMENT level is used, ELSE the data item on CONSIGNMENT/HOUSE CONSIGNMENT/CONSIGNMENT ITEM level is used.
ELSE IF the data item has the same value(s) for all HOUSE CONSIGNMENTS THEN the data item on TRANSIT OPERATION level is used."
6. New rule 'R0988'  will be introduced in NCTS P5 to document that the Country of Dispatch can be different from the Country defined in the address of the Consignor (or Consignor security).</t>
  </si>
  <si>
    <t>IE015.TRANSIT OPERATION.Security</t>
  </si>
  <si>
    <t>1. The security code in NCTS P5 to arise from completed data elements (DG /DI) that are related to ENS/EXS particulars
2. According to workshop on 27-06-18: 
IF P4. Security '1 then by default P5. Security' ENS (based statistical data of NCTS-P4 coming from Turkey). </t>
  </si>
  <si>
    <t>IE015.TRANSIT OPERATION.Reduced dataset indicator</t>
  </si>
  <si>
    <t>As per TAXUD harmonization activity, 'Reduced Dataset Indicator' was renamed to 'Reduced dataset indicator'</t>
  </si>
  <si>
    <t>IE015.TRANSIT OPERATION.Mode of transport at the border</t>
  </si>
  <si>
    <t>During Transition Period only the first digit of the NCTS P4 Codelist value should be considered for the mapping. For instance, in case provided Data Element value in NCTS P4 equals to ‘20’ (Rail transport) or '23' (Road vehicle on rail wagon), only the first digit will be used (value 2) in terms of conversion. This value will be mapped to value 2 (Rail transport) of NCTS P5.</t>
  </si>
  <si>
    <t>As per TAXUD harmonization activity, 'ACTIVE BORDER TRANSPORT MEANS. Mode of transport at the border' was moved out from the DG 'ACTIVE BORDER TRANSPORT MEANS' and added under 'TRANSIT OPERATION'.</t>
  </si>
  <si>
    <t>IE015.TRANSIT OPERATION.Specific circumstance indicator</t>
  </si>
  <si>
    <t>MESSAGE - HEADER. Specific Circumstance Indicator</t>
  </si>
  <si>
    <t>1/9</t>
  </si>
  <si>
    <t>IE015.TRANSIT OPERATION.Total number of items</t>
  </si>
  <si>
    <t>1. Optionality will permanently change to 'R'
2. Format will permanently change to n..6.
3. Data Elements “Total Gross Mass”, “Total Packages” and “Total number of items” should simultaneously be under the same DG; Following webex of 7/8/2018, with DG TAXUD it was decided to place all data elements under "TRANSIT OPERATION".
4. As per TAXUD harmonization activity, format was modified from n..6 to n..5.
5.  As per TAXUD harmonization activity, 'Total packages' was renamed to 'Total number of packages'
6.  As per TAXUD harmonization activity, 'Total Gross Mass' was renamed to 'Total gross mass'</t>
  </si>
  <si>
    <t>IE015.TRANSIT OPERATION.Total number of packages</t>
  </si>
  <si>
    <t>During Transition Period, instead of changing the optionality:
 - if value is null, ‘Total number of packages’ should be counted as  the sum of all ‘Number of packages’ + a value of ‘1’ for each declared ‘bulk’
 - If value is not null, no validation will be performed</t>
  </si>
  <si>
    <t>1. C0070 to be permanently removed.
2. Data Elements “Total Gross Mass”, “Total Packages” and “Total number of items” should simultaneously be under the same DG; Following webex of 7/8/2018, with DG TAXUD it was decided to place all data elements under "TRANSIT OPERATION".
3.  As per TAXUD harmonization activity, 'Total packages' was renamed to 'Total number of packages'
4.  As per TAXUD harmonization activity, 'Total Gross Mass' was renamed to 'Total gross mass'</t>
  </si>
  <si>
    <t>IE015.TRANSIT OPERATION.Total gross mass</t>
  </si>
  <si>
    <t>1. An extra instance of the data element will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2. Data Elements “Total Gross Mass”, “Total Packages” and “Total number of items” should simultaneously be under the same DG; Following webex of 7/8/2018, with DG TAXUD it was decided to place all data elements under ""TRANSIT OPERATION"".
3. A new Rule (R0994) will be created in NCTS P5 to document that the information to be added under Total Gross mass must be greater or equal to the sum of Gross Masses at HOUSE CONSIGNMENT level: 
"The value of 'Total Gross Mass (kg)' should be greater or equal to the sum of 'Gross Mass (Kg)' values that exist under HOUSE CONSIGNMENT level."
4. Following DIH harmonisation activity outcome 'Total gross mass (kg)' will be renamed to 'Total gross mass'</t>
  </si>
  <si>
    <t>IE015.TRANSIT OPERATION.Dialog language indicator at departure</t>
  </si>
  <si>
    <t>MESSAGE - HEADER. Dialog language indicator at departure</t>
  </si>
  <si>
    <t>As per TAXUD harmonization activity, 'Dialog Language Indicator at Departure' was renamed to 'Dialog language indicator at departure'.</t>
  </si>
  <si>
    <t>IE015.TRANSIT OPERATION.Binding itinerary</t>
  </si>
  <si>
    <t>As per TAXUD harmonization activity, 'Binding itinerary' was decided to be added under TRANSIT OPERATION level
2. COUNTRIES OF ROUTING OF CONSIGNMENT Data Group optionality will be depended on the value of 'Binding itinerary' Data Element (IF 'Binding itinerary'='1' (yes) it is 'R' ELSE it is not used </t>
  </si>
  <si>
    <t>IE015.CUSTOMS OFFICE OF DEPARTURE</t>
  </si>
  <si>
    <t>IE015.CUSTOMS OFFICE OF DEPARTURE.Reference number</t>
  </si>
  <si>
    <t>1. As per webex 20180911, CL171 will be assinged to the data element.
2. Data Elements of Customs Offices related Data Groups will be renamed to "Reference number", as it was in ECS-P2 and NCTS-P4.</t>
  </si>
  <si>
    <t>IE015.CUSTOMS OFFICE OF DESTINATION</t>
  </si>
  <si>
    <t>As per webex of 20180912 DG will be renamed from 'OFFICE OF DESTINATION (AND COUNTRY)' to 'CUSTOMS OFFICE OF DESTINATION'</t>
  </si>
  <si>
    <t>IE015.CUSTOMS OFFICE OF DESTINATION.Reference number</t>
  </si>
  <si>
    <t>IE015.CUSTOMS OFFICE OF TRANSIT</t>
  </si>
  <si>
    <t>1. Following DIH harmonisation activity outcome, Data Group 'INTRENDED OFFICES OF TRANSIT (AND COUNTRY' will be renamed to 'CUSTOMS OFFICE OF TRANSIT'</t>
  </si>
  <si>
    <t>IE015.CUSTOMS OFFICE OF TRANSIT.Sequence number</t>
  </si>
  <si>
    <t>New Rule, R0987: 
"Each 'Sequence number' is unique for the Data Group it belongs to. The sequence numbers shall be sequential, starting from '1' for the first iteration of the Data Group and increasing by '1' for each iteration. "</t>
  </si>
  <si>
    <t>IE015.CUSTOMS OFFICE OF TRANSIT.Reference number</t>
  </si>
  <si>
    <t xml:space="preserve">1. As per webex 20180911, CL173 will be assinged to the data element.
2. Data Elements of Customs Offices related Data Groups will be renamed to 'Reference number', as it was in ECS-P2 and NCTS-P4.
</t>
  </si>
  <si>
    <t>IE015.CUSTOMS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</si>
  <si>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As per webex of 20190211, R0660 and R0022 will be removed from DI. New guideline (G0002) is introduced for date &amp; time data elements with the following wording: 'The exact Regular Expression is defined in the XSD'</t>
  </si>
  <si>
    <t>IE015.CUSTOMS OFFICE OF EXIT FOR TRANSIT</t>
  </si>
  <si>
    <t>IE015.CUSTOMS OFFICE OF EXIT FOR TRANSIT.Sequence number</t>
  </si>
  <si>
    <t>IE015.CUSTOMS OFFICE OF EXIT FOR TRANSIT.Reference number</t>
  </si>
  <si>
    <t>If the Data Element does not exist in NCTS P4 (unmapped) and it is 'Required' in NCTS P5, for ED messages, TAXUD recommends to have it 'Required' in P5.0 and not wait P5.1 to make it 'Required'</t>
  </si>
  <si>
    <t xml:space="preserve">1. As per webex 20180911, CL175 will be assinged to the data element.
2. It was decided to maintain the 'Reference Number' naming for the Data Element, as it is in NCTS P4.
</t>
  </si>
  <si>
    <t>IE015.HOLDER OF THE TRANSIT PROCEDURE</t>
  </si>
  <si>
    <t>IE015.HOLDER OF THE TRANSIT PROCEDURE.Identification number</t>
  </si>
  <si>
    <t>During Transition period, if no value is provided, it is reccomended to fill the DE with value"N/A"</t>
  </si>
  <si>
    <t> Following DIH harmonisation activity outcome, the following rename will be performed: Holder of the transit procedure identification No. will be renamed to Identification number. 
As per webex on 24/10/2018, C0250 was added in ADDRESS DG and DI Name. and R0840 will be assigned to identification number DI.</t>
  </si>
  <si>
    <t>IE015.HOLDER OF THE TRANSIT PROCEDURE.TIR holder identification number</t>
  </si>
  <si>
    <t>IE015.HOLDER OF THE TRANSIT PROCEDURE.Name</t>
  </si>
  <si>
    <t>As per webex on 24/10/2018, new Condition, C0250 was added in ADDRESS DG and DI Name.</t>
  </si>
  <si>
    <t>IE015.HOLDER OF THE TRANSIT PROCEDURE.ADDRESS</t>
  </si>
  <si>
    <t>As per webex on 24/10/2018, C0050 was added in ADDRESS DG.</t>
  </si>
  <si>
    <t>IE015.HOLDER OF THE TRANSIT PROCEDURE.ADDRESS.Street and number</t>
  </si>
  <si>
    <t>IE015.HOLDER OF THE TRANSIT PROCEDURE.ADDRESS.Postcode</t>
  </si>
  <si>
    <t>MESSAGE - (PRINCIPAL) TRADER. Postal code</t>
  </si>
  <si>
    <t>IE015.HOLDER OF THE TRANSIT PROCEDURE.ADDRESS.City</t>
  </si>
  <si>
    <t>IE015.HOLDER OF THE TRANSIT PROCEDURE.ADDRESS.Country</t>
  </si>
  <si>
    <t>IE015.REPRESENTATIVE</t>
  </si>
  <si>
    <t>As per webex on 20181113, R0860 was created to replace C0022.</t>
  </si>
  <si>
    <t>IE015.REPRESENTATIVE.Identification number</t>
  </si>
  <si>
    <t>1. Following DIH harmonisation activity outcome 'Representative ientification No.' wil be renamed to 'Identification number'
2. As per webex on 24/10/2018, C0250 was added in ADDRESS DG and DI Name. and R0840 will be assigned to identification number DI.</t>
  </si>
  <si>
    <t>IE015.REPRESENTATIVE.Status</t>
  </si>
  <si>
    <t>Following DIH harmonisation activity outcome 'Representative status code' wil be renamed to 'Status'</t>
  </si>
  <si>
    <t>IE015.CONTROL RESULT</t>
  </si>
  <si>
    <t>IE015.CONTROL RESULT.Code</t>
  </si>
  <si>
    <t>MESSAGE - CONTROL RESULT. Control result code</t>
  </si>
  <si>
    <t>IE015.CONTROL RESULT.Limit date</t>
  </si>
  <si>
    <t>IE015.CONTROL RESULT.Text</t>
  </si>
  <si>
    <t>IE015.GUARANTEE</t>
  </si>
  <si>
    <t>IE015.GUARANTEE.Sequence number</t>
  </si>
  <si>
    <t>During Transitional period it is proposed to implement a technical rule in order to complete the field according to new rule below R0987.</t>
  </si>
  <si>
    <t>IE015.GUARANTEE.Guarantee type</t>
  </si>
  <si>
    <t>MESSAGE - GUARANTEE. Guarantee type</t>
  </si>
  <si>
    <t>As per DG TAXUD suggestion NCTS P4 value 'A' has been mapped with NCTS P5 value '0'.</t>
  </si>
  <si>
    <t>IE015.GUARANTEE.GUARANTEE REFERENCE</t>
  </si>
  <si>
    <t xml:space="preserve">MESSAGE - GUARANTEE - GUARANTEE REFERENCE. </t>
  </si>
  <si>
    <t> Following DIH harmonisation activity outcome, Data Group will be renamed from OBLIGATION GUARANTEE to GUARANTEE REFERENCE.</t>
  </si>
  <si>
    <t>IE015.GUARANTEE.GUARANTEE REFERENCE.Sequence number</t>
  </si>
  <si>
    <t>IE015.GUARANTEE.GUARANTEE REFERENCE.GRN</t>
  </si>
  <si>
    <t>MESSAGE - GUARANTEE - GUARANTEE REFERENCE. Guarantee reference number (GRN)</t>
  </si>
  <si>
    <t>IE015.GUARANTEE.GUARANTEE REFERENCE.Other guarantee reference</t>
  </si>
  <si>
    <t>MESSAGE - GUARANTEE - GUARANTEE REFERENCE. Other guarantee reference</t>
  </si>
  <si>
    <t>IE015.GUARANTEE.GUARANTEE REFERENCE.Amount to be covered</t>
  </si>
  <si>
    <t> Following DIH harmonisation activity outcome, Data element will be renamed from Amount of import or export duty and other charges to Amount to be covered</t>
  </si>
  <si>
    <t>IE015.GUARANTEE.GUARANTEE REFERENCE.Currency</t>
  </si>
  <si>
    <t>IE015.GUARANTEE.GUARANTEE REFERENCE.Access code</t>
  </si>
  <si>
    <t>MESSAGE - GUARANTEE - GUARANTEE REFERENCE. Access code</t>
  </si>
  <si>
    <t>IE015.GUARANTEE.GUARANTEE REFERENCE.VALIDITY LIMITATION</t>
  </si>
  <si>
    <t>As per webex of 2019.03.26 decission, new D.G. validity limitation has been introduced</t>
  </si>
  <si>
    <t>IE015.GUARANTEE.GUARANTEE REFERENCE.VALIDITY LIMITATION.Guarantee not valid in</t>
  </si>
  <si>
    <t>IE015.GUARANTEE.GUARANTEE REFERENCE.CUSTOMS OFFICE OF GUARANTEE</t>
  </si>
  <si>
    <t>If the Data Group does not exist in NCTS P4 (unmapped) and it is 'Required' in NCTS P5, for ED messages, TAXUD recommends to have it 'Required' in P5.0 and not wait P5.1 to make it 'Required'</t>
  </si>
  <si>
    <t>IE015.GUARANTEE.GUARANTEE REFERENCE.CUSTOMS OFFICE OF GUARANTEE.Reference number</t>
  </si>
  <si>
    <t>1. As per webex 20180911, CL174 will be assinged to the data element.
2. Data Elements of Customs Offices related Data Groups will be renamed to "Reference number", as it was in ECS-P2 and NCTS-P4.</t>
  </si>
  <si>
    <t>IE015.CONSIGNMENT</t>
  </si>
  <si>
    <t>IE015.CONSIGNMENT.Container indicator</t>
  </si>
  <si>
    <t>IE015.CONSIGNMENT.Inland mode of transport</t>
  </si>
  <si>
    <t>MESSAGE - HEADER. Inland transport mode</t>
  </si>
  <si>
    <t>If the security value in NCTS P5 turns to 2(EXS) or 3 (ENS and EXS) then the data item cannot be used and the loss of information is acceptable. In any other case, there is no issue for Upgrade. </t>
  </si>
  <si>
    <t>IE015.CONSIGNMENT.Country of destination</t>
  </si>
  <si>
    <t xml:space="preserve">MESSAGE - HEADER_x000D_
</t>
  </si>
  <si>
    <t>MESSAGE - HEADER_x000D_
. Country of destination code</t>
  </si>
  <si>
    <t>IE015.CONSIGNMENT.CARRIER</t>
  </si>
  <si>
    <t xml:space="preserve">MESSAGE - (CARRIER) TRADER. </t>
  </si>
  <si>
    <t>IE015.CONSIGNMENT.CARRIER.Identification number</t>
  </si>
  <si>
    <t>MESSAGE - (CARRIER) TRADER. TIN</t>
  </si>
  <si>
    <t>IE015.CONSIGNMENT.CARRIER.COMMUNICATION</t>
  </si>
  <si>
    <t>IE015.CONSIGNMENT.CARRIER.COMMUNICATION.Type</t>
  </si>
  <si>
    <t>IE015.CONSIGNMENT.CARRIER.COMMUNICATION.Identifier</t>
  </si>
  <si>
    <t>1. DE does not have a predecessor in NCTS P4 (unmapped), however the conversion is feasible since the respective DG optionality is 'O'.</t>
  </si>
  <si>
    <t>1. As per TSS harmonization activity, CONSIGNMENT.CARRIER.COMMUNICATIONT. Telephone number was renamed to Identifier.
2. As per TAXUD verification, format changed from an..50 to an..512.</t>
  </si>
  <si>
    <t>IE015.CONSIGNMENT.CONSIGNOR</t>
  </si>
  <si>
    <t>1. According to the workshop decision on 20180828 the CONSIGNOR will be added also in the following levels: 
a. CONSIGNMENT.CONSIGNOR (3/7)
b. HOUSE COΝSIGNMENT.CONSIGNOR (3/7)
2. Due to new IE structure C0341 will be replaced by C0339
3. As per webex on 20181113, C0018 will be removed.</t>
  </si>
  <si>
    <t>IE015.CONSIGNMENT.CONSIGNOR.Identification number</t>
  </si>
  <si>
    <t>MESSAGE - (CONSIGNOR) TRADER. TIN</t>
  </si>
  <si>
    <t>In case the trader has not provide the ID (valid I   database ) and the system retrieves the information from the database based on the info  of Name and Address.</t>
  </si>
  <si>
    <t>IE015.CONSIGNMENT.CONSIGNOR.Name</t>
  </si>
  <si>
    <t>In case the trader has not provide the Name and Address (valid is EOS database) and the system retrieves the information from the database based on the info  of identification number.</t>
  </si>
  <si>
    <t> Following DIH harmonisation activity outcome, DE optionality will be se to O.
As per webex on 24/10/2018, C0250 was added in ADDRESS DG and DI Name.</t>
  </si>
  <si>
    <t>IE015.CONSIGNMENT.CONSIGNOR.ADDRESS</t>
  </si>
  <si>
    <t>IE015.CONSIGNMENT.CONSIGNOR.ADDRESS.Street and number</t>
  </si>
  <si>
    <t>IE015.CONSIGNMENT.CONSIGNOR.ADDRESS.Postcode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</si>
  <si>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t>
  </si>
  <si>
    <t>IE015.CONSIGNMENT.CONSIGNOR.ADDRESS.City</t>
  </si>
  <si>
    <t xml:space="preserve">MESSAGE - (CONSIGNOR) TRADER.City
</t>
  </si>
  <si>
    <t>IE015.CONSIGNMENT.CONSIGNOR.ADDRESS.Country</t>
  </si>
  <si>
    <t>IE015.CONSIGNMENT.CONSIGNEE</t>
  </si>
  <si>
    <t xml:space="preserve">MESSAGE - (CONSIGNEE) TRADER. </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</si>
  <si>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t>
  </si>
  <si>
    <t>IE015.CONSIGNMENT.CONSIGNEE.Identification number</t>
  </si>
  <si>
    <t>If no TIN value is provided by the trader in P4 , the system retrieves the information to be added in P5 from the EOS database based on the Name and Address provided in P4</t>
  </si>
  <si>
    <t>Following DIH harmonisation activity outcome, DE to be renamed to Identification number
As per webex on 24/10/2018, C0250 was added in ADDRESS DG and DI Name. and R0840 will be assigned to identification number DI.</t>
  </si>
  <si>
    <t>IE015.CONSIGNMENT.CONSIGNEE.Name</t>
  </si>
  <si>
    <t>IE015.CONSIGNMENT.CONSIGNEE.ADDRESS</t>
  </si>
  <si>
    <t>IE015.CONSIGNMENT.CONSIGNEE.ADDRESS.Street and number</t>
  </si>
  <si>
    <t xml:space="preserve">MESSAGE - (CONSIGNEE) TRADER. Street and number_x000D_
</t>
  </si>
  <si>
    <t>IE015.CONSIGNMENT.CONSIGNEE.ADDRESS.Postcode</t>
  </si>
  <si>
    <t>IE015.CONSIGNMENT.CONSIGNEE.ADDRESS.City</t>
  </si>
  <si>
    <t>IE015.CONSIGNMENT.CONSIGNEE.ADDRESS.Country</t>
  </si>
  <si>
    <t xml:space="preserve">MESSAGE - (CONSIGNEE) TRADER. Country code_x000D_
</t>
  </si>
  <si>
    <t>pass</t>
  </si>
  <si>
    <t>IE015.CONSIGNMENT.ADDITIONAL SUPPLY CHAIN ACTOR</t>
  </si>
  <si>
    <t xml:space="preserve"> Following DIH harmonisation activity outcome, Data Group 'ADDITIONAL SUPPLY CHAIN ACTOR(S) IDENTIFICATION N°' will be renamed to 'ADDITIONAL SUPPLY CHAIN ACTOR' </t>
  </si>
  <si>
    <t>IE015.CONSIGNMENT.ADDITIONAL SUPPLY CHAIN ACTOR.Sequence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</si>
  <si>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</si>
  <si>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IE015.CONSIGNMENT.ADDITIONAL SUPPLY CHAIN ACTOR.Role</t>
  </si>
  <si>
    <t>IE015.CONSIGNMENT.ADDITIONAL SUPPLY CHAIN ACTOR.Identification number</t>
  </si>
  <si>
    <t>IE015.CONSIGNMENT.TRANSPORT EQUIPMENT</t>
  </si>
  <si>
    <t xml:space="preserve">MESSAGE - GOODS ITEM - CONTAINERS. </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</si>
  <si>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C0342 has been removed since there is only one instance of the DG has been left.
The seal's numbers in NCTS P5 are declared only at the consignment level and for this reason, there is no need of multiplicity change the DG taking also into consideration that the multiplicity of SEALS ID in NCTS P4</t>
  </si>
  <si>
    <t>IE015.CONSIGNMENT.TRANSPORT EQUIPMENT.Sequence number</t>
  </si>
  <si>
    <t>IE015.CONSIGNMENT.TRANSPORT EQUIPMENT.Container identification number</t>
  </si>
  <si>
    <t>Optionality will permanently change from 'R' to 'D' (C0055)
Optionality of Data Element 'Container identification number' will permanently change from 'R' to 'D' to allow information for seals not related to containers. 
   - Condition with content as C055 should be introduced in NCTS P5 in DE 'Container identification number' (same as AES) (C0055)</t>
  </si>
  <si>
    <t>IE015.CONSIGNMENT.TRANSPORT EQUIPMENT.Number of seals</t>
  </si>
  <si>
    <t>1. R0021 will apply to this Data Element to allow '0' value for this field.
2. 'Number of seals' format will remain an..4 (even though DG multiplicity permanently changed from 9999x to 99x).</t>
  </si>
  <si>
    <t>IE015.CONSIGNMENT.TRANSPORT EQUIPMENT.SEAL</t>
  </si>
  <si>
    <t xml:space="preserve">MESSAGE - SEALS INFO - SEALS ID. </t>
  </si>
  <si>
    <t>IE015.CONSIGNMENT.TRANSPORT EQUIPMENT.SEAL.Sequence number</t>
  </si>
  <si>
    <t>IE015.CONSIGNMENT.TRANSPORT EQUIPMENT.SEAL.Identifier</t>
  </si>
  <si>
    <t xml:space="preserve"> Following DIH harmonisation activity outcome, Data Element will be renamed from Seal identifier to Identifier. </t>
  </si>
  <si>
    <t>IE015.CONSIGNMENT.TRANSPORT EQUIPMENT.GOODS REFERENCE</t>
  </si>
  <si>
    <t>It is recommended to fill in the data group based on the Good item number - container relation of the NCTS-P4 message. Thus for every container number the respective goods item number shall be filled in. </t>
  </si>
  <si>
    <t>IE015.CONSIGNMENT.TRANSPORT EQUIPMENT.GOODS REFERENCE.Sequence number</t>
  </si>
  <si>
    <t>IE015.CONSIGNMENT.TRANSPORT EQUIPMENT.GOODS REFERENCE.Goods item identifier</t>
  </si>
  <si>
    <t>IE015.CONSIGNMENT.LOCATION OF GOODS</t>
  </si>
  <si>
    <t>C0489; C0710; E1835</t>
  </si>
  <si>
    <t xml:space="preserve">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New Condition, C0710 was created in order to replace C0392 as Additional declaration type' = 'F','E' are not applicable in NCTS. 
</t>
  </si>
  <si>
    <t>IE015.CONSIGNMENT.LOCATION OF GOODS.Type of location</t>
  </si>
  <si>
    <t>1.If NCTS.P4 'Authorised location of goods΄ has a recorded value then it is recommended to  set the 'B' value to NCTS.P5 'Type of location code'.
2. If NCTS.P4 'Authorised location of goods" does not have a recorded value then it is recommended to set the 'C' value to NCTS.P5 'Type of location code'.</t>
  </si>
  <si>
    <t> Following DIH harmonisation activity outcome,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
As per DG TAXUD decision on 20181112 CL521 will replaced by CL347.</t>
  </si>
  <si>
    <t>IE015.CONSIGNMENT.LOCATION OF GOODS.Qualifier of identification</t>
  </si>
  <si>
    <t>1. Data element moved from CONSIGNMENT.LOCATION OF GOODS.ADDRESS to CONSIGNMENT.LOCATION OF GOODS
2. Following DIH harmonisation activity outcome, the following changes will be performed in Data Group LOCATION OF GOODS. 
 o Qualifier of the identification will be renamed to Qualifier of identification 
 o Qualifier of the identification will be move under Type of Location data element
3. As per TSS harmonization activity, CONSIGNMENT.LOCATION OF GOODS. Qualifier of identification was removed.</t>
  </si>
  <si>
    <t>IE015.CONSIGNMENT.LOCATION OF GOODS.Authorisation number</t>
  </si>
  <si>
    <t>Agreed location of goods, code / Authorised location of goods, code</t>
  </si>
  <si>
    <t xml:space="preserve">No issue for upgrade
1. C0394 will be invalidated via TRT and the element/group will be set to optional.
2.It is recommended to perform mapping as follows:
a. In case of 'Simplifed Procedure' (NCTS.P4) then the value of 'Authorised location of goods' shall be recorded in the NCTS.P5 'identification of location'.
b. If in NCTS.P4'Agreed location of goods' and 'Customs sub place' both exist then 'Agreed location of goods' shall be recorded in the NCTS.P5'identification of location' and 'Customs sub place' will be considered as acceptable loss of information.
</t>
  </si>
  <si>
    <t>IE015.CONSIGNMENT.LOCATION OF GOODS.Additional identifier</t>
  </si>
  <si>
    <t>No issue for Upgrade. Data element will not be used during transision period.</t>
  </si>
  <si>
    <t>As per TSS harmonization activity, CONSIGNMENT.LOCATION OF GOODS. Additional identifier format was modified from n..3 to n..4 (based on input from NA-DE - CAB 24.10.2018).</t>
  </si>
  <si>
    <t>IE015.CONSIGNMENT.LOCATION OF GOODS.UN LOCODE</t>
  </si>
  <si>
    <t>No issue for upgrade
1. C0394 will be invalidated via TRT and the element/group will be set to optional.</t>
  </si>
  <si>
    <t>As per TSS harmonization activity, CONSIGNMENT.LOCATION OF GOODS. UN/LOCODE was introduced.
Due to non acceptable name in CSE data element will be renamed from UN/LOCODE to UN LOCODE</t>
  </si>
  <si>
    <t>IE015.CONSIGNMENT.LOCATION OF GOODS.CUSTOMS OFFICE</t>
  </si>
  <si>
    <t>IE015.CONSIGNMENT.LOCATION OF GOODS.CUSTOMS OFFICE.Reference number</t>
  </si>
  <si>
    <t>R0761</t>
  </si>
  <si>
    <t>IE015.CONSIGNMENT.LOCATION OF GOODS.GPS</t>
  </si>
  <si>
    <t xml:space="preserve">As the Data Group does not exist in NCTS P4 (unmapped) and there is not specific Data element only for GPS, it is recommended to do not use it in case of Upgrade. </t>
  </si>
  <si>
    <t>IE015.CONSIGNMENT.LOCATION OF GOODS.GPS.Latitude</t>
  </si>
  <si>
    <t>IE015.CONSIGNMENT.LOCATION OF GOODS.GPS.Longitude</t>
  </si>
  <si>
    <t>As the Data Group does not exist in NCTS P4 (unmapped) and there is not specific Data element only for GPS, it is recommended to do not use it in case of Upgrade. </t>
  </si>
  <si>
    <t>IE015.CONSIGNMENT.LOCATION OF GOODS.ECONOMIC OPERATOR</t>
  </si>
  <si>
    <t xml:space="preserve">As the Data Group does not exist in NCTS P4 (unmapped) and there is not specific Data element only for ECONOMIC OPERATOR, it is recommended to do not use it in case of Upgrade. </t>
  </si>
  <si>
    <t>IE015.CONSIGNMENT.LOCATION OF GOODS.ECONOMIC OPERATOR.Identification number</t>
  </si>
  <si>
    <t>As the Data Group does not exist in NCTS P4 (unmapped) and there is not specific Data element only for ECONOMIC OPERATOR, it is recommended to do not use it in case of Upgrade. </t>
  </si>
  <si>
    <t>IE015.CONSIGNMENT.LOCATION OF GOODS.ADDRESS</t>
  </si>
  <si>
    <t xml:space="preserve">As the Data Group does not exist in NCTS P4 (unmapped) and there is not specific Data element only for ADDRESS, it is recommended to do not use it in case of Upgrade. </t>
  </si>
  <si>
    <t>IE015.CONSIGNMENT.LOCATION OF GOODS.ADDRESS.Street and number</t>
  </si>
  <si>
    <t>IE015.CONSIGNMENT.LOCATION OF GOODS.ADDRESS.Postcode</t>
  </si>
  <si>
    <t>IE015.CONSIGNMENT.LOCATION OF GOODS.ADDRESS.City</t>
  </si>
  <si>
    <t>IE015.CONSIGNMENT.LOCATION OF GOODS.ADDRESS.Country</t>
  </si>
  <si>
    <t>IE015.CONSIGNMENT.DEPARTURE TRANSPORT MEANS</t>
  </si>
  <si>
    <t>As per workshop of 20180828 decision, DG multiplicity will change to 999x</t>
  </si>
  <si>
    <t>IE015.CONSIGNMENT.DEPARTURE TRANSPORT MEANS.Sequence number</t>
  </si>
  <si>
    <t>IE015.CONSIGNMENT.DEPARTURE TRANSPORT MEANS.Type of identification</t>
  </si>
  <si>
    <t>DE does not have a predecessor in NCTS P4 (unmapped). During Transition Period, it is recommended to add a technical rule to set optionality from 'D' to 'O'.</t>
  </si>
  <si>
    <t>IE015.CONSIGNMENT.DEPARTURE TRANSPORT MEANS.Identification number</t>
  </si>
  <si>
    <t>TR0035_x000D_
TR9090</t>
  </si>
  <si>
    <t>IE015.CONSIGNMENT.DEPARTURE TRANSPORT MEANS.Nationality</t>
  </si>
  <si>
    <t> Following DIH harmonisation activity outcome, Data Element will be renamed from Nationality of means of transport at departure to Nationality</t>
  </si>
  <si>
    <t>IE015.CONSIGNMENT.COUNTRIES OF ROUTING OF CONSIGNMENT</t>
  </si>
  <si>
    <t>No issue for Upgrade. Due to C0587, DG is not used in case 'TRANSIT OPERATION. Security' = '0' (not security) or '1' (ENS).</t>
  </si>
  <si>
    <t>Following DIH harmonisation activity outcome, Data Group 'ITINERARY' will be renamed to 'Countries of routing of consignment' 
As per TSS harmonization activity, CONSIGNMENT.COUNTRIES OF ROUTING OF CONSIGNMENT was renamed to COUNTRY OF ROUTING OF CONSIGNMENT</t>
  </si>
  <si>
    <t>IE015.CONSIGNMENT.COUNTRIES OF ROUTING OF CONSIGNMENT.Sequence number</t>
  </si>
  <si>
    <t>IE015.CONSIGNMENT.COUNTRIES OF ROUTING OF CONSIGNMENT.Country</t>
  </si>
  <si>
    <t>Following DIH harmonisation activity outcome, Data Element 'Countries of routing codes' will be renamed to 'Country' </t>
  </si>
  <si>
    <t>IE015.CONSIGNMENT.ACTIVE BORDER TRANSPORT MEANS</t>
  </si>
  <si>
    <t>RFC to be created to transform/rephrase R0069 into a Condition. R0069 replaced by C0908.
 Following DIH harmonisation activity outcome, Data Group will be renamed from BORDER TRANSPORT MEANS to ACTIVE BORDER TRANSPORT MEANS</t>
  </si>
  <si>
    <t>IE015.CONSIGNMENT.ACTIVE BORDER TRANSPORT MEANS.Type of identification</t>
  </si>
  <si>
    <t>Type of means of transport crossing border</t>
  </si>
  <si>
    <t>MESSAGE - HEADER.Type of means of transport crossing border</t>
  </si>
  <si>
    <t>During transition period, it is reccomended to set a constant value. The CL161 should be updated with this constant value which will be applicable only for TP.</t>
  </si>
  <si>
    <t>IE015.CONSIGNMENT.ACTIVE BORDER TRANSPORT MEANS.Identification number</t>
  </si>
  <si>
    <t>IE015.CONSIGNMENT.ACTIVE BORDER TRANSPORT MEANS.Nationality</t>
  </si>
  <si>
    <t xml:space="preserve"> Following DIH harmonisation activity outcome, Data Element will be renamed from Nationality of active means of transport crossing the border to Nationality. </t>
  </si>
  <si>
    <t>IE015.CONSIGNMENT.ACTIVE BORDER TRANSPORT MEANS.Conveyance reference number</t>
  </si>
  <si>
    <t>IE015.CONSIGNMENT.PLACE OF LOADING</t>
  </si>
  <si>
    <t>IE015.CONSIGNMENT.PLACE OF LOADING.UN LOCODE</t>
  </si>
  <si>
    <t>1. As per webex on 13/11/2018, C0387 will be removed and optionality will be change to 'O'.
2. Due to non acceptable name in CSE data element will be renamed from UN/LOCODE to UN LOCODE.</t>
  </si>
  <si>
    <t>IE015.CONSIGNMENT.PLACE OF LOADING.Country</t>
  </si>
  <si>
    <t>1. Following DIH harmonisation activity outcome, the following rename will be performed in Data Group PLACE OF LOADING: Country code--&gt; Country .
2. As per TSS harmonization country, Country was moved under PLACE OF LOADING and ADDRESS Data Group was deleted.
3. As per webex on 13/11/2018, C0387 will apply to Country </t>
  </si>
  <si>
    <t>IE015.CONSIGNMENT.PLACE OF LOADING.Location</t>
  </si>
  <si>
    <t>1. As per webex on 13/11/2018, C0387 will apply to Location. </t>
  </si>
  <si>
    <t>IE015.CONSIGNMENT.PLACE OF UNLOADING</t>
  </si>
  <si>
    <t>IE015.CONSIGNMENT.PLACE OF UNLOADING.UN LOCODE</t>
  </si>
  <si>
    <t>IE015.CONSIGNMENT.PLACE OF UNLOADING.Country</t>
  </si>
  <si>
    <t> 1.Following DIH harmonisation activity outcome, the following rename will be performed in Data Group PLACE OF UNLOADING: Country code--&gt; Country 
2. As per TSS harmonization country, Country was moved under PLACE OF UNLOADING and ADDRESS Data Group was deleted._x000D_
3. As per webex on 13/11/2018, C0487 will apply to Country .</t>
  </si>
  <si>
    <t>IE015.CONSIGNMENT.PLACE OF UNLOADING.Location</t>
  </si>
  <si>
    <t>MESSAGE-HEADER. Place of unloading, code</t>
  </si>
  <si>
    <t>IE015.CONSIGNMENT.ADDITIONAL INFORMATION</t>
  </si>
  <si>
    <t>DG does not have a predecessor in NCTS P4 (unmapped), however the conversion is feasible since DG is O as per Annex b. It is also recommended that during Transition period, DG will not be used.</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</si>
  <si>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t>
  </si>
  <si>
    <t>IE015.CONSIGNMENT.ADDITIONAL INFORMATION.Sequence number</t>
  </si>
  <si>
    <t>DΕ does not have a predecessor in NCTS P4 (unmapped), however the conversion is feasible since DG is O as per Annex b.</t>
  </si>
  <si>
    <t>IE015.CONSIGNMENT.ADDITIONAL INFORMATION.Code</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</si>
  <si>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t>
  </si>
  <si>
    <t>IE015.CONSIGNMENT.ADDITIONAL INFORMATION.Text</t>
  </si>
  <si>
    <t>DΕ does not have a predecessor in NCTS P4 (unmapped), however the conversion is feasible since DG is O as per Annex b. It is also recommended that during Transition period, DG will not be used.</t>
  </si>
  <si>
    <t>IE015.CONSIGNMENT.SUPPORTING DOCUMENTS</t>
  </si>
  <si>
    <t>1. Following DIH harmonisation activity outcome, DG will be renamed from "DOCUMENTS PRODUCED, CERTIFICATES AND AUTHORISATIONS, ADDITIONAL REFERENCES"  to "SUPPORTING DOCUMENT".
2. An extra instance of DG will be added at Consignment level, therefore C0338 will be applied.</t>
  </si>
  <si>
    <t>IE015.CONSIGNMENT.SUPPORTING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</si>
  <si>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t>
  </si>
  <si>
    <t>IE015.CONSIGNMENT.SUPPORTING DOCUMENTS.Type</t>
  </si>
  <si>
    <t> Following DIH harmonisation activity outcome, DI will be renamed to Type.</t>
  </si>
  <si>
    <t>IE015.CONSIGNMENT.SUPPORTING DOCUMENTS.Reference number</t>
  </si>
  <si>
    <t>IE015.CONSIGNMENT.SUPPORTING DOCUMENTS.Complement of information</t>
  </si>
  <si>
    <t>IE015.CONSIGNMENT.PREVIOUS DOCUMENTS</t>
  </si>
  <si>
    <t>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As per TSS harmonization activity, DG will be renamed to "PREVIOUS DOCUMENT" </t>
  </si>
  <si>
    <t>IE015.CONSIGNMENT.PREVIOUS DOCUMENTS.Sequence number</t>
  </si>
  <si>
    <t>New Rule, R0987: 
"Each 'sequence number' is unique for the data group it belongs to. The sequence numbers shall be numbered in a sequential fashion, starting from '1' for the first iteration of the data group and incrementing the numbering by '1' for each iteration".
C0341 will be updated to present the 3 level option.</t>
  </si>
  <si>
    <t>IE015.CONSIGNMENT.PREVIOUS DOCUMENTS.Type</t>
  </si>
  <si>
    <t>1. Following DIH harmonisation activity outcome, DI will be renamed to Type. 
2. CL014 to be used only in CD.
3. In ED there will be a guideline where CL014 will be combined with national values (there are national CL). In case the value from national CL is not included in CL014 will not be forwarded 
4. Optionality will be set to R
5. As per NA-DE, data element format will be an..5"
6. As per DG TAXUD verification, format will be modified to an..6 and a new TR  will be added to  restrict it to an..4.</t>
  </si>
  <si>
    <t>IE015.CONSIGNMENT.PREVIOUS DOCUMENTS.Reference number</t>
  </si>
  <si>
    <t> Following DIH harmonisation activity outcome, DI will be renamed to Reference number. Format will be sto an..70. Optinality will be set to O</t>
  </si>
  <si>
    <t>IE015.CONSIGNMENT.PREVIOUS DOCUMENTS.Complement of information</t>
  </si>
  <si>
    <t>IE015.CONSIGNMENT.TRANSPORT DOCUMENT</t>
  </si>
  <si>
    <t>IE015.CONSIGNMENT.TRANSPORT DOCUMENT.Sequence number</t>
  </si>
  <si>
    <t>IE015.CONSIGNMENT.TRANSPORT DOCUMENT.Type</t>
  </si>
  <si>
    <t>G0001</t>
  </si>
  <si>
    <t>IE015.CONSIGNMENT.TRANSPORT DOCUMENT.Reference number</t>
  </si>
  <si>
    <t xml:space="preserve"> Following DIH harmonisation activity outcome, DI will be renamed to Reference number. Format will be se to an..70</t>
  </si>
  <si>
    <t>IE015.CONSIGNMENT.UCR</t>
  </si>
  <si>
    <t>IE015.CONSIGNMENT.UCR.Reference number</t>
  </si>
  <si>
    <t>During TP the issue will be handled nationally. NCTS P4 traders lodging an IE015 to a NCTS P5 OoDep must not record a UCR longer than an35</t>
  </si>
  <si>
    <t>IE015.CONSIGNMENT.HOUSE CONSIGNMENT</t>
  </si>
  <si>
    <t xml:space="preserve">Multiplicity will remain 999x.
</t>
  </si>
  <si>
    <t>IE015.CONSIGNMENT.HOUSE CONSIGNMENT.Sequence number</t>
  </si>
  <si>
    <t>New Rule, R0987:
"Each 'sequence number' is unique for the data group it belongs to. The sequence numbers shall be numbered in a sequential fashion, starting from '1' for the first iteration of the data group and incrementing the numbering by '1' for each iteration". </t>
  </si>
  <si>
    <t>IE015.CONSIGNMENT.HOUSE CONSIGNMENT.Country of dispatch</t>
  </si>
  <si>
    <t>It is suggested During Transition period, DG will not be used. E1602 will be applied in order to suspend it. Information will be completed under TRANSIT OPERATION level..</t>
  </si>
  <si>
    <t>IE015.CONSIGNMENT.HOUSE CONSIGNMENT.Gross mass</t>
  </si>
  <si>
    <t>An extra instance of the data element to be added (consignment level or Declaration level XY, not defined yet). The Gross mass under the House Consignment should contain the gross mass per House consignment while the Gross mass in the Consignment level or Declaration level should be the sum of gross mass of all House Consignments. The data element gross mass for ENS to be checked. </t>
  </si>
  <si>
    <t>IE015.CONSIGNMENT.HOUSE CONSIGNMENT.CONSIGNOR</t>
  </si>
  <si>
    <t xml:space="preserve">It is suggested to do not use HOUSE CONSIGNMENT level for this Data Group in case of upgrade scenario, since during transitional period HOUSE CONSIGNMENT level cardinality is limited to 1x. </t>
  </si>
  <si>
    <t>IE015.CONSIGNMENT.HOUSE CONSIGNMENT.CONSIGNOR.Identification number</t>
  </si>
  <si>
    <t>As per webex on 24/10/2018, C0250 was added in ADDRESS DG and DI Name. and R0840 will be assigned to identification number DI.</t>
  </si>
  <si>
    <t>IE015.CONSIGNMENT.HOUSE CONSIGNMENT.CONSIGNOR.Name</t>
  </si>
  <si>
    <t>IE015.CONSIGNMENT.HOUSE CONSIGNMENT.CONSIGNOR.ADDRESS</t>
  </si>
  <si>
    <t>IE015.CONSIGNMENT.HOUSE CONSIGNMENT.CONSIGNOR.ADDRESS.Street and number</t>
  </si>
  <si>
    <t>IE015.CONSIGNMENT.HOUSE CONSIGNMENT.CONSIGNOR.ADDRESS.Postcode</t>
  </si>
  <si>
    <t>IE015.CONSIGNMENT.HOUSE CONSIGNMENT.CONSIGNOR.ADDRESS.City</t>
  </si>
  <si>
    <t>IE015.CONSIGNMENT.HOUSE CONSIGNMENT.CONSIGNOR.ADDRESS.Country</t>
  </si>
  <si>
    <t>IE015.CONSIGNMENT.HOUSE CONSIGNMENT.CONSIGNEE</t>
  </si>
  <si>
    <t>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C0337 and C0339</t>
  </si>
  <si>
    <t>IE015.CONSIGNMENT.HOUSE CONSIGNMENT.CONSIGNEE.Identification number</t>
  </si>
  <si>
    <t>Following DIH harmonisation activity outcome, de to be renamed to Identification number.
As per webex on 24/10/2018, C0250 was added in ADDRESS DG and DI Name. and R0840 will be assigned to identification number DI.</t>
  </si>
  <si>
    <t>IE015.CONSIGNMENT.HOUSE CONSIGNMENT.CONSIGNEE.Name</t>
  </si>
  <si>
    <t>IE015.CONSIGNMENT.HOUSE CONSIGNMENT.CONSIGNEE.ADDRESS</t>
  </si>
  <si>
    <t>IE015.CONSIGNMENT.HOUSE CONSIGNMENT.CONSIGNEE.ADDRESS.Street and number</t>
  </si>
  <si>
    <t>IE015.CONSIGNMENT.HOUSE CONSIGNMENT.CONSIGNEE.ADDRESS.Postcode</t>
  </si>
  <si>
    <t>IE015.CONSIGNMENT.HOUSE CONSIGNMENT.CONSIGNEE.ADDRESS.City</t>
  </si>
  <si>
    <t>IE015.CONSIGNMENT.HOUSE CONSIGNMENT.CONSIGNEE.ADDRESS.Country</t>
  </si>
  <si>
    <t>IE015.CONSIGNMENT.HOUSE CONSIGNMENT.ADDITIONAL SUPPLY CHAIN ACTOR</t>
  </si>
  <si>
    <t> Following DIH harmonisation activity outcome, Data Group 'ADDITIONAL SUPPLY CHAIN ACTOR(S) IDENTIFICATION N°' will be renamed to 'ADDITIONAL SUPPLY CHAIN ACTOR' </t>
  </si>
  <si>
    <t>IE015.CONSIGNMENT.HOUSE CONSIGNMENT.ADDITIONAL SUPPLY CHAIN ACTOR.Sequence number</t>
  </si>
  <si>
    <t>IE015.CONSIGNMENT.HOUSE CONSIGNMENT.ADDITIONAL SUPPLY CHAIN ACTOR.Role</t>
  </si>
  <si>
    <t>IE015.CONSIGNMENT.HOUSE CONSIGNMENT.ADDITIONAL SUPPLY CHAIN ACTOR.Identification number</t>
  </si>
  <si>
    <t>IE015.CONSIGNMENT.HOUSE CONSIGNMENT.DEPARTURE TRANSPORT MEANS</t>
  </si>
  <si>
    <t>IE015.CONSIGNMENT.HOUSE CONSIGNMENT.DEPARTURE TRANSPORT MEANS.Sequence number</t>
  </si>
  <si>
    <t>IE015.CONSIGNMENT.HOUSE CONSIGNMENT.DEPARTURE TRANSPORT MEANS.Type of identification</t>
  </si>
  <si>
    <t>IE015.CONSIGNMENT.HOUSE CONSIGNMENT.DEPARTURE TRANSPORT MEANS.Identification number</t>
  </si>
  <si>
    <t>IE015.CONSIGNMENT.HOUSE CONSIGNMENT.DEPARTURE TRANSPORT MEANS.Nationality</t>
  </si>
  <si>
    <t>IE015.CONSIGNMENT.HOUSE CONSIGNMENT.PREVIOUS DOCUMENTS</t>
  </si>
  <si>
    <t>IE015.CONSIGNMENT.HOUSE CONSIGNMENT.PREVIOUS DOCUMENTS.Sequence number</t>
  </si>
  <si>
    <t>IE015.CONSIGNMENT.HOUSE CONSIGNMENT.PREVIOUS DOCUMENTS.Type</t>
  </si>
  <si>
    <t>IE015.CONSIGNMENT.HOUSE CONSIGNMENT.PREVIOUS DOCUMENTS.Reference number</t>
  </si>
  <si>
    <t>IE015.CONSIGNMENT.HOUSE CONSIGNMENT.PREVIOUS DOCUMENTS.Complement of information</t>
  </si>
  <si>
    <t>IE015.CONSIGNMENT.HOUSE CONSIGNMENT.TRANSPORT DOCUMENT</t>
  </si>
  <si>
    <t>DG does not have a predecessor in NCTS P4 (unmapped), however as per DE suggestion DG will not be used during TP: This is a special document here related to the C level. There is no relationship to the DOCUMENTS at the ITEM level of P4 with the exception of old C547. But that condition denotes "… at least …". So there is no exact mapping possible, extracting one of the documents and putting it here on upgrade.</t>
  </si>
  <si>
    <t>IE015.CONSIGNMENT.HOUSE CONSIGNMENT.TRANSPORT DOCUMENT.Sequence number</t>
  </si>
  <si>
    <t>IE015.CONSIGNMENT.HOUSE CONSIGNMENT.TRANSPORT DOCUMENT.Type</t>
  </si>
  <si>
    <t>IE015.CONSIGNMENT.HOUSE CONSIGNMENT.TRANSPORT DOCUMENT.Reference number</t>
  </si>
  <si>
    <t> Following DIH harmonisation activity outcome, DI will be renamed to Reference number. Format will be se to an..70</t>
  </si>
  <si>
    <t>IE015.CONSIGNMENT.HOUSE CONSIGNMENT.TRANSPORT CHARGES</t>
  </si>
  <si>
    <t>IE015.CONSIGNMENT.HOUSE CONSIGNMENT.TRANSPORT CHARGES.Method of payment</t>
  </si>
  <si>
    <t>No issue for Upgrade, since DE optionality depends on the condition that applies on the DG of ncts p5 which is the same condition that applies on de ncts p4.</t>
  </si>
  <si>
    <t> Following DIH harmonisation activity outcome, Data Element 'Transport charges method of payment' will be renamed to 'Method of payment' </t>
  </si>
  <si>
    <t>IE015.CONSIGNMENT.HOUSE CONSIGNMENT.UCR</t>
  </si>
  <si>
    <t>IE015.CONSIGNMENT.HOUSE CONSIGNMENT.UCR.Reference number</t>
  </si>
  <si>
    <t>IE015.CONSIGNMENT.HOUSE CONSIGNMENT.CONSIGNMENT ITEM</t>
  </si>
  <si>
    <t>IE015.CONSIGNMENT.HOUSE CONSIGNMENT.CONSIGNMENT ITEM.Sequence number</t>
  </si>
  <si>
    <t>IE015.CONSIGNMENT.HOUSE CONSIGNMENT.CONSIGNMENT ITEM.Goods item number</t>
  </si>
  <si>
    <t xml:space="preserve">If cardinality of DG HOUSE CONSIGNMENT is more than 1, when 999x (HOUSE CONSIGMENT) x 999x (CONSIGNMENT ITEM). As per TSS harmonization activity, Goods item number format was changed from n...6 to n..5 </t>
  </si>
  <si>
    <t>IE015.CONSIGNMENT.HOUSE CONSIGNMENT.CONSIGNMENT ITEM.Declaration type</t>
  </si>
  <si>
    <t>IE015.CONSIGNMENT.HOUSE CONSIGNMENT.CONSIGNMENT ITEM.Country of dispatch</t>
  </si>
  <si>
    <t xml:space="preserve">a2 </t>
  </si>
  <si>
    <t xml:space="preserve"> C135</t>
  </si>
  <si>
    <t>IE015.CONSIGNMENT.HOUSE CONSIGNMENT.CONSIGNMENT ITEM.Country of destination</t>
  </si>
  <si>
    <t>IE015.CONSIGNMENT.HOUSE CONSIGNMENT.CONSIGNMENT ITEM.CONSIGNEE</t>
  </si>
  <si>
    <t xml:space="preserve">MESSAGE - GOODS ITEM - (CONSIGNEE) TRADER. </t>
  </si>
  <si>
    <t xml:space="preserve">1. According to the workshop decision on 20180725 the CONSIGNEE will be added also in the following levels: 
•	CONSIGNMENT. CONSIGNEE ((TDA) can be used for ENS) 
•	CONSIGNMENT.HOUSE CONSIGNMENT. CONSIGNEE (3/9 used for AES and Transit) 
•	CONSIGNMENT.HOUSE CONSIGNMENT.CONSIGNMENT ITEM level. CONSIGNEE ((TDA) can be used for ENS)
2. Due to new IE structure C0338 will be replaced by C0339
</t>
  </si>
  <si>
    <t>IE015.CONSIGNMENT.HOUSE CONSIGNMENT.CONSIGNMENT ITEM.CONSIGNEE.Identification number</t>
  </si>
  <si>
    <t>IE015.CONSIGNMENT.HOUSE CONSIGNMENT.CONSIGNMENT ITEM.CONSIGNEE.Name</t>
  </si>
  <si>
    <t>IE015.CONSIGNMENT.HOUSE CONSIGNMENT.CONSIGNMENT ITEM.CONSIGNEE.ADDRESS</t>
  </si>
  <si>
    <t>As per webex on 24/10/2018, C0250 was added in ADDRESS DG </t>
  </si>
  <si>
    <t>IE015.CONSIGNMENT.HOUSE CONSIGNMENT.CONSIGNMENT ITEM.CONSIGNEE.ADDRESS.Street and number</t>
  </si>
  <si>
    <t>IE015.CONSIGNMENT.HOUSE CONSIGNMENT.CONSIGNMENT ITEM.CONSIGNEE.ADDRESS.Postcode</t>
  </si>
  <si>
    <t>IE015.CONSIGNMENT.HOUSE CONSIGNMENT.CONSIGNMENT ITEM.CONSIGNEE.ADDRESS.City</t>
  </si>
  <si>
    <t>IE015.CONSIGNMENT.HOUSE CONSIGNMENT.CONSIGNMENT ITEM.CONSIGNEE.ADDRESS.Country</t>
  </si>
  <si>
    <t>IE015.CONSIGNMENT.HOUSE CONSIGNMENT.CONSIGNMENT ITEM.ADDITIONAL SUPPLY CHAIN ACTOR</t>
  </si>
  <si>
    <t>IE015.CONSIGNMENT.HOUSE CONSIGNMENT.CONSIGNMENT ITEM.ADDITIONAL SUPPLY CHAIN ACTOR.Sequence number</t>
  </si>
  <si>
    <t>IE015.CONSIGNMENT.HOUSE CONSIGNMENT.CONSIGNMENT ITEM.ADDITIONAL SUPPLY CHAIN ACTOR.Role</t>
  </si>
  <si>
    <t>IE015.CONSIGNMENT.HOUSE CONSIGNMENT.CONSIGNMENT ITEM.ADDITIONAL SUPPLY CHAIN ACTOR.Identification number</t>
  </si>
  <si>
    <t>IE015.CONSIGNMENT.HOUSE CONSIGNMENT.CONSIGNMENT ITEM.COMMODITY</t>
  </si>
  <si>
    <t>DG does not have a predecessor in NCTS P4 (unmapped), however the conversion is feasible since all related DEs are "Pass"</t>
  </si>
  <si>
    <t>IE015.CONSIGNMENT.HOUSE CONSIGNMENT.CONSIGNMENT ITEM.COMMODITY.Description of goods</t>
  </si>
  <si>
    <t>IE015.CONSIGNMENT.HOUSE CONSIGNMENT.CONSIGNMENT ITEM.COMMODITY.CUS code</t>
  </si>
  <si>
    <t>DG does not have a predecessor in NCTS P4 (unmapped), however the conversion is feasible since  the respective Data element optionality is 'O'.</t>
  </si>
  <si>
    <t>IE015.CONSIGNMENT.HOUSE CONSIGNMENT.CONSIGNMENT ITEM.COMMODITY.COMMODITY CODE</t>
  </si>
  <si>
    <t>IE015.CONSIGNMENT.HOUSE CONSIGNMENT.CONSIGNMENT ITEM.COMMODITY.COMMODITY CODE.Harmonised system sub-heading code</t>
  </si>
  <si>
    <t>It is recommended that during transition period a technical rule will be applied in order to split the NCTS.P4- MESSAGE - GOODS ITEM. Commodity code. The six characters from position three to possession eight, will be used for mapping in NCTS.P5- Harmonized System sub-heading code. </t>
  </si>
  <si>
    <t>1. Data Element 'Commodity code – Combined Nomenclature code' was permanently split into two Data Elements; Data Element 'Harmonised system sub-heading code' and Data Element 'Combined nomenclature code'.
2. Format of Data Element 'Harmonised system sub-heading code' will be an6
3. Optionality of Data Element 'Harmonised system sub-heading code' will be 'R' (since this information is related to Common Domain)
4. R0470 will aplly in both Data Elements since it is an explanatory one.
5. CL142 will be attached to 'Harmonised system sub-heading code' </t>
  </si>
  <si>
    <t>IE015.CONSIGNMENT.HOUSE CONSIGNMENT.CONSIGNMENT ITEM.COMMODITY.COMMODITY CODE.Combined nomenclature code</t>
  </si>
  <si>
    <t>1. Data Element 'Commodity code – Combined Nomenclature code' was permanently split into two Data Elements; Data Element 'Harmonized System sub-heading code' and Data Element 'Combined nomenclature code'.
2. Format of Data Element 'Combined nomenclature code' will be an2
3. Optionality of Data Element 'Commodity code' will be 'O (since this information is not related to Common Domain)
4. R0470 will aplly in both Data Elements since it is an explanatory one.
5. CL142 will be attached to 'Harmonised System Subheading code' </t>
  </si>
  <si>
    <t>IE015.CONSIGNMENT.HOUSE CONSIGNMENT.CONSIGNMENT ITEM.COMMODITY.DANGEROUS GOODS</t>
  </si>
  <si>
    <t>IE015.CONSIGNMENT.HOUSE CONSIGNMENT.CONSIGNMENT ITEM.COMMODITY.DANGEROUS GOODS.Sequence number</t>
  </si>
  <si>
    <t>IE015.CONSIGNMENT.HOUSE CONSIGNMENT.CONSIGNMENT ITEM.COMMODITY.DANGEROUS GOODS.UN Number</t>
  </si>
  <si>
    <t>IE015.CONSIGNMENT.HOUSE CONSIGNMENT.CONSIGNMENT ITEM.COMMODITY.GOODS MEASURE</t>
  </si>
  <si>
    <t>IE015.CONSIGNMENT.HOUSE CONSIGNMENT.CONSIGNMENT ITEM.COMMODITY.GOODS MEASURE.Gross mass</t>
  </si>
  <si>
    <t>MESSAGE - GOODS ITEM. Gross mass</t>
  </si>
  <si>
    <t>IE015.CONSIGNMENT.HOUSE CONSIGNMENT.CONSIGNMENT ITEM.COMMODITY.GOODS MEASURE.Net mass</t>
  </si>
  <si>
    <t>IE015.CONSIGNMENT.HOUSE CONSIGNMENT.CONSIGNMENT ITEM.PACKAGING</t>
  </si>
  <si>
    <t xml:space="preserve">MESSAGE - GOODS ITEM - PACKAGES. </t>
  </si>
  <si>
    <t>IE015.CONSIGNMENT.HOUSE CONSIGNMENT.CONSIGNMENT ITEM.PACKAGING.Sequence number</t>
  </si>
  <si>
    <t>IE015.CONSIGNMENT.HOUSE CONSIGNMENT.CONSIGNMENT ITEM.PACKAGING.Type of packages</t>
  </si>
  <si>
    <t xml:space="preserve">No issue for upgrade as CL017 values are up to an2. </t>
  </si>
  <si>
    <t>IE015.CONSIGNMENT.HOUSE CONSIGNMENT.CONSIGNMENT ITEM.PACKAGING.Number of packages</t>
  </si>
  <si>
    <t>MESSAGE - GOODS ITEM - PACKAGES. Number of packages OR Number of Pieces</t>
  </si>
  <si>
    <t>IE015.CONSIGNMENT.HOUSE CONSIGNMENT.CONSIGNMENT ITEM.PACKAGING.Shipping marks</t>
  </si>
  <si>
    <t>IE015.CONSIGNMENT.HOUSE CONSIGNMENT.CONSIGNMENT ITEM.ADDITIONAL INFORMATION</t>
  </si>
  <si>
    <t>DG does not have a predecessor in NCTS P4 (unmapped), however the conversion is feasible since DG is O as per Annex b.</t>
  </si>
  <si>
    <t> Following DIH harmonisation activity outcome, new instance of DG will be added on Consingment level. Therefore C0338 is assigned to the DG and optionality is set to D.</t>
  </si>
  <si>
    <t>IE015.CONSIGNMENT.HOUSE CONSIGNMENT.CONSIGNMENT ITEM.ADDITIONAL INFORMATION.Sequence number</t>
  </si>
  <si>
    <t>IE015.CONSIGNMENT.HOUSE CONSIGNMENT.CONSIGNMENT ITEM.ADDITIONAL INFORMATION.Code</t>
  </si>
  <si>
    <t>It is recommended to map the information between the two phases according to the CL mapping provided.</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</si>
  <si>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Optionality will be set to R. </t>
  </si>
  <si>
    <t>IE015.CONSIGNMENT.HOUSE CONSIGNMENT.CONSIGNMENT ITEM.ADDITIONAL INFORMATION.Text</t>
  </si>
  <si>
    <t>IE015.CONSIGNMENT.HOUSE CONSIGNMENT.CONSIGNMENT ITEM.SUPPORTING DOCUMENTS</t>
  </si>
  <si>
    <t>IE015.CONSIGNMENT.HOUSE CONSIGNMENT.CONSIGNMENT ITEM.SUPPORTING DOCUMENTS.Sequence number</t>
  </si>
  <si>
    <t>IE015.CONSIGNMENT.HOUSE CONSIGNMENT.CONSIGNMENT ITEM.SUPPORTING DOCUMENTS.Type</t>
  </si>
  <si>
    <t xml:space="preserve"> Following DIH harmonisation activity outcome, DI will be renamed to Type.</t>
  </si>
  <si>
    <t>IE015.CONSIGNMENT.HOUSE CONSIGNMENT.CONSIGNMENT ITEM.SUPPORTING DOCUMENTS.Reference number</t>
  </si>
  <si>
    <t>IE015.CONSIGNMENT.HOUSE CONSIGNMENT.CONSIGNMENT ITEM.SUPPORTING DOCUMENTS.Complement of information</t>
  </si>
  <si>
    <t xml:space="preserve">DΕ does not have a predecessor in NCTS P4 (unmapped), however the conversion is feasible since data element is O. </t>
  </si>
  <si>
    <t>IE015.CONSIGNMENT.HOUSE CONSIGNMENT.CONSIGNMENT ITEM.PREVIOUS DOCUMENTS</t>
  </si>
  <si>
    <t xml:space="preserve">MESSAGE - GOODS ITEM - PREVIOUS ADMINISTRATIVE REFERENCES. </t>
  </si>
  <si>
    <t> Following DIH harmonisation activity outcome, DG will be renamed to "Previous Documents" 
When one (or more) data group (s) SIMPLIFIED DECLARATION / PREVIOUS DOCUMENTS is common accross all goods items, the SIMPLIFIED DECLARATION / PREVIOUS DOCUMENTS shall be present on MESSAGE level while the rest (non-common) instances of the data group shall be present on ITEM level. Namely:
• Common information for all goods items shall be recorded under Header.Previous Document.
• Non – common information for all goods items shall be recorded under Goods House Consignment. Consignment item.Previous Document 
• Combination between common and non-common information is valid when the information does not refer to the totality of the good items. In such case, the common information  shall be recorded under Header.Previous Document while the Non – common information shall be recorded under Goods Consignment. Consignment item.Previous.Previous Document
During Workshop on 22-23/11/2018 it was agreed to set multiplicity on HCI level to 999x</t>
  </si>
  <si>
    <t>IE015.CONSIGNMENT.HOUSE CONSIGNMENT.CONSIGNMENT ITEM.PREVIOUS DOCUMENTS.Sequence number</t>
  </si>
  <si>
    <t>IE015.CONSIGNMENT.HOUSE CONSIGNMENT.CONSIGNMENT ITEM.PREVIOUS DOCUMENTS.Type</t>
  </si>
  <si>
    <t>MESSAGE - GOODS ITEM - PREVIOUS ADMINISTRATIVE REFERENCES. Previous document type</t>
  </si>
  <si>
    <t>IE015.CONSIGNMENT.HOUSE CONSIGNMENT.CONSIGNMENT ITEM.PREVIOUS DOCUMENTS.Reference number</t>
  </si>
  <si>
    <t>MESSAGE - GOODS ITEM - PREVIOUS ADMINISTRATIVE REFERENCES. Previous document reference</t>
  </si>
  <si>
    <t>IE015.CONSIGNMENT.HOUSE CONSIGNMENT.CONSIGNMENT ITEM.PREVIOUS DOCUMENTS.Complement of information</t>
  </si>
  <si>
    <t>MESSAGE - GOODS ITEM - PREVIOUS ADMINISTRATIVE REFERENCES. Complement of information</t>
  </si>
  <si>
    <t>IE015.CONSIGNMENT.HOUSE CONSIGNMENT.CONSIGNMENT ITEM.TRANSPORT CHARGES</t>
  </si>
  <si>
    <t>IE015.CONSIGNMENT.HOUSE CONSIGNMENT.CONSIGNMENT ITEM.TRANSPORT CHARGES.Method of payment</t>
  </si>
  <si>
    <t>IE015.CONSIGNMENT.HOUSE CONSIGNMENT.CONSIGNMENT ITEM.UCR</t>
  </si>
  <si>
    <t>IE015.CONSIGNMENT.HOUSE CONSIGNMENT.CONSIGNMENT ITEM.UCR.Reference number</t>
  </si>
  <si>
    <t>IE016</t>
  </si>
  <si>
    <t>IE016.TRANSIT OPERATION</t>
  </si>
  <si>
    <t>IE016.TRANSIT OPERATION.LRN</t>
  </si>
  <si>
    <t>IE016.TRANSIT OPERATION.MRN</t>
  </si>
  <si>
    <t>IE016.TRANSIT OPERATION.Declaration type</t>
  </si>
  <si>
    <t>Declaration rejection date</t>
  </si>
  <si>
    <t>IE016.TRANSIT OPERATION.Declaration rejection date</t>
  </si>
  <si>
    <t>TRANSIT OPERATION_Declaration rejection date</t>
  </si>
  <si>
    <t>Declaration rejection reason</t>
  </si>
  <si>
    <t>IE016.TRANSIT OPERATION.Declaration rejection reason</t>
  </si>
  <si>
    <t>TRANSIT OPERATION_Declaration rejection reason</t>
  </si>
  <si>
    <t>IE016.FUNCTIONAL ERROR</t>
  </si>
  <si>
    <t>IE016.FUNCTIONAL ERROR.Sequence number</t>
  </si>
  <si>
    <t>IE016.FUNCTIONAL ERROR.Error code</t>
  </si>
  <si>
    <t>IE016.FUNCTIONAL ERROR.Error pointer</t>
  </si>
  <si>
    <t>IE016.FUNCTIONAL ERROR.Error reason</t>
  </si>
  <si>
    <t>IE016.FUNCTIONAL ERROR.Original attribute value</t>
  </si>
  <si>
    <t>IE019</t>
  </si>
  <si>
    <t>IE019.TRANSIT OPERATION</t>
  </si>
  <si>
    <t>IE019.TRANSIT OPERATION.MRN</t>
  </si>
  <si>
    <t>FD118</t>
  </si>
  <si>
    <t>Discrepancies notification date</t>
  </si>
  <si>
    <t>IE019.TRANSIT OPERATION.Discrepancies notification date</t>
  </si>
  <si>
    <t>TRANSIT OPERATION_Discrepancies notification date</t>
  </si>
  <si>
    <t>FD119</t>
  </si>
  <si>
    <t>Discrepancies notification text</t>
  </si>
  <si>
    <t>IE019.TRANSIT OPERATION.Discrepancies notification text</t>
  </si>
  <si>
    <t>TRANSIT OPERATION_Discrepancies notification text</t>
  </si>
  <si>
    <t>IE019.CUSTOMS OFFICE OF DEPARTURE</t>
  </si>
  <si>
    <t>IE019.CUSTOMS OFFICE OF DEPARTURE.Reference number</t>
  </si>
  <si>
    <t>IE019.HOLDER OF THE TRANSIT PROCEDURE</t>
  </si>
  <si>
    <t>23-Mar</t>
  </si>
  <si>
    <t>IE019.HOLDER OF THE TRANSIT PROCEDURE.Identification number</t>
  </si>
  <si>
    <t>IE019.HOLDER OF THE TRANSIT PROCEDURE.TIR holder identification number</t>
  </si>
  <si>
    <t>IE019.HOLDER OF THE TRANSIT PROCEDURE.Name</t>
  </si>
  <si>
    <t>IE019.HOLDER OF THE TRANSIT PROCEDURE.ADDRESS</t>
  </si>
  <si>
    <t>IE019.HOLDER OF THE TRANSIT PROCEDURE.ADDRESS.Street and number</t>
  </si>
  <si>
    <t>IE019.HOLDER OF THE TRANSIT PROCEDURE.ADDRESS.Postcode</t>
  </si>
  <si>
    <t>IE019.HOLDER OF THE TRANSIT PROCEDURE.ADDRESS.City</t>
  </si>
  <si>
    <t>IE019.HOLDER OF THE TRANSIT PROCEDURE.ADDRESS.Country</t>
  </si>
  <si>
    <t>GUARANTOR</t>
  </si>
  <si>
    <t>IE019.GUARANTOR</t>
  </si>
  <si>
    <t>MESSAGE - GUARANTOR</t>
  </si>
  <si>
    <t>FD275</t>
  </si>
  <si>
    <t>IE019.GUARANTOR.Identification number</t>
  </si>
  <si>
    <t>GUARANTOR_Identification number</t>
  </si>
  <si>
    <t>IE019.GUARANTOR.Name</t>
  </si>
  <si>
    <t>GUARANTOR_Name</t>
  </si>
  <si>
    <t>IE019.GUARANTOR.ADDRESS</t>
  </si>
  <si>
    <t>IE019.GUARANTOR.ADDRESS.Street and number</t>
  </si>
  <si>
    <t>IE019.GUARANTOR.ADDRESS.Postcode</t>
  </si>
  <si>
    <t>IE019.GUARANTOR.ADDRESS.City</t>
  </si>
  <si>
    <t>IE019.GUARANTOR.ADDRESS.Country</t>
  </si>
  <si>
    <t>CL070</t>
  </si>
  <si>
    <t>IE020</t>
  </si>
  <si>
    <t>IE020.TRANSIT OPERATION</t>
  </si>
  <si>
    <t>IE020.TRANSIT OPERATION.MRN</t>
  </si>
  <si>
    <t>FD121</t>
  </si>
  <si>
    <t>Discrepancies solved notification date</t>
  </si>
  <si>
    <t>IE020.TRANSIT OPERATION.Discrepancies solved notification date</t>
  </si>
  <si>
    <t>TRANSIT OPERATION_Discrepancies solved notification date</t>
  </si>
  <si>
    <t>MESSAGE - HEADER. Discrepancies solved notification date</t>
  </si>
  <si>
    <t>FD120</t>
  </si>
  <si>
    <t>Discrepancies solved notification code</t>
  </si>
  <si>
    <t>IE020.TRANSIT OPERATION.Discrepancies solved notification code</t>
  </si>
  <si>
    <t>TRANSIT OPERATION_Discrepancies solved notification code</t>
  </si>
  <si>
    <t>MESSAGE - HEADER. Discrepancies solved notification code</t>
  </si>
  <si>
    <t>an..2</t>
  </si>
  <si>
    <t>CL069</t>
  </si>
  <si>
    <t>FD122</t>
  </si>
  <si>
    <t>Discrepancies solved notification text</t>
  </si>
  <si>
    <t>IE020.TRANSIT OPERATION.Discrepancies solved notification text</t>
  </si>
  <si>
    <t>TRANSIT OPERATION_Discrepancies solved notification text</t>
  </si>
  <si>
    <t>MESSAGE - HEADER. Discrepancies solved notification text</t>
  </si>
  <si>
    <t>IE020.CUSTOMS OFFICE OF DEPARTURE</t>
  </si>
  <si>
    <t>IE020.CUSTOMS OFFICE OF DEPARTURE.Reference number</t>
  </si>
  <si>
    <t>MESSAGE - (DEPARTURE) CUSTOMS OFFICE. Reference number </t>
  </si>
  <si>
    <t>IE020.CUSTOMS OFFICE OF DESTINATION (ACTUAL)</t>
  </si>
  <si>
    <t>IE020.CUSTOMS OFFICE OF DESTINATION (ACTUAL).Reference number</t>
  </si>
  <si>
    <t>IE021</t>
  </si>
  <si>
    <t>IE021.TRANSIT OPERATION</t>
  </si>
  <si>
    <t>IE021.TRANSIT OPERATION.MRN</t>
  </si>
  <si>
    <t>FD123</t>
  </si>
  <si>
    <t>Diversion rejection code</t>
  </si>
  <si>
    <t>IE021.TRANSIT OPERATION.Diversion rejection code</t>
  </si>
  <si>
    <t>TRANSIT OPERATION_Diversion rejection code</t>
  </si>
  <si>
    <t>CL046</t>
  </si>
  <si>
    <t>FD124</t>
  </si>
  <si>
    <t>Diversion rejection text</t>
  </si>
  <si>
    <t>IE021.TRANSIT OPERATION.Diversion rejection text</t>
  </si>
  <si>
    <t>TRANSIT OPERATION_Diversion rejection text</t>
  </si>
  <si>
    <t>C0312; E1116</t>
  </si>
  <si>
    <t>IE021.CUSTOMS OFFICE OF DESTINATION (ACTUAL)</t>
  </si>
  <si>
    <t>IE021.CUSTOMS OFFICE OF DESTINATION (ACTUAL).Reference number</t>
  </si>
  <si>
    <t>IE021.TRADER AT DESTINATION</t>
  </si>
  <si>
    <t>FD250</t>
  </si>
  <si>
    <t>IE021.TRADER AT DESTINATION.Identification number</t>
  </si>
  <si>
    <t>IE024</t>
  </si>
  <si>
    <t>IE024.TRANSIT OPERATION</t>
  </si>
  <si>
    <t>G0171</t>
  </si>
  <si>
    <t xml:space="preserve"> R170</t>
  </si>
  <si>
    <t>IE024.TRANSIT OPERATION.MRN</t>
  </si>
  <si>
    <t>IE024.TRANSIT OPERATION.Arrival date and time (actual)</t>
  </si>
  <si>
    <t xml:space="preserve">Arrival date </t>
  </si>
  <si>
    <t xml:space="preserve"> O</t>
  </si>
  <si>
    <t>B2101; G0002; G0018</t>
  </si>
  <si>
    <t>Agreed in internal Webex meeting on 06/07/2018 :                                                     
1. Date format in NCTS P5 will permanently change to "yyyy '-' MM '-' dd" with regular expression "\d{4}-\d{2}-\d{2}" (W3C XML Schema specification).
2. n8 will permanently change to an10.</t>
  </si>
  <si>
    <t>IE024.CUSTOMS OFFICE OF DEPARTURE</t>
  </si>
  <si>
    <t>IE024.CUSTOMS OFFICE OF DEPARTURE.Reference number</t>
  </si>
  <si>
    <t>IE024.CUSTOMS OFFICE OF DESTINATION</t>
  </si>
  <si>
    <t>IE024.CUSTOMS OFFICE OF DESTINATION.Reference number</t>
  </si>
  <si>
    <t>It was decided to maintain the "Reference Number" naming for the Data Element, as it is in NCTS P4.
As per webex of 20190119, it was decided that CL141, will not be assigned to the DE but newlly introduced R0871.</t>
  </si>
  <si>
    <t>IE024.CUSTOMS OFFICE OF DESTINATION (ACTUAL)</t>
  </si>
  <si>
    <t>IE024.CUSTOMS OFFICE OF DESTINATION (ACTUAL).Reference number</t>
  </si>
  <si>
    <t>IE024.CUSTOMS OFFICE OF TRANSIT</t>
  </si>
  <si>
    <t>MESSAGE -  (TRANSIT DECLARED) CUSTOMS OFFICE</t>
  </si>
  <si>
    <t>IE024.CUSTOMS OFFICE OF TRANSIT.Sequence number</t>
  </si>
  <si>
    <t>IE024.CUSTOMS OFFICE OF TRANSIT.Reference number</t>
  </si>
  <si>
    <t>CUSTOMS OFFICE OF TRANSIT (ACTUAL)</t>
  </si>
  <si>
    <t>IE024.CUSTOMS OFFICE OF TRANSIT (ACTUAL)</t>
  </si>
  <si>
    <t>MESSAGE -  (ACTUAL OFFICE OF TRANSIT) CUSTOMS OFFICE</t>
  </si>
  <si>
    <t>As per webex of 20190119 DG CUSTOMS OFFICE OF TRANSIT (ACTUAL), has been introduced.</t>
  </si>
  <si>
    <t>IE024.CUSTOMS OFFICE OF TRANSIT (ACTUAL).Sequence number</t>
  </si>
  <si>
    <t>CUSTOMS OFFICE OF TRANSIT (ACTUAL)_Sequence number</t>
  </si>
  <si>
    <t>IE024.CUSTOMS OFFICE OF TRANSIT (ACTUAL).Reference number</t>
  </si>
  <si>
    <t>CUSTOMS OFFICE OF TRANSIT (ACTUAL)_Reference number</t>
  </si>
  <si>
    <t>IE024.CUSTOMS OFFICE OF EXIT FOR TRANSIT</t>
  </si>
  <si>
    <t>IE024.CUSTOMS OFFICE OF EXIT FOR TRANSIT.Sequence number</t>
  </si>
  <si>
    <t>IE024.CUSTOMS OFFICE OF EXIT FOR TRANSIT.Reference number</t>
  </si>
  <si>
    <t>IE025</t>
  </si>
  <si>
    <t>IE025.TRANSIT OPERATION</t>
  </si>
  <si>
    <t>IE025.TRANSIT OPERATION.MRN</t>
  </si>
  <si>
    <t>FD219</t>
  </si>
  <si>
    <t>Date and time of release</t>
  </si>
  <si>
    <t>IE025.TRANSIT OPERATION.Date and time of release</t>
  </si>
  <si>
    <t>TRANSIT OPERATION_Date and time of release</t>
  </si>
  <si>
    <t>Goods release date</t>
  </si>
  <si>
    <t>IE025.CUSTOMS OFFICE OF DESTINATION (ACTUAL)</t>
  </si>
  <si>
    <t>IE025.CUSTOMS OFFICE OF DESTINATION (ACTUAL).Reference number</t>
  </si>
  <si>
    <t>IE025.TRADER AT DESTINATION</t>
  </si>
  <si>
    <t>IE025.TRADER AT DESTINATION.Identification number</t>
  </si>
  <si>
    <t>IE027</t>
  </si>
  <si>
    <t>IE027.TRANSIT OPERATION</t>
  </si>
  <si>
    <t>IE027.TRANSIT OPERATION.MRN</t>
  </si>
  <si>
    <t>CUSTOMS OFFICE OF REQUEST</t>
  </si>
  <si>
    <t>IE027.CUSTOMS OFFICE OF REQUEST</t>
  </si>
  <si>
    <t>MESSAGE - (REQUESTER) CUSTOMS OFFICE</t>
  </si>
  <si>
    <t>FD81</t>
  </si>
  <si>
    <t>IE027.CUSTOMS OFFICE OF REQUEST.Reference number</t>
  </si>
  <si>
    <t>CUSTOMS OFFICE OF REQUEST_Reference number</t>
  </si>
  <si>
    <t>IE028</t>
  </si>
  <si>
    <t>IE028.TRANSIT OPERATION</t>
  </si>
  <si>
    <t>IE028.TRANSIT OPERATION.LRN</t>
  </si>
  <si>
    <t>IE028.TRANSIT OPERATION.MRN</t>
  </si>
  <si>
    <t>R0410</t>
  </si>
  <si>
    <t>IE028.TRANSIT OPERATION.Declaration acceptance date</t>
  </si>
  <si>
    <t>IE028.CUSTOMS OFFICE OF DEPARTURE</t>
  </si>
  <si>
    <t>IE028.CUSTOMS OFFICE OF DEPARTURE.Reference number</t>
  </si>
  <si>
    <t>IE028.HOLDER OF THE TRANSIT PROCEDURE</t>
  </si>
  <si>
    <t>IE028.HOLDER OF THE TRANSIT PROCEDURE.Identification number</t>
  </si>
  <si>
    <t>IE028.HOLDER OF THE TRANSIT PROCEDURE.TIR holder identification number</t>
  </si>
  <si>
    <t>IE028.HOLDER OF THE TRANSIT PROCEDURE.Name</t>
  </si>
  <si>
    <t>IE028.HOLDER OF THE TRANSIT PROCEDURE.ADDRESS</t>
  </si>
  <si>
    <t>x. x</t>
  </si>
  <si>
    <t>IE028.HOLDER OF THE TRANSIT PROCEDURE.ADDRESS.Street and number</t>
  </si>
  <si>
    <t>IE028.HOLDER OF THE TRANSIT PROCEDURE.ADDRESS.Postcode</t>
  </si>
  <si>
    <t>IE028.HOLDER OF THE TRANSIT PROCEDURE.ADDRESS.City</t>
  </si>
  <si>
    <t>IE028.HOLDER OF THE TRANSIT PROCEDURE.ADDRESS.Country</t>
  </si>
  <si>
    <t>IE029</t>
  </si>
  <si>
    <t>IE029.TRANSIT OPERATION</t>
  </si>
  <si>
    <t>IE029.TRANSIT OPERATION.LRN</t>
  </si>
  <si>
    <t>IE029.TRANSIT OPERATION.MRN</t>
  </si>
  <si>
    <t>IE029.TRANSIT OPERATION.Declaration type</t>
  </si>
  <si>
    <t>IE029.TRANSIT OPERATION.Additional declaration type</t>
  </si>
  <si>
    <t>FD2525</t>
  </si>
  <si>
    <t>IE029.TRANSIT OPERATION.TIR Carnet number</t>
  </si>
  <si>
    <t xml:space="preserve">In P5. TIR Carnet number format will be change from an..35 to an..12 as per the outcome of DIH harmonisation activity (communicated via mail on 20180910). 
</t>
  </si>
  <si>
    <t>IE029.TRANSIT OPERATION.Declaration acceptance date</t>
  </si>
  <si>
    <t xml:space="preserve">1. Date format in NCTS P5 will permanently change to "yyyy '-' MM '-' dd" with regular expression "\d{4}-\d{2}-\d{2}" (W3C XML Schema specification).
2. As per TSS harmonisation activity DI “Declaration Acceptance Date"renamed to "Declaration scceptance date"
3. Format was changed from "an10" to "an19"  </t>
  </si>
  <si>
    <t>IE029.TRANSIT OPERATION.Release date</t>
  </si>
  <si>
    <t>IE029.TRANSIT OPERATION.Country of dispatch</t>
  </si>
  <si>
    <t>IE029.TRANSIT OPERATION.Security</t>
  </si>
  <si>
    <t>IE029.TRANSIT OPERATION.Reduced dataset indicator</t>
  </si>
  <si>
    <t>As per TAXUD harmonization activity, Reduced Dataset Indicator was renamed to Reduced dataset indicator.</t>
  </si>
  <si>
    <t>IE029.TRANSIT OPERATION.Mode of transport at the border</t>
  </si>
  <si>
    <t>As per TAXUD harmonization activity, IE015.ACTIVE BORDER TRANSPORT MEANS. Mode of transport at the border was moved out from the DG 'ACTIVE BORDER TRANSPORT MEANS' and added in 'TRANSIT OPERATION'.</t>
  </si>
  <si>
    <t>IE029.TRANSIT OPERATION.Specific circumstance indicator</t>
  </si>
  <si>
    <t>During Transition Period, P4 value 'A' will be mapped with P5 value 'A20'</t>
  </si>
  <si>
    <t>IE029.TRANSIT OPERATION.Total number of items</t>
  </si>
  <si>
    <t>IE029.TRANSIT OPERATION.Total number of packages</t>
  </si>
  <si>
    <t>R0105</t>
  </si>
  <si>
    <t>IE029.TRANSIT OPERATION.Total gross mass</t>
  </si>
  <si>
    <t>R0994</t>
  </si>
  <si>
    <t>FD117</t>
  </si>
  <si>
    <t>Dialog language indicator at destination</t>
  </si>
  <si>
    <t>IE029.TRANSIT OPERATION.Dialog language indicator at departure</t>
  </si>
  <si>
    <t>IE029.TRANSIT OPERATION.Binding itinerary</t>
  </si>
  <si>
    <t>IE029.CUSTOMS OFFICE OF DEPARTURE</t>
  </si>
  <si>
    <t>IE029.CUSTOMS OFFICE OF DEPARTURE.Reference number</t>
  </si>
  <si>
    <t>IE029.CUSTOMS OFFICE OF DESTINATION</t>
  </si>
  <si>
    <t>IE029.CUSTOMS OFFICE OF DESTINATION.Reference number</t>
  </si>
  <si>
    <t>R0871</t>
  </si>
  <si>
    <t>IE029.CUSTOMS OFFICE OF TRANSIT</t>
  </si>
  <si>
    <t>As per DIH harmonisation activity outcome, it will be renamed to "Customs office of transit"</t>
  </si>
  <si>
    <t>IE029.CUSTOMS OFFICE OF TRANSIT.Sequence number</t>
  </si>
  <si>
    <t>New Rule, R0987: 
"Each 'sequence number' is unique for the data group it belongs to. The sequence numbers shall be numbered in a sequential fashion, starting from '1' for the first iteration of the data group and incrementing the numbering by '1' for eac</t>
  </si>
  <si>
    <t>IE029.CUSTOMS OFFICE OF TRANSIT.Reference number</t>
  </si>
  <si>
    <t>R906; R907; R908 R910; TR0635</t>
  </si>
  <si>
    <t>IE029.CUSTOMS OFFICE OF TRANSIT.Arrival date and time (estimated)</t>
  </si>
  <si>
    <t>Date/Time format in NCTS P5 will permanently change to "yyyy '-' MM '-' dd 'T' hh ':' mm ':' ss" with regular expression "\d{4}-\d{2}-\d{2}T\d{2}:\d{2}:\d{2}" (W3C XML Schema specification). 
 Content of R0660 will be modified accordingly. Action for DIH to change Annex B. </t>
  </si>
  <si>
    <t>IE029.CUSTOMS OFFICE OF EXIT FOR TRANSIT</t>
  </si>
  <si>
    <t>RETURN COPIES CUSTOMS OFFICE</t>
  </si>
  <si>
    <t>IE029.RETURN COPIES CUSTOMS OFFICE</t>
  </si>
  <si>
    <t>MESSAGE - (RETURN COPIES) CUSTOMS OFFICE</t>
  </si>
  <si>
    <t>IE029.RETURN COPIES CUSTOMS OFFICE.Reference number</t>
  </si>
  <si>
    <t>RETURN COPIES CUSTOMS OFFICE_Reference number</t>
  </si>
  <si>
    <t>3/22, 3/23</t>
  </si>
  <si>
    <t>IE029.HOLDER OF THE TRANSIT PROCEDURE</t>
  </si>
  <si>
    <t>IE029.HOLDER OF THE TRANSIT PROCEDURE.Identification number</t>
  </si>
  <si>
    <t>IE029.HOLDER OF THE TRANSIT PROCEDURE.TIR holder identification number</t>
  </si>
  <si>
    <t>IE029.HOLDER OF THE TRANSIT PROCEDURE.Name</t>
  </si>
  <si>
    <t>IE029.HOLDER OF THE TRANSIT PROCEDURE.ADDRESS</t>
  </si>
  <si>
    <t>IE029.HOLDER OF THE TRANSIT PROCEDURE.ADDRESS.Street and number</t>
  </si>
  <si>
    <t>IE029.HOLDER OF THE TRANSIT PROCEDURE.ADDRESS.Postcode</t>
  </si>
  <si>
    <t>IE029.HOLDER OF THE TRANSIT PROCEDURE.ADDRESS.City</t>
  </si>
  <si>
    <t>IE029.HOLDER OF THE TRANSIT PROCEDURE.ADDRESS.Country</t>
  </si>
  <si>
    <t>IE029.REPRESENTATIVE</t>
  </si>
  <si>
    <t>IE029.REPRESENTATIVE.Identification number</t>
  </si>
  <si>
    <t>Following DIH harmonisation activity outcome 'Representative ientification No.' wil be renamed to 'Identification number'
As per webex on 24/10/2018, C0250 was added in ADDRESS DG and DI Name. and R0840 will be assigned to identification number DI.</t>
  </si>
  <si>
    <t>IE029.REPRESENTATIVE.Status</t>
  </si>
  <si>
    <t>IE029.CONTROL RESULT</t>
  </si>
  <si>
    <t>IE029.CONTROL RESULT.Code</t>
  </si>
  <si>
    <t> Control result code</t>
  </si>
  <si>
    <t>Control date</t>
  </si>
  <si>
    <t>IE029.CONTROL RESULT.Control date</t>
  </si>
  <si>
    <t>CONTROL RESULT_Control date</t>
  </si>
  <si>
    <t>Date limit</t>
  </si>
  <si>
    <t>IE029.CONTROL RESULT.Limit date</t>
  </si>
  <si>
    <t>Date format in NCTS P5 will permanently change to "yyyy '-' MM '-' dd" with regular expression "\d{4}-\d{2}-\d{2}" (W3C XML Schema specification).</t>
  </si>
  <si>
    <t>Controlled by</t>
  </si>
  <si>
    <t>IE029.CONTROL RESULT.Controlled by</t>
  </si>
  <si>
    <t>CONTROL RESULT_Controlled by</t>
  </si>
  <si>
    <t>IE029.CONTROL RESULT.Text</t>
  </si>
  <si>
    <t>IE029.GUARANTEE</t>
  </si>
  <si>
    <t>IE029.GUARANTEE.Sequence number</t>
  </si>
  <si>
    <t>IE029.GUARANTEE.Guarantee type</t>
  </si>
  <si>
    <t>---GUARANTEE REFERENCE</t>
  </si>
  <si>
    <t>IE029.GUARANTEE.GUARANTEE REFERENCE</t>
  </si>
  <si>
    <t>IE029.GUARANTEE.GUARANTEE REFERENCE.Sequence number</t>
  </si>
  <si>
    <t>IE029.GUARANTEE.GUARANTEE REFERENCE.GRN</t>
  </si>
  <si>
    <t>IE029.GUARANTEE.GUARANTEE REFERENCE.Other guarantee reference</t>
  </si>
  <si>
    <t>IE029.GUARANTEE.GUARANTEE REFERENCE.Amount to be covered</t>
  </si>
  <si>
    <t>IE029.GUARANTEE.GUARANTEE REFERENCE.Currency</t>
  </si>
  <si>
    <t>IE029.GUARANTEE.GUARANTEE REFERENCE.Access code</t>
  </si>
  <si>
    <t>------VALIDITY LIMITATION</t>
  </si>
  <si>
    <t>IE029.GUARANTEE.GUARANTEE REFERENCE.VALIDITY LIMITATION</t>
  </si>
  <si>
    <t>IE029.GUARANTEE.GUARANTEE REFERENCE.VALIDITY LIMITATION.Guarantee not valid in</t>
  </si>
  <si>
    <t>------GUARANTEE OFFICE</t>
  </si>
  <si>
    <t>IE029.GUARANTEE.GUARANTEE REFERENCE.CUSTOMS OFFICE OF GUARANTEE</t>
  </si>
  <si>
    <t>IE029.GUARANTEE.GUARANTEE REFERENCE.CUSTOMS OFFICE OF GUARANTEE.Reference number</t>
  </si>
  <si>
    <t>IE029.CONSIGNMENT</t>
  </si>
  <si>
    <t>IE029.CONSIGNMENT.Container indicator</t>
  </si>
  <si>
    <t>IE029.CONSIGNMENT.Inland mode of transport</t>
  </si>
  <si>
    <t>IE029.CONSIGNMENT.Country of destination</t>
  </si>
  <si>
    <t>1. C0142 applies to the one and only Data Element ('Country of destination code') of this Data Group. C0142 does not make sense due to C0338 that applies to Data Group level.
2. C0142 will be removed from Data Element 'Country of destination code'
3.Optionality of Data Element 'Country of destination code' will permanenlty change to 'R'
4. Following DIH harmonisation activity outcome, Data element "Country of destination" will bge renamed to "Country".
5. As per TAXUD verification, CONSIGNMENT_Country was renamed to CONSIGNMENT_Country of destination.</t>
  </si>
  <si>
    <t>IE029.CONSIGNMENT.CARRIER</t>
  </si>
  <si>
    <t>IE029.CONSIGNMENT.CARRIER.Identification number</t>
  </si>
  <si>
    <t>IE029.CONSIGNMENT.CARRIER.COMMUNICATION</t>
  </si>
  <si>
    <t>IE029.CONSIGNMENT.CARRIER.COMMUNICATION.Type</t>
  </si>
  <si>
    <t>IE029.CONSIGNMENT.CARRIER.COMMUNICATION.Identifier</t>
  </si>
  <si>
    <t>IE029.CONSIGNMENT.CONSIGNOR</t>
  </si>
  <si>
    <t>1. During the workshop of 20180828, it has been agreed that below instances of Consignor will be used in IE structure: 
CONSIGNMENT.CONSIGNOR (3/7)
HOUSE COΝSIGNMENT.CONSIGNOR (3/7)
2. C0341 assigned to CONSIGNMENT.CONSIGNOR &amp;&amp; HOUSE CONSIGNMENT.CONSIGNOR is replaced by C0339
3. C0339 will be replaced by C0349</t>
  </si>
  <si>
    <t>IE029.CONSIGNMENT.CONSIGNOR.Identification number</t>
  </si>
  <si>
    <t>IE029.CONSIGNMENT.CONSIGNOR.Name</t>
  </si>
  <si>
    <t>IE029.CONSIGNMENT.CONSIGNOR.ADDRESS</t>
  </si>
  <si>
    <t>IE029.CONSIGNMENT.CONSIGNOR.ADDRESS.Street and number</t>
  </si>
  <si>
    <t>IE029.CONSIGNMENT.CONSIGNOR.ADDRESS.Postcode</t>
  </si>
  <si>
    <t>"1. Following DIH harmonisation activity outcome (as communicated on 20180907) Data Element 'Postcode' format will change to an..10. 
2. As per workshop at 24/10/2018, a new Condition, C0505 will be created with the following content: ""IF the value of Country data item exists in CL505 THEN the Postcode is Optional ELSE the Postcode is Required"" - Action 308
3. As per TAXUD verification, Postcode format was modified from  an..10 to an..17." </t>
  </si>
  <si>
    <t>IE029.CONSIGNMENT.CONSIGNOR.ADDRESS.City</t>
  </si>
  <si>
    <t>IE029.CONSIGNMENT.CONSIGNOR.ADDRESS.Country</t>
  </si>
  <si>
    <t>IE029.CONSIGNMENT.CONSIGNEE</t>
  </si>
  <si>
    <t>"1.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2.C0338 has been applied to all Consignee instances."</t>
  </si>
  <si>
    <t>IE029.CONSIGNMENT.CONSIGNEE.Identification number</t>
  </si>
  <si>
    <t> Following DIH harmonisation activity outcome, DE to be renamed to Identification number
As per webex on 24/10/2018, C0250 was added in ADDRESS DG and DI Name. and R0850 will be assigned to identification number DI.</t>
  </si>
  <si>
    <t>IE029.CONSIGNMENT.CONSIGNEE.Name</t>
  </si>
  <si>
    <t>IE029.CONSIGNMENT.CONSIGNEE.ADDRESS</t>
  </si>
  <si>
    <t>As per webex on 24/10/2018, C0050 was added in ADDRESS DG </t>
  </si>
  <si>
    <t>IE029.CONSIGNMENT.CONSIGNEE.ADDRESS.Street and number</t>
  </si>
  <si>
    <t>IE029.CONSIGNMENT.CONSIGNEE.ADDRESS.Postcode</t>
  </si>
  <si>
    <t xml:space="preserve">Following DIH harmonisation activity outcome (as communicated on 20180907) data element Postcode format will change to an..10. 
As per workshop at 24/10/2018: A new condition (C0505) will be created with the following content: "IF the value of Country data item exists in CL505 THEN the Postcode is Optional ELSE the Postcode is Required" The condition C0505 will be attached to 'Postcode' </t>
  </si>
  <si>
    <t>IE029.CONSIGNMENT.CONSIGNEE.ADDRESS.City</t>
  </si>
  <si>
    <t>IE029.CONSIGNMENT.CONSIGNEE.ADDRESS.Country</t>
  </si>
  <si>
    <t>IE029.CONSIGNMENT.ADDITIONAL SUPPLY CHAIN ACTOR</t>
  </si>
  <si>
    <t>IE029.CONSIGNMENT.ADDITIONAL SUPPLY CHAIN ACTOR.Sequence number</t>
  </si>
  <si>
    <t>IE029.CONSIGNMENT.ADDITIONAL SUPPLY CHAIN ACTOR.Role</t>
  </si>
  <si>
    <t>IE029.CONSIGNMENT.ADDITIONAL SUPPLY CHAIN ACTOR.Identification number</t>
  </si>
  <si>
    <t>IE029.CONSIGNMENT.TRANSPORT EQUIPMENT</t>
  </si>
  <si>
    <t>As per NA-DE proposal and agreement on the 28-29/8 Workshop the following structural change shall take place:
1.'Transport Equipment' data group shall be removed from CONSIGNMENT.HOUSE CONSIGNMENT.CONSIGNMENT ITEM  and CONSIGNMENT.HOUSE CONSIGNMENT levels.
2.Under Consignment\Transport Equipment a new data group is added “Goods Reference”.
3. C0872 will be assigned to DG
The seal's numbers in NCTS P5 are declared only at the consignment level and for this reason, there is no need of multiplicity change the DG taking also into consideration that the multiplicity of SEALS ID in NCTS P4.
 4. According to changes in ANEX B, Data Group will be renamed from TRANSPORT EQUIPMENT to CONTAINER / TRANSPORT EQUIPMENT. </t>
  </si>
  <si>
    <t>IE029.CONSIGNMENT.TRANSPORT EQUIPMENT.Sequence number</t>
  </si>
  <si>
    <t>IE029.CONSIGNMENT.TRANSPORT EQUIPMENT.Container identification number</t>
  </si>
  <si>
    <t xml:space="preserve">The seal's numbers in NCTS P5 are declared only at the consignment level and for this reason, there is no need of multiplicity change the DG taking also into consideration that the multiplicity of SEALS ID in NCTS P4.
Condition with content as C055 should be introduced in NCTS P5 (same as AES) (C0055).
Optionality of Data Element 'Container identification number' should change from 'R' to 'D' to allow information for seals not related to containers. A new Condition, C0872, will be created to describe this case. C0872 will apply toData Element 'Container identification number' under CONSIGNMENT level.
</t>
  </si>
  <si>
    <t>IE029.CONSIGNMENT.TRANSPORT EQUIPMENT.Number of seals</t>
  </si>
  <si>
    <t>IE029.CONSIGNMENT.TRANSPORT EQUIPMENT.SEAL</t>
  </si>
  <si>
    <t>IE029.CONSIGNMENT.TRANSPORT EQUIPMENT.SEAL.Sequence number</t>
  </si>
  <si>
    <t>IE029.CONSIGNMENT.TRANSPORT EQUIPMENT.SEAL.Identifier</t>
  </si>
  <si>
    <t> Following DIH harmonisation activity outcome, Data Element will be renamed from Seal identifier to Identifier. </t>
  </si>
  <si>
    <t>IE029.CONSIGNMENT.TRANSPORT EQUIPMENT.GOODS REFERENCE</t>
  </si>
  <si>
    <t>IE029.CONSIGNMENT.TRANSPORT EQUIPMENT.GOODS REFERENCE.Sequence number</t>
  </si>
  <si>
    <t>IE029.CONSIGNMENT.TRANSPORT EQUIPMENT.GOODS REFERENCE.Goods item identifier</t>
  </si>
  <si>
    <t>IE029.CONSIGNMENT.LOCATION OF GOODS</t>
  </si>
  <si>
    <t>1. A function should be applied (in the converter) to map the information between the two phases. Conditions should be optimized in terms of content 
2. C0489 content will be updated and instead of CL009, CL147 will be used.
3. According to changes in ANEX B, the following changes will be performed in Data Group LOCATION OF GOODS. 
oRename of  data element Type of location code--&gt; Type of location
oRename of  data element Identification of location--&gt; Identification
oQualifier of the identification will be move under Type of Location data element</t>
  </si>
  <si>
    <t>IE029.CONSIGNMENT.LOCATION OF GOODS.Type of location</t>
  </si>
  <si>
    <t> Following DIH harmonisation activity outcome, the following changes will be performed in Data Group LOCATION OF GOODS. 
1.Rename of  data element Type of location code--&gt; Type of location
2.Rename of  data element Identification of location--&gt; Identification
3.Qualifier of the identification will be move under Type of Location data element
As per DG TAXUD decision on 20181112 CL521 will replaced by CL347.</t>
  </si>
  <si>
    <t>IE029.CONSIGNMENT.LOCATION OF GOODS.Qualifier of identification</t>
  </si>
  <si>
    <t>IE029.CONSIGNMENT.LOCATION OF GOODS.Authorisation number</t>
  </si>
  <si>
    <t>IE029.CONSIGNMENT.LOCATION OF GOODS.Additional identifier</t>
  </si>
  <si>
    <t>IE029.CONSIGNMENT.LOCATION OF GOODS.UN LOCODE</t>
  </si>
  <si>
    <t>As per TSS harmonization activity, CONSIGNMENT.LOCATION OF GOODS. UN/LOCODE was introduced.
Due to non acceptable name in CSE data element will be renamed from UN/LOCODE to UN LOCODE
Due to non acceptable name in CSE data element will be renamed from UN/LOCODE to UN LOCODE</t>
  </si>
  <si>
    <t>IE029.CONSIGNMENT.LOCATION OF GOODS.CUSTOMS OFFICE</t>
  </si>
  <si>
    <t>IE029.CONSIGNMENT.LOCATION OF GOODS.CUSTOMS OFFICE.Reference number</t>
  </si>
  <si>
    <t>IE029.CONSIGNMENT.LOCATION OF GOODS.GPS</t>
  </si>
  <si>
    <t>As per TSS harmonization activity, CONSIGNMENT.LOCATION OF GOODS.CUSTOMS OFFICE … OF DESTINATION. GPS was introduced.</t>
  </si>
  <si>
    <t>IE029.CONSIGNMENT.LOCATION OF GOODS.GPS.Latitude</t>
  </si>
  <si>
    <t>IE029.CONSIGNMENT.LOCATION OF GOODS.GPS.Longitude</t>
  </si>
  <si>
    <t>IE029.CONSIGNMENT.LOCATION OF GOODS.ECONOMIC OPERATOR</t>
  </si>
  <si>
    <t>IE029.CONSIGNMENT.LOCATION OF GOODS.ECONOMIC OPERATOR.Identification number</t>
  </si>
  <si>
    <t>IE029.CONSIGNMENT.LOCATION OF GOODS.ADDRESS</t>
  </si>
  <si>
    <t>IE029.CONSIGNMENT.LOCATION OF GOODS.ADDRESS.Street and number</t>
  </si>
  <si>
    <t>IE029.CONSIGNMENT.LOCATION OF GOODS.ADDRESS.Postcode</t>
  </si>
  <si>
    <t>IE029.CONSIGNMENT.LOCATION OF GOODS.ADDRESS.City</t>
  </si>
  <si>
    <t>IE029.CONSIGNMENT.LOCATION OF GOODS.ADDRESS.Country</t>
  </si>
  <si>
    <t>IE029.CONSIGNMENT.DEPARTURE TRANSPORT MEANS</t>
  </si>
  <si>
    <t>C0339; R0855</t>
  </si>
  <si>
    <t>IE029.CONSIGNMENT.DEPARTURE TRANSPORT MEANS.Sequence number</t>
  </si>
  <si>
    <t>IE029.CONSIGNMENT.DEPARTURE TRANSPORT MEANS.Type of identification</t>
  </si>
  <si>
    <t>IE029.CONSIGNMENT.DEPARTURE TRANSPORT MEANS.Identification number</t>
  </si>
  <si>
    <t>IE029.CONSIGNMENT.DEPARTURE TRANSPORT MEANS.Nationality</t>
  </si>
  <si>
    <t>According to changes in ANEX B, Data Element will be renamed from Nationality of means of transport at departure to Nationality</t>
  </si>
  <si>
    <t>IE029.CONSIGNMENT.COUNTRIES OF ROUTING OF CONSIGNMENT</t>
  </si>
  <si>
    <t>IE029.CONSIGNMENT.COUNTRIES OF ROUTING OF CONSIGNMENT.Sequence number</t>
  </si>
  <si>
    <t>5/18</t>
  </si>
  <si>
    <t>IE029.CONSIGNMENT.COUNTRIES OF ROUTING OF CONSIGNMENT.Country</t>
  </si>
  <si>
    <t>IE029.CONSIGNMENT.ACTIVE BORDER TRANSPORT MEANS</t>
  </si>
  <si>
    <t>IE029.CONSIGNMENT.ACTIVE BORDER TRANSPORT MEANS.Type of identification</t>
  </si>
  <si>
    <t>IE029.CONSIGNMENT.ACTIVE BORDER TRANSPORT MEANS.Identification number</t>
  </si>
  <si>
    <t>C0011; C0023; G0002</t>
  </si>
  <si>
    <t>IE029.CONSIGNMENT.ACTIVE BORDER TRANSPORT MEANS.Nationality</t>
  </si>
  <si>
    <t> Following DIH harmonisation activity outcome, Data Element will be renamed from Nationality of active means of transport crossing the border to Nationality. </t>
  </si>
  <si>
    <t>IE029.CONSIGNMENT.ACTIVE BORDER TRANSPORT MEANS.Conveyance reference number</t>
  </si>
  <si>
    <t>IE029.CONSIGNMENT.PLACE OF LOADING</t>
  </si>
  <si>
    <t>IE029.CONSIGNMENT.PLACE OF LOADING.UN LOCODE</t>
  </si>
  <si>
    <t>IE029.CONSIGNMENT.PLACE OF LOADING.Country</t>
  </si>
  <si>
    <t> Following DIH harmonisation activity outcome, the following rename will be performed in Data Group PLACE OF LOADING: Country code--&gt; Country </t>
  </si>
  <si>
    <t>IE029.CONSIGNMENT.PLACE OF LOADING.Location</t>
  </si>
  <si>
    <t>IE029.CONSIGNMENT.PLACE OF UNLOADING</t>
  </si>
  <si>
    <t>IE029.CONSIGNMENT.PLACE OF UNLOADING.UN LOCODE</t>
  </si>
  <si>
    <t>IE029.CONSIGNMENT.PLACE OF UNLOADING.Country</t>
  </si>
  <si>
    <t>According to changes in ANEX B, the following rename will be performed in Data Group PLACE OF UNLOADING: Country code--&gt; Country </t>
  </si>
  <si>
    <t>IE029.CONSIGNMENT.PLACE OF UNLOADING.Location</t>
  </si>
  <si>
    <t>IE029.CONSIGNMENT.ADDITIONAL INFORMATION</t>
  </si>
  <si>
    <t> Following DIH harmonisation activity outcome, new instance of DG will be added on Consingment level. Therefore C0338 is assigned to the DG and optionality is set to D.
As per webex on 24/10/2018, R0080 will to be assigned in IE015 in order to ensure that values flagged as "common" will be transferred.
As per webex of 20181220 decision, R0057, R0059, R0079, R0080, R0985, R0991 should be removed from all External Domain IEs.</t>
  </si>
  <si>
    <t>IE029.CONSIGNMENT.ADDITIONAL INFORMATION.Sequence number</t>
  </si>
  <si>
    <t>IE029.CONSIGNMENT.ADDITIONAL INFORMATION.Code</t>
  </si>
  <si>
    <t>IE029.CONSIGNMENT.ADDITIONAL INFORMATION.Text</t>
  </si>
  <si>
    <t>Based on the condition C0393 the ‘Free text’ cannot be used since the 'Additional information' is used ('R'). Data element optionality to be changed from D to O. C0393 will be permanently removed.</t>
  </si>
  <si>
    <t>IE029.CONSIGNMENT.SUPPORTING DOCUMENTS</t>
  </si>
  <si>
    <t>IE029.CONSIGNMENT.SUPPORTING DOCUMENTS.Sequence number</t>
  </si>
  <si>
    <t>IE029.CONSIGNMENT.SUPPORTING DOCUMENTS.Type</t>
  </si>
  <si>
    <t>As per DIH activity outcome, DE will be renamed to Type.
As per webex of 20181220 decision, R0057, R0059, R0079, R0080, R0985, R0991 should be removed from all External Domain IEs.</t>
  </si>
  <si>
    <t>IE029.CONSIGNMENT.SUPPORTING DOCUMENTS.Reference number</t>
  </si>
  <si>
    <t>IE029.CONSIGNMENT.SUPPORTING DOCUMENTS.Complement of information</t>
  </si>
  <si>
    <t>IE029.CONSIGNMENT.PREVIOUS DOCUMENTS</t>
  </si>
  <si>
    <t>IE029.CONSIGNMENT.PREVIOUS DOCUMENTS.Sequence number</t>
  </si>
  <si>
    <t>IE029.CONSIGNMENT.PREVIOUS DOCUMENTS.Type</t>
  </si>
  <si>
    <t>1.Following DIH harmonisation activity outcome, DI will be renamed to Type. 
2. As per DG TAXUD verification, , format will be modified to an..6 and a new TR  will be added to  restrict it to an..4.
3. As per webex of 20181220 decision, R0057, R0059, R0079, R0080, R0985, R0991 should be removed from all External Domain IEs.</t>
  </si>
  <si>
    <t>IE029.CONSIGNMENT.PREVIOUS DOCUMENTS.Reference number</t>
  </si>
  <si>
    <t>IE029.CONSIGNMENT.PREVIOUS DOCUMENTS.Complement of information</t>
  </si>
  <si>
    <t xml:space="preserve">As per TSS harmonization activity, DI "Complement of Information" will be renamed to "Complement of information" 
</t>
  </si>
  <si>
    <t>IE029.CONSIGNMENT.TRANSPORT DOCUMENT</t>
  </si>
  <si>
    <t>C0588</t>
  </si>
  <si>
    <t>1. As per DE suggestion DG will not be used during TP: This is a special document here related to the HC level. There is no relationship to the DOCUMENTS at the ITEM level of P4 with the exception of old C547. But that condition denotes "… at least …". So there is no exact mapping possible, extracting one of the documents and putting it here on upgrade.
2. Following DIH harmonisation process outcome, DG will be renamed to "TRANSPORT DOCUMENT"</t>
  </si>
  <si>
    <t>IE029.CONSIGNMENT.TRANSPORT DOCUMENT.Sequence number</t>
  </si>
  <si>
    <t>IE029.CONSIGNMENT.TRANSPORT DOCUMENT.Type</t>
  </si>
  <si>
    <t>1.Following DIH Harmonisation process outcome, CL013 will be replaced with CL754 currently used in ICS2.
2.As per DIH activity outcome de will be renamed to Type and format will be set to an4
3. As per webex of 20181220 decision, R0057, R0059, R0079, R0080, R0985, R0991 should be removed from all External Domain IEs.</t>
  </si>
  <si>
    <t>IE029.CONSIGNMENT.TRANSPORT DOCUMENT.Reference number</t>
  </si>
  <si>
    <t>As per DIH activity outcome de will be renamed to Reference number and format will be set to an..70</t>
  </si>
  <si>
    <t>IE029.CONSIGNMENT.UCR</t>
  </si>
  <si>
    <t>IE029.CONSIGNMENT.UCR.Reference number</t>
  </si>
  <si>
    <t> C186; 
C547; 
R876</t>
  </si>
  <si>
    <t>IE029.CONSIGNMENT.HOUSE CONSIGNMENT</t>
  </si>
  <si>
    <t>IE029.CONSIGNMENT.HOUSE CONSIGNMENT.Sequence number</t>
  </si>
  <si>
    <t>IE029.CONSIGNMENT.HOUSE CONSIGNMENT.Country of dispatch</t>
  </si>
  <si>
    <t xml:space="preserve">According to workshop on 27-06-18: 
1. Permanently change CL009 in NCTS P5 to CL008 as in NCTS P4. Country of dispatch can be located in EU or outside EU.
2. 'C0415' will be permanently removed. Country of dispatch will be completed in any case.
3. Change 'Country of dispatch/export code' to 'Country of dispatch' for NCTS. 'Country of export' will be used for export. 
4. 'Country of dispatch' will be added also under:
 - HOUSE CONSIGNMENT level
 - HOUSE CONSIGNMENT/CONSIGNMENT ITEM level.
(3 instances in total)
5. New condition ‘C0909’ will be introduced in NCTS P5 to identify the level where the information will be added:
"‘IF the data item has the same value(s) for all consignment items THEN </t>
  </si>
  <si>
    <t>IE029.CONSIGNMENT.HOUSE CONSIGNMENT.Gross mass</t>
  </si>
  <si>
    <t>IE029.CONSIGNMENT.HOUSE CONSIGNMENT.CONSIGNOR</t>
  </si>
  <si>
    <t>IE029.CONSIGNMENT.HOUSE CONSIGNMENT.CONSIGNOR.Identification number</t>
  </si>
  <si>
    <t>IE029.CONSIGNMENT.HOUSE CONSIGNMENT.CONSIGNOR.Name</t>
  </si>
  <si>
    <t>IE029.CONSIGNMENT.HOUSE CONSIGNMENT.CONSIGNOR.ADDRESS</t>
  </si>
  <si>
    <t>IE029.CONSIGNMENT.HOUSE CONSIGNMENT.CONSIGNOR.ADDRESS.Street and number</t>
  </si>
  <si>
    <t>IE029.CONSIGNMENT.HOUSE CONSIGNMENT.CONSIGNOR.ADDRESS.Postcode</t>
  </si>
  <si>
    <t>IE029.CONSIGNMENT.HOUSE CONSIGNMENT.CONSIGNOR.ADDRESS.City</t>
  </si>
  <si>
    <t>IE029.CONSIGNMENT.HOUSE CONSIGNMENT.CONSIGNOR.ADDRESS.Country</t>
  </si>
  <si>
    <t>IE029.CONSIGNMENT.HOUSE CONSIGNMENT.CONSIGNEE</t>
  </si>
  <si>
    <t>C002;  R011</t>
  </si>
  <si>
    <t>IE029.CONSIGNMENT.HOUSE CONSIGNMENT.CONSIGNEE.Identification number</t>
  </si>
  <si>
    <t xml:space="preserve"> Following DIH harmonisation activity outcome, DE to be renamed to Identification number
As per webex on 24/10/2018, C0250 was added in ADDRESS DG and DI Name. and R0840 will be assigned to identification number DI.</t>
  </si>
  <si>
    <t>IE029.CONSIGNMENT.HOUSE CONSIGNMENT.CONSIGNEE.Name</t>
  </si>
  <si>
    <t>IE029.CONSIGNMENT.HOUSE CONSIGNMENT.CONSIGNEE.ADDRESS</t>
  </si>
  <si>
    <t>IE029.CONSIGNMENT.HOUSE CONSIGNMENT.CONSIGNEE.ADDRESS.Street and number</t>
  </si>
  <si>
    <t>IE029.CONSIGNMENT.HOUSE CONSIGNMENT.CONSIGNEE.ADDRESS.Postcode</t>
  </si>
  <si>
    <t xml:space="preserve">"Following DIH harmonisation activity outcome (as communicated on 20180907) data element Postcode format will change to an..10. 
As per workshop at 24/10/2018: A new condition (C0505)will be created with the following content: ""IF the value of Country data item exists in CL505 THEN the Postcode is Optional ELSE the Postcode is Required""
The condition C0505 will be attached to 'Postcode' - Action 308"
</t>
  </si>
  <si>
    <t>IE029.CONSIGNMENT.HOUSE CONSIGNMENT.CONSIGNEE.ADDRESS.City</t>
  </si>
  <si>
    <t>IE029.CONSIGNMENT.HOUSE CONSIGNMENT.CONSIGNEE.ADDRESS.Country</t>
  </si>
  <si>
    <t>IE029.CONSIGNMENT.HOUSE CONSIGNMENT.ADDITIONAL SUPPLY CHAIN ACTOR</t>
  </si>
  <si>
    <t>IE029.CONSIGNMENT.HOUSE CONSIGNMENT.ADDITIONAL SUPPLY CHAIN ACTOR.Sequence number</t>
  </si>
  <si>
    <t>IE029.CONSIGNMENT.HOUSE CONSIGNMENT.ADDITIONAL SUPPLY CHAIN ACTOR.Role</t>
  </si>
  <si>
    <t>IE029.CONSIGNMENT.HOUSE CONSIGNMENT.ADDITIONAL SUPPLY CHAIN ACTOR.Identification number</t>
  </si>
  <si>
    <t>IE029.CONSIGNMENT.HOUSE CONSIGNMENT.DEPARTURE TRANSPORT MEANS</t>
  </si>
  <si>
    <t>As per workshop of 20180828 decision, dg multiplicity will change to 999x
General rule: When the conversion of a data element is not feasible then the parent data group is tagged as "No pass" else is tagged as "Pass"</t>
  </si>
  <si>
    <t>IE029.CONSIGNMENT.HOUSE CONSIGNMENT.DEPARTURE TRANSPORT MEANS.Sequence number</t>
  </si>
  <si>
    <t>IE029.CONSIGNMENT.HOUSE CONSIGNMENT.DEPARTURE TRANSPORT MEANS.Type of identification</t>
  </si>
  <si>
    <t>IE029.CONSIGNMENT.HOUSE CONSIGNMENT.DEPARTURE TRANSPORT MEANS.Identification number</t>
  </si>
  <si>
    <t xml:space="preserve"> TR0035;
TR9090</t>
  </si>
  <si>
    <t>IE029.CONSIGNMENT.HOUSE CONSIGNMENT.DEPARTURE TRANSPORT MEANS.Nationality</t>
  </si>
  <si>
    <t>IE029.CONSIGNMENT.HOUSE CONSIGNMENT.PREVIOUS DOCUMENTS</t>
  </si>
  <si>
    <t>IE029.CONSIGNMENT.HOUSE CONSIGNMENT.PREVIOUS DOCUMENTS.Sequence number</t>
  </si>
  <si>
    <t>IE029.CONSIGNMENT.HOUSE CONSIGNMENT.PREVIOUS DOCUMENTS.Security indicator from export declaration</t>
  </si>
  <si>
    <t>IE029.CONSIGNMENT.HOUSE CONSIGNMENT.PREVIOUS DOCUMENTS.Type</t>
  </si>
  <si>
    <t>IE029.CONSIGNMENT.HOUSE CONSIGNMENT.PREVIOUS DOCUMENTS.Reference number</t>
  </si>
  <si>
    <t>IE029.CONSIGNMENT.HOUSE CONSIGNMENT.PREVIOUS DOCUMENTS.Complement of information</t>
  </si>
  <si>
    <t>IE029.CONSIGNMENT.HOUSE CONSIGNMENT.TRANSPORT DOCUMENT</t>
  </si>
  <si>
    <t>IE029.CONSIGNMENT.HOUSE CONSIGNMENT.TRANSPORT DOCUMENT.Sequence number</t>
  </si>
  <si>
    <t>IE029.CONSIGNMENT.HOUSE CONSIGNMENT.TRANSPORT DOCUMENT.Type</t>
  </si>
  <si>
    <t>1.Following DIH Harmonisation process outcome, CL013 will be replaced with CL754 currently used in ICS2.
2.Following DIH Harmonisation process outcome, DE will be renamed to Type and format will be set to an4
3. As per webex of 20181220 decision, R0057, R0059, R0079, R0080, R0985, R0991 should be removed from all External Domain IEs.</t>
  </si>
  <si>
    <t>IE029.CONSIGNMENT.HOUSE CONSIGNMENT.TRANSPORT DOCUMENT.Reference number</t>
  </si>
  <si>
    <t>IE029.CONSIGNMENT.HOUSE CONSIGNMENT.TRANSPORT CHARGES</t>
  </si>
  <si>
    <t>Following DIH Harmonisation process outcome, Data Group 'FREIGHT' will be renamed to 'TRANSPORT CHARGES' </t>
  </si>
  <si>
    <t>IE029.CONSIGNMENT.HOUSE CONSIGNMENT.TRANSPORT CHARGES.Method of payment</t>
  </si>
  <si>
    <t>Following DIH Harmonisation process outcome, Data Element 'Transport charges method of payment' will be renamed to 'Method of payment' </t>
  </si>
  <si>
    <t>IE029.CONSIGNMENT.HOUSE CONSIGNMENT.UCR</t>
  </si>
  <si>
    <t>IE029.CONSIGNMENT.HOUSE CONSIGNMENT.UCR.Reference number</t>
  </si>
  <si>
    <t>Formatting discrepancies also in case of upgrade (same issue with AES)</t>
  </si>
  <si>
    <t>IE029.CONSIGNMENT.HOUSE CONSIGNMENT.CONSIGNMENT ITEM</t>
  </si>
  <si>
    <t>IE029.CONSIGNMENT.HOUSE CONSIGNMENT.CONSIGNMENT ITEM.Sequence number</t>
  </si>
  <si>
    <t>IE029.CONSIGNMENT.HOUSE CONSIGNMENT.CONSIGNMENT ITEM.Goods item number</t>
  </si>
  <si>
    <t>IE029.CONSIGNMENT.HOUSE CONSIGNMENT.CONSIGNMENT ITEM.Declaration type</t>
  </si>
  <si>
    <t>IE029.CONSIGNMENT.HOUSE CONSIGNMENT.CONSIGNMENT ITEM.Country of dispatch</t>
  </si>
  <si>
    <t>a2 </t>
  </si>
  <si>
    <t>IE029.CONSIGNMENT.HOUSE CONSIGNMENT.CONSIGNMENT ITEM.Country of destination</t>
  </si>
  <si>
    <t>IE029.CONSIGNMENT.HOUSE CONSIGNMENT.CONSIGNMENT ITEM.CONSIGNEE</t>
  </si>
  <si>
    <t xml:space="preserve">1. According to the workshop decision on 20180725 the CONSIGNEE will be added also in the following levels: 
•CONSIGNMENT. CONSIGNEE ((TDA) can be used for ENS) 
•CONSIGNMENT.HOUSE CONSIGNMENT. CONSIGNEE (3/9 used for AES and Transit) 
•CONSIGNMENT.HOUSE CONSIGNMENT.CONSIGNMENT ITEM level. CONSIGNEE ((TDA) can be used for ENS)
2. Due to new IE structure C0338 will be replaced by C0337
</t>
  </si>
  <si>
    <t>IE029.CONSIGNMENT.HOUSE CONSIGNMENT.CONSIGNMENT ITEM.CONSIGNEE.Identification number</t>
  </si>
  <si>
    <t>IE029.CONSIGNMENT.HOUSE CONSIGNMENT.CONSIGNMENT ITEM.CONSIGNEE.Name</t>
  </si>
  <si>
    <t>IE029.CONSIGNMENT.HOUSE CONSIGNMENT.CONSIGNMENT ITEM.CONSIGNEE.ADDRESS</t>
  </si>
  <si>
    <t>IE029.CONSIGNMENT.HOUSE CONSIGNMENT.CONSIGNMENT ITEM.CONSIGNEE.ADDRESS.Street and number</t>
  </si>
  <si>
    <t>IE029.CONSIGNMENT.HOUSE CONSIGNMENT.CONSIGNMENT ITEM.CONSIGNEE.ADDRESS.Postcode</t>
  </si>
  <si>
    <t>IE029.CONSIGNMENT.HOUSE CONSIGNMENT.CONSIGNMENT ITEM.CONSIGNEE.ADDRESS.City</t>
  </si>
  <si>
    <t>IE029.CONSIGNMENT.HOUSE CONSIGNMENT.CONSIGNMENT ITEM.CONSIGNEE.ADDRESS.Country</t>
  </si>
  <si>
    <t>IE029.CONSIGNMENT.HOUSE CONSIGNMENT.CONSIGNMENT ITEM.ADDITIONAL SUPPLY CHAIN ACTOR</t>
  </si>
  <si>
    <t>No issue for SD (downgrade- acceptable loss of information). For Upgrade: 
Denoted 'C' as per Annex B and C0342 should be suspended
Following DIH harmonisation activity outcome,
Data Group 'ADDITIONAL SUPPLY CHAIN ACTOR(S) IDENTIFICATION N°' will be renamed to 'ADDITIONAL SUPPLY CHAIN ACTOR' and its optionality will be set to 'D'.
1st Data Element: 'Role code' will be renamed to 'Role' 
2nd Data Element: 'Identifier' will be renamed to 'Identification number'</t>
  </si>
  <si>
    <t>IE029.CONSIGNMENT.HOUSE CONSIGNMENT.CONSIGNMENT ITEM.ADDITIONAL SUPPLY CHAIN ACTOR.Sequence number</t>
  </si>
  <si>
    <t>IE029.CONSIGNMENT.HOUSE CONSIGNMENT.CONSIGNMENT ITEM.ADDITIONAL SUPPLY CHAIN ACTOR.Role</t>
  </si>
  <si>
    <t>IE029.CONSIGNMENT.HOUSE CONSIGNMENT.CONSIGNMENT ITEM.ADDITIONAL SUPPLY CHAIN ACTOR.Identification number</t>
  </si>
  <si>
    <t>Following DIH harmonisation activity outcome,
Data Group 'ADDITIONAL SUPPLY CHAIN ACTOR(S) IDENTIFICATION N°' will be renamed to 'ADDITIONAL SUPPLY CHAIN ACTOR' and its optionality will be set to 'O'.
1st Data Element: 'Role code' will be renamed to 'Role' with optionality 'O'
2nd Data Element: 'Identifier' will be renamed to 'Identification number' with optionality 'O'</t>
  </si>
  <si>
    <t>IE029.CONSIGNMENT.HOUSE CONSIGNMENT.CONSIGNMENT ITEM.COMMODITY</t>
  </si>
  <si>
    <t>Proposal by DE (TP3011: During TP status is 'R'). C0171 should be reconsidered (remove it) since the master CONSIGNMENT ITEM level will be permanently removed.
According to changes in ANEX B, Data Group will be renamed from COMMODITY to COMMODITY CODE. </t>
  </si>
  <si>
    <t>IE029.CONSIGNMENT.HOUSE CONSIGNMENT.CONSIGNMENT ITEM.COMMODITY.Description of goods</t>
  </si>
  <si>
    <t>IE029.CONSIGNMENT.HOUSE CONSIGNMENT.CONSIGNMENT ITEM.COMMODITY.CUS code</t>
  </si>
  <si>
    <t>IE029.CONSIGNMENT.HOUSE CONSIGNMENT.CONSIGNMENT ITEM.COMMODITY.COMMODITY CODE</t>
  </si>
  <si>
    <t>IE029.CONSIGNMENT.HOUSE CONSIGNMENT.CONSIGNMENT ITEM.COMMODITY.COMMODITY CODE.Harmonised system sub-heading code</t>
  </si>
  <si>
    <t>C015; 
R060;
R470</t>
  </si>
  <si>
    <t>1. Data Element 'Commodity code – Combined Nomenclature code' was permanently split into two Data Elements; Data Element 'Harmonized System sub-heading code' and Data Element 'Combined nomenclature code'.
2. Format of Data Element 'Harmonized System sub-heading code' will be an6
3. Optionality of Data Element 'Harmonised System Subheading code' will be 'R' (since this information is related to Common Domain)
4. R0470 will aplly in both Data Elements since it is an explanatory one.
5. CL142 will be attached to 'Harmonized System sub-heading code' .
6. As per webex on 13/11/2018, R0470 will be removed and R0060 sill be assigned.</t>
  </si>
  <si>
    <t>IE029.CONSIGNMENT.HOUSE CONSIGNMENT.CONSIGNMENT ITEM.COMMODITY.COMMODITY CODE.Combined nomenclature code</t>
  </si>
  <si>
    <t>IE029.CONSIGNMENT.HOUSE CONSIGNMENT.CONSIGNMENT ITEM.COMMODITY.DANGEROUS GOODS</t>
  </si>
  <si>
    <t>C0186</t>
  </si>
  <si>
    <t>IE029.CONSIGNMENT.HOUSE CONSIGNMENT.CONSIGNMENT ITEM.COMMODITY.DANGEROUS GOODS.Sequence number</t>
  </si>
  <si>
    <t>IE029.CONSIGNMENT.HOUSE CONSIGNMENT.CONSIGNMENT ITEM.COMMODITY.DANGEROUS GOODS.UN Number</t>
  </si>
  <si>
    <t>IE029.CONSIGNMENT.HOUSE CONSIGNMENT.CONSIGNMENT ITEM.COMMODITY.GOODS MEASURE</t>
  </si>
  <si>
    <t>General rule: When the conversion of a data element is not feasible then the parent data group is tagged as "No pass" else is tagged as "Pass"</t>
  </si>
  <si>
    <t>IE029.CONSIGNMENT.HOUSE CONSIGNMENT.CONSIGNMENT ITEM.COMMODITY.GOODS MEASURE.Gross mass</t>
  </si>
  <si>
    <t>G0700</t>
  </si>
  <si>
    <t>IE029.CONSIGNMENT.HOUSE CONSIGNMENT.CONSIGNMENT ITEM.COMMODITY.GOODS MEASURE.Net mass</t>
  </si>
  <si>
    <t>IE029.CONSIGNMENT.HOUSE CONSIGNMENT.CONSIGNMENT ITEM.PACKAGING</t>
  </si>
  <si>
    <t>IE029.CONSIGNMENT.HOUSE CONSIGNMENT.CONSIGNMENT ITEM.PACKAGING.Sequence number</t>
  </si>
  <si>
    <t>IE029.CONSIGNMENT.HOUSE CONSIGNMENT.CONSIGNMENT ITEM.PACKAGING.Type of packages</t>
  </si>
  <si>
    <t>Format to be changed from an...2 to a2</t>
  </si>
  <si>
    <t>IE029.CONSIGNMENT.HOUSE CONSIGNMENT.CONSIGNMENT ITEM.PACKAGING.Number of packages</t>
  </si>
  <si>
    <t>C0060; R0021; R0364</t>
  </si>
  <si>
    <t xml:space="preserve">"Two new code list will be created in order to be applied in C0060. 
a. CLxxx- ‘BULK Type of packages’  with the values (UNECE rec 21 : ‘VQ’, ‘VG’, ‘VL’,  ‘VY’,’VR’,'VS' or ‘VO’)
b. CLxxx- ‘UNPACKED Type of packages’ with the values (UNECE rec 21 : ‘NE’, 'NF' or 'NG')
"
</t>
  </si>
  <si>
    <t>IE029.CONSIGNMENT.HOUSE CONSIGNMENT.CONSIGNMENT ITEM.PACKAGING.Shipping marks</t>
  </si>
  <si>
    <t>C0060</t>
  </si>
  <si>
    <t>IE029.CONSIGNMENT.HOUSE CONSIGNMENT.CONSIGNMENT ITEM.ADDITIONAL INFORMATION</t>
  </si>
  <si>
    <t>Following DIH harmonisation activity outcome, new instance of DG will be added on Consingment level. Therefore C0338 is assigned to the DG and optionality is set to D.
As per webex of 20181220 decision, R0057, R0059, R0079, R0080, R0985, R0991 should be removed from all External Domain IEs.
As per webex of 20181220 decision, R0057, R0059, R0079, R0080, R0985, R0991 should be removed from all External Domain IEs.</t>
  </si>
  <si>
    <t>IE029.CONSIGNMENT.HOUSE CONSIGNMENT.CONSIGNMENT ITEM.ADDITIONAL INFORMATION.Sequence number</t>
  </si>
  <si>
    <t>IE029.CONSIGNMENT.HOUSE CONSIGNMENT.CONSIGNMENT ITEM.ADDITIONAL INFORMATION.Code</t>
  </si>
  <si>
    <t>R0058 Rule will be applicable only to Common Domain messages with the following wording: 
‘IF the first character is a letter no validation will be performed
IF the first character is a digit then validation against CL039 will be performed’
New Rule will be created R0991, applicable only to External Domain messages, with the following wording:
‘IF the first character is a letter then validation against national code list will be performed
IF the first character is a digit then validation against CL039 will be performed’
According to workshop decision on 28/08/2018 DE the following changes will be also implemented: 
1. DE 'Additional Information' will be renamed to 'Code' and 'Free Text' to 'Text'.
2. New Rule to be created (R0985) with the following wording ‘Only Union codes to be exchanged in common domain.’
3.As per webex of 20181220 decision, R0057, R0059, R0079, R0080, R0985, R0991 should be removed from all External Domain IEs.</t>
  </si>
  <si>
    <t>IE029.CONSIGNMENT.HOUSE CONSIGNMENT.CONSIGNMENT ITEM.ADDITIONAL INFORMATION.Text</t>
  </si>
  <si>
    <t>IE029.CONSIGNMENT.HOUSE CONSIGNMENT.CONSIGNMENT ITEM.SUPPORTING DOCUMENTS</t>
  </si>
  <si>
    <t>1. Following DIH harmonisation outcome, DG will be renamed to "Supporting Documents".
2. C903 contains the Declaration type ' TIR. As per mapping, the Declaration type in NCTS P4 is mapped with DE 1/3 (Transit Declation/ Prooof of Customs status type). For the latter, TIR code is not foreseen. Based on the above analysis, in the Downgrade scenario C903 cannot be violated.
3. As per DIH activity outcome a new DG instance will be added uncer consignment level, therefore C0338 will be assinged.</t>
  </si>
  <si>
    <t>IE029.CONSIGNMENT.HOUSE CONSIGNMENT.CONSIGNMENT ITEM.SUPPORTING DOCUMENTS.Sequence number</t>
  </si>
  <si>
    <t>IE029.CONSIGNMENT.HOUSE CONSIGNMENT.CONSIGNMENT ITEM.SUPPORTING DOCUMENTS.Type</t>
  </si>
  <si>
    <t>1. CL013 contains only an4 values in NCTS P4. No blocking issue for Upgrade.
2. As per DIH activity outcome, DI will be renamed to Type.
3. As per webex of 20181220 decision, R0057, R0059, R0079, R0080, R0985, R0991 should be removed from all External Domain IEs.</t>
  </si>
  <si>
    <t>IE029.CONSIGNMENT.HOUSE CONSIGNMENT.CONSIGNMENT ITEM.SUPPORTING DOCUMENTS.Reference number</t>
  </si>
  <si>
    <t>IE029.CONSIGNMENT.HOUSE CONSIGNMENT.CONSIGNMENT ITEM.SUPPORTING DOCUMENTS.Complement of information</t>
  </si>
  <si>
    <t>IE029.CONSIGNMENT.HOUSE CONSIGNMENT.CONSIGNMENT ITEM.PREVIOUS DOCUMENTS</t>
  </si>
  <si>
    <t>IE029.CONSIGNMENT.HOUSE CONSIGNMENT.CONSIGNMENT ITEM.PREVIOUS DOCUMENTS.Sequence number</t>
  </si>
  <si>
    <t>IE029.CONSIGNMENT.HOUSE CONSIGNMENT.CONSIGNMENT ITEM.PREVIOUS DOCUMENTS.Type</t>
  </si>
  <si>
    <t>IE029.CONSIGNMENT.HOUSE CONSIGNMENT.CONSIGNMENT ITEM.PREVIOUS DOCUMENTS.Reference number</t>
  </si>
  <si>
    <t>IE029.CONSIGNMENT.HOUSE CONSIGNMENT.CONSIGNMENT ITEM.PREVIOUS DOCUMENTS.Complement of information</t>
  </si>
  <si>
    <t>IE029.CONSIGNMENT.HOUSE CONSIGNMENT.CONSIGNMENT ITEM.TRANSPORT CHARGES</t>
  </si>
  <si>
    <t>IE029.CONSIGNMENT.HOUSE CONSIGNMENT.CONSIGNMENT ITEM.TRANSPORT CHARGES.Method of payment</t>
  </si>
  <si>
    <t>IE029.CONSIGNMENT.HOUSE CONSIGNMENT.CONSIGNMENT ITEM.UCR</t>
  </si>
  <si>
    <t>IE029.CONSIGNMENT.HOUSE CONSIGNMENT.CONSIGNMENT ITEM.UCR.Reference number</t>
  </si>
  <si>
    <t>IE038</t>
  </si>
  <si>
    <t>IE038.TRANSIT OPERATION</t>
  </si>
  <si>
    <t>IE038.TRANSIT OPERATION.MRN</t>
  </si>
  <si>
    <t>IE038.TRANSIT OPERATION.Declaration type</t>
  </si>
  <si>
    <t>IE038.TRANSIT OPERATION.TIR Carnet number</t>
  </si>
  <si>
    <t>During Transition Period, a function will be applied so in case that 'P4. PRODUCED DOCUMENTS/CERTIFICATES.Document type' = '952' then the content of 'P4. PRODUCED DOCUMENTS/CERTIFICATES.Document reference' data item will  be transferred in  the P5.TIR Carnet Number.</t>
  </si>
  <si>
    <t>IE038.TRANSIT OPERATION.Declaration acceptance date</t>
  </si>
  <si>
    <t>IE038.TRANSIT OPERATION.Release date</t>
  </si>
  <si>
    <t>IE038.TRANSIT OPERATION.Country of dispatch</t>
  </si>
  <si>
    <t>IE038.TRANSIT OPERATION.Security</t>
  </si>
  <si>
    <t>IE038.TRANSIT OPERATION.Reduced dataset indicator</t>
  </si>
  <si>
    <t>IE038.TRANSIT OPERATION.Mode of transport at the border</t>
  </si>
  <si>
    <t>IE038.TRANSIT OPERATION.Specific circumstance indicator</t>
  </si>
  <si>
    <t>IE038.TRANSIT OPERATION.Total number of items</t>
  </si>
  <si>
    <t>Every common value of the codelist (CL096) will be retained during the transition period while the other ones will be dropped.
As per webex on 24/10/2018, “Specific circumstance indicator” optionality was changed from 'D' to 'O'. C0186 will be removed.</t>
  </si>
  <si>
    <t>IE038.TRANSIT OPERATION.Total number of packages</t>
  </si>
  <si>
    <t>IE038.TRANSIT OPERATION.Total gross mass</t>
  </si>
  <si>
    <t>IE038.TRANSIT OPERATION.Binding itinerary</t>
  </si>
  <si>
    <t>IE038.TRANSIT OPERATION.Status</t>
  </si>
  <si>
    <t>TRANSIT OPERATION_Status</t>
  </si>
  <si>
    <t>CL153</t>
  </si>
  <si>
    <t>IE038.CUSTOMS OFFICE OF DEPARTURE</t>
  </si>
  <si>
    <t>IE038.CUSTOMS OFFICE OF DEPARTURE.Reference number</t>
  </si>
  <si>
    <t>IE038.CUSTOMS OFFICE OF DESTINATION</t>
  </si>
  <si>
    <t xml:space="preserve">MESSAGE - (DESTINATION) CUSTOMS OFFICE. </t>
  </si>
  <si>
    <t>IE038.CUSTOMS OFFICE OF DESTINATION.Reference number</t>
  </si>
  <si>
    <t>IE038.CUSTOMS OFFICE OF TRANSIT</t>
  </si>
  <si>
    <t>IE038.CUSTOMS OFFICE OF TRANSIT.Sequence number</t>
  </si>
  <si>
    <t>IE038.CUSTOMS OFFICE OF TRANSIT.Reference number</t>
  </si>
  <si>
    <t>IE038.CUSTOMS OFFICE OF TRANSIT.Arrival date and time (estimated)</t>
  </si>
  <si>
    <t>IE038.CUSTOMS OFFICE OF EXIT FOR TRANSIT</t>
  </si>
  <si>
    <t>Name of newly introdcuded element agreed during webex of 20180911
R0918 assigned to data element</t>
  </si>
  <si>
    <t>IE038.CUSTOMS OFFICE OF EXIT FOR TRANSIT.Sequence number</t>
  </si>
  <si>
    <t>IE038.CUSTOMS OFFICE OF EXIT FOR TRANSIT.Reference number</t>
  </si>
  <si>
    <t>IE038.CUSTOMS OFFICE OF REQUEST</t>
  </si>
  <si>
    <t xml:space="preserve">MESSAGE - (REQUESTER) CUSTOMS OFFICE. </t>
  </si>
  <si>
    <t>IE038.CUSTOMS OFFICE OF REQUEST.Reference number</t>
  </si>
  <si>
    <t>MESSAGE - (REQUESTER) CUSTOMS OFFICE. Reference number</t>
  </si>
  <si>
    <t>IE038.HOLDER OF THE TRANSIT PROCEDURE</t>
  </si>
  <si>
    <t>IE038.HOLDER OF THE TRANSIT PROCEDURE.Identification number</t>
  </si>
  <si>
    <t>IE038.HOLDER OF THE TRANSIT PROCEDURE.TIR holder identification number</t>
  </si>
  <si>
    <t>IE038.HOLDER OF THE TRANSIT PROCEDURE.Name</t>
  </si>
  <si>
    <t>IE038.HOLDER OF THE TRANSIT PROCEDURE.ADDRESS</t>
  </si>
  <si>
    <t>IE038.HOLDER OF THE TRANSIT PROCEDURE.ADDRESS.Street and number</t>
  </si>
  <si>
    <t>IE038.HOLDER OF THE TRANSIT PROCEDURE.ADDRESS.Postcode</t>
  </si>
  <si>
    <t>IE038.HOLDER OF THE TRANSIT PROCEDURE.ADDRESS.City</t>
  </si>
  <si>
    <t>IE038.HOLDER OF THE TRANSIT PROCEDURE.ADDRESS.Country</t>
  </si>
  <si>
    <t>IE038.CONTROL RESULT</t>
  </si>
  <si>
    <t xml:space="preserve">MESSAGE - CONTROL RESULT. </t>
  </si>
  <si>
    <t>IE038.CONTROL RESULT.Code</t>
  </si>
  <si>
    <t>IE038.CONTROL RESULT.Limit date</t>
  </si>
  <si>
    <t>IE038.CONTROL RESULT.Text</t>
  </si>
  <si>
    <t>IE038.CONTROL RESULT.Risk analysis identification</t>
  </si>
  <si>
    <t>IE038.RISK ANALYSIS</t>
  </si>
  <si>
    <t xml:space="preserve">MESSAGE - RISK ANALYSIS. </t>
  </si>
  <si>
    <t>IE038.RISK ANALYSIS.Sequence number</t>
  </si>
  <si>
    <t>IE038.RISK ANALYSIS.Item number</t>
  </si>
  <si>
    <t>IE038.RISK ANALYSIS.RISK ANALYSIS RESULT</t>
  </si>
  <si>
    <t>IE038.RISK ANALYSIS.RISK ANALYSIS RESULT.Code</t>
  </si>
  <si>
    <t xml:space="preserve">As per TSS Harmonization, ‘Control Recommendation Text’ was renamed to ‘Control recommendation text’. </t>
  </si>
  <si>
    <t>FD233</t>
  </si>
  <si>
    <t>IE038.RISK ANALYSIS.RISK ANALYSIS RESULT.Text</t>
  </si>
  <si>
    <t xml:space="preserve">It was verified that that the IE001 will be sent from OoExp to OoExt only when the control results in the RISK ANALYSIS group are satisfactory. Thus the RISK ANALYSIS.CONTROL RESULT group can be always present and subsequently the data item Control Result Coded shall be present. Based on the latter, for the upgrade conversion the convertor has to fill in a satisfactory code value (taken from IE001.CONTROL RESULT.Control Result Code)._x000D_
</t>
  </si>
  <si>
    <t>IE038.CONSIGNMENT</t>
  </si>
  <si>
    <t>IE038.CONSIGNMENT.Container indicator</t>
  </si>
  <si>
    <t>IE038.CONSIGNMENT.Inland mode of transport</t>
  </si>
  <si>
    <t>IE038.CONSIGNMENT.Country of destination</t>
  </si>
  <si>
    <t>IE038.CONSIGNMENT.CARRIER</t>
  </si>
  <si>
    <t xml:space="preserve">MESSAGE - (CARRIER) TRADER. </t>
  </si>
  <si>
    <t>IE038.CONSIGNMENT.CARRIER.Identification number</t>
  </si>
  <si>
    <t>IE038.CONSIGNMENT.CARRIER.COMMUNICATION</t>
  </si>
  <si>
    <t>IE038.CONSIGNMENT.CARRIER.COMMUNICATION.Type</t>
  </si>
  <si>
    <t>IE038.CONSIGNMENT.CARRIER.COMMUNICATION.Identifier</t>
  </si>
  <si>
    <t>IE038.CONSIGNMENT.CONSIGNOR</t>
  </si>
  <si>
    <t xml:space="preserve">MESSAGE - (CONSIGNOR) TRADER. </t>
  </si>
  <si>
    <t>IE038.CONSIGNMENT.CONSIGNOR.Identification number</t>
  </si>
  <si>
    <t>MESSAGE - (CONSIGNOR) TRADER. TIN</t>
  </si>
  <si>
    <t>IE038.CONSIGNMENT.CONSIGNOR.Name</t>
  </si>
  <si>
    <t>MESSAGE - (CONSIGNOR) TRADER. Name</t>
  </si>
  <si>
    <t>IE038.CONSIGNMENT.CONSIGNOR.ADDRESS</t>
  </si>
  <si>
    <t>IE038.CONSIGNMENT.CONSIGNOR.ADDRESS.Street and number</t>
  </si>
  <si>
    <t>MESSAGE - (CONSIGNOR) TRADER. Street and number</t>
  </si>
  <si>
    <t>IE038.CONSIGNMENT.CONSIGNOR.ADDRESS.Postcode</t>
  </si>
  <si>
    <t>MESSAGE - (CONSIGNOR) TRADER. Postal Code</t>
  </si>
  <si>
    <t>IE038.CONSIGNMENT.CONSIGNOR.ADDRESS.City</t>
  </si>
  <si>
    <t>MESSAGE - (CONSIGNOR) TRADER. City</t>
  </si>
  <si>
    <t>IE038.CONSIGNMENT.CONSIGNOR.ADDRESS.Country</t>
  </si>
  <si>
    <t>MESSAGE - (CONSIGNOR) TRADER. Country code</t>
  </si>
  <si>
    <t>IE038.CONSIGNMENT.CONSIGNEE</t>
  </si>
  <si>
    <t>IE038.CONSIGNMENT.CONSIGNEE.Identification number</t>
  </si>
  <si>
    <t>IE038.CONSIGNMENT.CONSIGNEE.Name</t>
  </si>
  <si>
    <t>IE038.CONSIGNMENT.CONSIGNEE.ADDRESS</t>
  </si>
  <si>
    <t>IE038.CONSIGNMENT.CONSIGNEE.ADDRESS.Street and number</t>
  </si>
  <si>
    <t>IE038.CONSIGNMENT.CONSIGNEE.ADDRESS.Postcode</t>
  </si>
  <si>
    <t>IE038.CONSIGNMENT.CONSIGNEE.ADDRESS.City</t>
  </si>
  <si>
    <t>IE038.CONSIGNMENT.CONSIGNEE.ADDRESS.Country</t>
  </si>
  <si>
    <t>IE038.CONSIGNMENT.ADDITIONAL SUPPLY CHAIN ACTOR</t>
  </si>
  <si>
    <t>IE038.CONSIGNMENT.ADDITIONAL SUPPLY CHAIN ACTOR.Sequence number</t>
  </si>
  <si>
    <t>IE038.CONSIGNMENT.ADDITIONAL SUPPLY CHAIN ACTOR.Role</t>
  </si>
  <si>
    <t>IE038.CONSIGNMENT.ADDITIONAL SUPPLY CHAIN ACTOR.Identification number</t>
  </si>
  <si>
    <t>IE038.CONSIGNMENT.TRANSPORT EQUIPMENT</t>
  </si>
  <si>
    <t>IE038.CONSIGNMENT.TRANSPORT EQUIPMENT.Sequence number</t>
  </si>
  <si>
    <t>IE038.CONSIGNMENT.TRANSPORT EQUIPMENT.Container identification number</t>
  </si>
  <si>
    <t>IE038.CONSIGNMENT.TRANSPORT EQUIPMENT.Number of seals</t>
  </si>
  <si>
    <t>IE038.CONSIGNMENT.TRANSPORT EQUIPMENT.SEAL</t>
  </si>
  <si>
    <t>IE038.CONSIGNMENT.TRANSPORT EQUIPMENT.SEAL.Sequence number</t>
  </si>
  <si>
    <t>IE038.CONSIGNMENT.TRANSPORT EQUIPMENT.SEAL.Identifier</t>
  </si>
  <si>
    <t>IE038.CONSIGNMENT.TRANSPORT EQUIPMENT.GOODS REFERENCE</t>
  </si>
  <si>
    <t>IE038.CONSIGNMENT.TRANSPORT EQUIPMENT.GOODS REFERENCE.Sequence number</t>
  </si>
  <si>
    <t>IE038.CONSIGNMENT.TRANSPORT EQUIPMENT.GOODS REFERENCE.Goods item identifier</t>
  </si>
  <si>
    <t xml:space="preserve">New Rule, R0987: 
"Each 'sequence number' is unique for the data group it belongs to. The sequence numbers shall be numbered in a sequential fashion, starting from '1' for the first iteration of the data group and incrementing the numbering by '1' for each iteration".
</t>
  </si>
  <si>
    <t>IE038.CONSIGNMENT.DEPARTURE TRANSPORT MEANS</t>
  </si>
  <si>
    <t>IE038.CONSIGNMENT.DEPARTURE TRANSPORT MEANS.Sequence number</t>
  </si>
  <si>
    <t>IE038.CONSIGNMENT.DEPARTURE TRANSPORT MEANS.Type of identification</t>
  </si>
  <si>
    <t>DE will not be used during the Transition Period.</t>
  </si>
  <si>
    <t>Loss of information is acceptable.</t>
  </si>
  <si>
    <t>IE038.CONSIGNMENT.DEPARTURE TRANSPORT MEANS.Identification number</t>
  </si>
  <si>
    <t>IE038.CONSIGNMENT.DEPARTURE TRANSPORT MEANS.Nationality</t>
  </si>
  <si>
    <t>IE038.CONSIGNMENT.COUNTRIES OF ROUTING OF CONSIGNMENT</t>
  </si>
  <si>
    <t xml:space="preserve">MESSAGE - ITINERARY. </t>
  </si>
  <si>
    <t>IE038.CONSIGNMENT.COUNTRIES OF ROUTING OF CONSIGNMENT.Sequence number</t>
  </si>
  <si>
    <t>IE038.CONSIGNMENT.COUNTRIES OF ROUTING OF CONSIGNMENT.Country</t>
  </si>
  <si>
    <t>IE038.CONSIGNMENT.ACTIVE BORDER TRANSPORT MEANS</t>
  </si>
  <si>
    <t>IE038.CONSIGNMENT.ACTIVE BORDER TRANSPORT MEANS.Type of identification</t>
  </si>
  <si>
    <t>IE038.CONSIGNMENT.ACTIVE BORDER TRANSPORT MEANS.Identification number</t>
  </si>
  <si>
    <t>IE038.CONSIGNMENT.ACTIVE BORDER TRANSPORT MEANS.Nationality</t>
  </si>
  <si>
    <t>IE038.CONSIGNMENT.ACTIVE BORDER TRANSPORT MEANS.Conveyance reference number</t>
  </si>
  <si>
    <t>IE038.CONSIGNMENT.PLACE OF LOADING</t>
  </si>
  <si>
    <t>IE038.CONSIGNMENT.PLACE OF LOADING.UN LOCODE</t>
  </si>
  <si>
    <t>IE038.CONSIGNMENT.PLACE OF LOADING.Country</t>
  </si>
  <si>
    <t>IE038.CONSIGNMENT.PLACE OF LOADING.Location</t>
  </si>
  <si>
    <t>IE038.CONSIGNMENT.PLACE OF UNLOADING</t>
  </si>
  <si>
    <t>IE038.CONSIGNMENT.PLACE OF UNLOADING.UN LOCODE</t>
  </si>
  <si>
    <t>IE038.CONSIGNMENT.PLACE OF UNLOADING.Country</t>
  </si>
  <si>
    <t>New Rule, R0987:
"Each 'sequence number' is unique for the data group it belongs to. The sequence numbers shall be numbered in a sequential fashion, starting from '1' for the first iteration of the data group and incrementing the numbering by '1' for each iteration".</t>
  </si>
  <si>
    <t>IE038.CONSIGNMENT.PLACE OF UNLOADING.Location</t>
  </si>
  <si>
    <t>IE038.CONSIGNMENT.ADDITIONAL INFORMATION</t>
  </si>
  <si>
    <t>IE038.CONSIGNMENT.ADDITIONAL INFORMATION.Sequence number</t>
  </si>
  <si>
    <t>IE038.CONSIGNMENT.ADDITIONAL INFORMATION.Code</t>
  </si>
  <si>
    <t>IE038.CONSIGNMENT.ADDITIONAL INFORMATION.Text</t>
  </si>
  <si>
    <t>IE038.CONSIGNMENT.SUPPORTING DOCUMENTS</t>
  </si>
  <si>
    <t>IE038.CONSIGNMENT.SUPPORTING DOCUMENTS.Sequence number</t>
  </si>
  <si>
    <t>IE038.CONSIGNMENT.SUPPORTING DOCUMENTS.Type</t>
  </si>
  <si>
    <t>IE038.CONSIGNMENT.SUPPORTING DOCUMENTS.Reference number</t>
  </si>
  <si>
    <t>IE038.CONSIGNMENT.SUPPORTING DOCUMENTS.Complement of information</t>
  </si>
  <si>
    <t>New Rule, R0987: 
"Each 'sequence number' is unique for the data group it belongs to. The sequence numbers shall be numbered in a sequential fashion, starting from '1' for the first iteration of the data group and incrementing the numbering by '1' for each iteration".
To be further assessed whether Data Element 'Sequnce number' is needed here (This is a special document here related to the HC level. There is no relationship to the DOCUMENTS at the ITEM level of P4. Thus there is no need to increase the cardinality of respective DG from 1x to 99x and therefore there is no need a add a Sequence number).</t>
  </si>
  <si>
    <t>IE038.CONSIGNMENT.PREVIOUS DOCUMENTS</t>
  </si>
  <si>
    <t>IE038.CONSIGNMENT.PREVIOUS DOCUMENTS.Sequence number</t>
  </si>
  <si>
    <t>IE038.CONSIGNMENT.PREVIOUS DOCUMENTS.Type</t>
  </si>
  <si>
    <t>IE038.CONSIGNMENT.PREVIOUS DOCUMENTS.Reference number</t>
  </si>
  <si>
    <t>IE038.CONSIGNMENT.PREVIOUS DOCUMENTS.Complement of information</t>
  </si>
  <si>
    <t>IE038.CONSIGNMENT.TRANSPORT DOCUMENT</t>
  </si>
  <si>
    <t>IE038.CONSIGNMENT.TRANSPORT DOCUMENT.Sequence number</t>
  </si>
  <si>
    <t>IE038.CONSIGNMENT.TRANSPORT DOCUMENT.Type</t>
  </si>
  <si>
    <t>IE038.CONSIGNMENT.TRANSPORT DOCUMENT.Reference number</t>
  </si>
  <si>
    <t>IE038.CONSIGNMENT.UCR</t>
  </si>
  <si>
    <t>IE038.CONSIGNMENT.UCR.Reference number</t>
  </si>
  <si>
    <t>FD158</t>
  </si>
  <si>
    <t>IE038.CONSIGNMENT.INCIDENT</t>
  </si>
  <si>
    <t>MESSAGE - EN ROUTE EVENT </t>
  </si>
  <si>
    <t xml:space="preserve">MESSAGE - EN ROUTE EVENT . </t>
  </si>
  <si>
    <t>R240, R241</t>
  </si>
  <si>
    <t>IE038.CONSIGNMENT.INCIDENT.Sequence number</t>
  </si>
  <si>
    <t>IE038.CONSIGNMENT.INCIDENT.Code</t>
  </si>
  <si>
    <t>IE038.CONSIGNMENT.INCIDENT.Details</t>
  </si>
  <si>
    <t>Incident information </t>
  </si>
  <si>
    <t>MESSAGE - EN ROUTE EVENT.INCIDENT. Incident information </t>
  </si>
  <si>
    <t>IE038.CONSIGNMENT.INCIDENT.ENDORSEMENT</t>
  </si>
  <si>
    <t xml:space="preserve">MESSAGE - EN ROUTE EVENT.INCIDENT. </t>
  </si>
  <si>
    <t>IE038.CONSIGNMENT.INCIDENT.ENDORSEMENT.Date</t>
  </si>
  <si>
    <t>MESSAGE - EN ROUTE EVENT.INCIDENT. Endorsement date</t>
  </si>
  <si>
    <t>IE038.CONSIGNMENT.INCIDENT.ENDORSEMENT.Authority</t>
  </si>
  <si>
    <t>MESSAGE - EN ROUTE EVENT.INCIDENT. Endorsement authority</t>
  </si>
  <si>
    <t>IE038.CONSIGNMENT.INCIDENT.ENDORSEMENT.Place</t>
  </si>
  <si>
    <t>MESSAGE - EN ROUTE EVENT.INCIDENT. Endorsement place</t>
  </si>
  <si>
    <t>IE038.CONSIGNMENT.INCIDENT.ENDORSEMENT.Country</t>
  </si>
  <si>
    <t>MESSAGE - EN ROUTE EVENT.INCIDENT. Endorsement country</t>
  </si>
  <si>
    <t>IE038.CONSIGNMENT.INCIDENT.LOCATION</t>
  </si>
  <si>
    <t>IE038.CONSIGNMENT.INCIDENT.LOCATION.Qualifier of identification</t>
  </si>
  <si>
    <t>IE038.CONSIGNMENT.INCIDENT.LOCATION.UN LOCODE</t>
  </si>
  <si>
    <t>Data element will not to be used</t>
  </si>
  <si>
    <t>IE038.CONSIGNMENT.INCIDENT.LOCATION.Country</t>
  </si>
  <si>
    <t>MESSAGE - HEADER - EN ROOUT EVENT. Country code</t>
  </si>
  <si>
    <t>IE038.CONSIGNMENT.INCIDENT.LOCATION.GPS</t>
  </si>
  <si>
    <t>Datagroup will not be used</t>
  </si>
  <si>
    <t>IE038.CONSIGNMENT.INCIDENT.LOCATION.GPS.Latitude</t>
  </si>
  <si>
    <t>IE038.CONSIGNMENT.INCIDENT.LOCATION.GPS.Longitude</t>
  </si>
  <si>
    <t>IE038.CONSIGNMENT.INCIDENT.LOCATION.ADDRESS</t>
  </si>
  <si>
    <t>IE038.CONSIGNMENT.INCIDENT.LOCATION.ADDRESS.Street and number</t>
  </si>
  <si>
    <t>MESSAGE - HEADER - EN ROOUT EVENT. Place</t>
  </si>
  <si>
    <t>During Transition Period, the converter validates the message against stricter rules. Therefore format is restricted to an..35.</t>
  </si>
  <si>
    <t>IE038.CONSIGNMENT.INCIDENT.LOCATION.ADDRESS.Postcode</t>
  </si>
  <si>
    <t>During Transition Period, when no value recorded the converter will pass the 'dash' value to 'Postal code' of NCTS P4. (Same approach with AES).</t>
  </si>
  <si>
    <t>IE038.CONSIGNMENT.INCIDENT.LOCATION.ADDRESS.City</t>
  </si>
  <si>
    <t>IE038.CONSIGNMENT.INCIDENT.TRANSPORT EQUIPMENT</t>
  </si>
  <si>
    <t>IE038.CONSIGNMENT.INCIDENT.TRANSPORT EQUIPMENT.Sequence number</t>
  </si>
  <si>
    <t>No Pass</t>
  </si>
  <si>
    <t>IE038.CONSIGNMENT.INCIDENT.TRANSPORT EQUIPMENT.Container identification number</t>
  </si>
  <si>
    <t>MESSAGE - EN ROUTE EVENT. INCIDENT .CONTAINERS</t>
  </si>
  <si>
    <t>MESSAGE - EN ROUTE EVENT. INCIDENT .CONTAINERS. Container number</t>
  </si>
  <si>
    <t>IE038.CONSIGNMENT.INCIDENT.TRANSPORT EQUIPMENT.Number of seals</t>
  </si>
  <si>
    <t>MESSAGE -  EN ROUTE EVENT. INCIDENT. SEALS INFO</t>
  </si>
  <si>
    <t>MESSAGE -  EN ROUTE EVENT. INCIDENT. SEALS INFO. Seals number</t>
  </si>
  <si>
    <t>R </t>
  </si>
  <si>
    <t>IE038.CONSIGNMENT.INCIDENT.TRANSPORT EQUIPMENT.SEALS</t>
  </si>
  <si>
    <t xml:space="preserve">MESSAGE - HEADER - INCIDENT - SEALS INFO - SEALS ID. </t>
  </si>
  <si>
    <t>DG Repetitions mismatches</t>
  </si>
  <si>
    <t>Αll seals, recorded in NCTSP4, shall be listed under the first container in NCTS.P5</t>
  </si>
  <si>
    <t>IE038.CONSIGNMENT.INCIDENT.TRANSPORT EQUIPMENT.SEALS.Sequence number</t>
  </si>
  <si>
    <t>IE038.CONSIGNMENT.INCIDENT.TRANSPORT EQUIPMENT.SEALS.Identifier</t>
  </si>
  <si>
    <t>MESSAGE - HEADER - INCIDENT - SEALS INFO - SEALS ID. Seals identity</t>
  </si>
  <si>
    <t>IE038.CONSIGNMENT.INCIDENT.TRANSPORT EQUIPMENT.GOODS REFERENCE</t>
  </si>
  <si>
    <t>IE038.CONSIGNMENT.INCIDENT.TRANSPORT EQUIPMENT.GOODS REFERENCE.Sequence number</t>
  </si>
  <si>
    <t>IE038.CONSIGNMENT.INCIDENT.TRANSPORT EQUIPMENT.GOODS REFERENCE.Goods item identifier</t>
  </si>
  <si>
    <t>IE038.CONSIGNMENT.INCIDENT.TRANSHIPMENT</t>
  </si>
  <si>
    <t xml:space="preserve">MESSAGE - INCIDENT - TRANSHIPMENT. </t>
  </si>
  <si>
    <t>IE038.CONSIGNMENT.INCIDENT.TRANSHIPMENT.Container indicator</t>
  </si>
  <si>
    <t>IE038.CONSIGNMENT.INCIDENT.TRANSHIPMENT.TRANSPORT MEANS</t>
  </si>
  <si>
    <t>IE038.CONSIGNMENT.INCIDENT.TRANSHIPMENT.TRANSPORT MEANS.Type of identification</t>
  </si>
  <si>
    <t>IE038.CONSIGNMENT.INCIDENT.TRANSHIPMENT.TRANSPORT MEANS.Identification number</t>
  </si>
  <si>
    <t>MESSAGE - EN ROUTE EVENT. TRANSHIPMENT</t>
  </si>
  <si>
    <t>MESSAGE - EN ROUTE EVENT. TRANSHIPMENT. New transport means identity</t>
  </si>
  <si>
    <t>IE038.CONSIGNMENT.INCIDENT.TRANSHIPMENT.TRANSPORT MEANS.Nationality</t>
  </si>
  <si>
    <t>MESSAGE - EN ROUTE EVENT. TRANSHIPMENT. New transport means nationality</t>
  </si>
  <si>
    <t>IE038.CONSIGNMENT.HOUSE CONSIGNMENT</t>
  </si>
  <si>
    <t>IE038.CONSIGNMENT.HOUSE CONSIGNMENT.Sequence number</t>
  </si>
  <si>
    <t>IE038.CONSIGNMENT.HOUSE CONSIGNMENT.Country of dispatch</t>
  </si>
  <si>
    <t>IE038.CONSIGNMENT.HOUSE CONSIGNMENT.Gross mass</t>
  </si>
  <si>
    <t>IE038.CONSIGNMENT.HOUSE CONSIGNMENT.CONSIGNOR</t>
  </si>
  <si>
    <t>IE038.CONSIGNMENT.HOUSE CONSIGNMENT.CONSIGNOR.Identification number</t>
  </si>
  <si>
    <t>IE038.CONSIGNMENT.HOUSE CONSIGNMENT.CONSIGNOR.Name</t>
  </si>
  <si>
    <t>IE038.CONSIGNMENT.HOUSE CONSIGNMENT.CONSIGNOR.ADDRESS</t>
  </si>
  <si>
    <t>IE038.CONSIGNMENT.HOUSE CONSIGNMENT.CONSIGNOR.ADDRESS.Street and number</t>
  </si>
  <si>
    <t>IE038.CONSIGNMENT.HOUSE CONSIGNMENT.CONSIGNOR.ADDRESS.Postcode</t>
  </si>
  <si>
    <t>IE038.CONSIGNMENT.HOUSE CONSIGNMENT.CONSIGNOR.ADDRESS.City</t>
  </si>
  <si>
    <t>IE038.CONSIGNMENT.HOUSE CONSIGNMENT.CONSIGNOR.ADDRESS.Country</t>
  </si>
  <si>
    <t>IE038.CONSIGNMENT.HOUSE CONSIGNMENT.CONSIGNEE</t>
  </si>
  <si>
    <t>IE038.CONSIGNMENT.HOUSE CONSIGNMENT.CONSIGNEE.Identification number</t>
  </si>
  <si>
    <t>IE038.CONSIGNMENT.HOUSE CONSIGNMENT.CONSIGNEE.Name</t>
  </si>
  <si>
    <t>IE038.CONSIGNMENT.HOUSE CONSIGNMENT.CONSIGNEE.ADDRESS</t>
  </si>
  <si>
    <t>IE038.CONSIGNMENT.HOUSE CONSIGNMENT.CONSIGNEE.ADDRESS.Street and number</t>
  </si>
  <si>
    <t>IE038.CONSIGNMENT.HOUSE CONSIGNMENT.CONSIGNEE.ADDRESS.Postcode</t>
  </si>
  <si>
    <t>IE038.CONSIGNMENT.HOUSE CONSIGNMENT.CONSIGNEE.ADDRESS.City</t>
  </si>
  <si>
    <t>IE038.CONSIGNMENT.HOUSE CONSIGNMENT.CONSIGNEE.ADDRESS.Country</t>
  </si>
  <si>
    <t>IE038.CONSIGNMENT.HOUSE CONSIGNMENT.ADDITIONAL SUPPLY CHAIN ACTOR</t>
  </si>
  <si>
    <t>IE038.CONSIGNMENT.HOUSE CONSIGNMENT.ADDITIONAL SUPPLY CHAIN ACTOR.Sequence number</t>
  </si>
  <si>
    <t>IE038.CONSIGNMENT.HOUSE CONSIGNMENT.ADDITIONAL SUPPLY CHAIN ACTOR.Role</t>
  </si>
  <si>
    <t>IE038.CONSIGNMENT.HOUSE CONSIGNMENT.ADDITIONAL SUPPLY CHAIN ACTOR.Identification number</t>
  </si>
  <si>
    <t>IE038.CONSIGNMENT.HOUSE CONSIGNMENT.DEPARTURE TRANSPORT MEANS</t>
  </si>
  <si>
    <t>IE038.CONSIGNMENT.HOUSE CONSIGNMENT.DEPARTURE TRANSPORT MEANS.Sequence number</t>
  </si>
  <si>
    <t>IE038.CONSIGNMENT.HOUSE CONSIGNMENT.DEPARTURE TRANSPORT MEANS.Type of identification</t>
  </si>
  <si>
    <t>IE038.CONSIGNMENT.HOUSE CONSIGNMENT.DEPARTURE TRANSPORT MEANS.Identification number</t>
  </si>
  <si>
    <t>IE038.CONSIGNMENT.HOUSE CONSIGNMENT.DEPARTURE TRANSPORT MEANS.Nationality</t>
  </si>
  <si>
    <t>IE038.CONSIGNMENT.HOUSE CONSIGNMENT.PREVIOUS DOCUMENTS</t>
  </si>
  <si>
    <t>IE038.CONSIGNMENT.HOUSE CONSIGNMENT.PREVIOUS DOCUMENTS.Sequence number</t>
  </si>
  <si>
    <t>IE038.CONSIGNMENT.HOUSE CONSIGNMENT.PREVIOUS DOCUMENTS.Security indicator from export declaration</t>
  </si>
  <si>
    <t>IE038.CONSIGNMENT.HOUSE CONSIGNMENT.PREVIOUS DOCUMENTS.Type</t>
  </si>
  <si>
    <t>IE038.CONSIGNMENT.HOUSE CONSIGNMENT.PREVIOUS DOCUMENTS.Reference number</t>
  </si>
  <si>
    <t>IE038.CONSIGNMENT.HOUSE CONSIGNMENT.PREVIOUS DOCUMENTS.Complement of information</t>
  </si>
  <si>
    <t>IE038.CONSIGNMENT.HOUSE CONSIGNMENT.TRANSPORT DOCUMENT</t>
  </si>
  <si>
    <t>IE038.CONSIGNMENT.HOUSE CONSIGNMENT.TRANSPORT DOCUMENT.Sequence number</t>
  </si>
  <si>
    <t>IE038.CONSIGNMENT.HOUSE CONSIGNMENT.TRANSPORT DOCUMENT.Type</t>
  </si>
  <si>
    <t>IE038.CONSIGNMENT.HOUSE CONSIGNMENT.TRANSPORT DOCUMENT.Reference number</t>
  </si>
  <si>
    <t>IE038.CONSIGNMENT.HOUSE CONSIGNMENT.TRANSPORT CHARGES</t>
  </si>
  <si>
    <t>IE038.CONSIGNMENT.HOUSE CONSIGNMENT.TRANSPORT CHARGES.Method of payment</t>
  </si>
  <si>
    <t>IE038.CONSIGNMENT.HOUSE CONSIGNMENT.UCR</t>
  </si>
  <si>
    <t>IE038.CONSIGNMENT.HOUSE CONSIGNMENT.UCR.Reference number</t>
  </si>
  <si>
    <t>IE038.CONSIGNMENT.HOUSE CONSIGNMENT.CONSIGNMENT ITEM</t>
  </si>
  <si>
    <t xml:space="preserve">MESSAGE - GOODS ITEM. </t>
  </si>
  <si>
    <t>IE038.CONSIGNMENT.HOUSE CONSIGNMENT.CONSIGNMENT ITEM.Sequence number</t>
  </si>
  <si>
    <t>IE038.CONSIGNMENT.HOUSE CONSIGNMENT.CONSIGNMENT ITEM.Goods item number</t>
  </si>
  <si>
    <t>IE038.CONSIGNMENT.HOUSE CONSIGNMENT.CONSIGNMENT ITEM.Declaration type</t>
  </si>
  <si>
    <t>IE038.CONSIGNMENT.HOUSE CONSIGNMENT.CONSIGNMENT ITEM.Country of dispatch</t>
  </si>
  <si>
    <t>IE038.CONSIGNMENT.HOUSE CONSIGNMENT.CONSIGNMENT ITEM.Country of destination</t>
  </si>
  <si>
    <t>IE038.CONSIGNMENT.HOUSE CONSIGNMENT.CONSIGNMENT ITEM.CONSIGNEE</t>
  </si>
  <si>
    <t>IE038.CONSIGNMENT.HOUSE CONSIGNMENT.CONSIGNMENT ITEM.CONSIGNEE.Identification number</t>
  </si>
  <si>
    <t>IE038.CONSIGNMENT.HOUSE CONSIGNMENT.CONSIGNMENT ITEM.CONSIGNEE.Name</t>
  </si>
  <si>
    <t>IE038.CONSIGNMENT.HOUSE CONSIGNMENT.CONSIGNMENT ITEM.CONSIGNEE.ADDRESS</t>
  </si>
  <si>
    <t>IE038.CONSIGNMENT.HOUSE CONSIGNMENT.CONSIGNMENT ITEM.CONSIGNEE.ADDRESS.Street and number</t>
  </si>
  <si>
    <t>IE038.CONSIGNMENT.HOUSE CONSIGNMENT.CONSIGNMENT ITEM.CONSIGNEE.ADDRESS.Postcode</t>
  </si>
  <si>
    <t>IE038.CONSIGNMENT.HOUSE CONSIGNMENT.CONSIGNMENT ITEM.CONSIGNEE.ADDRESS.City</t>
  </si>
  <si>
    <t>IE038.CONSIGNMENT.HOUSE CONSIGNMENT.CONSIGNMENT ITEM.CONSIGNEE.ADDRESS.Country</t>
  </si>
  <si>
    <t>IE038.CONSIGNMENT.HOUSE CONSIGNMENT.CONSIGNMENT ITEM.ADDITIONAL SUPPLY CHAIN ACTOR</t>
  </si>
  <si>
    <t>IE038.CONSIGNMENT.HOUSE CONSIGNMENT.CONSIGNMENT ITEM.ADDITIONAL SUPPLY CHAIN ACTOR.Sequence number</t>
  </si>
  <si>
    <t>IE038.CONSIGNMENT.HOUSE CONSIGNMENT.CONSIGNMENT ITEM.ADDITIONAL SUPPLY CHAIN ACTOR.Role</t>
  </si>
  <si>
    <t>IE038.CONSIGNMENT.HOUSE CONSIGNMENT.CONSIGNMENT ITEM.ADDITIONAL SUPPLY CHAIN ACTOR.Identification number</t>
  </si>
  <si>
    <t>IE038.CONSIGNMENT.HOUSE CONSIGNMENT.CONSIGNMENT ITEM.COMMODITY</t>
  </si>
  <si>
    <t>IE038.CONSIGNMENT.HOUSE CONSIGNMENT.CONSIGNMENT ITEM.COMMODITY.Description of goods</t>
  </si>
  <si>
    <t>IE038.CONSIGNMENT.HOUSE CONSIGNMENT.CONSIGNMENT ITEM.COMMODITY.CUS code</t>
  </si>
  <si>
    <t>IE038.CONSIGNMENT.HOUSE CONSIGNMENT.CONSIGNMENT ITEM.COMMODITY.COMMODITY CODE</t>
  </si>
  <si>
    <t>IE038.CONSIGNMENT.HOUSE CONSIGNMENT.CONSIGNMENT ITEM.COMMODITY.COMMODITY CODE.Harmonised system sub-heading code</t>
  </si>
  <si>
    <t>IE038.CONSIGNMENT.HOUSE CONSIGNMENT.CONSIGNMENT ITEM.COMMODITY.COMMODITY CODE.Combined nomenclature code</t>
  </si>
  <si>
    <t>IE038.CONSIGNMENT.HOUSE CONSIGNMENT.CONSIGNMENT ITEM.COMMODITY.DANGEROUS GOODS</t>
  </si>
  <si>
    <t>IE038.CONSIGNMENT.HOUSE CONSIGNMENT.CONSIGNMENT ITEM.COMMODITY.DANGEROUS GOODS.Sequence number</t>
  </si>
  <si>
    <t>IE038.CONSIGNMENT.HOUSE CONSIGNMENT.CONSIGNMENT ITEM.COMMODITY.DANGEROUS GOODS.UN Number</t>
  </si>
  <si>
    <t>IE038.CONSIGNMENT.HOUSE CONSIGNMENT.CONSIGNMENT ITEM.COMMODITY.GOODS MEASURE</t>
  </si>
  <si>
    <t>IE038.CONSIGNMENT.HOUSE CONSIGNMENT.CONSIGNMENT ITEM.COMMODITY.GOODS MEASURE.Gross mass</t>
  </si>
  <si>
    <t>IE038.CONSIGNMENT.HOUSE CONSIGNMENT.CONSIGNMENT ITEM.COMMODITY.GOODS MEASURE.Net mass</t>
  </si>
  <si>
    <t>IE038.CONSIGNMENT.HOUSE CONSIGNMENT.CONSIGNMENT ITEM.PACKAGING</t>
  </si>
  <si>
    <t>IE038.CONSIGNMENT.HOUSE CONSIGNMENT.CONSIGNMENT ITEM.PACKAGING.Sequence number</t>
  </si>
  <si>
    <t>IE038.CONSIGNMENT.HOUSE CONSIGNMENT.CONSIGNMENT ITEM.PACKAGING.Type of packages</t>
  </si>
  <si>
    <t>IE038.CONSIGNMENT.HOUSE CONSIGNMENT.CONSIGNMENT ITEM.PACKAGING.Number of packages</t>
  </si>
  <si>
    <t>IE038.CONSIGNMENT.HOUSE CONSIGNMENT.CONSIGNMENT ITEM.PACKAGING.Shipping marks</t>
  </si>
  <si>
    <t>IE038.CONSIGNMENT.HOUSE CONSIGNMENT.CONSIGNMENT ITEM.ADDITIONAL INFORMATION</t>
  </si>
  <si>
    <t xml:space="preserve">MESSAGE - GOODS ITEM - SPECIAL MENTIONS. </t>
  </si>
  <si>
    <t>IE038.CONSIGNMENT.HOUSE CONSIGNMENT.CONSIGNMENT ITEM.ADDITIONAL INFORMATION.Sequence number</t>
  </si>
  <si>
    <t>IE038.CONSIGNMENT.HOUSE CONSIGNMENT.CONSIGNMENT ITEM.ADDITIONAL INFORMATION.Code</t>
  </si>
  <si>
    <t>IE038.CONSIGNMENT.HOUSE CONSIGNMENT.CONSIGNMENT ITEM.ADDITIONAL INFORMATION.Text</t>
  </si>
  <si>
    <t>IE038.CONSIGNMENT.HOUSE CONSIGNMENT.CONSIGNMENT ITEM.SUPPORTING DOCUMENTS</t>
  </si>
  <si>
    <t xml:space="preserve">MESSAGE - GOODS ITEM - PRODUCED DOCUMENTS/CERTIFICATES. </t>
  </si>
  <si>
    <t xml:space="preserve"> C547; C903</t>
  </si>
  <si>
    <t>IE038.CONSIGNMENT.HOUSE CONSIGNMENT.CONSIGNMENT ITEM.SUPPORTING DOCUMENTS.Sequence number</t>
  </si>
  <si>
    <t>IE038.CONSIGNMENT.HOUSE CONSIGNMENT.CONSIGNMENT ITEM.SUPPORTING DOCUMENTS.Type</t>
  </si>
  <si>
    <t>IE038.CONSIGNMENT.HOUSE CONSIGNMENT.CONSIGNMENT ITEM.SUPPORTING DOCUMENTS.Reference number</t>
  </si>
  <si>
    <t>IE038.CONSIGNMENT.HOUSE CONSIGNMENT.CONSIGNMENT ITEM.SUPPORTING DOCUMENTS.Complement of information</t>
  </si>
  <si>
    <t>IE038.CONSIGNMENT.HOUSE CONSIGNMENT.CONSIGNMENT ITEM.PREVIOUS DOCUMENTS</t>
  </si>
  <si>
    <t>IE038.CONSIGNMENT.HOUSE CONSIGNMENT.CONSIGNMENT ITEM.PREVIOUS DOCUMENTS.Sequence number</t>
  </si>
  <si>
    <t>IE038.CONSIGNMENT.HOUSE CONSIGNMENT.CONSIGNMENT ITEM.PREVIOUS DOCUMENTS.Type</t>
  </si>
  <si>
    <t>IE038.CONSIGNMENT.HOUSE CONSIGNMENT.CONSIGNMENT ITEM.PREVIOUS DOCUMENTS.Reference number</t>
  </si>
  <si>
    <t>IE038.CONSIGNMENT.HOUSE CONSIGNMENT.CONSIGNMENT ITEM.PREVIOUS DOCUMENTS.Complement of information</t>
  </si>
  <si>
    <t>IE038.CONSIGNMENT.HOUSE CONSIGNMENT.CONSIGNMENT ITEM.TRANSPORT CHARGES</t>
  </si>
  <si>
    <t>IE038.CONSIGNMENT.HOUSE CONSIGNMENT.CONSIGNMENT ITEM.TRANSPORT CHARGES.Method of payment</t>
  </si>
  <si>
    <t>IE038.CONSIGNMENT.HOUSE CONSIGNMENT.CONSIGNMENT ITEM.UCR</t>
  </si>
  <si>
    <t>IE038.CONSIGNMENT.HOUSE CONSIGNMENT.CONSIGNMENT ITEM.UCR.Reference number</t>
  </si>
  <si>
    <t>IE043</t>
  </si>
  <si>
    <t>IE043.TRANSIT OPERATION</t>
  </si>
  <si>
    <t>R0195</t>
  </si>
  <si>
    <t>R195</t>
  </si>
  <si>
    <t>IE043.TRANSIT OPERATION.MRN</t>
  </si>
  <si>
    <t>IE043.TRANSIT OPERATION.Declaration type</t>
  </si>
  <si>
    <t>C0027; R0909; R0911</t>
  </si>
  <si>
    <t>IE043.TRANSIT OPERATION.Declaration acceptance date</t>
  </si>
  <si>
    <t xml:space="preserve">n8 </t>
  </si>
  <si>
    <t>C0027; G0002</t>
  </si>
  <si>
    <t xml:space="preserve"> C027</t>
  </si>
  <si>
    <t>IE043.TRANSIT OPERATION.Security</t>
  </si>
  <si>
    <t>IE043.TRANSIT OPERATION.Total number of items</t>
  </si>
  <si>
    <t>C0027</t>
  </si>
  <si>
    <t>IE043.TRANSIT OPERATION.Total number of packages</t>
  </si>
  <si>
    <t>C0027; R0105</t>
  </si>
  <si>
    <t>IE043.TRANSIT OPERATION.Total gross mass</t>
  </si>
  <si>
    <t>C0027; R0994</t>
  </si>
  <si>
    <t>IE043.CUSTOMS OFFICE OF DEPARTURE</t>
  </si>
  <si>
    <t>IE043.CUSTOMS OFFICE OF DEPARTURE.Reference number</t>
  </si>
  <si>
    <t>IE043.CUSTOMS OFFICE OF DESTINATION (ACTUAL)</t>
  </si>
  <si>
    <t>IE043.CUSTOMS OFFICE OF DESTINATION (ACTUAL).Reference number</t>
  </si>
  <si>
    <t>IE043.HOLDER OF THE TRANSIT PROCEDURE</t>
  </si>
  <si>
    <t>IE043.HOLDER OF THE TRANSIT PROCEDURE.Identification number</t>
  </si>
  <si>
    <t>IE043.HOLDER OF THE TRANSIT PROCEDURE.TIR holder identification number</t>
  </si>
  <si>
    <t>IE043.HOLDER OF THE TRANSIT PROCEDURE.Name</t>
  </si>
  <si>
    <t>IE043.HOLDER OF THE TRANSIT PROCEDURE.ADDRESS</t>
  </si>
  <si>
    <t>IE043.HOLDER OF THE TRANSIT PROCEDURE.ADDRESS.Street and number</t>
  </si>
  <si>
    <t>IE043.HOLDER OF THE TRANSIT PROCEDURE.ADDRESS.Postcode</t>
  </si>
  <si>
    <t>IE043.HOLDER OF THE TRANSIT PROCEDURE.ADDRESS.City</t>
  </si>
  <si>
    <t>IE043.HOLDER OF THE TRANSIT PROCEDURE.ADDRESS.Country</t>
  </si>
  <si>
    <t>IE043.TRADER AT DESTINATION</t>
  </si>
  <si>
    <t>IE043.TRADER AT DESTINATION.Identification number</t>
  </si>
  <si>
    <t>IE043.CTL_CONTROL</t>
  </si>
  <si>
    <t>Continue unloading</t>
  </si>
  <si>
    <t>IE043.CTL_CONTROL.Continue unloading</t>
  </si>
  <si>
    <t>CTL_CONTROL_Continue unloading</t>
  </si>
  <si>
    <t xml:space="preserve">Continue unloading </t>
  </si>
  <si>
    <t>R0510</t>
  </si>
  <si>
    <t>R510</t>
  </si>
  <si>
    <t>IE043.CONSIGNMENT</t>
  </si>
  <si>
    <t>IE043.CONSIGNMENT.Container indicator</t>
  </si>
  <si>
    <t>C027</t>
  </si>
  <si>
    <t>IE043.CONSIGNMENT.Inland mode of transport</t>
  </si>
  <si>
    <t>IE043.CONSIGNMENT.Country of destination</t>
  </si>
  <si>
    <t>C140; C026</t>
  </si>
  <si>
    <t>IE043.CONSIGNMENT.CONSIGNOR</t>
  </si>
  <si>
    <t>R010; C026</t>
  </si>
  <si>
    <t>IE043.CONSIGNMENT.CONSIGNOR.Identification number</t>
  </si>
  <si>
    <t xml:space="preserve"> R012</t>
  </si>
  <si>
    <t>IE043.CONSIGNMENT.CONSIGNOR.Name</t>
  </si>
  <si>
    <t>IE043.CONSIGNMENT.CONSIGNOR.ADDRESS</t>
  </si>
  <si>
    <t>IE043.CONSIGNMENT.CONSIGNOR.ADDRESS.Street and number</t>
  </si>
  <si>
    <t>IE043.CONSIGNMENT.CONSIGNOR.ADDRESS.Postcode</t>
  </si>
  <si>
    <t>IE043.CONSIGNMENT.CONSIGNOR.ADDRESS.City</t>
  </si>
  <si>
    <t>IE043.CONSIGNMENT.CONSIGNOR.ADDRESS.Country</t>
  </si>
  <si>
    <t>IE043.CONSIGNMENT.CONSIGNEE</t>
  </si>
  <si>
    <t>R011; C001; C026</t>
  </si>
  <si>
    <t>IE043.CONSIGNMENT.CONSIGNEE.Identification number</t>
  </si>
  <si>
    <t>IE043.CONSIGNMENT.CONSIGNEE.Name</t>
  </si>
  <si>
    <t>IE043.CONSIGNMENT.CONSIGNEE.ADDRESS</t>
  </si>
  <si>
    <t>IE043.CONSIGNMENT.CONSIGNEE.ADDRESS.Street and number</t>
  </si>
  <si>
    <t>IE043.CONSIGNMENT.CONSIGNEE.ADDRESS.Postcode</t>
  </si>
  <si>
    <t>IE043.CONSIGNMENT.CONSIGNEE.ADDRESS.City</t>
  </si>
  <si>
    <t>IE043.CONSIGNMENT.CONSIGNEE.ADDRESS.Country</t>
  </si>
  <si>
    <t>IE043.CONSIGNMENT.TRANSPORT EQUIPMENT</t>
  </si>
  <si>
    <t>IE043.CONSIGNMENT.TRANSPORT EQUIPMENT.Sequence number</t>
  </si>
  <si>
    <t>IE043.CONSIGNMENT.TRANSPORT EQUIPMENT.Container identification number</t>
  </si>
  <si>
    <t>IE043.CONSIGNMENT.TRANSPORT EQUIPMENT.Number of seals</t>
  </si>
  <si>
    <t>IE043.CONSIGNMENT.TRANSPORT EQUIPMENT.SEAL</t>
  </si>
  <si>
    <t>IE043.CONSIGNMENT.TRANSPORT EQUIPMENT.SEAL.Sequence number</t>
  </si>
  <si>
    <t>IE043.CONSIGNMENT.TRANSPORT EQUIPMENT.SEAL.Identifier</t>
  </si>
  <si>
    <t>IE043.CONSIGNMENT.TRANSPORT EQUIPMENT.GOODS REFERENCE</t>
  </si>
  <si>
    <t>IE043.CONSIGNMENT.TRANSPORT EQUIPMENT.GOODS REFERENCE.Sequence number</t>
  </si>
  <si>
    <t>IE043.CONSIGNMENT.TRANSPORT EQUIPMENT.GOODS REFERENCE.Goods item identifier</t>
  </si>
  <si>
    <t xml:space="preserve">R </t>
  </si>
  <si>
    <t xml:space="preserve">n..5 </t>
  </si>
  <si>
    <t>R005;_x000D_
R007</t>
  </si>
  <si>
    <t>IE043.CONSIGNMENT.DEPARTURE TRANSPORT MEANS</t>
  </si>
  <si>
    <t>IE043.CONSIGNMENT.DEPARTURE TRANSPORT MEANS.Sequence number</t>
  </si>
  <si>
    <t>IE043.CONSIGNMENT.DEPARTURE TRANSPORT MEANS.Type of identification</t>
  </si>
  <si>
    <t>IE043.CONSIGNMENT.DEPARTURE TRANSPORT MEANS.Identification number</t>
  </si>
  <si>
    <t>C026; TR0035; TR9090</t>
  </si>
  <si>
    <t>IE043.CONSIGNMENT.DEPARTURE TRANSPORT MEANS.Nationality</t>
  </si>
  <si>
    <t>C026; TR0035; TR9095</t>
  </si>
  <si>
    <t>IE043.CONSIGNMENT.ADDITIONAL INFORMATION</t>
  </si>
  <si>
    <t>IE043.CONSIGNMENT.ADDITIONAL INFORMATION.Sequence number</t>
  </si>
  <si>
    <t>IE043.CONSIGNMENT.ADDITIONAL INFORMATION.Code</t>
  </si>
  <si>
    <t>IE043.CONSIGNMENT.ADDITIONAL INFORMATION.Text</t>
  </si>
  <si>
    <t>IE043.CONSIGNMENT.SUPPORTING DOCUMENTS</t>
  </si>
  <si>
    <t>IE043.CONSIGNMENT.SUPPORTING DOCUMENTS.Sequence number</t>
  </si>
  <si>
    <t>IE043.CONSIGNMENT.SUPPORTING DOCUMENTS.Type</t>
  </si>
  <si>
    <t>IE043.CONSIGNMENT.SUPPORTING DOCUMENTS.Reference number</t>
  </si>
  <si>
    <t>IE043.CONSIGNMENT.SUPPORTING DOCUMENTS.Complement of information</t>
  </si>
  <si>
    <t>IE043.CONSIGNMENT.TRANSPORT DOCUMENT</t>
  </si>
  <si>
    <t>IE043.CONSIGNMENT.TRANSPORT DOCUMENT.Sequence number</t>
  </si>
  <si>
    <t>IE043.CONSIGNMENT.TRANSPORT DOCUMENT.Type</t>
  </si>
  <si>
    <t>IE043.CONSIGNMENT.TRANSPORT DOCUMENT.Reference number</t>
  </si>
  <si>
    <t>IE043.CONSIGNMENT.HOUSE CONSIGNMENT</t>
  </si>
  <si>
    <t>IE043.CONSIGNMENT.HOUSE CONSIGNMENT.Sequence number</t>
  </si>
  <si>
    <t>IE043.CONSIGNMENT.HOUSE CONSIGNMENT.Gross mass</t>
  </si>
  <si>
    <t>C0027; R0983</t>
  </si>
  <si>
    <t>IE043.CONSIGNMENT.HOUSE CONSIGNMENT.CONSIGNOR</t>
  </si>
  <si>
    <t>IE043.CONSIGNMENT.HOUSE CONSIGNMENT.CONSIGNOR.Identification number</t>
  </si>
  <si>
    <t>IE043.CONSIGNMENT.HOUSE CONSIGNMENT.CONSIGNOR.Name</t>
  </si>
  <si>
    <t>IE043.CONSIGNMENT.HOUSE CONSIGNMENT.CONSIGNOR.ADDRESS</t>
  </si>
  <si>
    <t>IE043.CONSIGNMENT.HOUSE CONSIGNMENT.CONSIGNOR.ADDRESS.Street and number</t>
  </si>
  <si>
    <t>IE043.CONSIGNMENT.HOUSE CONSIGNMENT.CONSIGNOR.ADDRESS.Postcode</t>
  </si>
  <si>
    <t>IE043.CONSIGNMENT.HOUSE CONSIGNMENT.CONSIGNOR.ADDRESS.City</t>
  </si>
  <si>
    <t>IE043.CONSIGNMENT.HOUSE CONSIGNMENT.CONSIGNOR.ADDRESS.Country</t>
  </si>
  <si>
    <t>IE043.CONSIGNMENT.HOUSE CONSIGNMENT.CONSIGNEE</t>
  </si>
  <si>
    <t>IE043.CONSIGNMENT.HOUSE CONSIGNMENT.CONSIGNEE.Identification number</t>
  </si>
  <si>
    <t>IE043.CONSIGNMENT.HOUSE CONSIGNMENT.CONSIGNEE.Name</t>
  </si>
  <si>
    <t>IE043.CONSIGNMENT.HOUSE CONSIGNMENT.CONSIGNEE.ADDRESS</t>
  </si>
  <si>
    <t>IE043.CONSIGNMENT.HOUSE CONSIGNMENT.CONSIGNEE.ADDRESS.Street and number</t>
  </si>
  <si>
    <t>IE043.CONSIGNMENT.HOUSE CONSIGNMENT.CONSIGNEE.ADDRESS.Postcode</t>
  </si>
  <si>
    <t>IE043.CONSIGNMENT.HOUSE CONSIGNMENT.CONSIGNEE.ADDRESS.City</t>
  </si>
  <si>
    <t>IE043.CONSIGNMENT.HOUSE CONSIGNMENT.CONSIGNEE.ADDRESS.Country</t>
  </si>
  <si>
    <t>IE043.CONSIGNMENT.HOUSE CONSIGNMENT.DEPARTURE TRANSPORT MEANS</t>
  </si>
  <si>
    <t>IE043.CONSIGNMENT.HOUSE CONSIGNMENT.DEPARTURE TRANSPORT MEANS.Sequence number</t>
  </si>
  <si>
    <t>IE043.CONSIGNMENT.HOUSE CONSIGNMENT.DEPARTURE TRANSPORT MEANS.Type of identification</t>
  </si>
  <si>
    <t>IE043.CONSIGNMENT.HOUSE CONSIGNMENT.DEPARTURE TRANSPORT MEANS.Identification number</t>
  </si>
  <si>
    <t>IE043.CONSIGNMENT.HOUSE CONSIGNMENT.DEPARTURE TRANSPORT MEANS.Nationality</t>
  </si>
  <si>
    <t>IE043.CONSIGNMENT.HOUSE CONSIGNMENT.PREVIOUS DOCUMENTS</t>
  </si>
  <si>
    <t>IE043.CONSIGNMENT.HOUSE CONSIGNMENT.PREVIOUS DOCUMENTS.Sequence number</t>
  </si>
  <si>
    <t>IE043.CONSIGNMENT.HOUSE CONSIGNMENT.PREVIOUS DOCUMENTS.Security indicator from export declaration</t>
  </si>
  <si>
    <t>IE043.CONSIGNMENT.HOUSE CONSIGNMENT.PREVIOUS DOCUMENTS.Type</t>
  </si>
  <si>
    <t>IE043.CONSIGNMENT.HOUSE CONSIGNMENT.PREVIOUS DOCUMENTS.Reference number</t>
  </si>
  <si>
    <t>IE043.CONSIGNMENT.HOUSE CONSIGNMENT.PREVIOUS DOCUMENTS.Complement of information</t>
  </si>
  <si>
    <t>IE043.CONSIGNMENT.HOUSE CONSIGNMENT.TRANSPORT DOCUMENT</t>
  </si>
  <si>
    <t>IE043.CONSIGNMENT.HOUSE CONSIGNMENT.TRANSPORT DOCUMENT.Sequence number</t>
  </si>
  <si>
    <t>IE043.CONSIGNMENT.HOUSE CONSIGNMENT.TRANSPORT DOCUMENT.Type</t>
  </si>
  <si>
    <t>IE043.CONSIGNMENT.HOUSE CONSIGNMENT.TRANSPORT DOCUMENT.Reference number</t>
  </si>
  <si>
    <t>IE043.CONSIGNMENT.HOUSE CONSIGNMENT.CONSIGNMENT ITEM</t>
  </si>
  <si>
    <t>IE043.CONSIGNMENT.HOUSE CONSIGNMENT.CONSIGNMENT ITEM.Sequence number</t>
  </si>
  <si>
    <t>IE043.CONSIGNMENT.HOUSE CONSIGNMENT.CONSIGNMENT ITEM.Goods item number</t>
  </si>
  <si>
    <t>IE043.CONSIGNMENT.HOUSE CONSIGNMENT.CONSIGNMENT ITEM.Declaration type</t>
  </si>
  <si>
    <t>IE043.CONSIGNMENT.HOUSE CONSIGNMENT.CONSIGNMENT ITEM.Country of destination</t>
  </si>
  <si>
    <t>IE043.CONSIGNMENT.HOUSE CONSIGNMENT.CONSIGNMENT ITEM.CONSIGNEE</t>
  </si>
  <si>
    <t>C002; R011;</t>
  </si>
  <si>
    <t>IE043.CONSIGNMENT.HOUSE CONSIGNMENT.CONSIGNMENT ITEM.CONSIGNEE.Identification number</t>
  </si>
  <si>
    <t>IE043.CONSIGNMENT.HOUSE CONSIGNMENT.CONSIGNMENT ITEM.CONSIGNEE.Name</t>
  </si>
  <si>
    <t>IE043.CONSIGNMENT.HOUSE CONSIGNMENT.CONSIGNMENT ITEM.CONSIGNEE.ADDRESS</t>
  </si>
  <si>
    <t>IE043.CONSIGNMENT.HOUSE CONSIGNMENT.CONSIGNMENT ITEM.CONSIGNEE.ADDRESS.Street and number</t>
  </si>
  <si>
    <t>IE043.CONSIGNMENT.HOUSE CONSIGNMENT.CONSIGNMENT ITEM.CONSIGNEE.ADDRESS.Postcode</t>
  </si>
  <si>
    <t>IE043.CONSIGNMENT.HOUSE CONSIGNMENT.CONSIGNMENT ITEM.CONSIGNEE.ADDRESS.City</t>
  </si>
  <si>
    <t>IE043.CONSIGNMENT.HOUSE CONSIGNMENT.CONSIGNMENT ITEM.CONSIGNEE.ADDRESS.Country</t>
  </si>
  <si>
    <t>IE043.CONSIGNMENT.HOUSE CONSIGNMENT.CONSIGNMENT ITEM.COMMODITY</t>
  </si>
  <si>
    <t>IE043.CONSIGNMENT.HOUSE CONSIGNMENT.CONSIGNMENT ITEM.COMMODITY.Description of goods</t>
  </si>
  <si>
    <t>IE043.CONSIGNMENT.HOUSE CONSIGNMENT.CONSIGNMENT ITEM.COMMODITY.CUS code</t>
  </si>
  <si>
    <t>IE043.CONSIGNMENT.HOUSE CONSIGNMENT.CONSIGNMENT ITEM.COMMODITY.COMMODITY CODE</t>
  </si>
  <si>
    <t>IE043.CONSIGNMENT.HOUSE CONSIGNMENT.CONSIGNMENT ITEM.COMMODITY.COMMODITY CODE.Harmonised system sub-heading code</t>
  </si>
  <si>
    <t>C015;_x000D_
R060</t>
  </si>
  <si>
    <t>IE043.CONSIGNMENT.HOUSE CONSIGNMENT.CONSIGNMENT ITEM.COMMODITY.COMMODITY CODE.Combined nomenclature code</t>
  </si>
  <si>
    <t>IE043.CONSIGNMENT.HOUSE CONSIGNMENT.CONSIGNMENT ITEM.COMMODITY.DANGEROUS GOODS</t>
  </si>
  <si>
    <t>IE043.CONSIGNMENT.HOUSE CONSIGNMENT.CONSIGNMENT ITEM.COMMODITY.DANGEROUS GOODS.Sequence number</t>
  </si>
  <si>
    <t>IE043.CONSIGNMENT.HOUSE CONSIGNMENT.CONSIGNMENT ITEM.COMMODITY.DANGEROUS GOODS.UN Number</t>
  </si>
  <si>
    <t>IE043.CONSIGNMENT.HOUSE CONSIGNMENT.CONSIGNMENT ITEM.COMMODITY.GOODS MEASURE</t>
  </si>
  <si>
    <t>IE043.CONSIGNMENT.HOUSE CONSIGNMENT.CONSIGNMENT ITEM.COMMODITY.GOODS MEASURE.Gross mass</t>
  </si>
  <si>
    <t>IE043.CONSIGNMENT.HOUSE CONSIGNMENT.CONSIGNMENT ITEM.COMMODITY.GOODS MEASURE.Net mass</t>
  </si>
  <si>
    <t>IE043.CONSIGNMENT.HOUSE CONSIGNMENT.CONSIGNMENT ITEM.PACKAGING</t>
  </si>
  <si>
    <t>IE043.CONSIGNMENT.HOUSE CONSIGNMENT.CONSIGNMENT ITEM.PACKAGING.Sequence number</t>
  </si>
  <si>
    <t>IE043.CONSIGNMENT.HOUSE CONSIGNMENT.CONSIGNMENT ITEM.PACKAGING.Type of packages</t>
  </si>
  <si>
    <t>IE043.CONSIGNMENT.HOUSE CONSIGNMENT.CONSIGNMENT ITEM.PACKAGING.Number of packages</t>
  </si>
  <si>
    <t xml:space="preserve">C060; R021; </t>
  </si>
  <si>
    <t>IE043.CONSIGNMENT.HOUSE CONSIGNMENT.CONSIGNMENT ITEM.PACKAGING.Shipping marks</t>
  </si>
  <si>
    <t>C0060; G0002</t>
  </si>
  <si>
    <t>IE043.CONSIGNMENT.HOUSE CONSIGNMENT.CONSIGNMENT ITEM.ADDITIONAL INFORMATION</t>
  </si>
  <si>
    <t>IE043.CONSIGNMENT.HOUSE CONSIGNMENT.CONSIGNMENT ITEM.ADDITIONAL INFORMATION.Sequence number</t>
  </si>
  <si>
    <t>IE043.CONSIGNMENT.HOUSE CONSIGNMENT.CONSIGNMENT ITEM.ADDITIONAL INFORMATION.Code</t>
  </si>
  <si>
    <t>IE043.CONSIGNMENT.HOUSE CONSIGNMENT.CONSIGNMENT ITEM.ADDITIONAL INFORMATION.Text</t>
  </si>
  <si>
    <t>IE043.CONSIGNMENT.HOUSE CONSIGNMENT.CONSIGNMENT ITEM.SUPPORTING DOCUMENTS</t>
  </si>
  <si>
    <t>IE043.CONSIGNMENT.HOUSE CONSIGNMENT.CONSIGNMENT ITEM.SUPPORTING DOCUMENTS.Sequence number</t>
  </si>
  <si>
    <t>IE043.CONSIGNMENT.HOUSE CONSIGNMENT.CONSIGNMENT ITEM.SUPPORTING DOCUMENTS.Type</t>
  </si>
  <si>
    <t>TR0103</t>
  </si>
  <si>
    <t>IE043.CONSIGNMENT.HOUSE CONSIGNMENT.CONSIGNMENT ITEM.SUPPORTING DOCUMENTS.Reference number</t>
  </si>
  <si>
    <t>IE043.CONSIGNMENT.HOUSE CONSIGNMENT.CONSIGNMENT ITEM.SUPPORTING DOCUMENTS.Complement of information</t>
  </si>
  <si>
    <t>IE044</t>
  </si>
  <si>
    <t>IE044.TRANSIT OPERATION</t>
  </si>
  <si>
    <t>IE044.TRANSIT OPERATION.MRN</t>
  </si>
  <si>
    <t>IE044.TRANSIT OPERATION.Total number of items</t>
  </si>
  <si>
    <t>G0360; R0021</t>
  </si>
  <si>
    <t>IE044.TRANSIT OPERATION.Total number of packages</t>
  </si>
  <si>
    <t>TR0002</t>
  </si>
  <si>
    <t>IE044.TRANSIT OPERATION.Total gross mass</t>
  </si>
  <si>
    <t>G0360; R0994</t>
  </si>
  <si>
    <t>FD115</t>
  </si>
  <si>
    <t>Other things to report</t>
  </si>
  <si>
    <t>IE044.TRANSIT OPERATION.Other things to report</t>
  </si>
  <si>
    <t>TRANSIT OPERATION_Other things to report</t>
  </si>
  <si>
    <t>IE044.CUSTOMS OFFICE OF DESTINATION (ACTUAL)</t>
  </si>
  <si>
    <t>G0042</t>
  </si>
  <si>
    <t>IE044.CUSTOMS OFFICE OF DESTINATION (ACTUAL).Reference number</t>
  </si>
  <si>
    <t>IE044.TRADER AT DESTINATION</t>
  </si>
  <si>
    <t>IE044.TRADER AT DESTINATION.Identification number</t>
  </si>
  <si>
    <t>C113</t>
  </si>
  <si>
    <t>UNLOADING REMARK</t>
  </si>
  <si>
    <t>IE044.UNLOADING REMARK</t>
  </si>
  <si>
    <t>FD51</t>
  </si>
  <si>
    <t>Conform</t>
  </si>
  <si>
    <t>IE044.UNLOADING REMARK.Conform</t>
  </si>
  <si>
    <t>UNLOADING REMARK_Conform</t>
  </si>
  <si>
    <t>MESSAGE - HEADER - UNLOADING REMARK</t>
  </si>
  <si>
    <t>G0205</t>
  </si>
  <si>
    <t>R205</t>
  </si>
  <si>
    <t>FD265</t>
  </si>
  <si>
    <t>Unloading completion</t>
  </si>
  <si>
    <t>IE044.UNLOADING REMARK.Unloading completion</t>
  </si>
  <si>
    <t>UNLOADING REMARK_Unloading completion</t>
  </si>
  <si>
    <t>G0186</t>
  </si>
  <si>
    <t>R186</t>
  </si>
  <si>
    <t>FD266</t>
  </si>
  <si>
    <t>Unloading date</t>
  </si>
  <si>
    <t>IE044.UNLOADING REMARK.Unloading date</t>
  </si>
  <si>
    <t>UNLOADING REMARK_Unloading date</t>
  </si>
  <si>
    <t>FD240</t>
  </si>
  <si>
    <t>State of seals</t>
  </si>
  <si>
    <t>IE044.UNLOADING REMARK.State of seals</t>
  </si>
  <si>
    <t>UNLOADING REMARK_State of seals</t>
  </si>
  <si>
    <t>State of seals ok</t>
  </si>
  <si>
    <t>C0440; R0200</t>
  </si>
  <si>
    <t>R200; R340</t>
  </si>
  <si>
    <t>FD267</t>
  </si>
  <si>
    <t>Unloading remark</t>
  </si>
  <si>
    <t>IE044.UNLOADING REMARK.Unloading remark</t>
  </si>
  <si>
    <t>UNLOADING REMARK_Unloading remark</t>
  </si>
  <si>
    <t>an.512</t>
  </si>
  <si>
    <t>IE044.CONSIGNMENT</t>
  </si>
  <si>
    <t>G0360</t>
  </si>
  <si>
    <t>IE044.CONSIGNMENT.TRANSPORT EQUIPMENT</t>
  </si>
  <si>
    <t>TR0008</t>
  </si>
  <si>
    <t>IE044.CONSIGNMENT.TRANSPORT EQUIPMENT.Sequence number</t>
  </si>
  <si>
    <t>R0054</t>
  </si>
  <si>
    <t>IE044.CONSIGNMENT.TRANSPORT EQUIPMENT.Container identification number</t>
  </si>
  <si>
    <t>G0002; G0360</t>
  </si>
  <si>
    <t>IE044.CONSIGNMENT.TRANSPORT EQUIPMENT.Number of seals</t>
  </si>
  <si>
    <t>IE044.CONSIGNMENT.TRANSPORT EQUIPMENT.SEAL</t>
  </si>
  <si>
    <t>R206</t>
  </si>
  <si>
    <t>IE044.CONSIGNMENT.TRANSPORT EQUIPMENT.SEAL.Sequence number</t>
  </si>
  <si>
    <t>IE044.CONSIGNMENT.TRANSPORT EQUIPMENT.SEAL.Identifier</t>
  </si>
  <si>
    <t>IE044.CONSIGNMENT.TRANSPORT EQUIPMENT.GOODS REFERENCE</t>
  </si>
  <si>
    <t>IE044.CONSIGNMENT.TRANSPORT EQUIPMENT.GOODS REFERENCE.Sequence number</t>
  </si>
  <si>
    <t>IE044.CONSIGNMENT.TRANSPORT EQUIPMENT.GOODS REFERENCE.Goods item identifier</t>
  </si>
  <si>
    <t>IE044.CONSIGNMENT.DEPARTURE TRANSPORT MEANS</t>
  </si>
  <si>
    <t>IE044.CONSIGNMENT.DEPARTURE TRANSPORT MEANS.Sequence number</t>
  </si>
  <si>
    <t>IE044.CONSIGNMENT.DEPARTURE TRANSPORT MEANS.Type of identification</t>
  </si>
  <si>
    <t>IE044.CONSIGNMENT.DEPARTURE TRANSPORT MEANS.Identification number</t>
  </si>
  <si>
    <t>IE044.CONSIGNMENT.DEPARTURE TRANSPORT MEANS.Nationality</t>
  </si>
  <si>
    <t>IE044.CONSIGNMENT.SUPPORTING DOCUMENTS</t>
  </si>
  <si>
    <t>IE044.CONSIGNMENT.SUPPORTING DOCUMENTS.Sequence number</t>
  </si>
  <si>
    <t>IE044.CONSIGNMENT.SUPPORTING DOCUMENTS.Type</t>
  </si>
  <si>
    <t>IE044.CONSIGNMENT.SUPPORTING DOCUMENTS.Reference number</t>
  </si>
  <si>
    <t>IE044.CONSIGNMENT.SUPPORTING DOCUMENTS.Complement of information</t>
  </si>
  <si>
    <t>IE044.CONSIGNMENT.HOUSE CONSIGNMENT</t>
  </si>
  <si>
    <t>IE044.CONSIGNMENT.HOUSE CONSIGNMENT.Sequence number</t>
  </si>
  <si>
    <t>IE044.CONSIGNMENT.HOUSE CONSIGNMENT.Gross mass</t>
  </si>
  <si>
    <t>G0360; R0983</t>
  </si>
  <si>
    <t>IE044.CONSIGNMENT.HOUSE CONSIGNMENT.DEPARTURE TRANSPORT MEANS</t>
  </si>
  <si>
    <t>IE044.CONSIGNMENT.HOUSE CONSIGNMENT.DEPARTURE TRANSPORT MEANS.Sequence number</t>
  </si>
  <si>
    <t>IE044.CONSIGNMENT.HOUSE CONSIGNMENT.DEPARTURE TRANSPORT MEANS.Type of identification</t>
  </si>
  <si>
    <t>IE044.CONSIGNMENT.HOUSE CONSIGNMENT.DEPARTURE TRANSPORT MEANS.Identification number</t>
  </si>
  <si>
    <t>IE044.CONSIGNMENT.HOUSE CONSIGNMENT.DEPARTURE TRANSPORT MEANS.Nationality</t>
  </si>
  <si>
    <t>IE044.CONSIGNMENT.HOUSE CONSIGNMENT.PREVIOUS DOCUMENTS</t>
  </si>
  <si>
    <t>IE044.CONSIGNMENT.HOUSE CONSIGNMENT.PREVIOUS DOCUMENTS.Sequence number</t>
  </si>
  <si>
    <t>IE044.CONSIGNMENT.HOUSE CONSIGNMENT.PREVIOUS DOCUMENTS.Security indicator from export declaration</t>
  </si>
  <si>
    <t>IE044.CONSIGNMENT.HOUSE CONSIGNMENT.PREVIOUS DOCUMENTS.Type</t>
  </si>
  <si>
    <t>IE044.CONSIGNMENT.HOUSE CONSIGNMENT.PREVIOUS DOCUMENTS.Reference number</t>
  </si>
  <si>
    <t>IE044.CONSIGNMENT.HOUSE CONSIGNMENT.PREVIOUS DOCUMENTS.Complement of information</t>
  </si>
  <si>
    <t>IE044.CONSIGNMENT.HOUSE CONSIGNMENT.CONSIGNMENT ITEM</t>
  </si>
  <si>
    <t>E1405; G0360</t>
  </si>
  <si>
    <t>C210; TR0007; 
TR0011</t>
  </si>
  <si>
    <t>IE044.CONSIGNMENT.HOUSE CONSIGNMENT.CONSIGNMENT ITEM.Sequence number</t>
  </si>
  <si>
    <t>IE044.CONSIGNMENT.HOUSE CONSIGNMENT.CONSIGNMENT ITEM.Goods item number</t>
  </si>
  <si>
    <t>TR0019</t>
  </si>
  <si>
    <t>IE044.CONSIGNMENT.HOUSE CONSIGNMENT.CONSIGNMENT ITEM.COMMODITY</t>
  </si>
  <si>
    <t>IE044.CONSIGNMENT.HOUSE CONSIGNMENT.CONSIGNMENT ITEM.COMMODITY.Description of goods</t>
  </si>
  <si>
    <t>IE044.CONSIGNMENT.HOUSE CONSIGNMENT.CONSIGNMENT ITEM.COMMODITY.CUS code</t>
  </si>
  <si>
    <t>IE044.CONSIGNMENT.HOUSE CONSIGNMENT.CONSIGNMENT ITEM.COMMODITY.COMMODITY CODE</t>
  </si>
  <si>
    <t>IE044.CONSIGNMENT.HOUSE CONSIGNMENT.CONSIGNMENT ITEM.COMMODITY.COMMODITY CODE.Harmonised system sub-heading code</t>
  </si>
  <si>
    <t>C0873; G0360</t>
  </si>
  <si>
    <t>R015; C060</t>
  </si>
  <si>
    <t>IE044.CONSIGNMENT.HOUSE CONSIGNMENT.CONSIGNMENT ITEM.COMMODITY.COMMODITY CODE.Combined nomenclature code</t>
  </si>
  <si>
    <t>G0360; R0060</t>
  </si>
  <si>
    <t>IE044.CONSIGNMENT.HOUSE CONSIGNMENT.CONSIGNMENT ITEM.COMMODITY.GOODS MEASURE</t>
  </si>
  <si>
    <t>IE044.CONSIGNMENT.HOUSE CONSIGNMENT.CONSIGNMENT ITEM.COMMODITY.GOODS MEASURE.Gross mass</t>
  </si>
  <si>
    <t>G0360; G0700</t>
  </si>
  <si>
    <t>IE044.CONSIGNMENT.HOUSE CONSIGNMENT.CONSIGNMENT ITEM.COMMODITY.GOODS MEASURE.Net mass</t>
  </si>
  <si>
    <t>IE044.CONSIGNMENT.HOUSE CONSIGNMENT.CONSIGNMENT ITEM.PACKAGING</t>
  </si>
  <si>
    <t>TR2008</t>
  </si>
  <si>
    <t>IE044.CONSIGNMENT.HOUSE CONSIGNMENT.CONSIGNMENT ITEM.PACKAGING.Sequence number</t>
  </si>
  <si>
    <t>IE044.CONSIGNMENT.HOUSE CONSIGNMENT.CONSIGNMENT ITEM.PACKAGING.Type of packages</t>
  </si>
  <si>
    <t>IE044.CONSIGNMENT.HOUSE CONSIGNMENT.CONSIGNMENT ITEM.PACKAGING.Number of packages</t>
  </si>
  <si>
    <t>C050; R021</t>
  </si>
  <si>
    <t>IE044.CONSIGNMENT.HOUSE CONSIGNMENT.CONSIGNMENT ITEM.PACKAGING.Shipping marks</t>
  </si>
  <si>
    <t>IE044.CONSIGNMENT.HOUSE CONSIGNMENT.CONSIGNMENT ITEM.SUPPORTING DOCUMENTS</t>
  </si>
  <si>
    <t>99X</t>
  </si>
  <si>
    <t>IE044.CONSIGNMENT.HOUSE CONSIGNMENT.CONSIGNMENT ITEM.SUPPORTING DOCUMENTS.Sequence number</t>
  </si>
  <si>
    <t>IE044.CONSIGNMENT.HOUSE CONSIGNMENT.CONSIGNMENT ITEM.SUPPORTING DOCUMENTS.Type</t>
  </si>
  <si>
    <t>IE044.CONSIGNMENT.HOUSE CONSIGNMENT.CONSIGNMENT ITEM.SUPPORTING DOCUMENTS.Reference number</t>
  </si>
  <si>
    <t>IE044.CONSIGNMENT.HOUSE CONSIGNMENT.CONSIGNMENT ITEM.SUPPORTING DOCUMENTS.Complement of information</t>
  </si>
  <si>
    <t>IE045</t>
  </si>
  <si>
    <t>IE045.TRANSIT OPERATION</t>
  </si>
  <si>
    <t>IE045.TRANSIT OPERATION.MRN</t>
  </si>
  <si>
    <t>FD273</t>
  </si>
  <si>
    <t>Write-off date</t>
  </si>
  <si>
    <t>IE045.TRANSIT OPERATION.Write-off date</t>
  </si>
  <si>
    <t>TRANSIT OPERATION_Write-off date</t>
  </si>
  <si>
    <t>IE045.CUSTOMS OFFICE OF DEPARTURE</t>
  </si>
  <si>
    <t>IE045.CUSTOMS OFFICE OF DEPARTURE.Reference number</t>
  </si>
  <si>
    <t>IE045.HOLDER OF THE TRANSIT PROCEDURE</t>
  </si>
  <si>
    <t>IE045.HOLDER OF THE TRANSIT PROCEDURE.Identification number</t>
  </si>
  <si>
    <t>IE045.HOLDER OF THE TRANSIT PROCEDURE.TIR holder identification number</t>
  </si>
  <si>
    <t>IE045.HOLDER OF THE TRANSIT PROCEDURE.Name</t>
  </si>
  <si>
    <t>Name </t>
  </si>
  <si>
    <t>IE045.HOLDER OF THE TRANSIT PROCEDURE.ADDRESS</t>
  </si>
  <si>
    <t>IE045.HOLDER OF THE TRANSIT PROCEDURE.ADDRESS.Street and number</t>
  </si>
  <si>
    <t>IE045.HOLDER OF THE TRANSIT PROCEDURE.ADDRESS.Postcode</t>
  </si>
  <si>
    <t>IE045.HOLDER OF THE TRANSIT PROCEDURE.ADDRESS.City</t>
  </si>
  <si>
    <t>IE045.HOLDER OF THE TRANSIT PROCEDURE.ADDRESS.Country</t>
  </si>
  <si>
    <t>IE045.GUARANTOR</t>
  </si>
  <si>
    <t>IE045.GUARANTOR.Identification number</t>
  </si>
  <si>
    <t>Guarantor Identification n°</t>
  </si>
  <si>
    <t>IE045.GUARANTOR.Name</t>
  </si>
  <si>
    <t>IE045.GUARANTOR.ADDRESS</t>
  </si>
  <si>
    <t>IE045.GUARANTOR.ADDRESS.Street and number</t>
  </si>
  <si>
    <t>IE045.GUARANTOR.ADDRESS.Postcode</t>
  </si>
  <si>
    <t>IE045.GUARANTOR.ADDRESS.City</t>
  </si>
  <si>
    <t>IE045.GUARANTOR.ADDRESS.Country</t>
  </si>
  <si>
    <t>IE050</t>
  </si>
  <si>
    <t>IE050.TRANSIT OPERATION</t>
  </si>
  <si>
    <t>G0130</t>
  </si>
  <si>
    <t>IE050.TRANSIT OPERATION.MRN</t>
  </si>
  <si>
    <t>IE050.TRANSIT OPERATION.Declaration type</t>
  </si>
  <si>
    <t>IE050.TRANSIT OPERATION.Declaration acceptance date</t>
  </si>
  <si>
    <t xml:space="preserve">MESSAGE - HEADER. Acceptance date </t>
  </si>
  <si>
    <t>IE050.TRANSIT OPERATION.Release date</t>
  </si>
  <si>
    <t>IE050.TRANSIT OPERATION.Country of dispatch</t>
  </si>
  <si>
    <t>IE050.TRANSIT OPERATION.Security</t>
  </si>
  <si>
    <t>IE050.TRANSIT OPERATION.Reduced dataset indicator</t>
  </si>
  <si>
    <t>IE050.TRANSIT OPERATION.Mode of transport at the border</t>
  </si>
  <si>
    <t>IE050.TRANSIT OPERATION.Specific circumstance indicator</t>
  </si>
  <si>
    <t>IE050.TRANSIT OPERATION.Total number of items</t>
  </si>
  <si>
    <t>IE050.TRANSIT OPERATION.Total number of packages</t>
  </si>
  <si>
    <t>IE050.TRANSIT OPERATION.Total gross mass</t>
  </si>
  <si>
    <t>IE050.TRANSIT OPERATION.Binding itinerary</t>
  </si>
  <si>
    <t>IE050.CUSTOMS OFFICE OF DEPARTURE</t>
  </si>
  <si>
    <t>IE050.CUSTOMS OFFICE OF DEPARTURE.Reference number</t>
  </si>
  <si>
    <t>IE050.CUSTOMS OFFICE OF DESTINATION</t>
  </si>
  <si>
    <t>IE050.CUSTOMS OFFICE OF DESTINATION.Reference number</t>
  </si>
  <si>
    <t>R0904; R0905</t>
  </si>
  <si>
    <t>IE050.CUSTOMS OFFICE OF TRANSIT</t>
  </si>
  <si>
    <t>IE050.CUSTOMS OFFICE OF TRANSIT.Sequence number</t>
  </si>
  <si>
    <t>IE050.CUSTOMS OFFICE OF TRANSIT.Reference number</t>
  </si>
  <si>
    <t>IE050.CUSTOMS OFFICE OF TRANSIT.Arrival date and time (estimated)</t>
  </si>
  <si>
    <t>IE050.CUSTOMS OFFICE OF EXIT FOR TRANSIT</t>
  </si>
  <si>
    <t>IE050.CUSTOMS OFFICE OF EXIT FOR TRANSIT.Sequence number</t>
  </si>
  <si>
    <t>IE050.CUSTOMS OFFICE OF EXIT FOR TRANSIT.Reference number</t>
  </si>
  <si>
    <t>IE050.HOLDER OF THE TRANSIT PROCEDURE</t>
  </si>
  <si>
    <t>IE050.HOLDER OF THE TRANSIT PROCEDURE.Identification number</t>
  </si>
  <si>
    <t>IE050.HOLDER OF THE TRANSIT PROCEDURE.TIR holder identification number</t>
  </si>
  <si>
    <t>IE050.HOLDER OF THE TRANSIT PROCEDURE.Name</t>
  </si>
  <si>
    <t>IE050.HOLDER OF THE TRANSIT PROCEDURE.ADDRESS</t>
  </si>
  <si>
    <t>IE050.HOLDER OF THE TRANSIT PROCEDURE.ADDRESS.Street and number</t>
  </si>
  <si>
    <t>IE050.HOLDER OF THE TRANSIT PROCEDURE.ADDRESS.Postcode</t>
  </si>
  <si>
    <t>IE050.HOLDER OF THE TRANSIT PROCEDURE.ADDRESS.City</t>
  </si>
  <si>
    <t>IE050.HOLDER OF THE TRANSIT PROCEDURE.ADDRESS.Country</t>
  </si>
  <si>
    <t>IE050.CONTROL RESULT</t>
  </si>
  <si>
    <t>IE050.CONTROL RESULT.Code</t>
  </si>
  <si>
    <t>IE050.CONTROL RESULT.Limit date</t>
  </si>
  <si>
    <t>IE050.CONTROL RESULT.Text</t>
  </si>
  <si>
    <t>IE050.CONTROL RESULT.Risk analysis identification</t>
  </si>
  <si>
    <t>IE050.RISK ANALYSIS</t>
  </si>
  <si>
    <t>IE050.RISK ANALYSIS.Sequence number</t>
  </si>
  <si>
    <t>IE050.RISK ANALYSIS.Item number</t>
  </si>
  <si>
    <t>IE050.RISK ANALYSIS.RISK ANALYSIS RESULT</t>
  </si>
  <si>
    <t>IE050.RISK ANALYSIS.RISK ANALYSIS RESULT.Code</t>
  </si>
  <si>
    <t>IE050.RISK ANALYSIS.RISK ANALYSIS RESULT.Text</t>
  </si>
  <si>
    <t>IE050.CONSIGNMENT</t>
  </si>
  <si>
    <t>IE050.CONSIGNMENT.Container indicator</t>
  </si>
  <si>
    <t>IE050.CONSIGNMENT.Inland mode of transport</t>
  </si>
  <si>
    <t>IE050.CONSIGNMENT.Country of destination</t>
  </si>
  <si>
    <t>IE050.CONSIGNMENT.CARRIER</t>
  </si>
  <si>
    <t>IE050.CONSIGNMENT.CARRIER.Identification number</t>
  </si>
  <si>
    <t>IE050.CONSIGNMENT.CARRIER.COMMUNICATION</t>
  </si>
  <si>
    <t>IE050.CONSIGNMENT.CARRIER.COMMUNICATION.Type</t>
  </si>
  <si>
    <t>IE050.CONSIGNMENT.CARRIER.COMMUNICATION.Identifier</t>
  </si>
  <si>
    <t>IE050.CONSIGNMENT.CONSIGNOR</t>
  </si>
  <si>
    <t>IE050.CONSIGNMENT.CONSIGNOR.Identification number</t>
  </si>
  <si>
    <t>IE050.CONSIGNMENT.CONSIGNOR.Name</t>
  </si>
  <si>
    <t>IE050.CONSIGNMENT.CONSIGNOR.ADDRESS</t>
  </si>
  <si>
    <t>IE050.CONSIGNMENT.CONSIGNOR.ADDRESS.Street and number</t>
  </si>
  <si>
    <t>IE050.CONSIGNMENT.CONSIGNOR.ADDRESS.Postcode</t>
  </si>
  <si>
    <t>IE050.CONSIGNMENT.CONSIGNOR.ADDRESS.City</t>
  </si>
  <si>
    <t>IE050.CONSIGNMENT.CONSIGNOR.ADDRESS.Country</t>
  </si>
  <si>
    <t>IE050.CONSIGNMENT.CONSIGNEE</t>
  </si>
  <si>
    <t>IE050.CONSIGNMENT.CONSIGNEE.Identification number</t>
  </si>
  <si>
    <t>IE050.CONSIGNMENT.CONSIGNEE.Name</t>
  </si>
  <si>
    <t>IE050.CONSIGNMENT.CONSIGNEE.ADDRESS</t>
  </si>
  <si>
    <t>IE050.CONSIGNMENT.CONSIGNEE.ADDRESS.Street and number</t>
  </si>
  <si>
    <t>IE050.CONSIGNMENT.CONSIGNEE.ADDRESS.Postcode</t>
  </si>
  <si>
    <t>IE050.CONSIGNMENT.CONSIGNEE.ADDRESS.City</t>
  </si>
  <si>
    <t>IE050.CONSIGNMENT.CONSIGNEE.ADDRESS.Country</t>
  </si>
  <si>
    <t>IE050.CONSIGNMENT.ADDITIONAL SUPPLY CHAIN ACTOR</t>
  </si>
  <si>
    <t>IE050.CONSIGNMENT.ADDITIONAL SUPPLY CHAIN ACTOR.Sequence number</t>
  </si>
  <si>
    <t>IE050.CONSIGNMENT.ADDITIONAL SUPPLY CHAIN ACTOR.Role</t>
  </si>
  <si>
    <t>IE050.CONSIGNMENT.ADDITIONAL SUPPLY CHAIN ACTOR.Identification number</t>
  </si>
  <si>
    <t>IE050.CONSIGNMENT.TRANSPORT EQUIPMENT</t>
  </si>
  <si>
    <t>IE050.CONSIGNMENT.TRANSPORT EQUIPMENT.Sequence number</t>
  </si>
  <si>
    <t>IE050.CONSIGNMENT.TRANSPORT EQUIPMENT.Container identification number</t>
  </si>
  <si>
    <t>IE050.CONSIGNMENT.TRANSPORT EQUIPMENT.Number of seals</t>
  </si>
  <si>
    <t>IE050.CONSIGNMENT.TRANSPORT EQUIPMENT.SEAL</t>
  </si>
  <si>
    <t>IE050.CONSIGNMENT.TRANSPORT EQUIPMENT.SEAL.Sequence number</t>
  </si>
  <si>
    <t>IE050.CONSIGNMENT.TRANSPORT EQUIPMENT.SEAL.Identifier</t>
  </si>
  <si>
    <t>IE050.CONSIGNMENT.TRANSPORT EQUIPMENT.GOODS REFERENCE</t>
  </si>
  <si>
    <t>IE050.CONSIGNMENT.TRANSPORT EQUIPMENT.GOODS REFERENCE.Sequence number</t>
  </si>
  <si>
    <t>IE050.CONSIGNMENT.TRANSPORT EQUIPMENT.GOODS REFERENCE.Goods item identifier</t>
  </si>
  <si>
    <t>IE050.CONSIGNMENT.DEPARTURE TRANSPORT MEANS</t>
  </si>
  <si>
    <t>IE050.CONSIGNMENT.DEPARTURE TRANSPORT MEANS.Sequence number</t>
  </si>
  <si>
    <t>IE050.CONSIGNMENT.DEPARTURE TRANSPORT MEANS.Type of identification</t>
  </si>
  <si>
    <t>IE050.CONSIGNMENT.DEPARTURE TRANSPORT MEANS.Identification number</t>
  </si>
  <si>
    <t>IE050.CONSIGNMENT.DEPARTURE TRANSPORT MEANS.Nationality</t>
  </si>
  <si>
    <t>IE050.CONSIGNMENT.COUNTRIES OF ROUTING OF CONSIGNMENT</t>
  </si>
  <si>
    <t>IE050.CONSIGNMENT.COUNTRIES OF ROUTING OF CONSIGNMENT.Sequence number</t>
  </si>
  <si>
    <t>IE050.CONSIGNMENT.COUNTRIES OF ROUTING OF CONSIGNMENT.Country</t>
  </si>
  <si>
    <t>IE050.CONSIGNMENT.ACTIVE BORDER TRANSPORT MEANS</t>
  </si>
  <si>
    <t>IE050.CONSIGNMENT.ACTIVE BORDER TRANSPORT MEANS.Type of identification</t>
  </si>
  <si>
    <t>IE050.CONSIGNMENT.ACTIVE BORDER TRANSPORT MEANS.Identification number</t>
  </si>
  <si>
    <t>IE050.CONSIGNMENT.ACTIVE BORDER TRANSPORT MEANS.Nationality</t>
  </si>
  <si>
    <t>IE050.CONSIGNMENT.ACTIVE BORDER TRANSPORT MEANS.Conveyance reference number</t>
  </si>
  <si>
    <t>IE050.CONSIGNMENT.PLACE OF LOADING</t>
  </si>
  <si>
    <t>IE050.CONSIGNMENT.PLACE OF LOADING.UN LOCODE</t>
  </si>
  <si>
    <t>IE050.CONSIGNMENT.PLACE OF LOADING.Country</t>
  </si>
  <si>
    <t>IE050.CONSIGNMENT.PLACE OF LOADING.Location</t>
  </si>
  <si>
    <t>IE050.CONSIGNMENT.PLACE OF UNLOADING</t>
  </si>
  <si>
    <t>IE050.CONSIGNMENT.PLACE OF UNLOADING.UN LOCODE</t>
  </si>
  <si>
    <t>IE050.CONSIGNMENT.PLACE OF UNLOADING.Country</t>
  </si>
  <si>
    <t>IE050.CONSIGNMENT.PLACE OF UNLOADING.Location</t>
  </si>
  <si>
    <t>IE050.CONSIGNMENT.ADDITIONAL INFORMATION</t>
  </si>
  <si>
    <t>IE050.CONSIGNMENT.ADDITIONAL INFORMATION.Sequence number</t>
  </si>
  <si>
    <t>IE050.CONSIGNMENT.ADDITIONAL INFORMATION.Code</t>
  </si>
  <si>
    <t>IE050.CONSIGNMENT.ADDITIONAL INFORMATION.Text</t>
  </si>
  <si>
    <t>IE050.CONSIGNMENT.SUPPORTING DOCUMENTS</t>
  </si>
  <si>
    <t>IE050.CONSIGNMENT.SUPPORTING DOCUMENTS.Sequence number</t>
  </si>
  <si>
    <t>IE050.CONSIGNMENT.SUPPORTING DOCUMENTS.Type</t>
  </si>
  <si>
    <t>IE050.CONSIGNMENT.SUPPORTING DOCUMENTS.Reference number</t>
  </si>
  <si>
    <t>IE050.CONSIGNMENT.SUPPORTING DOCUMENTS.Complement of information</t>
  </si>
  <si>
    <t>IE050.CONSIGNMENT.PREVIOUS DOCUMENTS</t>
  </si>
  <si>
    <t>IE050.CONSIGNMENT.PREVIOUS DOCUMENTS.Sequence number</t>
  </si>
  <si>
    <t>IE050.CONSIGNMENT.PREVIOUS DOCUMENTS.Type</t>
  </si>
  <si>
    <t>IE050.CONSIGNMENT.PREVIOUS DOCUMENTS.Reference number</t>
  </si>
  <si>
    <t>IE050.CONSIGNMENT.PREVIOUS DOCUMENTS.Complement of information</t>
  </si>
  <si>
    <t>IE050.CONSIGNMENT.TRANSPORT DOCUMENT</t>
  </si>
  <si>
    <t>IE050.CONSIGNMENT.TRANSPORT DOCUMENT.Sequence number</t>
  </si>
  <si>
    <t>IE050.CONSIGNMENT.TRANSPORT DOCUMENT.Type</t>
  </si>
  <si>
    <t>IE050.CONSIGNMENT.TRANSPORT DOCUMENT.Reference number</t>
  </si>
  <si>
    <t>IE050.CONSIGNMENT.UCR</t>
  </si>
  <si>
    <t>IE050.CONSIGNMENT.UCR.Reference number</t>
  </si>
  <si>
    <t>IE050.CONSIGNMENT.HOUSE CONSIGNMENT</t>
  </si>
  <si>
    <t>IE050.CONSIGNMENT.HOUSE CONSIGNMENT.Sequence number</t>
  </si>
  <si>
    <t>IE050.CONSIGNMENT.HOUSE CONSIGNMENT.Country of dispatch</t>
  </si>
  <si>
    <t>IE050.CONSIGNMENT.HOUSE CONSIGNMENT.Gross mass</t>
  </si>
  <si>
    <t>IE050.CONSIGNMENT.HOUSE CONSIGNMENT.CONSIGNOR</t>
  </si>
  <si>
    <t>IE050.CONSIGNMENT.HOUSE CONSIGNMENT.CONSIGNOR.Identification number</t>
  </si>
  <si>
    <t>IE050.CONSIGNMENT.HOUSE CONSIGNMENT.CONSIGNOR.Name</t>
  </si>
  <si>
    <t>IE050.CONSIGNMENT.HOUSE CONSIGNMENT.CONSIGNOR.ADDRESS</t>
  </si>
  <si>
    <t>IE050.CONSIGNMENT.HOUSE CONSIGNMENT.CONSIGNOR.ADDRESS.Street and number</t>
  </si>
  <si>
    <t>IE050.CONSIGNMENT.HOUSE CONSIGNMENT.CONSIGNOR.ADDRESS.Postcode</t>
  </si>
  <si>
    <t>IE050.CONSIGNMENT.HOUSE CONSIGNMENT.CONSIGNOR.ADDRESS.City</t>
  </si>
  <si>
    <t>IE050.CONSIGNMENT.HOUSE CONSIGNMENT.CONSIGNOR.ADDRESS.Country</t>
  </si>
  <si>
    <t>IE050.CONSIGNMENT.HOUSE CONSIGNMENT.CONSIGNEE</t>
  </si>
  <si>
    <t>IE050.CONSIGNMENT.HOUSE CONSIGNMENT.CONSIGNEE.Identification number</t>
  </si>
  <si>
    <t>IE050.CONSIGNMENT.HOUSE CONSIGNMENT.CONSIGNEE.Name</t>
  </si>
  <si>
    <t>IE050.CONSIGNMENT.HOUSE CONSIGNMENT.CONSIGNEE.ADDRESS</t>
  </si>
  <si>
    <t>IE050.CONSIGNMENT.HOUSE CONSIGNMENT.CONSIGNEE.ADDRESS.Street and number</t>
  </si>
  <si>
    <t>IE050.CONSIGNMENT.HOUSE CONSIGNMENT.CONSIGNEE.ADDRESS.Postcode</t>
  </si>
  <si>
    <t>IE050.CONSIGNMENT.HOUSE CONSIGNMENT.CONSIGNEE.ADDRESS.City</t>
  </si>
  <si>
    <t>IE050.CONSIGNMENT.HOUSE CONSIGNMENT.CONSIGNEE.ADDRESS.Country</t>
  </si>
  <si>
    <t>IE050.CONSIGNMENT.HOUSE CONSIGNMENT.ADDITIONAL SUPPLY CHAIN ACTOR</t>
  </si>
  <si>
    <t>IE050.CONSIGNMENT.HOUSE CONSIGNMENT.ADDITIONAL SUPPLY CHAIN ACTOR.Sequence number</t>
  </si>
  <si>
    <t>IE050.CONSIGNMENT.HOUSE CONSIGNMENT.ADDITIONAL SUPPLY CHAIN ACTOR.Role</t>
  </si>
  <si>
    <t>IE050.CONSIGNMENT.HOUSE CONSIGNMENT.ADDITIONAL SUPPLY CHAIN ACTOR.Identification number</t>
  </si>
  <si>
    <t>IE050.CONSIGNMENT.HOUSE CONSIGNMENT.DEPARTURE TRANSPORT MEANS</t>
  </si>
  <si>
    <t>IE050.CONSIGNMENT.HOUSE CONSIGNMENT.DEPARTURE TRANSPORT MEANS.Sequence number</t>
  </si>
  <si>
    <t>IE050.CONSIGNMENT.HOUSE CONSIGNMENT.DEPARTURE TRANSPORT MEANS.Type of identification</t>
  </si>
  <si>
    <t>IE050.CONSIGNMENT.HOUSE CONSIGNMENT.DEPARTURE TRANSPORT MEANS.Identification number</t>
  </si>
  <si>
    <t>IE050.CONSIGNMENT.HOUSE CONSIGNMENT.DEPARTURE TRANSPORT MEANS.Nationality</t>
  </si>
  <si>
    <t>IE050.CONSIGNMENT.HOUSE CONSIGNMENT.PREVIOUS DOCUMENTS</t>
  </si>
  <si>
    <t>IE050.CONSIGNMENT.HOUSE CONSIGNMENT.PREVIOUS DOCUMENTS.Sequence number</t>
  </si>
  <si>
    <t>IE050.CONSIGNMENT.HOUSE CONSIGNMENT.PREVIOUS DOCUMENTS.Security indicator from export declaration</t>
  </si>
  <si>
    <t>IE050.CONSIGNMENT.HOUSE CONSIGNMENT.PREVIOUS DOCUMENTS.Type</t>
  </si>
  <si>
    <t>IE050.CONSIGNMENT.HOUSE CONSIGNMENT.PREVIOUS DOCUMENTS.Reference number</t>
  </si>
  <si>
    <t>IE050.CONSIGNMENT.HOUSE CONSIGNMENT.PREVIOUS DOCUMENTS.Complement of information</t>
  </si>
  <si>
    <t>IE050.CONSIGNMENT.HOUSE CONSIGNMENT.TRANSPORT DOCUMENT</t>
  </si>
  <si>
    <t>IE050.CONSIGNMENT.HOUSE CONSIGNMENT.TRANSPORT DOCUMENT.Sequence number</t>
  </si>
  <si>
    <t>IE050.CONSIGNMENT.HOUSE CONSIGNMENT.TRANSPORT DOCUMENT.Type</t>
  </si>
  <si>
    <t>IE050.CONSIGNMENT.HOUSE CONSIGNMENT.TRANSPORT DOCUMENT.Reference number</t>
  </si>
  <si>
    <t>IE050.CONSIGNMENT.HOUSE CONSIGNMENT.TRANSPORT CHARGES</t>
  </si>
  <si>
    <t>IE050.CONSIGNMENT.HOUSE CONSIGNMENT.TRANSPORT CHARGES.Method of payment</t>
  </si>
  <si>
    <t>IE050.CONSIGNMENT.HOUSE CONSIGNMENT.UCR</t>
  </si>
  <si>
    <t>IE050.CONSIGNMENT.HOUSE CONSIGNMENT.UCR.Reference number</t>
  </si>
  <si>
    <t>IE050.CONSIGNMENT.HOUSE CONSIGNMENT.CONSIGNMENT ITEM</t>
  </si>
  <si>
    <t>IE050.CONSIGNMENT.HOUSE CONSIGNMENT.CONSIGNMENT ITEM.Sequence number</t>
  </si>
  <si>
    <t>IE050.CONSIGNMENT.HOUSE CONSIGNMENT.CONSIGNMENT ITEM.Goods item number</t>
  </si>
  <si>
    <t>IE050.CONSIGNMENT.HOUSE CONSIGNMENT.CONSIGNMENT ITEM.Declaration type</t>
  </si>
  <si>
    <t>IE050.CONSIGNMENT.HOUSE CONSIGNMENT.CONSIGNMENT ITEM.Country of dispatch</t>
  </si>
  <si>
    <t>IE050.CONSIGNMENT.HOUSE CONSIGNMENT.CONSIGNMENT ITEM.Country of destination</t>
  </si>
  <si>
    <t>IE050.CONSIGNMENT.HOUSE CONSIGNMENT.CONSIGNMENT ITEM.CONSIGNEE</t>
  </si>
  <si>
    <t>IE050.CONSIGNMENT.HOUSE CONSIGNMENT.CONSIGNMENT ITEM.CONSIGNEE.Identification number</t>
  </si>
  <si>
    <t>IE050.CONSIGNMENT.HOUSE CONSIGNMENT.CONSIGNMENT ITEM.CONSIGNEE.Name</t>
  </si>
  <si>
    <t>IE050.CONSIGNMENT.HOUSE CONSIGNMENT.CONSIGNMENT ITEM.CONSIGNEE.ADDRESS</t>
  </si>
  <si>
    <t>IE050.CONSIGNMENT.HOUSE CONSIGNMENT.CONSIGNMENT ITEM.CONSIGNEE.ADDRESS.Street and number</t>
  </si>
  <si>
    <t>IE050.CONSIGNMENT.HOUSE CONSIGNMENT.CONSIGNMENT ITEM.CONSIGNEE.ADDRESS.Postcode</t>
  </si>
  <si>
    <t>IE050.CONSIGNMENT.HOUSE CONSIGNMENT.CONSIGNMENT ITEM.CONSIGNEE.ADDRESS.City</t>
  </si>
  <si>
    <t>IE050.CONSIGNMENT.HOUSE CONSIGNMENT.CONSIGNMENT ITEM.CONSIGNEE.ADDRESS.Country</t>
  </si>
  <si>
    <t>IE050.CONSIGNMENT.HOUSE CONSIGNMENT.CONSIGNMENT ITEM.ADDITIONAL SUPPLY CHAIN ACTOR</t>
  </si>
  <si>
    <t>IE050.CONSIGNMENT.HOUSE CONSIGNMENT.CONSIGNMENT ITEM.ADDITIONAL SUPPLY CHAIN ACTOR.Sequence number</t>
  </si>
  <si>
    <t>IE050.CONSIGNMENT.HOUSE CONSIGNMENT.CONSIGNMENT ITEM.ADDITIONAL SUPPLY CHAIN ACTOR.Role</t>
  </si>
  <si>
    <t>IE050.CONSIGNMENT.HOUSE CONSIGNMENT.CONSIGNMENT ITEM.ADDITIONAL SUPPLY CHAIN ACTOR.Identification number</t>
  </si>
  <si>
    <t>IE050.CONSIGNMENT.HOUSE CONSIGNMENT.CONSIGNMENT ITEM.COMMODITY</t>
  </si>
  <si>
    <t>IE050.CONSIGNMENT.HOUSE CONSIGNMENT.CONSIGNMENT ITEM.COMMODITY.Description of goods</t>
  </si>
  <si>
    <t>IE050.CONSIGNMENT.HOUSE CONSIGNMENT.CONSIGNMENT ITEM.COMMODITY.CUS code</t>
  </si>
  <si>
    <t>IE050.CONSIGNMENT.HOUSE CONSIGNMENT.CONSIGNMENT ITEM.COMMODITY.COMMODITY CODE</t>
  </si>
  <si>
    <t>IE050.CONSIGNMENT.HOUSE CONSIGNMENT.CONSIGNMENT ITEM.COMMODITY.COMMODITY CODE.Harmonised system sub-heading code</t>
  </si>
  <si>
    <t>IE050.CONSIGNMENT.HOUSE CONSIGNMENT.CONSIGNMENT ITEM.COMMODITY.COMMODITY CODE.Combined nomenclature code</t>
  </si>
  <si>
    <t>IE050.CONSIGNMENT.HOUSE CONSIGNMENT.CONSIGNMENT ITEM.COMMODITY.DANGEROUS GOODS</t>
  </si>
  <si>
    <t>IE050.CONSIGNMENT.HOUSE CONSIGNMENT.CONSIGNMENT ITEM.COMMODITY.DANGEROUS GOODS.Sequence number</t>
  </si>
  <si>
    <t>IE050.CONSIGNMENT.HOUSE CONSIGNMENT.CONSIGNMENT ITEM.COMMODITY.DANGEROUS GOODS.UN Number</t>
  </si>
  <si>
    <t>IE050.CONSIGNMENT.HOUSE CONSIGNMENT.CONSIGNMENT ITEM.COMMODITY.GOODS MEASURE</t>
  </si>
  <si>
    <t>IE050.CONSIGNMENT.HOUSE CONSIGNMENT.CONSIGNMENT ITEM.COMMODITY.GOODS MEASURE.Gross mass</t>
  </si>
  <si>
    <t>IE050.CONSIGNMENT.HOUSE CONSIGNMENT.CONSIGNMENT ITEM.COMMODITY.GOODS MEASURE.Net mass</t>
  </si>
  <si>
    <t>IE050.CONSIGNMENT.HOUSE CONSIGNMENT.CONSIGNMENT ITEM.PACKAGING</t>
  </si>
  <si>
    <t>IE050.CONSIGNMENT.HOUSE CONSIGNMENT.CONSIGNMENT ITEM.PACKAGING.Sequence number</t>
  </si>
  <si>
    <t>IE050.CONSIGNMENT.HOUSE CONSIGNMENT.CONSIGNMENT ITEM.PACKAGING.Type of packages</t>
  </si>
  <si>
    <t>IE050.CONSIGNMENT.HOUSE CONSIGNMENT.CONSIGNMENT ITEM.PACKAGING.Number of packages</t>
  </si>
  <si>
    <t>IE050.CONSIGNMENT.HOUSE CONSIGNMENT.CONSIGNMENT ITEM.PACKAGING.Shipping marks</t>
  </si>
  <si>
    <t>IE050.CONSIGNMENT.HOUSE CONSIGNMENT.CONSIGNMENT ITEM.ADDITIONAL INFORMATION</t>
  </si>
  <si>
    <t>IE050.CONSIGNMENT.HOUSE CONSIGNMENT.CONSIGNMENT ITEM.ADDITIONAL INFORMATION.Sequence number</t>
  </si>
  <si>
    <t>IE050.CONSIGNMENT.HOUSE CONSIGNMENT.CONSIGNMENT ITEM.ADDITIONAL INFORMATION.Code</t>
  </si>
  <si>
    <t>IE050.CONSIGNMENT.HOUSE CONSIGNMENT.CONSIGNMENT ITEM.ADDITIONAL INFORMATION.Text</t>
  </si>
  <si>
    <t>IE050.CONSIGNMENT.HOUSE CONSIGNMENT.CONSIGNMENT ITEM.SUPPORTING DOCUMENTS</t>
  </si>
  <si>
    <t>IE050.CONSIGNMENT.HOUSE CONSIGNMENT.CONSIGNMENT ITEM.SUPPORTING DOCUMENTS.Sequence number</t>
  </si>
  <si>
    <t>IE050.CONSIGNMENT.HOUSE CONSIGNMENT.CONSIGNMENT ITEM.SUPPORTING DOCUMENTS.Type</t>
  </si>
  <si>
    <t>IE050.CONSIGNMENT.HOUSE CONSIGNMENT.CONSIGNMENT ITEM.SUPPORTING DOCUMENTS.Reference number</t>
  </si>
  <si>
    <t>IE050.CONSIGNMENT.HOUSE CONSIGNMENT.CONSIGNMENT ITEM.SUPPORTING DOCUMENTS.Complement of information</t>
  </si>
  <si>
    <t>IE050.CONSIGNMENT.HOUSE CONSIGNMENT.CONSIGNMENT ITEM.PREVIOUS DOCUMENTS</t>
  </si>
  <si>
    <t>IE050.CONSIGNMENT.HOUSE CONSIGNMENT.CONSIGNMENT ITEM.PREVIOUS DOCUMENTS.Sequence number</t>
  </si>
  <si>
    <t>IE050.CONSIGNMENT.HOUSE CONSIGNMENT.CONSIGNMENT ITEM.PREVIOUS DOCUMENTS.Type</t>
  </si>
  <si>
    <t>IE050.CONSIGNMENT.HOUSE CONSIGNMENT.CONSIGNMENT ITEM.PREVIOUS DOCUMENTS.Reference number</t>
  </si>
  <si>
    <t>IE050.CONSIGNMENT.HOUSE CONSIGNMENT.CONSIGNMENT ITEM.PREVIOUS DOCUMENTS.Complement of information</t>
  </si>
  <si>
    <t>IE050.CONSIGNMENT.HOUSE CONSIGNMENT.CONSIGNMENT ITEM.TRANSPORT CHARGES</t>
  </si>
  <si>
    <t>IE050.CONSIGNMENT.HOUSE CONSIGNMENT.CONSIGNMENT ITEM.TRANSPORT CHARGES.Method of payment</t>
  </si>
  <si>
    <t>IE050.CONSIGNMENT.HOUSE CONSIGNMENT.CONSIGNMENT ITEM.UCR</t>
  </si>
  <si>
    <t>IE050.CONSIGNMENT.HOUSE CONSIGNMENT.CONSIGNMENT ITEM.UCR.Reference number</t>
  </si>
  <si>
    <t>IE051</t>
  </si>
  <si>
    <t>IE051.TRANSIT OPERATION</t>
  </si>
  <si>
    <t>G0143; R0135</t>
  </si>
  <si>
    <t>IE051.TRANSIT OPERATION.MRN</t>
  </si>
  <si>
    <t>IE051.TRANSIT OPERATION.Declaration type</t>
  </si>
  <si>
    <t>IE051.TRANSIT OPERATION.Additional declaration type</t>
  </si>
  <si>
    <t>IE051.TRANSIT OPERATION.TIR Carnet number</t>
  </si>
  <si>
    <t>Declaration submission date and time</t>
  </si>
  <si>
    <t>IE051.TRANSIT OPERATION.Declaration submission date and time</t>
  </si>
  <si>
    <t>TRANSIT OPERATION_Declaration submission date and time</t>
  </si>
  <si>
    <t>IE051.TRANSIT OPERATION.Country of dispatch</t>
  </si>
  <si>
    <t>C0909; G0042; R0988</t>
  </si>
  <si>
    <t>IE051.TRANSIT OPERATION.Security</t>
  </si>
  <si>
    <t>IE051.TRANSIT OPERATION.Reduced dataset indicator</t>
  </si>
  <si>
    <t>IE051.TRANSIT OPERATION.Mode of transport at the border</t>
  </si>
  <si>
    <t>C0029; G0020; G0042</t>
  </si>
  <si>
    <t>IE051.TRANSIT OPERATION.Specific circumstance indicator</t>
  </si>
  <si>
    <t>IE051.TRANSIT OPERATION.Total number of items</t>
  </si>
  <si>
    <t>IE051.TRANSIT OPERATION.Total number of packages</t>
  </si>
  <si>
    <t>IE051.TRANSIT OPERATION.Total gross mass</t>
  </si>
  <si>
    <t>IE051.TRANSIT OPERATION.Dialog language indicator at departure</t>
  </si>
  <si>
    <t>IE051.TRANSIT OPERATION.Binding itinerary</t>
  </si>
  <si>
    <t>FD195</t>
  </si>
  <si>
    <t>No release motivation</t>
  </si>
  <si>
    <t>IE051.TRANSIT OPERATION.No release motivation</t>
  </si>
  <si>
    <t>TRANSIT OPERATION_No release motivation</t>
  </si>
  <si>
    <t>MESSAGE - HEADER. No release motivation</t>
  </si>
  <si>
    <t>IE051.TRANSIT OPERATION.Other things to report</t>
  </si>
  <si>
    <t>IE051.CUSTOMS OFFICE OF DEPARTURE</t>
  </si>
  <si>
    <t>IE051.CUSTOMS OFFICE OF DEPARTURE.Reference number</t>
  </si>
  <si>
    <t>IE051.CUSTOMS OFFICE OF DESTINATION</t>
  </si>
  <si>
    <t>IE051.CUSTOMS OFFICE OF DESTINATION.Reference number</t>
  </si>
  <si>
    <t>IE051.CUSTOMS OFFICE OF TRANSIT</t>
  </si>
  <si>
    <t>C0030; G0030; G0042</t>
  </si>
  <si>
    <t>IE051.CUSTOMS OFFICE OF TRANSIT.Sequence number</t>
  </si>
  <si>
    <t>IE051.CUSTOMS OFFICE OF TRANSIT.Reference number</t>
  </si>
  <si>
    <t>R906; R907; R908; R910; TR0635</t>
  </si>
  <si>
    <t>IE051.CUSTOMS OFFICE OF TRANSIT.Arrival date and time (estimated)</t>
  </si>
  <si>
    <t>IE051.CUSTOMS OFFICE OF EXIT FOR TRANSIT</t>
  </si>
  <si>
    <t>C0587; G0042</t>
  </si>
  <si>
    <t>IE051.CUSTOMS OFFICE OF EXIT FOR TRANSIT.Sequence number</t>
  </si>
  <si>
    <t>IE051.CUSTOMS OFFICE OF EXIT FOR TRANSIT.Reference number</t>
  </si>
  <si>
    <t>IE051.HOLDER OF THE TRANSIT PROCEDURE</t>
  </si>
  <si>
    <t>IE051.HOLDER OF THE TRANSIT PROCEDURE.Identification number</t>
  </si>
  <si>
    <t>IE051.HOLDER OF THE TRANSIT PROCEDURE.TIR holder identification number</t>
  </si>
  <si>
    <t>IE051.HOLDER OF THE TRANSIT PROCEDURE.Name</t>
  </si>
  <si>
    <t xml:space="preserve">an..35 </t>
  </si>
  <si>
    <t>IE051.HOLDER OF THE TRANSIT PROCEDURE.ADDRESS</t>
  </si>
  <si>
    <t>IE051.HOLDER OF THE TRANSIT PROCEDURE.ADDRESS.Street and number</t>
  </si>
  <si>
    <t>IE051.HOLDER OF THE TRANSIT PROCEDURE.ADDRESS.Postcode</t>
  </si>
  <si>
    <t>IE051.HOLDER OF THE TRANSIT PROCEDURE.ADDRESS.City</t>
  </si>
  <si>
    <t>IE051.HOLDER OF THE TRANSIT PROCEDURE.ADDRESS.Country</t>
  </si>
  <si>
    <t>IE051.REPRESENTATIVE</t>
  </si>
  <si>
    <t>G0042; G0860</t>
  </si>
  <si>
    <t>IE051.REPRESENTATIVE.Identification number</t>
  </si>
  <si>
    <t>IE051.REPRESENTATIVE.Status</t>
  </si>
  <si>
    <t>IE051.CONTROL RESULT</t>
  </si>
  <si>
    <t>IE051.CONTROL RESULT.Code</t>
  </si>
  <si>
    <t>IE051.CONTROL RESULT.Control date</t>
  </si>
  <si>
    <t>MESSAGE - CONTROL RESULT. Control date</t>
  </si>
  <si>
    <t>IE051.CONTROL RESULT.Limit date</t>
  </si>
  <si>
    <t>IE051.CONTROL RESULT.Text</t>
  </si>
  <si>
    <t>IE051.GUARANTEE</t>
  </si>
  <si>
    <t>C0360</t>
  </si>
  <si>
    <t>IE051.GUARANTEE.Sequence number</t>
  </si>
  <si>
    <t>IE051.GUARANTEE.Guarantee type</t>
  </si>
  <si>
    <t>IE051.GUARANTEE.GUARANTEE REFERENCE</t>
  </si>
  <si>
    <t>IE051.GUARANTEE.GUARANTEE REFERENCE.Sequence number</t>
  </si>
  <si>
    <t>IE051.GUARANTEE.GUARANTEE REFERENCE.GRN</t>
  </si>
  <si>
    <t>IE051.GUARANTEE.GUARANTEE REFERENCE.Other guarantee reference</t>
  </si>
  <si>
    <t>IE051.GUARANTEE.GUARANTEE REFERENCE.Amount to be covered</t>
  </si>
  <si>
    <t>IE051.GUARANTEE.GUARANTEE REFERENCE.Currency</t>
  </si>
  <si>
    <t>IE051.GUARANTEE.GUARANTEE REFERENCE.Access code</t>
  </si>
  <si>
    <t>IE051.GUARANTEE.GUARANTEE REFERENCE.VALIDITY LIMITATION</t>
  </si>
  <si>
    <t>IE051.GUARANTEE.GUARANTEE REFERENCE.VALIDITY LIMITATION.Guarantee not valid in</t>
  </si>
  <si>
    <t>IE051.GUARANTEE.GUARANTEE REFERENCE.CUSTOMS OFFICE OF GUARANTEE</t>
  </si>
  <si>
    <t>IE051.GUARANTEE.GUARANTEE REFERENCE.CUSTOMS OFFICE OF GUARANTEE.Reference number</t>
  </si>
  <si>
    <t>IE051.CONSIGNMENT</t>
  </si>
  <si>
    <t>IE051.CONSIGNMENT.Container indicator</t>
  </si>
  <si>
    <t>IE051.CONSIGNMENT.Inland mode of transport</t>
  </si>
  <si>
    <t>IE051.CONSIGNMENT.Country of destination</t>
  </si>
  <si>
    <t>IE051.CONSIGNMENT.CARRIER</t>
  </si>
  <si>
    <t>C0186; C0812; G0042</t>
  </si>
  <si>
    <t>IE051.CONSIGNMENT.CARRIER.Identification number</t>
  </si>
  <si>
    <t>IE051.CONSIGNMENT.CARRIER.COMMUNICATION</t>
  </si>
  <si>
    <t>IE051.CONSIGNMENT.CARRIER.COMMUNICATION.Type</t>
  </si>
  <si>
    <t>IE051.CONSIGNMENT.CARRIER.COMMUNICATION.Identifier</t>
  </si>
  <si>
    <t>IE051.CONSIGNMENT.CONSIGNOR</t>
  </si>
  <si>
    <t>C0349; G0042</t>
  </si>
  <si>
    <t>IE051.CONSIGNMENT.CONSIGNOR.Identification number</t>
  </si>
  <si>
    <t>IE051.CONSIGNMENT.CONSIGNOR.Name</t>
  </si>
  <si>
    <t>IE051.CONSIGNMENT.CONSIGNOR.ADDRESS</t>
  </si>
  <si>
    <t>IE051.CONSIGNMENT.CONSIGNOR.ADDRESS.Street and number</t>
  </si>
  <si>
    <t>IE051.CONSIGNMENT.CONSIGNOR.ADDRESS.Postcode</t>
  </si>
  <si>
    <t>IE051.CONSIGNMENT.CONSIGNOR.ADDRESS.City</t>
  </si>
  <si>
    <t>IE051.CONSIGNMENT.CONSIGNOR.ADDRESS.Country</t>
  </si>
  <si>
    <t>IE051.CONSIGNMENT.CONSIGNEE</t>
  </si>
  <si>
    <t>C0001; G0042</t>
  </si>
  <si>
    <t>IE051.CONSIGNMENT.CONSIGNEE.Identification number</t>
  </si>
  <si>
    <t>IE051.CONSIGNMENT.CONSIGNEE.Name</t>
  </si>
  <si>
    <t>IE051.CONSIGNMENT.CONSIGNEE.ADDRESS</t>
  </si>
  <si>
    <t>IE051.CONSIGNMENT.CONSIGNEE.ADDRESS.Street and number</t>
  </si>
  <si>
    <t>IE051.CONSIGNMENT.CONSIGNEE.ADDRESS.Postcode</t>
  </si>
  <si>
    <t>IE051.CONSIGNMENT.CONSIGNEE.ADDRESS.City</t>
  </si>
  <si>
    <t>IE051.CONSIGNMENT.CONSIGNEE.ADDRESS.Country</t>
  </si>
  <si>
    <t>IE051.CONSIGNMENT.ADDITIONAL SUPPLY CHAIN ACTOR</t>
  </si>
  <si>
    <t>C0342; G0042</t>
  </si>
  <si>
    <t>IE051.CONSIGNMENT.ADDITIONAL SUPPLY CHAIN ACTOR.Sequence number</t>
  </si>
  <si>
    <t>IE051.CONSIGNMENT.ADDITIONAL SUPPLY CHAIN ACTOR.Role</t>
  </si>
  <si>
    <t>IE051.CONSIGNMENT.ADDITIONAL SUPPLY CHAIN ACTOR.Identification number</t>
  </si>
  <si>
    <t>IE051.CONSIGNMENT.TRANSPORT EQUIPMENT</t>
  </si>
  <si>
    <t>IE051.CONSIGNMENT.TRANSPORT EQUIPMENT.Sequence number</t>
  </si>
  <si>
    <t>IE051.CONSIGNMENT.TRANSPORT EQUIPMENT.Container identification number</t>
  </si>
  <si>
    <t>IE051.CONSIGNMENT.TRANSPORT EQUIPMENT.Number of seals</t>
  </si>
  <si>
    <t>IE051.CONSIGNMENT.TRANSPORT EQUIPMENT.SEAL</t>
  </si>
  <si>
    <t>IE051.CONSIGNMENT.TRANSPORT EQUIPMENT.SEAL.Sequence number</t>
  </si>
  <si>
    <t>IE051.CONSIGNMENT.TRANSPORT EQUIPMENT.SEAL.Identifier</t>
  </si>
  <si>
    <t>IE051.CONSIGNMENT.TRANSPORT EQUIPMENT.GOODS REFERENCE</t>
  </si>
  <si>
    <t>IE051.CONSIGNMENT.TRANSPORT EQUIPMENT.GOODS REFERENCE.Sequence number</t>
  </si>
  <si>
    <t>IE051.CONSIGNMENT.TRANSPORT EQUIPMENT.GOODS REFERENCE.Goods item identifier</t>
  </si>
  <si>
    <t>IE051.CONSIGNMENT.LOCATION OF GOODS</t>
  </si>
  <si>
    <t>C0489; G0042</t>
  </si>
  <si>
    <t>IE051.CONSIGNMENT.LOCATION OF GOODS.Type of location</t>
  </si>
  <si>
    <t>MESSAGE - HEADER.Agreed location of goods, code</t>
  </si>
  <si>
    <t>IE051.CONSIGNMENT.LOCATION OF GOODS.Qualifier of identification</t>
  </si>
  <si>
    <t>IE051.CONSIGNMENT.LOCATION OF GOODS.Authorisation number</t>
  </si>
  <si>
    <t>IE051.CONSIGNMENT.LOCATION OF GOODS.Additional identifier</t>
  </si>
  <si>
    <t>IE051.CONSIGNMENT.LOCATION OF GOODS.UN LOCODE</t>
  </si>
  <si>
    <t>IE051.CONSIGNMENT.LOCATION OF GOODS.CUSTOMS OFFICE</t>
  </si>
  <si>
    <t>IE051.CONSIGNMENT.LOCATION OF GOODS.CUSTOMS OFFICE.Reference number</t>
  </si>
  <si>
    <t>IE051.CONSIGNMENT.LOCATION OF GOODS.GPS</t>
  </si>
  <si>
    <t>IE051.CONSIGNMENT.LOCATION OF GOODS.GPS.Latitude</t>
  </si>
  <si>
    <t>IE051.CONSIGNMENT.LOCATION OF GOODS.GPS.Longitude</t>
  </si>
  <si>
    <t>IE051.CONSIGNMENT.LOCATION OF GOODS.ECONOMIC OPERATOR</t>
  </si>
  <si>
    <t>IE051.CONSIGNMENT.LOCATION OF GOODS.ECONOMIC OPERATOR.Identification number</t>
  </si>
  <si>
    <t>IE051.CONSIGNMENT.LOCATION OF GOODS.ADDRESS</t>
  </si>
  <si>
    <t>IE051.CONSIGNMENT.LOCATION OF GOODS.ADDRESS.Street and number</t>
  </si>
  <si>
    <t>IE051.CONSIGNMENT.LOCATION OF GOODS.ADDRESS.Postcode</t>
  </si>
  <si>
    <t>IE051.CONSIGNMENT.LOCATION OF GOODS.ADDRESS.City</t>
  </si>
  <si>
    <t>IE051.CONSIGNMENT.LOCATION OF GOODS.ADDRESS.Country</t>
  </si>
  <si>
    <t>IE051.CONSIGNMENT.DEPARTURE TRANSPORT MEANS</t>
  </si>
  <si>
    <t>IE051.CONSIGNMENT.DEPARTURE TRANSPORT MEANS.Sequence number</t>
  </si>
  <si>
    <t>R0054; R0987</t>
  </si>
  <si>
    <t>IE051.CONSIGNMENT.DEPARTURE TRANSPORT MEANS.Type of identification</t>
  </si>
  <si>
    <t>IE051.CONSIGNMENT.DEPARTURE TRANSPORT MEANS.Identification number</t>
  </si>
  <si>
    <t>TR0002; TR0035_x000D_; TR9090</t>
  </si>
  <si>
    <t>IE051.CONSIGNMENT.DEPARTURE TRANSPORT MEANS.Nationality</t>
  </si>
  <si>
    <t>TR0002; TR0035; TR9095</t>
  </si>
  <si>
    <t>IE051.CONSIGNMENT.COUNTRIES OF ROUTING OF CONSIGNMENT</t>
  </si>
  <si>
    <t>IE051.CONSIGNMENT.COUNTRIES OF ROUTING OF CONSIGNMENT.Sequence number</t>
  </si>
  <si>
    <t>IE051.CONSIGNMENT.COUNTRIES OF ROUTING OF CONSIGNMENT.Country</t>
  </si>
  <si>
    <t>IE051.CONSIGNMENT.ACTIVE BORDER TRANSPORT MEANS</t>
  </si>
  <si>
    <t>C0186; C0191; C0399; C0908; G0042</t>
  </si>
  <si>
    <t>IE051.CONSIGNMENT.ACTIVE BORDER TRANSPORT MEANS.Type of identification</t>
  </si>
  <si>
    <t>IE051.CONSIGNMENT.ACTIVE BORDER TRANSPORT MEANS.Identification number</t>
  </si>
  <si>
    <t>IE051.CONSIGNMENT.ACTIVE BORDER TRANSPORT MEANS.Nationality</t>
  </si>
  <si>
    <t>IE051.CONSIGNMENT.ACTIVE BORDER TRANSPORT MEANS.Conveyance reference number</t>
  </si>
  <si>
    <t>IE051.CONSIGNMENT.PLACE OF LOADING</t>
  </si>
  <si>
    <t>C0186; C0191; G0042</t>
  </si>
  <si>
    <t>IE051.CONSIGNMENT.PLACE OF LOADING.UN LOCODE</t>
  </si>
  <si>
    <t>IE051.CONSIGNMENT.PLACE OF LOADING.Country</t>
  </si>
  <si>
    <t>IE051.CONSIGNMENT.PLACE OF LOADING.Location</t>
  </si>
  <si>
    <t>IE051.CONSIGNMENT.PLACE OF UNLOADING</t>
  </si>
  <si>
    <t>IE051.CONSIGNMENT.PLACE OF UNLOADING.UN LOCODE</t>
  </si>
  <si>
    <t>IE051.CONSIGNMENT.PLACE OF UNLOADING.Country</t>
  </si>
  <si>
    <t>IE051.CONSIGNMENT.PLACE OF UNLOADING.Location</t>
  </si>
  <si>
    <t>IE051.CONSIGNMENT.ADDITIONAL INFORMATION</t>
  </si>
  <si>
    <t>IE051.CONSIGNMENT.ADDITIONAL INFORMATION.Sequence number</t>
  </si>
  <si>
    <t>IE051.CONSIGNMENT.ADDITIONAL INFORMATION.Code</t>
  </si>
  <si>
    <t>IE051.CONSIGNMENT.ADDITIONAL INFORMATION.Text</t>
  </si>
  <si>
    <t>IE051.CONSIGNMENT.SUPPORTING DOCUMENTS</t>
  </si>
  <si>
    <t>IE051.CONSIGNMENT.SUPPORTING DOCUMENTS.Sequence number</t>
  </si>
  <si>
    <t>IE051.CONSIGNMENT.SUPPORTING DOCUMENTS.Type</t>
  </si>
  <si>
    <t>IE051.CONSIGNMENT.SUPPORTING DOCUMENTS.Reference number</t>
  </si>
  <si>
    <t>IE051.CONSIGNMENT.SUPPORTING DOCUMENTS.Complement of information</t>
  </si>
  <si>
    <t>IE051.CONSIGNMENT.PREVIOUS DOCUMENTS</t>
  </si>
  <si>
    <t>IE051.CONSIGNMENT.PREVIOUS DOCUMENTS.Sequence number</t>
  </si>
  <si>
    <t>IE051.CONSIGNMENT.PREVIOUS DOCUMENTS.Type</t>
  </si>
  <si>
    <t>IE051.CONSIGNMENT.PREVIOUS DOCUMENTS.Reference number</t>
  </si>
  <si>
    <t>IE051.CONSIGNMENT.PREVIOUS DOCUMENTS.Complement of information</t>
  </si>
  <si>
    <t>IE051.CONSIGNMENT.TRANSPORT DOCUMENT</t>
  </si>
  <si>
    <t>C0588; G0042</t>
  </si>
  <si>
    <t>IE051.CONSIGNMENT.TRANSPORT DOCUMENT.Sequence number</t>
  </si>
  <si>
    <t>IE051.CONSIGNMENT.TRANSPORT DOCUMENT.Type</t>
  </si>
  <si>
    <t>IE051.CONSIGNMENT.TRANSPORT DOCUMENT.Reference number</t>
  </si>
  <si>
    <t>IE051.CONSIGNMENT.UCR</t>
  </si>
  <si>
    <t>IE051.CONSIGNMENT.UCR.Reference number</t>
  </si>
  <si>
    <t>IE051.CONSIGNMENT.HOUSE CONSIGNMENT</t>
  </si>
  <si>
    <t>IE051.CONSIGNMENT.HOUSE CONSIGNMENT.Sequence number</t>
  </si>
  <si>
    <t>IE051.CONSIGNMENT.HOUSE CONSIGNMENT.Country of dispatch</t>
  </si>
  <si>
    <t>IE051.CONSIGNMENT.HOUSE CONSIGNMENT.Gross mass</t>
  </si>
  <si>
    <t>IE051.CONSIGNMENT.HOUSE CONSIGNMENT.CONSIGNOR</t>
  </si>
  <si>
    <t>IE051.CONSIGNMENT.HOUSE CONSIGNMENT.CONSIGNOR.Identification number</t>
  </si>
  <si>
    <t>IE051.CONSIGNMENT.HOUSE CONSIGNMENT.CONSIGNOR.Name</t>
  </si>
  <si>
    <t>IE051.CONSIGNMENT.HOUSE CONSIGNMENT.CONSIGNOR.ADDRESS</t>
  </si>
  <si>
    <t>IE051.CONSIGNMENT.HOUSE CONSIGNMENT.CONSIGNOR.ADDRESS.Street and number</t>
  </si>
  <si>
    <t>IE051.CONSIGNMENT.HOUSE CONSIGNMENT.CONSIGNOR.ADDRESS.Postcode</t>
  </si>
  <si>
    <t>IE051.CONSIGNMENT.HOUSE CONSIGNMENT.CONSIGNOR.ADDRESS.City</t>
  </si>
  <si>
    <t>IE051.CONSIGNMENT.HOUSE CONSIGNMENT.CONSIGNOR.ADDRESS.Country</t>
  </si>
  <si>
    <t>IE051.CONSIGNMENT.HOUSE CONSIGNMENT.CONSIGNEE</t>
  </si>
  <si>
    <t>IE051.CONSIGNMENT.HOUSE CONSIGNMENT.CONSIGNEE.Identification number</t>
  </si>
  <si>
    <t>IE051.CONSIGNMENT.HOUSE CONSIGNMENT.CONSIGNEE.Name</t>
  </si>
  <si>
    <t>IE051.CONSIGNMENT.HOUSE CONSIGNMENT.CONSIGNEE.ADDRESS</t>
  </si>
  <si>
    <t>IE051.CONSIGNMENT.HOUSE CONSIGNMENT.CONSIGNEE.ADDRESS.Street and number</t>
  </si>
  <si>
    <t>IE051.CONSIGNMENT.HOUSE CONSIGNMENT.CONSIGNEE.ADDRESS.Postcode</t>
  </si>
  <si>
    <t>IE051.CONSIGNMENT.HOUSE CONSIGNMENT.CONSIGNEE.ADDRESS.City</t>
  </si>
  <si>
    <t>IE051.CONSIGNMENT.HOUSE CONSIGNMENT.CONSIGNEE.ADDRESS.Country</t>
  </si>
  <si>
    <t>IE051.CONSIGNMENT.HOUSE CONSIGNMENT.ADDITIONAL SUPPLY CHAIN ACTOR</t>
  </si>
  <si>
    <t>IE051.CONSIGNMENT.HOUSE CONSIGNMENT.ADDITIONAL SUPPLY CHAIN ACTOR.Sequence number</t>
  </si>
  <si>
    <t>IE051.CONSIGNMENT.HOUSE CONSIGNMENT.ADDITIONAL SUPPLY CHAIN ACTOR.Role</t>
  </si>
  <si>
    <t>IE051.CONSIGNMENT.HOUSE CONSIGNMENT.ADDITIONAL SUPPLY CHAIN ACTOR.Identification number</t>
  </si>
  <si>
    <t>IE051.CONSIGNMENT.HOUSE CONSIGNMENT.DEPARTURE TRANSPORT MEANS</t>
  </si>
  <si>
    <t>IE051.CONSIGNMENT.HOUSE CONSIGNMENT.DEPARTURE TRANSPORT MEANS.Sequence number</t>
  </si>
  <si>
    <t>IE051.CONSIGNMENT.HOUSE CONSIGNMENT.DEPARTURE TRANSPORT MEANS.Type of identification</t>
  </si>
  <si>
    <t>IE051.CONSIGNMENT.HOUSE CONSIGNMENT.DEPARTURE TRANSPORT MEANS.Identification number</t>
  </si>
  <si>
    <t>IE051.CONSIGNMENT.HOUSE CONSIGNMENT.DEPARTURE TRANSPORT MEANS.Nationality</t>
  </si>
  <si>
    <t>IE051.CONSIGNMENT.HOUSE CONSIGNMENT.PREVIOUS DOCUMENTS</t>
  </si>
  <si>
    <t>G0026; G0042; G0825</t>
  </si>
  <si>
    <t>IE051.CONSIGNMENT.HOUSE CONSIGNMENT.PREVIOUS DOCUMENTS.Sequence number</t>
  </si>
  <si>
    <t>IE051.CONSIGNMENT.HOUSE CONSIGNMENT.PREVIOUS DOCUMENTS.Security indicator from export declaration</t>
  </si>
  <si>
    <t>IE051.CONSIGNMENT.HOUSE CONSIGNMENT.PREVIOUS DOCUMENTS.Type</t>
  </si>
  <si>
    <t>IE051.CONSIGNMENT.HOUSE CONSIGNMENT.PREVIOUS DOCUMENTS.Reference number</t>
  </si>
  <si>
    <t>IE051.CONSIGNMENT.HOUSE CONSIGNMENT.PREVIOUS DOCUMENTS.Complement of information</t>
  </si>
  <si>
    <t>IE051.CONSIGNMENT.HOUSE CONSIGNMENT.TRANSPORT DOCUMENT</t>
  </si>
  <si>
    <t>IE051.CONSIGNMENT.HOUSE CONSIGNMENT.TRANSPORT DOCUMENT.Sequence number</t>
  </si>
  <si>
    <t>IE051.CONSIGNMENT.HOUSE CONSIGNMENT.TRANSPORT DOCUMENT.Type</t>
  </si>
  <si>
    <t>IE051.CONSIGNMENT.HOUSE CONSIGNMENT.TRANSPORT DOCUMENT.Reference number</t>
  </si>
  <si>
    <t>IE051.CONSIGNMENT.HOUSE CONSIGNMENT.TRANSPORT CHARGES</t>
  </si>
  <si>
    <t>C0186; C0337; G0042</t>
  </si>
  <si>
    <t>IE051.CONSIGNMENT.HOUSE CONSIGNMENT.TRANSPORT CHARGES.Method of payment</t>
  </si>
  <si>
    <t>IE051.CONSIGNMENT.HOUSE CONSIGNMENT.UCR</t>
  </si>
  <si>
    <t>IE051.CONSIGNMENT.HOUSE CONSIGNMENT.UCR.Reference number</t>
  </si>
  <si>
    <t>IE051.CONSIGNMENT.HOUSE CONSIGNMENT.CONSIGNMENT ITEM</t>
  </si>
  <si>
    <t>IE051.CONSIGNMENT.HOUSE CONSIGNMENT.CONSIGNMENT ITEM.Sequence number</t>
  </si>
  <si>
    <t>IE051.CONSIGNMENT.HOUSE CONSIGNMENT.CONSIGNMENT ITEM.Goods item number</t>
  </si>
  <si>
    <t>G0005; R0007; R0054</t>
  </si>
  <si>
    <t>IE051.CONSIGNMENT.HOUSE CONSIGNMENT.CONSIGNMENT ITEM.Declaration type</t>
  </si>
  <si>
    <t>IE051.CONSIGNMENT.HOUSE CONSIGNMENT.CONSIGNMENT ITEM.Country of dispatch</t>
  </si>
  <si>
    <t>IE051.CONSIGNMENT.HOUSE CONSIGNMENT.CONSIGNMENT ITEM.Country of destination</t>
  </si>
  <si>
    <t>IE051.CONSIGNMENT.HOUSE CONSIGNMENT.CONSIGNMENT ITEM.CONSIGNEE</t>
  </si>
  <si>
    <t>C0001; C0488; G0042</t>
  </si>
  <si>
    <t>IE051.CONSIGNMENT.HOUSE CONSIGNMENT.CONSIGNMENT ITEM.CONSIGNEE.Identification number</t>
  </si>
  <si>
    <t>IE051.CONSIGNMENT.HOUSE CONSIGNMENT.CONSIGNMENT ITEM.CONSIGNEE.Name</t>
  </si>
  <si>
    <t>IE051.CONSIGNMENT.HOUSE CONSIGNMENT.CONSIGNMENT ITEM.CONSIGNEE.ADDRESS</t>
  </si>
  <si>
    <t>IE051.CONSIGNMENT.HOUSE CONSIGNMENT.CONSIGNMENT ITEM.CONSIGNEE.ADDRESS.Street and number</t>
  </si>
  <si>
    <t>IE051.CONSIGNMENT.HOUSE CONSIGNMENT.CONSIGNMENT ITEM.CONSIGNEE.ADDRESS.Postcode</t>
  </si>
  <si>
    <t>IE051.CONSIGNMENT.HOUSE CONSIGNMENT.CONSIGNMENT ITEM.CONSIGNEE.ADDRESS.City</t>
  </si>
  <si>
    <t>IE051.CONSIGNMENT.HOUSE CONSIGNMENT.CONSIGNMENT ITEM.CONSIGNEE.ADDRESS.Country</t>
  </si>
  <si>
    <t>IE051.CONSIGNMENT.HOUSE CONSIGNMENT.CONSIGNMENT ITEM.ADDITIONAL SUPPLY CHAIN ACTOR</t>
  </si>
  <si>
    <t>IE051.CONSIGNMENT.HOUSE CONSIGNMENT.CONSIGNMENT ITEM.ADDITIONAL SUPPLY CHAIN ACTOR.Sequence number</t>
  </si>
  <si>
    <t>IE051.CONSIGNMENT.HOUSE CONSIGNMENT.CONSIGNMENT ITEM.ADDITIONAL SUPPLY CHAIN ACTOR.Role</t>
  </si>
  <si>
    <t>IE051.CONSIGNMENT.HOUSE CONSIGNMENT.CONSIGNMENT ITEM.ADDITIONAL SUPPLY CHAIN ACTOR.Identification number</t>
  </si>
  <si>
    <t>IE051.CONSIGNMENT.HOUSE CONSIGNMENT.CONSIGNMENT ITEM.COMMODITY</t>
  </si>
  <si>
    <t>IE051.CONSIGNMENT.HOUSE CONSIGNMENT.CONSIGNMENT ITEM.COMMODITY.Description of goods</t>
  </si>
  <si>
    <t>IE051.CONSIGNMENT.HOUSE CONSIGNMENT.CONSIGNMENT ITEM.COMMODITY.CUS code</t>
  </si>
  <si>
    <t>IE051.CONSIGNMENT.HOUSE CONSIGNMENT.CONSIGNMENT ITEM.COMMODITY.COMMODITY CODE</t>
  </si>
  <si>
    <t>IE051.CONSIGNMENT.HOUSE CONSIGNMENT.CONSIGNMENT ITEM.COMMODITY.COMMODITY CODE.Harmonised system sub-heading code</t>
  </si>
  <si>
    <t>IE051.CONSIGNMENT.HOUSE CONSIGNMENT.CONSIGNMENT ITEM.COMMODITY.COMMODITY CODE.Combined nomenclature code</t>
  </si>
  <si>
    <t>IE051.CONSIGNMENT.HOUSE CONSIGNMENT.CONSIGNMENT ITEM.COMMODITY.DANGEROUS GOODS</t>
  </si>
  <si>
    <t>IE051.CONSIGNMENT.HOUSE CONSIGNMENT.CONSIGNMENT ITEM.COMMODITY.DANGEROUS GOODS.Sequence number</t>
  </si>
  <si>
    <t>IE051.CONSIGNMENT.HOUSE CONSIGNMENT.CONSIGNMENT ITEM.COMMODITY.DANGEROUS GOODS.UN Number</t>
  </si>
  <si>
    <t>IE051.CONSIGNMENT.HOUSE CONSIGNMENT.CONSIGNMENT ITEM.COMMODITY.GOODS MEASURE</t>
  </si>
  <si>
    <t>IE051.CONSIGNMENT.HOUSE CONSIGNMENT.CONSIGNMENT ITEM.COMMODITY.GOODS MEASURE.Gross mass</t>
  </si>
  <si>
    <t>IE051.CONSIGNMENT.HOUSE CONSIGNMENT.CONSIGNMENT ITEM.COMMODITY.GOODS MEASURE.Net mass</t>
  </si>
  <si>
    <t>IE051.CONSIGNMENT.HOUSE CONSIGNMENT.CONSIGNMENT ITEM.PACKAGING</t>
  </si>
  <si>
    <t>IE051.CONSIGNMENT.HOUSE CONSIGNMENT.CONSIGNMENT ITEM.PACKAGING.Sequence number</t>
  </si>
  <si>
    <t>IE051.CONSIGNMENT.HOUSE CONSIGNMENT.CONSIGNMENT ITEM.PACKAGING.Type of packages</t>
  </si>
  <si>
    <t>IE051.CONSIGNMENT.HOUSE CONSIGNMENT.CONSIGNMENT ITEM.PACKAGING.Number of packages</t>
  </si>
  <si>
    <t>IE051.CONSIGNMENT.HOUSE CONSIGNMENT.CONSIGNMENT ITEM.PACKAGING.Shipping marks</t>
  </si>
  <si>
    <t>IE051.CONSIGNMENT.HOUSE CONSIGNMENT.CONSIGNMENT ITEM.ADDITIONAL INFORMATION</t>
  </si>
  <si>
    <t>IE051.CONSIGNMENT.HOUSE CONSIGNMENT.CONSIGNMENT ITEM.ADDITIONAL INFORMATION.Sequence number</t>
  </si>
  <si>
    <t>IE051.CONSIGNMENT.HOUSE CONSIGNMENT.CONSIGNMENT ITEM.ADDITIONAL INFORMATION.Code</t>
  </si>
  <si>
    <t>IE051.CONSIGNMENT.HOUSE CONSIGNMENT.CONSIGNMENT ITEM.ADDITIONAL INFORMATION.Text</t>
  </si>
  <si>
    <t>IE051.CONSIGNMENT.HOUSE CONSIGNMENT.CONSIGNMENT ITEM.SUPPORTING DOCUMENTS</t>
  </si>
  <si>
    <t>IE051.CONSIGNMENT.HOUSE CONSIGNMENT.CONSIGNMENT ITEM.SUPPORTING DOCUMENTS.Sequence number</t>
  </si>
  <si>
    <t>IE051.CONSIGNMENT.HOUSE CONSIGNMENT.CONSIGNMENT ITEM.SUPPORTING DOCUMENTS.Type</t>
  </si>
  <si>
    <t>IE051.CONSIGNMENT.HOUSE CONSIGNMENT.CONSIGNMENT ITEM.SUPPORTING DOCUMENTS.Reference number</t>
  </si>
  <si>
    <t>IE051.CONSIGNMENT.HOUSE CONSIGNMENT.CONSIGNMENT ITEM.SUPPORTING DOCUMENTS.Complement of information</t>
  </si>
  <si>
    <t>IE051.CONSIGNMENT.HOUSE CONSIGNMENT.CONSIGNMENT ITEM.PREVIOUS DOCUMENTS</t>
  </si>
  <si>
    <t>IE051.CONSIGNMENT.HOUSE CONSIGNMENT.CONSIGNMENT ITEM.PREVIOUS DOCUMENTS.Sequence number</t>
  </si>
  <si>
    <t>IE051.CONSIGNMENT.HOUSE CONSIGNMENT.CONSIGNMENT ITEM.PREVIOUS DOCUMENTS.Type</t>
  </si>
  <si>
    <t>IE051.CONSIGNMENT.HOUSE CONSIGNMENT.CONSIGNMENT ITEM.PREVIOUS DOCUMENTS.Reference number</t>
  </si>
  <si>
    <t>IE051.CONSIGNMENT.HOUSE CONSIGNMENT.CONSIGNMENT ITEM.PREVIOUS DOCUMENTS.Complement of information</t>
  </si>
  <si>
    <t>IE051.CONSIGNMENT.HOUSE CONSIGNMENT.CONSIGNMENT ITEM.TRANSPORT CHARGES</t>
  </si>
  <si>
    <t>IE051.CONSIGNMENT.HOUSE CONSIGNMENT.CONSIGNMENT ITEM.TRANSPORT CHARGES.Method of payment</t>
  </si>
  <si>
    <t>IE051.CONSIGNMENT.HOUSE CONSIGNMENT.CONSIGNMENT ITEM.UCR</t>
  </si>
  <si>
    <t>IE051.CONSIGNMENT.HOUSE CONSIGNMENT.CONSIGNMENT ITEM.UCR.Reference number</t>
  </si>
  <si>
    <t>IE054</t>
  </si>
  <si>
    <t>IE054.TRANSIT OPERATION</t>
  </si>
  <si>
    <t>IE054.TRANSIT OPERATION.MRN</t>
  </si>
  <si>
    <t>FD221</t>
  </si>
  <si>
    <t>Release requested</t>
  </si>
  <si>
    <t>IE054.TRANSIT OPERATION.Release requested</t>
  </si>
  <si>
    <t>TRANSIT OPERATION_Release requested</t>
  </si>
  <si>
    <t>FD100</t>
  </si>
  <si>
    <t>Date and time of release request</t>
  </si>
  <si>
    <t>IE054.TRANSIT OPERATION.Date and time of release request</t>
  </si>
  <si>
    <t>TRANSIT OPERATION_Date and time of release request</t>
  </si>
  <si>
    <t>Date of release request</t>
  </si>
  <si>
    <t>IE054.CUSTOMS OFFICE OF DEPARTURE</t>
  </si>
  <si>
    <t>IE054.CUSTOMS OFFICE OF DEPARTURE.Reference number</t>
  </si>
  <si>
    <t>IE054.HOLDER OF THE TRANSIT PROCEDURE</t>
  </si>
  <si>
    <t>IE054.HOLDER OF THE TRANSIT PROCEDURE.Identification number</t>
  </si>
  <si>
    <t>IE054.HOLDER OF THE TRANSIT PROCEDURE.TIR holder identification number</t>
  </si>
  <si>
    <t>IE054.HOLDER OF THE TRANSIT PROCEDURE.Name</t>
  </si>
  <si>
    <t>IE054.HOLDER OF THE TRANSIT PROCEDURE.ADDRESS</t>
  </si>
  <si>
    <t>IE054.HOLDER OF THE TRANSIT PROCEDURE.ADDRESS.Street and number</t>
  </si>
  <si>
    <t>MESSAGE - (PRINCIPAL) TRADER </t>
  </si>
  <si>
    <t>IE054.HOLDER OF THE TRANSIT PROCEDURE.ADDRESS.Postcode</t>
  </si>
  <si>
    <t>IE054.HOLDER OF THE TRANSIT PROCEDURE.ADDRESS.City</t>
  </si>
  <si>
    <t>IE054.HOLDER OF THE TRANSIT PROCEDURE.ADDRESS.Country</t>
  </si>
  <si>
    <t>IE055</t>
  </si>
  <si>
    <t>IE055.TRANSIT OPERATION</t>
  </si>
  <si>
    <t>IE055.TRANSIT OPERATION.MRN</t>
  </si>
  <si>
    <t>IE055.TRANSIT OPERATION.Declaration acceptance date</t>
  </si>
  <si>
    <t>IE055.CUSTOMS OFFICE OF DEPARTURE</t>
  </si>
  <si>
    <t>IE055.CUSTOMS OFFICE OF DEPARTURE.Reference number</t>
  </si>
  <si>
    <t>IE055.HOLDER OF THE TRANSIT PROCEDURE</t>
  </si>
  <si>
    <t xml:space="preserve"> R</t>
  </si>
  <si>
    <t>IE055.HOLDER OF THE TRANSIT PROCEDURE.Identification number</t>
  </si>
  <si>
    <t>IE055.HOLDER OF THE TRANSIT PROCEDURE.Name</t>
  </si>
  <si>
    <t>IE055.HOLDER OF THE TRANSIT PROCEDURE.ADDRESS</t>
  </si>
  <si>
    <t>X</t>
  </si>
  <si>
    <t>IE055.HOLDER OF THE TRANSIT PROCEDURE.ADDRESS.Street and number</t>
  </si>
  <si>
    <t>IE055.HOLDER OF THE TRANSIT PROCEDURE.ADDRESS.Postcode</t>
  </si>
  <si>
    <t>IE055.HOLDER OF THE TRANSIT PROCEDURE.ADDRESS.City</t>
  </si>
  <si>
    <t>IE055.HOLDER OF THE TRANSIT PROCEDURE.ADDRESS.Country</t>
  </si>
  <si>
    <t>IE055.GUARANTEE REFERENCE</t>
  </si>
  <si>
    <t>MESSAGE - GUARANTEE REFERENCE</t>
  </si>
  <si>
    <t>IE055.GUARANTEE REFERENCE.Sequence number</t>
  </si>
  <si>
    <t>IE055.GUARANTEE REFERENCE.GRN</t>
  </si>
  <si>
    <t>FD169</t>
  </si>
  <si>
    <t>IE055.GUARANTEE REFERENCE.INVALID GUARANTEE REASON</t>
  </si>
  <si>
    <t>INVALID GUARANTEE REASON</t>
  </si>
  <si>
    <t>MESSAGE - GUARANTEE REFERENCE - INVALID GUARANTEE REASON</t>
  </si>
  <si>
    <t>FD168</t>
  </si>
  <si>
    <t>Invalid guarantee reason code</t>
  </si>
  <si>
    <t>IE055.GUARANTEE REFERENCE.INVALID GUARANTEE REASON.Invalid guarantee reason code</t>
  </si>
  <si>
    <t>INVALID GUARANTEE REASON_Invalid guarantee reason code</t>
  </si>
  <si>
    <t>CL052</t>
  </si>
  <si>
    <t>Invalid guarantee reason</t>
  </si>
  <si>
    <t>IE055.GUARANTEE REFERENCE.INVALID GUARANTEE REASON.Invalid guarantee reason</t>
  </si>
  <si>
    <t>INVALID GUARANTEE REASON_Invalid guarantee reason</t>
  </si>
  <si>
    <t>2. Patterns Discrepancies</t>
  </si>
  <si>
    <t>7. Elements of old phases cannot be mapped in new phase</t>
  </si>
  <si>
    <t>issue description</t>
  </si>
  <si>
    <t>9. Permanent structural changes</t>
  </si>
  <si>
    <t>10. Transitional structural changes</t>
  </si>
  <si>
    <t>Categories</t>
  </si>
  <si>
    <t>DG TAXUD to confirm if the loss of information is acceptable.</t>
  </si>
  <si>
    <t>A technical rule should be applied to change the optionality from 'X' to 'O'.</t>
  </si>
  <si>
    <t>1,3</t>
  </si>
  <si>
    <t>To be investigated whether a transitional constant value denoting that the data element is not provided and can be assigned during the conversion.</t>
  </si>
  <si>
    <t>A technical rule should be applied to limit the multiplicity of the data group up to 99x.</t>
  </si>
  <si>
    <t>A mapping of CL values in between the two phases should be performed.</t>
  </si>
  <si>
    <t>The Data element/DG does not have a predecesor in NCTS P4. DG TAXUD to confirm if the loss of information is acceptable.</t>
  </si>
  <si>
    <t xml:space="preserve">During the transition period, this data element cannot be used.  A technical rule should be applied to reflect the above constraint for this data item.
</t>
  </si>
  <si>
    <t>Discrepancy occurs due to different code list values of "Security" data element between P4 &amp; P5. Mapping in the level of code list values of security in combination with Technical rules should be performed.</t>
  </si>
  <si>
    <t>IE058</t>
  </si>
  <si>
    <t>IE058.TRANSIT OPERATION</t>
  </si>
  <si>
    <t>IE058.TRANSIT OPERATION.MRN</t>
  </si>
  <si>
    <t>FD268</t>
  </si>
  <si>
    <t>Unloading remarks rejection date</t>
  </si>
  <si>
    <t>IE058.TRANSIT OPERATION.Unloading remarks rejection date</t>
  </si>
  <si>
    <t>TRANSIT OPERATION_Unloading remarks rejection date</t>
  </si>
  <si>
    <t>FD269</t>
  </si>
  <si>
    <t>Unloading remarks rejection reason</t>
  </si>
  <si>
    <t>IE058.TRANSIT OPERATION.Unloading remarks rejection reason</t>
  </si>
  <si>
    <t>TRANSIT OPERATION_Unloading remarks rejection reason</t>
  </si>
  <si>
    <t>IE058.FUNCTIONAL ERROR</t>
  </si>
  <si>
    <t>IE058.FUNCTIONAL ERROR.Sequence number</t>
  </si>
  <si>
    <t>IE058.FUNCTIONAL ERROR.Error code</t>
  </si>
  <si>
    <t>IE058.FUNCTIONAL ERROR.Error pointer</t>
  </si>
  <si>
    <t>IE058.FUNCTIONAL ERROR.Error reason</t>
  </si>
  <si>
    <t>IE058.FUNCTIONAL ERROR.Original attribute value</t>
  </si>
  <si>
    <t>IE059</t>
  </si>
  <si>
    <t>IE059.TRANSIT OPERATION</t>
  </si>
  <si>
    <t>IE059.TRANSIT OPERATION.MRN</t>
  </si>
  <si>
    <t>"1. In NCTS P4, MRN is an..21 pro-forma, but an18 in concrete, as it is now in NCTS P5. 2. Check digit algorithm shall be checked by application during transition period so the new pattern of MRN will be verified in case of P5 – P5 exchange"</t>
  </si>
  <si>
    <t>FD33</t>
  </si>
  <si>
    <t>Cancel enquiry notification date</t>
  </si>
  <si>
    <t>IE059.TRANSIT OPERATION.Cancel enquiry notification date</t>
  </si>
  <si>
    <t>TRANSIT OPERATION_Cancel enquiry notification date</t>
  </si>
  <si>
    <t>"1. Date format in NCTS P5 will permanently change to ""yyyy '-' MM '-' dd"" with regular expression ""\d{4}-\d{2}-\d{2}"" (W3C XML Schema specification). 2. n8 will permanently change to an10. 3. During Transition Period it is recommended the format to be transformed in NCTS P5 as it is above defined"</t>
  </si>
  <si>
    <t>"1. Date format in NCTS P5 will permanently change to ""yyyy '-' MM '-' dd"" with regular expression ""\d{4}-\d{2}-\d{2}"" (W3C XML Schema specification). 2. During Transition Period  it is recommended the format to be transformed as it is currenlty defined in NCTS P4"</t>
  </si>
  <si>
    <t>FD34</t>
  </si>
  <si>
    <t>Cancel enquiry notification text</t>
  </si>
  <si>
    <t>IE059.TRANSIT OPERATION.Cancel enquiry notification text</t>
  </si>
  <si>
    <t>TRANSIT OPERATION_Cancel enquiry notification text</t>
  </si>
  <si>
    <t>Cancel enquiry notification remarks</t>
  </si>
  <si>
    <t>IE059.CUSTOMS OFFICE OF DEPARTURE</t>
  </si>
  <si>
    <t>IE059.CUSTOMS OFFICE OF DEPARTURE.Reference number</t>
  </si>
  <si>
    <t>MESSAGE - (REQUESTED) CUSTOMS OFFICE</t>
  </si>
  <si>
    <t>Reference numbe</t>
  </si>
  <si>
    <t>IE059.CUSTOMS OFFICE OF REQUEST</t>
  </si>
  <si>
    <t>IE059.CUSTOMS OFFICE OF REQUEST.Reference number</t>
  </si>
  <si>
    <t>IE060</t>
  </si>
  <si>
    <t>IE060.TRANSIT OPERATION</t>
  </si>
  <si>
    <t>IE060.TRANSIT OPERATION.MRN</t>
  </si>
  <si>
    <t>FD92</t>
  </si>
  <si>
    <t>Date and time of control notification</t>
  </si>
  <si>
    <t>IE060.TRANSIT OPERATION.Date and time of control notification</t>
  </si>
  <si>
    <t>TRANSIT OPERATION_Date and time of control notification</t>
  </si>
  <si>
    <t>Date of control notification</t>
  </si>
  <si>
    <t>IE060.CUSTOMS OFFICE OF DEPARTURE</t>
  </si>
  <si>
    <t>IE060.CUSTOMS OFFICE OF DEPARTURE.Reference number</t>
  </si>
  <si>
    <t>IE060.HOLDER OF THE TRANSIT PROCEDURE</t>
  </si>
  <si>
    <t>IE060.HOLDER OF THE TRANSIT PROCEDURE.Identification number</t>
  </si>
  <si>
    <t>IE060.HOLDER OF THE TRANSIT PROCEDURE.TIR holder identification number</t>
  </si>
  <si>
    <t>IE060.HOLDER OF THE TRANSIT PROCEDURE.Name</t>
  </si>
  <si>
    <t>IE060.HOLDER OF THE TRANSIT PROCEDURE.ADDRESS</t>
  </si>
  <si>
    <t>IE060.HOLDER OF THE TRANSIT PROCEDURE.ADDRESS.Street and number</t>
  </si>
  <si>
    <t>IE060.HOLDER OF THE TRANSIT PROCEDURE.ADDRESS.Postcode</t>
  </si>
  <si>
    <t>IE060.HOLDER OF THE TRANSIT PROCEDURE.ADDRESS.City</t>
  </si>
  <si>
    <t>IE060.HOLDER OF THE TRANSIT PROCEDURE.ADDRESS.Country</t>
  </si>
  <si>
    <t>IE062</t>
  </si>
  <si>
    <t>IE062.TRANSIT OPERATION</t>
  </si>
  <si>
    <t>IE062.TRANSIT OPERATION.MRN</t>
  </si>
  <si>
    <t>IE062.TRANSIT OPERATION.Release requested</t>
  </si>
  <si>
    <t>IE062.TRANSIT OPERATION.Date and time of release request</t>
  </si>
  <si>
    <t>FD101</t>
  </si>
  <si>
    <t>Release request rejection date and time</t>
  </si>
  <si>
    <t>IE062.TRANSIT OPERATION.Release request rejection date and time</t>
  </si>
  <si>
    <t>TRANSIT OPERATION_Release request rejection date and time</t>
  </si>
  <si>
    <t>Date of release request rejection</t>
  </si>
  <si>
    <t>Fd220</t>
  </si>
  <si>
    <t>Release request rejection reason</t>
  </si>
  <si>
    <t>IE062.TRANSIT OPERATION.Release request rejection reason</t>
  </si>
  <si>
    <t>TRANSIT OPERATION_Release request rejection reason</t>
  </si>
  <si>
    <t>IE062.CUSTOMS OFFICE OF DEPARTURE</t>
  </si>
  <si>
    <t>IE062.CUSTOMS OFFICE OF DEPARTURE.Reference number</t>
  </si>
  <si>
    <t>IE062.HOLDER OF THE TRANSIT PROCEDURE</t>
  </si>
  <si>
    <t>IE062.HOLDER OF THE TRANSIT PROCEDURE.Identification number</t>
  </si>
  <si>
    <t>IE062.HOLDER OF THE TRANSIT PROCEDURE.Name</t>
  </si>
  <si>
    <t>IE062.HOLDER OF THE TRANSIT PROCEDURE.ADDRESS</t>
  </si>
  <si>
    <t>IE062.HOLDER OF THE TRANSIT PROCEDURE.ADDRESS.Street and number</t>
  </si>
  <si>
    <t>IE062.HOLDER OF THE TRANSIT PROCEDURE.ADDRESS.Postcode</t>
  </si>
  <si>
    <t>IE062.HOLDER OF THE TRANSIT PROCEDURE.ADDRESS.City</t>
  </si>
  <si>
    <t>IE062.HOLDER OF THE TRANSIT PROCEDURE.ADDRESS.Country</t>
  </si>
  <si>
    <t>IE062.FUNCTIONAL ERROR</t>
  </si>
  <si>
    <t>IE062.FUNCTIONAL ERROR.Sequence number</t>
  </si>
  <si>
    <t>IE062.FUNCTIONAL ERROR.Error code</t>
  </si>
  <si>
    <t>IE062.FUNCTIONAL ERROR.Error pointer</t>
  </si>
  <si>
    <t>IE062.FUNCTIONAL ERROR.Error reason</t>
  </si>
  <si>
    <t>IE062.FUNCTIONAL ERROR.Original attribute value</t>
  </si>
  <si>
    <t>IE063</t>
  </si>
  <si>
    <t>IE063.TRANSIT OPERATION</t>
  </si>
  <si>
    <t>G0170</t>
  </si>
  <si>
    <t>IE063.TRANSIT OPERATION.MRN</t>
  </si>
  <si>
    <t>Recovery communication date</t>
  </si>
  <si>
    <t>IE063.TRANSIT OPERATION.Recovery communication date</t>
  </si>
  <si>
    <t>TRANSIT OPERATION_Recovery communication date</t>
  </si>
  <si>
    <t xml:space="preserve"> n8</t>
  </si>
  <si>
    <t>"Date format in NCTS P5 will permanently change to ""yyyy '-' MM '-' dd"" with regular expression ""\d{4}-\d{2}-\d{2}"" (W3C XML Schema specification).  As per TAXUD harmonization activity, Declaration date was renamed to Declaration submission date and time. Optionality was changed from 'O' to 'R'. Format was changed from an10 to an19."</t>
  </si>
  <si>
    <t>IE063.CUSTOMS OFFICE OF DESTINATION</t>
  </si>
  <si>
    <t>IE063.CUSTOMS OFFICE OF DESTINATION.Reference number</t>
  </si>
  <si>
    <t xml:space="preserve">Reference number </t>
  </si>
  <si>
    <t>IE063.CUSTOMS OFFICE OF DESTINATION (ACTUAL)</t>
  </si>
  <si>
    <t>IE063.CUSTOMS OFFICE OF DESTINATION (ACTUAL).Reference number</t>
  </si>
  <si>
    <t>IE063.CUSTOMS OFFICE OF TRANSIT</t>
  </si>
  <si>
    <t>IE063.CUSTOMS OFFICE OF TRANSIT.Sequence number</t>
  </si>
  <si>
    <t>IE063.CUSTOMS OFFICE OF TRANSIT.Reference number</t>
  </si>
  <si>
    <t>IE063.CUSTOMS OFFICE OF TRANSIT (ACTUAL)</t>
  </si>
  <si>
    <t>IE063.CUSTOMS OFFICE OF TRANSIT (ACTUAL).Sequence number</t>
  </si>
  <si>
    <t>IE063.CUSTOMS OFFICE OF TRANSIT (ACTUAL).Reference number</t>
  </si>
  <si>
    <t>IE063.CUSTOMS OFFICE OF EXIT FOR TRANSIT</t>
  </si>
  <si>
    <t>IE063.CUSTOMS OFFICE OF EXIT FOR TRANSIT.Sequence number</t>
  </si>
  <si>
    <t>IE063.CUSTOMS OFFICE OF EXIT FOR TRANSIT.Reference number</t>
  </si>
  <si>
    <t>CUSTOMS OFFICE OF EXIT FOR TRANSIT (ACTUAL)</t>
  </si>
  <si>
    <t>IE063.CUSTOMS OFFICE OF EXIT FOR TRANSIT (ACTUAL)</t>
  </si>
  <si>
    <t>IE063.CUSTOMS OFFICE OF EXIT FOR TRANSIT (ACTUAL).Sequence number</t>
  </si>
  <si>
    <t>CUSTOMS OFFICE OF EXIT FOR TRANSIT (ACTUAL)_Sequence number</t>
  </si>
  <si>
    <t>IE063.CUSTOMS OFFICE OF EXIT FOR TRANSIT (ACTUAL).Reference number</t>
  </si>
  <si>
    <t>CUSTOMS OFFICE OF EXIT FOR TRANSIT (ACTUAL)_Reference number</t>
  </si>
  <si>
    <t>CUSTOMS OFFICE OF RECOVERY AT DEPARTURE</t>
  </si>
  <si>
    <t>IE063.CUSTOMS OFFICE OF RECOVERY AT DEPARTURE</t>
  </si>
  <si>
    <t>MESSAGE - (COMPETENT AUTHORITY OF DEPARTURE) CUSTOMS OFFICE</t>
  </si>
  <si>
    <t>FD45</t>
  </si>
  <si>
    <t>IE063.CUSTOMS OFFICE OF RECOVERY AT DEPARTURE.Reference number</t>
  </si>
  <si>
    <t>CUSTOMS OFFICE OF RECOVERY AT DEPARTURE_Reference number</t>
  </si>
  <si>
    <t>CL177</t>
  </si>
  <si>
    <t>IE114</t>
  </si>
  <si>
    <t>IE114.TRANSIT OPERATION</t>
  </si>
  <si>
    <t>IE114.TRANSIT OPERATION.MRN</t>
  </si>
  <si>
    <t>IE114.CUSTOMS OFFICE OF TRANSIT (ACTUAL)</t>
  </si>
  <si>
    <t xml:space="preserve">(ACTUAL OFFICE OF TRANSIT) CUSTOMS OFFICE </t>
  </si>
  <si>
    <t>FD74</t>
  </si>
  <si>
    <t>IE114.CUSTOMS OFFICE OF TRANSIT (ACTUAL).Reference number</t>
  </si>
  <si>
    <t>MESSAGE - (ACTUAL OFFICE OF TRANSIT) CUSTOMS OFFICE</t>
  </si>
  <si>
    <t>IE115</t>
  </si>
  <si>
    <t>IE115.TRANSIT OPERATION</t>
  </si>
  <si>
    <t>R0143; R0321</t>
  </si>
  <si>
    <t>IE115.TRANSIT OPERATION.MRN</t>
  </si>
  <si>
    <t xml:space="preserve"> an..21</t>
  </si>
  <si>
    <t>IE115.TRANSIT OPERATION.Declaration type</t>
  </si>
  <si>
    <t>C0902; TR0015; TR0016</t>
  </si>
  <si>
    <t>IE115.TRANSIT OPERATION.TIR Carnet number</t>
  </si>
  <si>
    <t>R911</t>
  </si>
  <si>
    <t>IE115.TRANSIT OPERATION.Declaration acceptance date</t>
  </si>
  <si>
    <t xml:space="preserve">	Acceptance date </t>
  </si>
  <si>
    <t xml:space="preserve"> n8 </t>
  </si>
  <si>
    <t>IE115.TRANSIT OPERATION.Release date</t>
  </si>
  <si>
    <t>IE115.TRANSIT OPERATION.Country of dispatch</t>
  </si>
  <si>
    <t>C0135; TR0201</t>
  </si>
  <si>
    <t>IE115.TRANSIT OPERATION.Security</t>
  </si>
  <si>
    <t>R229; TR0201</t>
  </si>
  <si>
    <t>IE115.TRANSIT OPERATION.Reduced dataset indicator</t>
  </si>
  <si>
    <t>IE115.TRANSIT OPERATION.Mode of transport at the border</t>
  </si>
  <si>
    <t>C0599; TR0201</t>
  </si>
  <si>
    <t>IE115.TRANSIT OPERATION.Specific circumstance indicator</t>
  </si>
  <si>
    <t>C0186; R825; TR0201</t>
  </si>
  <si>
    <t>IE115.TRANSIT OPERATION.Total number of items</t>
  </si>
  <si>
    <t>IE115.TRANSIT OPERATION.Total number of packages</t>
  </si>
  <si>
    <t>IE115.TRANSIT OPERATION.Total gross mass</t>
  </si>
  <si>
    <t xml:space="preserve"> n..11,3 </t>
  </si>
  <si>
    <t>IE115.TRANSIT OPERATION.Binding itinerary</t>
  </si>
  <si>
    <t>IE115.TRANSIT OPERATION.Request rejection reason code</t>
  </si>
  <si>
    <t>ATR rejection reason code</t>
  </si>
  <si>
    <t>CL044</t>
  </si>
  <si>
    <t>TR0202; TR0216</t>
  </si>
  <si>
    <t>IE115.TRANSIT OPERATION.Request rejection reason text</t>
  </si>
  <si>
    <t>ATR rejection reason</t>
  </si>
  <si>
    <t>C0340;TR0203; TR0216</t>
  </si>
  <si>
    <t>IE115.CUSTOMS OFFICE OF DEPARTURE</t>
  </si>
  <si>
    <t>TR0216</t>
  </si>
  <si>
    <t>IE115.CUSTOMS OFFICE OF DEPARTURE.Reference number</t>
  </si>
  <si>
    <t>IE115.CUSTOMS OFFICE OF DESTINATION</t>
  </si>
  <si>
    <t>IE115.CUSTOMS OFFICE OF DESTINATION.Reference number</t>
  </si>
  <si>
    <t>R901
R904
R905
TR0635</t>
  </si>
  <si>
    <t>1. Date/Time format in NCTS P5 will permanently change to "yyyy '-' MM '-' dd 'T' hh ':' mm ':' ss" with regular expression "\d{4}-\d{2}-\d{2}T\d{2}:\d{2}:\d{2}" (W3C XML Schema specification). 
 Content of R0660 will be modified accordingly. Action for DIH to change Annex B. 
2. As per workshop of 27-28/6/2018 decision, RfC for UTC to be applied across all domains (AES, NCTS). Date format change will be also applied (ZZZ shall be removed). Content of R0660 will be modified accordingly_x000D_
Action for DIH to change Annex B._x000D_
3. As per the outcome of webex with DG/TAXUD on 9/11/2018 &amp; 13/11/2018, content of C0598 to be updated by adding security '3' (ENS/EXS), since in the new Annex B 'CUSTOMS OFFICE OF TRANSIT refers to security '1' &amp; '3
3. an..15 will permanently change to an..19.
4. During Transition Period a Technical Rule will be created to transform the format as it is above defined in NCTS P5.
5. R0660 will be updated accordingly.</t>
  </si>
  <si>
    <t>IE115.CUSTOMS OFFICE OF TRANSIT</t>
  </si>
  <si>
    <t>IE115.CUSTOMS OFFICE OF TRANSIT.Sequence number</t>
  </si>
  <si>
    <t>IE115.CUSTOMS OFFICE OF TRANSIT.Reference number</t>
  </si>
  <si>
    <t>R906
R907
R908
R910
TR0635</t>
  </si>
  <si>
    <t>IE115.CUSTOMS OFFICE OF TRANSIT.Arrival date and time (estimated)</t>
  </si>
  <si>
    <t>IE115.CUSTOMS OFFICE OF TRANSIT (ACTUAL)</t>
  </si>
  <si>
    <t xml:space="preserve">MESSAGE - (ACTUAL OFFICE OF TRANSIT) CUSTOMS OFFICE </t>
  </si>
  <si>
    <t>IE115.CUSTOMS OFFICE OF TRANSIT (ACTUAL).Reference number</t>
  </si>
  <si>
    <t>R0906; R0907</t>
  </si>
  <si>
    <t>IE115.CUSTOMS OFFICE OF EXIT FOR TRANSIT</t>
  </si>
  <si>
    <t>IE115.CUSTOMS OFFICE OF EXIT FOR TRANSIT.Sequence number</t>
  </si>
  <si>
    <t>IE115.CUSTOMS OFFICE OF EXIT FOR TRANSIT.Reference number</t>
  </si>
  <si>
    <t>As agreed during workshop of 20180828, CL739 currently used in ICS2 to be applied in Risk Analysis Type Coded. 
As per TSS Harmonization, ‘Risk Analysis Type Coded’ was renamed to ‘Risk analysis type code’. 
It was agreed with DG TAXUD that the format of the field can remain as an..17 to accomodate any national values which are not forwarded across CD.
As agreed during workshop of 20180828 CL739 of ICS2 should be introduced
As per NA/DE comment format will be set to a1</t>
  </si>
  <si>
    <t>IE115.CUSTOMS OFFICE OF EXIT FOR TRANSIT (ACTUAL)</t>
  </si>
  <si>
    <t>IE115.CUSTOMS OFFICE OF EXIT FOR TRANSIT (ACTUAL).Reference number</t>
  </si>
  <si>
    <t>IE115.HOLDER OF THE TRANSIT PROCEDURE</t>
  </si>
  <si>
    <t xml:space="preserve">As per TSS Harmonization, ‘Control Recommendation Coded’ was renamed to ‘Control recommendation code’. </t>
  </si>
  <si>
    <t>IE115.HOLDER OF THE TRANSIT PROCEDURE.Identification number</t>
  </si>
  <si>
    <t>IE115.HOLDER OF THE TRANSIT PROCEDURE.TIR holder identification number</t>
  </si>
  <si>
    <t xml:space="preserve"> C904</t>
  </si>
  <si>
    <t>IE115.HOLDER OF THE TRANSIT PROCEDURE.Name</t>
  </si>
  <si>
    <t>After further assessment the codelist values are considered secure, so format will permanently change from an..17 to n2. However, improvements might be applied in the future due to ICS2 related Data Element.
As per TSS Harmonization, ‘Control Type Coded’ was renamed to ‘Control type code’. </t>
  </si>
  <si>
    <t>IE115.HOLDER OF THE TRANSIT PROCEDURE.ADDRESS</t>
  </si>
  <si>
    <t>After further assessment the codelist values are considered secure, so format will permanently change from an..17 to an2. However, improvements might be applied in the future due to ICS2 related Data Element.
As per TSS Harmonization, ‘Control Result Coded’ was renamed to ‘Control result code’. </t>
  </si>
  <si>
    <t>IE115.HOLDER OF THE TRANSIT PROCEDURE.ADDRESS.Street and number</t>
  </si>
  <si>
    <t>IE115.HOLDER OF THE TRANSIT PROCEDURE.ADDRESS.Postcode</t>
  </si>
  <si>
    <t>IE115.HOLDER OF THE TRANSIT PROCEDURE.ADDRESS.City</t>
  </si>
  <si>
    <t>IE115.HOLDER OF THE TRANSIT PROCEDURE.ADDRESS.Country</t>
  </si>
  <si>
    <t>IE115.CONTROL RESULT</t>
  </si>
  <si>
    <t>IE115.CONTROL RESULT.Code</t>
  </si>
  <si>
    <t>IE115.CONTROL RESULT.Limit date</t>
  </si>
  <si>
    <t>IE115.CONTROL RESULT.Text</t>
  </si>
  <si>
    <t>IE115.CONTROL RESULT.Risk analysis identification</t>
  </si>
  <si>
    <t>IE115.RISK ANALYSIS</t>
  </si>
  <si>
    <t xml:space="preserve"> 999x</t>
  </si>
  <si>
    <t>C186 R821
R846 TR0201</t>
  </si>
  <si>
    <t>IE115.RISK ANALYSIS.Sequence number</t>
  </si>
  <si>
    <t>IE115.RISK ANALYSIS.Item number</t>
  </si>
  <si>
    <t>R824
R875</t>
  </si>
  <si>
    <t>IE115.RISK ANALYSIS.RISK ANALYSIS RESULT</t>
  </si>
  <si>
    <t>IE115.RISK ANALYSIS.RISK ANALYSIS RESULT.Code</t>
  </si>
  <si>
    <t xml:space="preserve"> an..5</t>
  </si>
  <si>
    <t xml:space="preserve"> TR9175</t>
  </si>
  <si>
    <t>IE115.RISK ANALYSIS.RISK ANALYSIS RESULT.Text</t>
  </si>
  <si>
    <t>IE115.CONSIGNMENT</t>
  </si>
  <si>
    <t>IE115.CONSIGNMENT.Container indicator</t>
  </si>
  <si>
    <t xml:space="preserve"> TR0200</t>
  </si>
  <si>
    <t>IE115.CONSIGNMENT.Inland mode of transport</t>
  </si>
  <si>
    <t>DE does not have a predecessor in NCTS P4. Loss of information is acceptable.</t>
  </si>
  <si>
    <t>IE115.CONSIGNMENT.Country of destination</t>
  </si>
  <si>
    <t xml:space="preserve"> C140
TR0201</t>
  </si>
  <si>
    <t>IE115.CONSIGNMENT.CARRIER</t>
  </si>
  <si>
    <t>C186 R181
TR0201</t>
  </si>
  <si>
    <t>IE115.CONSIGNMENT.CARRIER.Identification number</t>
  </si>
  <si>
    <t>IE115.CONSIGNMENT.CARRIER.COMMUNICATION</t>
  </si>
  <si>
    <t>IE115.CONSIGNMENT.CARRIER.COMMUNICATION.Type</t>
  </si>
  <si>
    <t>IE115.CONSIGNMENT.CARRIER.COMMUNICATION.Identifier</t>
  </si>
  <si>
    <t>IE115.CONSIGNMENT.CONSIGNOR</t>
  </si>
  <si>
    <t>IE115.CONSIGNMENT.CONSIGNOR.Identification number</t>
  </si>
  <si>
    <t>IE115.CONSIGNMENT.CONSIGNOR.Name</t>
  </si>
  <si>
    <t xml:space="preserve"> an..35</t>
  </si>
  <si>
    <t>IE115.CONSIGNMENT.CONSIGNOR.ADDRESS</t>
  </si>
  <si>
    <t>IE115.CONSIGNMENT.CONSIGNOR.ADDRESS.Street and number</t>
  </si>
  <si>
    <t>IE115.CONSIGNMENT.CONSIGNOR.ADDRESS.Postcode</t>
  </si>
  <si>
    <t xml:space="preserve"> an..9</t>
  </si>
  <si>
    <t>IE115.CONSIGNMENT.CONSIGNOR.ADDRESS.City</t>
  </si>
  <si>
    <t>DE will not be used during the Transition Period. Technical Rule will be created
As per DG TAXUD Suggestion CL ID will be modified from CL161 to CL750</t>
  </si>
  <si>
    <t>IE115.CONSIGNMENT.CONSIGNOR.ADDRESS.Country</t>
  </si>
  <si>
    <t>IE115.CONSIGNMENT.CONSIGNEE</t>
  </si>
  <si>
    <t>C001 R011; TR0201</t>
  </si>
  <si>
    <t>IE115.CONSIGNMENT.CONSIGNEE.Identification number</t>
  </si>
  <si>
    <t>IE115.CONSIGNMENT.CONSIGNEE.Name</t>
  </si>
  <si>
    <t>IE115.CONSIGNMENT.CONSIGNEE.ADDRESS</t>
  </si>
  <si>
    <t>IE115.CONSIGNMENT.CONSIGNEE.ADDRESS.Street and number</t>
  </si>
  <si>
    <t>IE115.CONSIGNMENT.CONSIGNEE.ADDRESS.Postcode</t>
  </si>
  <si>
    <t>IE115.CONSIGNMENT.CONSIGNEE.ADDRESS.City</t>
  </si>
  <si>
    <t>IE115.CONSIGNMENT.CONSIGNEE.ADDRESS.Country</t>
  </si>
  <si>
    <t>IE115.CONSIGNMENT.ADDITIONAL SUPPLY CHAIN ACTOR</t>
  </si>
  <si>
    <t>IE115.CONSIGNMENT.ADDITIONAL SUPPLY CHAIN ACTOR.Sequence number</t>
  </si>
  <si>
    <t>IE115.CONSIGNMENT.ADDITIONAL SUPPLY CHAIN ACTOR.Role</t>
  </si>
  <si>
    <t>IE115.CONSIGNMENT.ADDITIONAL SUPPLY CHAIN ACTOR.Identification number</t>
  </si>
  <si>
    <t>Newly introduced Rule, R0991: 
"IF the first character is a letter then validation against national code list will be performed
IF the first character is a digit then validation against CL039 will be performed". (content similar to R0058 is applicable only to common domain IE)"
According to workshop decision on 28/08/2018 DE the following changes will be also implemented: 
1. DE 'Additional Information' will be renamed to 'Code' and 'Free Text' to 'Text'.
2. New Rule to be created (R0985) with the following wording ‘Only Union codes to be exchanged in common domain.’
3. As per webex of 20181220 decision, New version of R0057 "'National values shall not be used for this D.G./D.I.", to be assigned on the DE and replace R0985</t>
  </si>
  <si>
    <t>IE115.CONSIGNMENT.TRANSPORT EQUIPMENT</t>
  </si>
  <si>
    <t>IE115.CONSIGNMENT.TRANSPORT EQUIPMENT.Sequence number</t>
  </si>
  <si>
    <t>IE115.CONSIGNMENT.TRANSPORT EQUIPMENT.Container identification number</t>
  </si>
  <si>
    <t>IE115.CONSIGNMENT.TRANSPORT EQUIPMENT.Number of seals</t>
  </si>
  <si>
    <t>Following DIH harmonisation activity outcome, DI will be renamed to Type.
As per the decision of webex of 20181220 all existing Rules will be removed and replaced by R0057</t>
  </si>
  <si>
    <t>IE115.CONSIGNMENT.TRANSPORT EQUIPMENT.SEAL</t>
  </si>
  <si>
    <t xml:space="preserve"> 9999x</t>
  </si>
  <si>
    <t>IE115.CONSIGNMENT.TRANSPORT EQUIPMENT.SEAL.Sequence number</t>
  </si>
  <si>
    <t>IE115.CONSIGNMENT.TRANSPORT EQUIPMENT.SEAL.Identifier</t>
  </si>
  <si>
    <t>IE115.CONSIGNMENT.TRANSPORT EQUIPMENT.GOODS REFERENCE</t>
  </si>
  <si>
    <t>IE115.CONSIGNMENT.TRANSPORT EQUIPMENT.GOODS REFERENCE.Sequence number</t>
  </si>
  <si>
    <t>IE115.CONSIGNMENT.TRANSPORT EQUIPMENT.GOODS REFERENCE.Goods item identifier</t>
  </si>
  <si>
    <t>IE115.CONSIGNMENT.DEPARTURE TRANSPORT MEANS</t>
  </si>
  <si>
    <t>IE115.CONSIGNMENT.DEPARTURE TRANSPORT MEANS.Sequence number</t>
  </si>
  <si>
    <t>IE115.CONSIGNMENT.DEPARTURE TRANSPORT MEANS.Type of identification</t>
  </si>
  <si>
    <t>IE115.CONSIGNMENT.DEPARTURE TRANSPORT MEANS.Identification number</t>
  </si>
  <si>
    <t xml:space="preserve"> an..27 </t>
  </si>
  <si>
    <t> TR0035
TR0201
TR9090</t>
  </si>
  <si>
    <t>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t>
  </si>
  <si>
    <t>IE115.CONSIGNMENT.DEPARTURE TRANSPORT MEANS.Nationality</t>
  </si>
  <si>
    <t>TR0035
TR0201
TR9095</t>
  </si>
  <si>
    <t>IE115.CONSIGNMENT.COUNTRIES OF ROUTING OF CONSIGNMENT</t>
  </si>
  <si>
    <t>C186 C587
TR0201</t>
  </si>
  <si>
    <t>IE115.CONSIGNMENT.COUNTRIES OF ROUTING OF CONSIGNMENT.Sequence number</t>
  </si>
  <si>
    <t>IE115.CONSIGNMENT.COUNTRIES OF ROUTING OF CONSIGNMENT.Country</t>
  </si>
  <si>
    <t>IE115.CONSIGNMENT.ACTIVE BORDER TRANSPORT MEANS</t>
  </si>
  <si>
    <t>IE115.CONSIGNMENT.ACTIVE BORDER TRANSPORT MEANS.Type of identification</t>
  </si>
  <si>
    <t>IE115.CONSIGNMENT.ACTIVE BORDER TRANSPORT MEANS.Identification number</t>
  </si>
  <si>
    <t xml:space="preserve"> C011
TR0201</t>
  </si>
  <si>
    <t>IE115.CONSIGNMENT.ACTIVE BORDER TRANSPORT MEANS.Nationality</t>
  </si>
  <si>
    <t>IE115.CONSIGNMENT.ACTIVE BORDER TRANSPORT MEANS.Conveyance reference number</t>
  </si>
  <si>
    <t> C531
TR0201</t>
  </si>
  <si>
    <t>IE115.CONSIGNMENT.PLACE OF LOADING</t>
  </si>
  <si>
    <t>IE115.CONSIGNMENT.PLACE OF LOADING.UN LOCODE</t>
  </si>
  <si>
    <t>IE115.CONSIGNMENT.PLACE OF LOADING.Country</t>
  </si>
  <si>
    <t>IE115.CONSIGNMENT.PLACE OF LOADING.Location</t>
  </si>
  <si>
    <t>IE115.CONSIGNMENT.PLACE OF UNLOADING</t>
  </si>
  <si>
    <t>IE115.CONSIGNMENT.PLACE OF UNLOADING.UN LOCODE</t>
  </si>
  <si>
    <t>IE115.CONSIGNMENT.PLACE OF UNLOADING.Country</t>
  </si>
  <si>
    <t>IE115.CONSIGNMENT.PLACE OF UNLOADING.Location</t>
  </si>
  <si>
    <t>IE115.CONSIGNMENT.ADDITIONAL INFORMATION</t>
  </si>
  <si>
    <t>IE115.CONSIGNMENT.ADDITIONAL INFORMATION.Sequence number</t>
  </si>
  <si>
    <t>IE115.CONSIGNMENT.ADDITIONAL INFORMATION.Code</t>
  </si>
  <si>
    <t>IE115.CONSIGNMENT.ADDITIONAL INFORMATION.Text</t>
  </si>
  <si>
    <t>IE115.CONSIGNMENT.SUPPORTING DOCUMENTS</t>
  </si>
  <si>
    <t>IE115.CONSIGNMENT.SUPPORTING DOCUMENTS.Sequence number</t>
  </si>
  <si>
    <t xml:space="preserve">1.Following DIH Harmonisation process outcome, CL013 will be replaced with CL754 currently used in ICS2.
2.As per DIH activity outcome de will be renamed to Type and format will be set to an4.
3. As per the decision of webex of 20181220 all existing Rules will be removed and replaced by R0057
</t>
  </si>
  <si>
    <t>IE115.CONSIGNMENT.SUPPORTING DOCUMENTS.Type</t>
  </si>
  <si>
    <t>IE115.CONSIGNMENT.SUPPORTING DOCUMENTS.Reference number</t>
  </si>
  <si>
    <t>IE115.CONSIGNMENT.SUPPORTING DOCUMENTS.Complement of information</t>
  </si>
  <si>
    <t>IE115.CONSIGNMENT.PREVIOUS DOCUMENTS</t>
  </si>
  <si>
    <t>IE115.CONSIGNMENT.PREVIOUS DOCUMENTS.Sequence number</t>
  </si>
  <si>
    <t>IE115.CONSIGNMENT.PREVIOUS DOCUMENTS.Type</t>
  </si>
  <si>
    <t>IE115.CONSIGNMENT.PREVIOUS DOCUMENTS.Reference number</t>
  </si>
  <si>
    <t>IE115.CONSIGNMENT.PREVIOUS DOCUMENTS.Complement of information</t>
  </si>
  <si>
    <t>IE115.CONSIGNMENT.TRANSPORT DOCUMENT</t>
  </si>
  <si>
    <t>IE115.CONSIGNMENT.TRANSPORT DOCUMENT.Sequence number</t>
  </si>
  <si>
    <t>IE115.CONSIGNMENT.TRANSPORT DOCUMENT.Type</t>
  </si>
  <si>
    <t>IE115.CONSIGNMENT.TRANSPORT DOCUMENT.Reference number</t>
  </si>
  <si>
    <t>IE115.CONSIGNMENT.UCR</t>
  </si>
  <si>
    <t>IE115.CONSIGNMENT.UCR.Reference number</t>
  </si>
  <si>
    <t>C186
C547
R876
TR0201</t>
  </si>
  <si>
    <t>IE115.CONSIGNMENT.INCIDENT</t>
  </si>
  <si>
    <t>Acceptable information loss</t>
  </si>
  <si>
    <t>IE115.CONSIGNMENT.INCIDENT.Sequence number</t>
  </si>
  <si>
    <t>IE115.CONSIGNMENT.INCIDENT.Code</t>
  </si>
  <si>
    <t>IE115.CONSIGNMENT.INCIDENT.Details</t>
  </si>
  <si>
    <t>IE115.CONSIGNMENT.INCIDENT.ENDORSEMENT</t>
  </si>
  <si>
    <t>IE115.CONSIGNMENT.INCIDENT.ENDORSEMENT.Date</t>
  </si>
  <si>
    <t>IE115.CONSIGNMENT.INCIDENT.ENDORSEMENT.Authority</t>
  </si>
  <si>
    <t>IE115.CONSIGNMENT.INCIDENT.ENDORSEMENT.Place</t>
  </si>
  <si>
    <t>IE115.CONSIGNMENT.INCIDENT.ENDORSEMENT.Country</t>
  </si>
  <si>
    <t>IE115.CONSIGNMENT.INCIDENT.LOCATION</t>
  </si>
  <si>
    <t>IE115.CONSIGNMENT.INCIDENT.LOCATION.Qualifier of identification</t>
  </si>
  <si>
    <t>IE115.CONSIGNMENT.INCIDENT.LOCATION.UN LOCODE</t>
  </si>
  <si>
    <t>IE115.CONSIGNMENT.INCIDENT.LOCATION.Country</t>
  </si>
  <si>
    <t>IE115.CONSIGNMENT.INCIDENT.LOCATION.GPS</t>
  </si>
  <si>
    <t>IE115.CONSIGNMENT.INCIDENT.LOCATION.GPS.Latitude</t>
  </si>
  <si>
    <t>IE115.CONSIGNMENT.INCIDENT.LOCATION.GPS.Longitude</t>
  </si>
  <si>
    <t>IE115.CONSIGNMENT.INCIDENT.LOCATION.ADDRESS</t>
  </si>
  <si>
    <t>IE115.CONSIGNMENT.INCIDENT.LOCATION.ADDRESS.Street and number</t>
  </si>
  <si>
    <t>IE115.CONSIGNMENT.INCIDENT.LOCATION.ADDRESS.Postcode</t>
  </si>
  <si>
    <t>IE115.CONSIGNMENT.INCIDENT.LOCATION.ADDRESS.City</t>
  </si>
  <si>
    <t>IE115.CONSIGNMENT.INCIDENT.TRANSPORT EQUIPMENT</t>
  </si>
  <si>
    <t>1. CL013 contains only an4 values in NCTS P4. No blocking issue for Upgrade.
2. As per DIH activity outcome, DI will be renamed to Type.
3. As per the decision of webex of 20181220 all existing Rules will be removed and replaced by R0057</t>
  </si>
  <si>
    <t>IE115.CONSIGNMENT.INCIDENT.TRANSPORT EQUIPMENT.Sequence number</t>
  </si>
  <si>
    <t>IE115.CONSIGNMENT.INCIDENT.TRANSPORT EQUIPMENT.Container identification number</t>
  </si>
  <si>
    <t>IE115.CONSIGNMENT.INCIDENT.TRANSPORT EQUIPMENT.Number of seals</t>
  </si>
  <si>
    <t>IE115.CONSIGNMENT.INCIDENT.TRANSPORT EQUIPMENT.SEALS</t>
  </si>
  <si>
    <t>IE115.CONSIGNMENT.INCIDENT.TRANSPORT EQUIPMENT.SEALS.Sequence number</t>
  </si>
  <si>
    <t>IE115.CONSIGNMENT.INCIDENT.TRANSPORT EQUIPMENT.SEALS.Identifier</t>
  </si>
  <si>
    <t>IE115.CONSIGNMENT.INCIDENT.TRANSPORT EQUIPMENT.GOODS REFERENCE</t>
  </si>
  <si>
    <t>IE115.CONSIGNMENT.INCIDENT.TRANSPORT EQUIPMENT.GOODS REFERENCE.Sequence number</t>
  </si>
  <si>
    <t>IE115.CONSIGNMENT.INCIDENT.TRANSPORT EQUIPMENT.GOODS REFERENCE.Goods item identifier</t>
  </si>
  <si>
    <t>IE115.CONSIGNMENT.INCIDENT.TRANSHIPMENT</t>
  </si>
  <si>
    <t>IE115.CONSIGNMENT.INCIDENT.TRANSHIPMENT.Container indicator</t>
  </si>
  <si>
    <t>IE115.CONSIGNMENT.INCIDENT.TRANSHIPMENT.TRANSPORT MEANS</t>
  </si>
  <si>
    <t>Closed</t>
  </si>
  <si>
    <t>IE115.CONSIGNMENT.INCIDENT.TRANSHIPMENT.TRANSPORT MEANS.Type of identification</t>
  </si>
  <si>
    <t>IE115.CONSIGNMENT.INCIDENT.TRANSHIPMENT.TRANSPORT MEANS.Identification number</t>
  </si>
  <si>
    <t>IE115.CONSIGNMENT.INCIDENT.TRANSHIPMENT.TRANSPORT MEANS.Nationality</t>
  </si>
  <si>
    <t>IE115.CONSIGNMENT.HOUSE CONSIGNMENT</t>
  </si>
  <si>
    <t>IE115.CONSIGNMENT.HOUSE CONSIGNMENT.Sequence number</t>
  </si>
  <si>
    <t xml:space="preserve">During transitional period HOUSE CONSIGNMENT level cardinality is limited to 1x as a result sequence number will have the value 1. </t>
  </si>
  <si>
    <t>IE115.CONSIGNMENT.HOUSE CONSIGNMENT.Country of dispatch</t>
  </si>
  <si>
    <t>IE115.CONSIGNMENT.HOUSE CONSIGNMENT.Gross mass</t>
  </si>
  <si>
    <t>IE115.CONSIGNMENT.HOUSE CONSIGNMENT.CONSIGNOR</t>
  </si>
  <si>
    <t>IE115.CONSIGNMENT.HOUSE CONSIGNMENT.CONSIGNOR.Identification number</t>
  </si>
  <si>
    <t>IE115.CONSIGNMENT.HOUSE CONSIGNMENT.CONSIGNOR.Name</t>
  </si>
  <si>
    <t>IE115.CONSIGNMENT.HOUSE CONSIGNMENT.CONSIGNOR.ADDRESS</t>
  </si>
  <si>
    <t>IE115.CONSIGNMENT.HOUSE CONSIGNMENT.CONSIGNOR.ADDRESS.Street and number</t>
  </si>
  <si>
    <t>IE115.CONSIGNMENT.HOUSE CONSIGNMENT.CONSIGNOR.ADDRESS.Postcode</t>
  </si>
  <si>
    <t>IE115.CONSIGNMENT.HOUSE CONSIGNMENT.CONSIGNOR.ADDRESS.City</t>
  </si>
  <si>
    <t>IE115.CONSIGNMENT.HOUSE CONSIGNMENT.CONSIGNOR.ADDRESS.Country</t>
  </si>
  <si>
    <t>IE115.CONSIGNMENT.HOUSE CONSIGNMENT.CONSIGNEE</t>
  </si>
  <si>
    <t>Agreed with Forerunners</t>
  </si>
  <si>
    <t>IE115.CONSIGNMENT.HOUSE CONSIGNMENT.CONSIGNEE.Identification number</t>
  </si>
  <si>
    <t>IE115.CONSIGNMENT.HOUSE CONSIGNMENT.CONSIGNEE.Name</t>
  </si>
  <si>
    <t>IE115.CONSIGNMENT.HOUSE CONSIGNMENT.CONSIGNEE.ADDRESS</t>
  </si>
  <si>
    <t>IE115.CONSIGNMENT.HOUSE CONSIGNMENT.CONSIGNEE.ADDRESS.Street and number</t>
  </si>
  <si>
    <t>IE115.CONSIGNMENT.HOUSE CONSIGNMENT.CONSIGNEE.ADDRESS.Postcode</t>
  </si>
  <si>
    <t>IE115.CONSIGNMENT.HOUSE CONSIGNMENT.CONSIGNEE.ADDRESS.City</t>
  </si>
  <si>
    <t>IE115.CONSIGNMENT.HOUSE CONSIGNMENT.CONSIGNEE.ADDRESS.Country</t>
  </si>
  <si>
    <t>IE115.CONSIGNMENT.HOUSE CONSIGNMENT.ADDITIONAL SUPPLY CHAIN ACTOR</t>
  </si>
  <si>
    <t>IE115.CONSIGNMENT.HOUSE CONSIGNMENT.ADDITIONAL SUPPLY CHAIN ACTOR.Sequence number</t>
  </si>
  <si>
    <t>IE115.CONSIGNMENT.HOUSE CONSIGNMENT.ADDITIONAL SUPPLY CHAIN ACTOR.Role</t>
  </si>
  <si>
    <t>IE115.CONSIGNMENT.HOUSE CONSIGNMENT.ADDITIONAL SUPPLY CHAIN ACTOR.Identification number</t>
  </si>
  <si>
    <t>IE115.CONSIGNMENT.HOUSE CONSIGNMENT.DEPARTURE TRANSPORT MEANS</t>
  </si>
  <si>
    <t>IE115.CONSIGNMENT.HOUSE CONSIGNMENT.DEPARTURE TRANSPORT MEANS.Sequence number</t>
  </si>
  <si>
    <t>IE115.CONSIGNMENT.HOUSE CONSIGNMENT.DEPARTURE TRANSPORT MEANS.Type of identification</t>
  </si>
  <si>
    <t>IE115.CONSIGNMENT.HOUSE CONSIGNMENT.DEPARTURE TRANSPORT MEANS.Identification number</t>
  </si>
  <si>
    <t>TR0035
TR0201
TR9090</t>
  </si>
  <si>
    <t>IE115.CONSIGNMENT.HOUSE CONSIGNMENT.DEPARTURE TRANSPORT MEANS.Nationality</t>
  </si>
  <si>
    <t>IE115.CONSIGNMENT.HOUSE CONSIGNMENT.PREVIOUS DOCUMENTS</t>
  </si>
  <si>
    <t>IE115.CONSIGNMENT.HOUSE CONSIGNMENT.PREVIOUS DOCUMENTS.Sequence number</t>
  </si>
  <si>
    <t>IE115.CONSIGNMENT.HOUSE CONSIGNMENT.PREVIOUS DOCUMENTS.Security indicator from export declaration</t>
  </si>
  <si>
    <t>IE115.CONSIGNMENT.HOUSE CONSIGNMENT.PREVIOUS DOCUMENTS.Type</t>
  </si>
  <si>
    <t>IE115.CONSIGNMENT.HOUSE CONSIGNMENT.PREVIOUS DOCUMENTS.Reference number</t>
  </si>
  <si>
    <t>IE115.CONSIGNMENT.HOUSE CONSIGNMENT.PREVIOUS DOCUMENTS.Complement of information</t>
  </si>
  <si>
    <t>IE115.CONSIGNMENT.HOUSE CONSIGNMENT.TRANSPORT DOCUMENT</t>
  </si>
  <si>
    <t>IE115.CONSIGNMENT.HOUSE CONSIGNMENT.TRANSPORT DOCUMENT.Sequence number</t>
  </si>
  <si>
    <t>IE115.CONSIGNMENT.HOUSE CONSIGNMENT.TRANSPORT DOCUMENT.Type</t>
  </si>
  <si>
    <t>IE115.CONSIGNMENT.HOUSE CONSIGNMENT.TRANSPORT DOCUMENT.Reference number</t>
  </si>
  <si>
    <t>IE115.CONSIGNMENT.HOUSE CONSIGNMENT.TRANSPORT CHARGES</t>
  </si>
  <si>
    <t>IE115.CONSIGNMENT.HOUSE CONSIGNMENT.TRANSPORT CHARGES.Method of payment</t>
  </si>
  <si>
    <t>IE115.CONSIGNMENT.HOUSE CONSIGNMENT.UCR</t>
  </si>
  <si>
    <t>IE115.CONSIGNMENT.HOUSE CONSIGNMENT.UCR.Reference number</t>
  </si>
  <si>
    <t>C186_x000D_
C547_x000D_
R876_x000D_
TR0201</t>
  </si>
  <si>
    <t>IE115.CONSIGNMENT.HOUSE CONSIGNMENT.CONSIGNMENT ITEM</t>
  </si>
  <si>
    <t>IE115.CONSIGNMENT.HOUSE CONSIGNMENT.CONSIGNMENT ITEM.Sequence number</t>
  </si>
  <si>
    <t>IE115.CONSIGNMENT.HOUSE CONSIGNMENT.CONSIGNMENT ITEM.Goods item number</t>
  </si>
  <si>
    <t xml:space="preserve"> R005_x000D_
R007</t>
  </si>
  <si>
    <t>IE115.CONSIGNMENT.HOUSE CONSIGNMENT.CONSIGNMENT ITEM.Declaration type</t>
  </si>
  <si>
    <t>IE115.CONSIGNMENT.HOUSE CONSIGNMENT.CONSIGNMENT ITEM.Country of dispatch</t>
  </si>
  <si>
    <t>IE115.CONSIGNMENT.HOUSE CONSIGNMENT.CONSIGNMENT ITEM.Country of destination</t>
  </si>
  <si>
    <t>IE115.CONSIGNMENT.HOUSE CONSIGNMENT.CONSIGNMENT ITEM.CONSIGNEE</t>
  </si>
  <si>
    <t>C0001; C0111; C0338; C0488</t>
  </si>
  <si>
    <t>IE115.CONSIGNMENT.HOUSE CONSIGNMENT.CONSIGNMENT ITEM.CONSIGNEE.Identification number</t>
  </si>
  <si>
    <t>IE115.CONSIGNMENT.HOUSE CONSIGNMENT.CONSIGNMENT ITEM.CONSIGNEE.Name</t>
  </si>
  <si>
    <t>IE115.CONSIGNMENT.HOUSE CONSIGNMENT.CONSIGNMENT ITEM.CONSIGNEE.ADDRESS</t>
  </si>
  <si>
    <t>IE115.CONSIGNMENT.HOUSE CONSIGNMENT.CONSIGNMENT ITEM.CONSIGNEE.ADDRESS.Street and number</t>
  </si>
  <si>
    <t>IE115.CONSIGNMENT.HOUSE CONSIGNMENT.CONSIGNMENT ITEM.CONSIGNEE.ADDRESS.Postcode</t>
  </si>
  <si>
    <t>IE115.CONSIGNMENT.HOUSE CONSIGNMENT.CONSIGNMENT ITEM.CONSIGNEE.ADDRESS.City</t>
  </si>
  <si>
    <t>IE115.CONSIGNMENT.HOUSE CONSIGNMENT.CONSIGNMENT ITEM.CONSIGNEE.ADDRESS.Country</t>
  </si>
  <si>
    <t>IE115.CONSIGNMENT.HOUSE CONSIGNMENT.CONSIGNMENT ITEM.ADDITIONAL SUPPLY CHAIN ACTOR</t>
  </si>
  <si>
    <t>IE115.CONSIGNMENT.HOUSE CONSIGNMENT.CONSIGNMENT ITEM.ADDITIONAL SUPPLY CHAIN ACTOR.Sequence number</t>
  </si>
  <si>
    <t>IE115.CONSIGNMENT.HOUSE CONSIGNMENT.CONSIGNMENT ITEM.ADDITIONAL SUPPLY CHAIN ACTOR.Role</t>
  </si>
  <si>
    <t>IE115.CONSIGNMENT.HOUSE CONSIGNMENT.CONSIGNMENT ITEM.ADDITIONAL SUPPLY CHAIN ACTOR.Identification number</t>
  </si>
  <si>
    <t>IE115.CONSIGNMENT.HOUSE CONSIGNMENT.CONSIGNMENT ITEM.COMMODITY</t>
  </si>
  <si>
    <t>IE115.CONSIGNMENT.HOUSE CONSIGNMENT.CONSIGNMENT ITEM.COMMODITY.Description of goods</t>
  </si>
  <si>
    <t xml:space="preserve"> an..280</t>
  </si>
  <si>
    <t>IE115.CONSIGNMENT.HOUSE CONSIGNMENT.CONSIGNMENT ITEM.COMMODITY.CUS code</t>
  </si>
  <si>
    <t>IE115.CONSIGNMENT.HOUSE CONSIGNMENT.CONSIGNMENT ITEM.COMMODITY.COMMODITY CODE</t>
  </si>
  <si>
    <t>IE115.CONSIGNMENT.HOUSE CONSIGNMENT.CONSIGNMENT ITEM.COMMODITY.COMMODITY CODE.Harmonised system sub-heading code</t>
  </si>
  <si>
    <t>C015_x000D_
R470_x000D_
TR0102</t>
  </si>
  <si>
    <t>IE115.CONSIGNMENT.HOUSE CONSIGNMENT.CONSIGNMENT ITEM.COMMODITY.COMMODITY CODE.Combined nomenclature code</t>
  </si>
  <si>
    <t>IE115.CONSIGNMENT.HOUSE CONSIGNMENT.CONSIGNMENT ITEM.COMMODITY.DANGEROUS GOODS</t>
  </si>
  <si>
    <t>IE115.CONSIGNMENT.HOUSE CONSIGNMENT.CONSIGNMENT ITEM.COMMODITY.DANGEROUS GOODS.Sequence number</t>
  </si>
  <si>
    <t>IE115.CONSIGNMENT.HOUSE CONSIGNMENT.CONSIGNMENT ITEM.COMMODITY.DANGEROUS GOODS.UN Number</t>
  </si>
  <si>
    <t>IE115.CONSIGNMENT.HOUSE CONSIGNMENT.CONSIGNMENT ITEM.COMMODITY.GOODS MEASURE</t>
  </si>
  <si>
    <t>IE115.CONSIGNMENT.HOUSE CONSIGNMENT.CONSIGNMENT ITEM.COMMODITY.GOODS MEASURE.Gross mass</t>
  </si>
  <si>
    <t xml:space="preserve"> n..11,3</t>
  </si>
  <si>
    <t>IE115.CONSIGNMENT.HOUSE CONSIGNMENT.CONSIGNMENT ITEM.COMMODITY.GOODS MEASURE.Net mass</t>
  </si>
  <si>
    <t>IE115.CONSIGNMENT.HOUSE CONSIGNMENT.CONSIGNMENT ITEM.PACKAGING</t>
  </si>
  <si>
    <t>IE115.CONSIGNMENT.HOUSE CONSIGNMENT.CONSIGNMENT ITEM.PACKAGING.Sequence number</t>
  </si>
  <si>
    <t>IE115.CONSIGNMENT.HOUSE CONSIGNMENT.CONSIGNMENT ITEM.PACKAGING.Type of packages</t>
  </si>
  <si>
    <t xml:space="preserve"> an..3</t>
  </si>
  <si>
    <t>IE115.CONSIGNMENT.HOUSE CONSIGNMENT.CONSIGNMENT ITEM.PACKAGING.Number of packages</t>
  </si>
  <si>
    <t xml:space="preserve"> C060
R021
TR0022</t>
  </si>
  <si>
    <t>IE115.CONSIGNMENT.HOUSE CONSIGNMENT.CONSIGNMENT ITEM.PACKAGING.Shipping marks</t>
  </si>
  <si>
    <t>IE115.CONSIGNMENT.HOUSE CONSIGNMENT.CONSIGNMENT ITEM.ADDITIONAL INFORMATION</t>
  </si>
  <si>
    <t>IE115.CONSIGNMENT.HOUSE CONSIGNMENT.CONSIGNMENT ITEM.ADDITIONAL INFORMATION.Sequence number</t>
  </si>
  <si>
    <t>IE115.CONSIGNMENT.HOUSE CONSIGNMENT.CONSIGNMENT ITEM.ADDITIONAL INFORMATION.Code</t>
  </si>
  <si>
    <t xml:space="preserve"> R080
TR0101</t>
  </si>
  <si>
    <t>IE115.CONSIGNMENT.HOUSE CONSIGNMENT.CONSIGNMENT ITEM.ADDITIONAL INFORMATION.Text</t>
  </si>
  <si>
    <t>IE115.CONSIGNMENT.HOUSE CONSIGNMENT.CONSIGNMENT ITEM.SUPPORTING DOCUMENTS</t>
  </si>
  <si>
    <t xml:space="preserve"> C547 C903</t>
  </si>
  <si>
    <t>IE115.CONSIGNMENT.HOUSE CONSIGNMENT.CONSIGNMENT ITEM.SUPPORTING DOCUMENTS.Sequence number</t>
  </si>
  <si>
    <t>IE115.CONSIGNMENT.HOUSE CONSIGNMENT.CONSIGNMENT ITEM.SUPPORTING DOCUMENTS.Type</t>
  </si>
  <si>
    <t xml:space="preserve"> C901_x000D_
R079_x000D_
TR0103</t>
  </si>
  <si>
    <t>IE115.CONSIGNMENT.HOUSE CONSIGNMENT.CONSIGNMENT ITEM.SUPPORTING DOCUMENTS.Reference number</t>
  </si>
  <si>
    <t>C902_x000D_
TR0015_x000D_
TR0016</t>
  </si>
  <si>
    <t>IE115.CONSIGNMENT.HOUSE CONSIGNMENT.CONSIGNMENT ITEM.SUPPORTING DOCUMENTS.Complement of information</t>
  </si>
  <si>
    <t>IE115.CONSIGNMENT.HOUSE CONSIGNMENT.CONSIGNMENT ITEM.PREVIOUS DOCUMENTS</t>
  </si>
  <si>
    <t>  C035 TR0635</t>
  </si>
  <si>
    <t>IE115.CONSIGNMENT.HOUSE CONSIGNMENT.CONSIGNMENT ITEM.PREVIOUS DOCUMENTS.Sequence number</t>
  </si>
  <si>
    <t>IE115.CONSIGNMENT.HOUSE CONSIGNMENT.CONSIGNMENT ITEM.PREVIOUS DOCUMENTS.Type</t>
  </si>
  <si>
    <t> an..6</t>
  </si>
  <si>
    <t xml:space="preserve"> R020_x000D_
R079_x000D_
TR0100</t>
  </si>
  <si>
    <t>IE115.CONSIGNMENT.HOUSE CONSIGNMENT.CONSIGNMENT ITEM.PREVIOUS DOCUMENTS.Reference number</t>
  </si>
  <si>
    <t>IE115.CONSIGNMENT.HOUSE CONSIGNMENT.CONSIGNMENT ITEM.PREVIOUS DOCUMENTS.Complement of information</t>
  </si>
  <si>
    <t>IE115.CONSIGNMENT.HOUSE CONSIGNMENT.CONSIGNMENT ITEM.TRANSPORT CHARGES</t>
  </si>
  <si>
    <t>IE115.CONSIGNMENT.HOUSE CONSIGNMENT.CONSIGNMENT ITEM.TRANSPORT CHARGES.Method of payment</t>
  </si>
  <si>
    <t>C186
C576
TR9120</t>
  </si>
  <si>
    <t>IE115.CONSIGNMENT.HOUSE CONSIGNMENT.CONSIGNMENT ITEM.UCR</t>
  </si>
  <si>
    <t>C0186; C0342; C0502</t>
  </si>
  <si>
    <t>IE115.CONSIGNMENT.HOUSE CONSIGNMENT.CONSIGNMENT ITEM.UCR.Reference number</t>
  </si>
  <si>
    <t>IE118</t>
  </si>
  <si>
    <t>IE118.TRANSIT OPERATION</t>
  </si>
  <si>
    <t>IE118.TRANSIT OPERATION.MRN</t>
  </si>
  <si>
    <t xml:space="preserve">Document/reference number </t>
  </si>
  <si>
    <t>IE118.CUSTOMS OFFICE OF DEPARTURE</t>
  </si>
  <si>
    <t xml:space="preserve">MESSAGE - (DEPARTURE) CUSTOMS OFFICE </t>
  </si>
  <si>
    <t>IE118.CUSTOMS OFFICE OF DEPARTURE.Reference number</t>
  </si>
  <si>
    <t>IE118.CUSTOMS OFFICE OF TRANSIT (ACTUAL)</t>
  </si>
  <si>
    <t>IE118.CUSTOMS OFFICE OF TRANSIT (ACTUAL).Reference number</t>
  </si>
  <si>
    <t>PASSAGE</t>
  </si>
  <si>
    <t>IE118.PASSAGE</t>
  </si>
  <si>
    <t xml:space="preserve">MESSAGE - PASSAGE </t>
  </si>
  <si>
    <t>FD98</t>
  </si>
  <si>
    <t>Date and time of passage</t>
  </si>
  <si>
    <t>IE118.PASSAGE.Date and time of passage</t>
  </si>
  <si>
    <t>PASSAGE_Date and time of passage</t>
  </si>
  <si>
    <t>Date of passage</t>
  </si>
  <si>
    <t>IE140</t>
  </si>
  <si>
    <t>IE140.TRANSIT OPERATION</t>
  </si>
  <si>
    <t>IE140.TRANSIT OPERATION.MRN</t>
  </si>
  <si>
    <t>FD87</t>
  </si>
  <si>
    <t>Date of request on non-arrived movement</t>
  </si>
  <si>
    <t>IE140.TRANSIT OPERATION.Date of request on non-arrived movement</t>
  </si>
  <si>
    <t>TRANSIT OPERATION_Date of request on non-arrived movement</t>
  </si>
  <si>
    <t>FD103</t>
  </si>
  <si>
    <t>Date limit for response</t>
  </si>
  <si>
    <t>IE140.TRANSIT OPERATION.Date limit for response</t>
  </si>
  <si>
    <t>TRANSIT OPERATION_Date limit for response</t>
  </si>
  <si>
    <t>IE140.CUSTOMS OFFICE OF DEPARTURE</t>
  </si>
  <si>
    <t>IE140.CUSTOMS OFFICE OF DEPARTURE.Reference number</t>
  </si>
  <si>
    <t>CUSTOMS OFFICE OF ENQUIRY AT DEPARTURE</t>
  </si>
  <si>
    <t>IE140.CUSTOMS OFFICE OF ENQUIRY AT DEPARTURE</t>
  </si>
  <si>
    <t>MESSAGE -(COMPETENT AUTHORITY OF DEPARTURE) CUSTOMS OFFICE</t>
  </si>
  <si>
    <t>IE140.CUSTOMS OFFICE OF ENQUIRY AT DEPARTURE.Reference number</t>
  </si>
  <si>
    <t>CUSTOMS OFFICE OF ENQUIRY AT DEPARTURE_Reference number</t>
  </si>
  <si>
    <t>IE140.HOLDER OF THE TRANSIT PROCEDURE</t>
  </si>
  <si>
    <t>IE140.HOLDER OF THE TRANSIT PROCEDURE.Identification number</t>
  </si>
  <si>
    <t>R012,
R174</t>
  </si>
  <si>
    <t>IE140.HOLDER OF THE TRANSIT PROCEDURE.TIR holder identification number</t>
  </si>
  <si>
    <t>IE140.HOLDER OF THE TRANSIT PROCEDURE.Name</t>
  </si>
  <si>
    <t>IE140.HOLDER OF THE TRANSIT PROCEDURE.ADDRESS</t>
  </si>
  <si>
    <t>IE140.HOLDER OF THE TRANSIT PROCEDURE.ADDRESS.Street and number</t>
  </si>
  <si>
    <t>IE140.HOLDER OF THE TRANSIT PROCEDURE.ADDRESS.Postcode</t>
  </si>
  <si>
    <t>IE140.HOLDER OF THE TRANSIT PROCEDURE.ADDRESS.City</t>
  </si>
  <si>
    <t>IE140.HOLDER OF THE TRANSIT PROCEDURE.ADDRESS.Country</t>
  </si>
  <si>
    <t>IE141</t>
  </si>
  <si>
    <t>IE141.TRANSIT OPERATION</t>
  </si>
  <si>
    <t>IE141.TRANSIT OPERATION.MRN</t>
  </si>
  <si>
    <t>IE141.CUSTOMS OFFICE OF DESTINATION (ACTUAL)</t>
  </si>
  <si>
    <t>C0215; C0315</t>
  </si>
  <si>
    <t>C215, C315</t>
  </si>
  <si>
    <t>IE141.CUSTOMS OFFICE OF DESTINATION (ACTUAL).Reference number</t>
  </si>
  <si>
    <t>MESSAGE - (PRESENTATION OFFICE) CUSTOMS OFFICE. Reference number</t>
  </si>
  <si>
    <t>IE141.CUSTOMS OFFICE OF ENQUIRY AT DEPARTURE</t>
  </si>
  <si>
    <t>IE141.CUSTOMS OFFICE OF ENQUIRY AT DEPARTURE.Reference number</t>
  </si>
  <si>
    <t>MESSAGE - (COMPETENT AUTHORITY OF DEPARTURE) CUSTOMS OFFICE. Reference number</t>
  </si>
  <si>
    <t>IE141.HOLDER OF THE TRANSIT PROCEDURE</t>
  </si>
  <si>
    <t>MESSAGE - (PRINCIPAL) TRADER. </t>
  </si>
  <si>
    <t>IE141.HOLDER OF THE TRANSIT PROCEDURE.Identification number</t>
  </si>
  <si>
    <t>IE141.HOLDER OF THE TRANSIT PROCEDURE.TIR holder identification number</t>
  </si>
  <si>
    <t>IE141.HOLDER OF THE TRANSIT PROCEDURE.Name</t>
  </si>
  <si>
    <t>IE141.HOLDER OF THE TRANSIT PROCEDURE.ADDRESS</t>
  </si>
  <si>
    <t>IE141.HOLDER OF THE TRANSIT PROCEDURE.ADDRESS.Street and number</t>
  </si>
  <si>
    <t>IE141.HOLDER OF THE TRANSIT PROCEDURE.ADDRESS.Postcode</t>
  </si>
  <si>
    <t>IE141.HOLDER OF THE TRANSIT PROCEDURE.ADDRESS.City</t>
  </si>
  <si>
    <t>IE141.HOLDER OF THE TRANSIT PROCEDURE.ADDRESS.Country</t>
  </si>
  <si>
    <t>FD247</t>
  </si>
  <si>
    <t>ENQUIRY</t>
  </si>
  <si>
    <t>IE141.ENQUIRY</t>
  </si>
  <si>
    <t>MESSAGE - ENQUIRY</t>
  </si>
  <si>
    <t>FD167</t>
  </si>
  <si>
    <t>TC11 delivery date</t>
  </si>
  <si>
    <t>IE141.ENQUIRY.TC11 delivery date</t>
  </si>
  <si>
    <t>ENQUIRY_TC11 delivery date</t>
  </si>
  <si>
    <t>Delivery date TC11</t>
  </si>
  <si>
    <t>MESSAGE - ENQUIRY. Delivery date TC11</t>
  </si>
  <si>
    <t>C220</t>
  </si>
  <si>
    <t>FD163</t>
  </si>
  <si>
    <t>IE141.ENQUIRY.Text</t>
  </si>
  <si>
    <t>ENQUIRY_Text</t>
  </si>
  <si>
    <t>Information text</t>
  </si>
  <si>
    <t>MESSAGE - ENQUIRY. Information text</t>
  </si>
  <si>
    <t>C0220; E1115</t>
  </si>
  <si>
    <t>C007</t>
  </si>
  <si>
    <t>IE141.CONSIGNMENT</t>
  </si>
  <si>
    <t>C0215</t>
  </si>
  <si>
    <t>---CONSIGNEE (ACTUAL)</t>
  </si>
  <si>
    <t>IE141.CONSIGNMENT.CONSIGNEE (ACTUAL)</t>
  </si>
  <si>
    <t>CONSIGNEE (ACTUAL)</t>
  </si>
  <si>
    <t>MESSAGE - (ACTUAL CONSIGNEE) TRADER</t>
  </si>
  <si>
    <t>C215</t>
  </si>
  <si>
    <t>IE141.CONSIGNMENT.CONSIGNEE (ACTUAL).Identification number</t>
  </si>
  <si>
    <t>CONSIGNEE (ACTUAL)_Identification number</t>
  </si>
  <si>
    <t>MESSAGE - (ACTUAL CONSIGNEE) TRADER. TIN</t>
  </si>
  <si>
    <t>IE141.CONSIGNMENT.CONSIGNEE (ACTUAL).Name</t>
  </si>
  <si>
    <t>CONSIGNEE (ACTUAL)_Name</t>
  </si>
  <si>
    <t>MESSAGE - (ACTUAL CONSIGNEE) TRADER. Name</t>
  </si>
  <si>
    <t>IE141.CONSIGNMENT.CONSIGNEE (ACTUAL).ADDRESS</t>
  </si>
  <si>
    <t>IE141.CONSIGNMENT.CONSIGNEE (ACTUAL).ADDRESS.Street and number</t>
  </si>
  <si>
    <t>MESSAGE - (ACTUAL CONSIGNEE) TRADER. Street and number</t>
  </si>
  <si>
    <t>IE141.CONSIGNMENT.CONSIGNEE (ACTUAL).ADDRESS.Postcode</t>
  </si>
  <si>
    <t>MESSAGE - (ACTUAL CONSIGNEE) TRADER. Postal code</t>
  </si>
  <si>
    <t>IE141.CONSIGNMENT.CONSIGNEE (ACTUAL).ADDRESS.City</t>
  </si>
  <si>
    <t>MESSAGE - (ACTUAL CONSIGNEE) TRADER. City</t>
  </si>
  <si>
    <t>IE141.CONSIGNMENT.CONSIGNEE (ACTUAL).ADDRESS.Country</t>
  </si>
  <si>
    <t>MESSAGE - (ACTUAL CONSIGNEE) TRADER. Country code</t>
  </si>
  <si>
    <t>IE142</t>
  </si>
  <si>
    <t>IE142.TRANSIT OPERATION</t>
  </si>
  <si>
    <t>IE142.TRANSIT OPERATION.MRN</t>
  </si>
  <si>
    <t>IE142.CUSTOMS OFFICE OF DEPARTURE</t>
  </si>
  <si>
    <t>IE142.CUSTOMS OFFICE OF DEPARTURE.Reference number</t>
  </si>
  <si>
    <t>IE142.CUSTOMS OFFICE OF REQUEST</t>
  </si>
  <si>
    <t>IE142.CUSTOMS OFFICE OF REQUEST.Reference number</t>
  </si>
  <si>
    <t>IE142.CUSTOMS OFFICE OF ENQUIRY AT DEPARTURE</t>
  </si>
  <si>
    <t>IE142.CUSTOMS OFFICE OF ENQUIRY AT DEPARTURE.Reference number</t>
  </si>
  <si>
    <t>CL176</t>
  </si>
  <si>
    <t>IE142.ENQUIRY</t>
  </si>
  <si>
    <t>FD141</t>
  </si>
  <si>
    <t>Enquiry date</t>
  </si>
  <si>
    <t>IE142.ENQUIRY.Enquiry date</t>
  </si>
  <si>
    <t>ENQUIRY_Enquiry date</t>
  </si>
  <si>
    <t>FD113</t>
  </si>
  <si>
    <t>IE142.ENQUIRY.TC11 delivery date</t>
  </si>
  <si>
    <t>IE142.ENQUIRY.Text</t>
  </si>
  <si>
    <t>MESSAGE - INFORMATION</t>
  </si>
  <si>
    <t>C0220</t>
  </si>
  <si>
    <t>FD55</t>
  </si>
  <si>
    <t>Contact person details</t>
  </si>
  <si>
    <t>IE142.ENQUIRY.Contact person details</t>
  </si>
  <si>
    <t>ENQUIRY_Contact person details</t>
  </si>
  <si>
    <t>Contact person Details</t>
  </si>
  <si>
    <t>E1115</t>
  </si>
  <si>
    <t>IE142.CONSIGNMENT</t>
  </si>
  <si>
    <t>C0009</t>
  </si>
  <si>
    <t>IE142.CONSIGNMENT.CONSIGNEE (ACTUAL)</t>
  </si>
  <si>
    <t>C009</t>
  </si>
  <si>
    <t>IE142.CONSIGNMENT.CONSIGNEE (ACTUAL).Identification number</t>
  </si>
  <si>
    <t>IE142.CONSIGNMENT.CONSIGNEE (ACTUAL).Name</t>
  </si>
  <si>
    <t xml:space="preserve">During Transition Priod, the converter validates the message against stricter rules. Therefore format is restricted to an..35. </t>
  </si>
  <si>
    <t>IE142.CONSIGNMENT.CONSIGNEE (ACTUAL).ADDRESS</t>
  </si>
  <si>
    <t>IE142.CONSIGNMENT.CONSIGNEE (ACTUAL).ADDRESS.Street and number</t>
  </si>
  <si>
    <t>IE142.CONSIGNMENT.CONSIGNEE (ACTUAL).ADDRESS.Postcode</t>
  </si>
  <si>
    <t>IE142.CONSIGNMENT.CONSIGNEE (ACTUAL).ADDRESS.City</t>
  </si>
  <si>
    <t>IE142.CONSIGNMENT.CONSIGNEE (ACTUAL).ADDRESS.Country</t>
  </si>
  <si>
    <t>IE143</t>
  </si>
  <si>
    <t>IE143.TRANSIT OPERATION</t>
  </si>
  <si>
    <t>IE143.TRANSIT OPERATION.MRN</t>
  </si>
  <si>
    <t>IE143.CUSTOMS OFFICE OF REQUEST</t>
  </si>
  <si>
    <t>IE143.CUSTOMS OFFICE OF REQUEST.Reference number</t>
  </si>
  <si>
    <t>IE143.CUSTOMS OFFICE OF ENQUIRY AT DEPARTURE</t>
  </si>
  <si>
    <t>MESSAGE - (REQUESTED) CUSTOMS OFFICE. </t>
  </si>
  <si>
    <t>IE143.CUSTOMS OFFICE OF ENQUIRY AT DEPARTURE.Reference number</t>
  </si>
  <si>
    <t>MESSAGE - (REQUESTED) CUSTOMS OFFICE. Reference number</t>
  </si>
  <si>
    <t>IE143.ENQUIRY</t>
  </si>
  <si>
    <t>FD230</t>
  </si>
  <si>
    <t>Enquiry response date</t>
  </si>
  <si>
    <t>IE143.ENQUIRY.Enquiry response date</t>
  </si>
  <si>
    <t>ENQUIRY_Enquiry response date</t>
  </si>
  <si>
    <t>Date of enquiry response</t>
  </si>
  <si>
    <t>MESSAGE - HEADER. Date of enquiry response</t>
  </si>
  <si>
    <t>FD227</t>
  </si>
  <si>
    <t>Response code</t>
  </si>
  <si>
    <t>IE143.ENQUIRY.Response code</t>
  </si>
  <si>
    <t>ENQUIRY_Response code</t>
  </si>
  <si>
    <t>Response Code</t>
  </si>
  <si>
    <t>MESSAGE - ENQUIRY. Response Code</t>
  </si>
  <si>
    <t>CL029</t>
  </si>
  <si>
    <t>FD228</t>
  </si>
  <si>
    <t>IE143.ENQUIRY.Text</t>
  </si>
  <si>
    <t>Response Information</t>
  </si>
  <si>
    <t>MESSAGE - ENQUIRY. Response Information</t>
  </si>
  <si>
    <t>C0013</t>
  </si>
  <si>
    <t>C013</t>
  </si>
  <si>
    <t>IE143.ENQUIRY.Contact person details</t>
  </si>
  <si>
    <t>Contact Person at Destination</t>
  </si>
  <si>
    <t>MESSAGE - INFORMATION. Contact Person at Destination</t>
  </si>
  <si>
    <t>Return copy returned date</t>
  </si>
  <si>
    <t>IE143.ENQUIRY.Return copy returned date</t>
  </si>
  <si>
    <t>ENQUIRY_Return copy returned date</t>
  </si>
  <si>
    <t>Return Copy returned on</t>
  </si>
  <si>
    <t>MESSAGE - ENQUIRY. Return Copy returned on</t>
  </si>
  <si>
    <t>C0012; G0002</t>
  </si>
  <si>
    <t>C012</t>
  </si>
  <si>
    <t>IE144</t>
  </si>
  <si>
    <t>IE144.TRANSIT OPERATION</t>
  </si>
  <si>
    <t>IE144.TRANSIT OPERATION.MRN</t>
  </si>
  <si>
    <t>IE144.CUSTOMS OFFICE OF DEPARTURE</t>
  </si>
  <si>
    <t>C0008</t>
  </si>
  <si>
    <t>C008</t>
  </si>
  <si>
    <t>IE144.CUSTOMS OFFICE OF DEPARTURE.Reference number</t>
  </si>
  <si>
    <t>IE144.CUSTOMS OFFICE OF ENQUIRY AT DEPARTURE</t>
  </si>
  <si>
    <t>IE144.CUSTOMS OFFICE OF ENQUIRY AT DEPARTURE.Reference number</t>
  </si>
  <si>
    <t>CUSTOMS OFFICE OF ENQUIRY AT DESTINATION</t>
  </si>
  <si>
    <t>IE144.CUSTOMS OFFICE OF ENQUIRY AT DESTINATION</t>
  </si>
  <si>
    <t>MESSAGE - (COMPETENT AUTHORITY OF DESTINATION) CUSTOMS OFFICE</t>
  </si>
  <si>
    <t>FD46</t>
  </si>
  <si>
    <t>IE144.CUSTOMS OFFICE OF ENQUIRY AT DESTINATION.Reference number</t>
  </si>
  <si>
    <t>CUSTOMS OFFICE OF ENQUIRY AT DESTINATION_Reference number</t>
  </si>
  <si>
    <t>MESSAGE - (COMPETENT AUTHORITY OF DESTINATION) CUSTOMS OFFICE. Reference number</t>
  </si>
  <si>
    <t>IE144.ENQUIRY</t>
  </si>
  <si>
    <t>FD132</t>
  </si>
  <si>
    <t>Enquiry request date</t>
  </si>
  <si>
    <t>IE144.ENQUIRY.Enquiry request date</t>
  </si>
  <si>
    <t>ENQUIRY_Enquiry request date</t>
  </si>
  <si>
    <t>MESSAGE - ENQUIRY. Enquiry request date</t>
  </si>
  <si>
    <t>FD166</t>
  </si>
  <si>
    <t>Information available from trader</t>
  </si>
  <si>
    <t>IE144.ENQUIRY.Information available from trader</t>
  </si>
  <si>
    <t>ENQUIRY_Information available from trader</t>
  </si>
  <si>
    <t xml:space="preserve">	Information from Principal available</t>
  </si>
  <si>
    <t>MESSAGE - ENQUIRY. Information from Principal available</t>
  </si>
  <si>
    <t>ENQUIRY INFORMATION</t>
  </si>
  <si>
    <t>IE144.ENQUIRY INFORMATION</t>
  </si>
  <si>
    <t>MESSAGE - ENQUIRY INFORMATION</t>
  </si>
  <si>
    <t>IE144.ENQUIRY INFORMATION.Sequence number</t>
  </si>
  <si>
    <t>ENQUIRY INFORMATION_Sequence number</t>
  </si>
  <si>
    <t>FD165</t>
  </si>
  <si>
    <t>Information code</t>
  </si>
  <si>
    <t>IE144.ENQUIRY INFORMATION.Information code</t>
  </si>
  <si>
    <t>ENQUIRY INFORMATION_Information code</t>
  </si>
  <si>
    <t>Information Code</t>
  </si>
  <si>
    <t>MESSAGE - ENQUIRY INFORMATION. Information Code</t>
  </si>
  <si>
    <t>CL119</t>
  </si>
  <si>
    <t>R0001</t>
  </si>
  <si>
    <t>R001</t>
  </si>
  <si>
    <t>IE144.ENQUIRY INFORMATION.Text</t>
  </si>
  <si>
    <t>ENQUIRY INFORMATION_Text</t>
  </si>
  <si>
    <t>MESSAGE - ENQUIRY INFORMATION. Information text</t>
  </si>
  <si>
    <t>C0320; E1115</t>
  </si>
  <si>
    <t>C320</t>
  </si>
  <si>
    <t>IE145</t>
  </si>
  <si>
    <t>IE145.TRANSIT OPERATION</t>
  </si>
  <si>
    <t>IE145.TRANSIT OPERATION.MRN</t>
  </si>
  <si>
    <t>IE145.CUSTOMS OFFICE OF ENQUIRY AT DEPARTURE</t>
  </si>
  <si>
    <t>IE145.CUSTOMS OFFICE OF ENQUIRY AT DEPARTURE.Reference number</t>
  </si>
  <si>
    <t>IE145.CUSTOMS OFFICE OF ENQUIRY AT DESTINATION</t>
  </si>
  <si>
    <t>IE145.CUSTOMS OFFICE OF ENQUIRY AT DESTINATION.Reference number</t>
  </si>
  <si>
    <t>IE145.ENQUIRY</t>
  </si>
  <si>
    <t>IE145.ENQUIRY.Enquiry request date</t>
  </si>
  <si>
    <t>REQUEST FOR ENQUIRY INFORMATION</t>
  </si>
  <si>
    <t>IE145.REQUEST FOR ENQUIRY INFORMATION</t>
  </si>
  <si>
    <t>MESSAGE - REQUEST FOR ENQUIRY INFORMATION</t>
  </si>
  <si>
    <t>IE145.REQUEST FOR ENQUIRY INFORMATION.Sequence number</t>
  </si>
  <si>
    <t>REQUEST FOR ENQUIRY INFORMATION_Sequence number</t>
  </si>
  <si>
    <t>DE does not have a predecessor in NCTS P4 (unmapped). During Transition Period, technical rule to be applied to set optionality from 'R' to 'O'. </t>
  </si>
  <si>
    <t>Requested information code</t>
  </si>
  <si>
    <t>IE145.REQUEST FOR ENQUIRY INFORMATION.Requested information code</t>
  </si>
  <si>
    <t>REQUEST FOR ENQUIRY INFORMATION_Requested information code</t>
  </si>
  <si>
    <t>Requested Information Code</t>
  </si>
  <si>
    <t>MESSAGE - REQUEST FOR ENQUIRY INFORMATION. Requested Information Code</t>
  </si>
  <si>
    <t>CL118</t>
  </si>
  <si>
    <t>R0002</t>
  </si>
  <si>
    <t>R002</t>
  </si>
  <si>
    <t>Requested information text</t>
  </si>
  <si>
    <t>IE145.REQUEST FOR ENQUIRY INFORMATION.Requested information text</t>
  </si>
  <si>
    <t>REQUEST FOR ENQUIRY INFORMATION_Requested information text</t>
  </si>
  <si>
    <t>Requested Information Text</t>
  </si>
  <si>
    <t>MESSAGE - REQUEST FOR ENQUIRY INFORMATION. Requested Information Text</t>
  </si>
  <si>
    <t>C0330; E1115</t>
  </si>
  <si>
    <t>C330</t>
  </si>
  <si>
    <t>IE901</t>
  </si>
  <si>
    <t>IE901.TRANSIT OPERATION</t>
  </si>
  <si>
    <t>IE901.TRANSIT OPERATION.MRN</t>
  </si>
  <si>
    <t>IE901.INVALIDATION</t>
  </si>
  <si>
    <t>IE901.INVALIDATION.Date and time of request</t>
  </si>
  <si>
    <t>IE901.INVALIDATION.Date and time of decision</t>
  </si>
  <si>
    <t>IE901.INVALIDATION.Decision</t>
  </si>
  <si>
    <t>IE901.INVALIDATION.Initiated by customs</t>
  </si>
  <si>
    <t>IE901.INVALIDATION.Justification</t>
  </si>
  <si>
    <t>IE901.CUSTOMS OFFICE OF DEPARTURE</t>
  </si>
  <si>
    <t>TR1011</t>
  </si>
  <si>
    <t>IE901.CUSTOMS OFFICE OF DEPARTURE.Reference number</t>
  </si>
  <si>
    <t>IE901.CUSTOMS OFFICE OF DESTINATION</t>
  </si>
  <si>
    <t>G0021</t>
  </si>
  <si>
    <t>TR0904; TR1010</t>
  </si>
  <si>
    <t>IE901.CUSTOMS OFFICE OF DESTINATION.Reference number</t>
  </si>
  <si>
    <t>IE901.CUSTOMS OFFICE OF TRANSIT</t>
  </si>
  <si>
    <t>IE901.CUSTOMS OFFICE OF TRANSIT.Sequence number</t>
  </si>
  <si>
    <t>IE901.CUSTOMS OFFICE OF TRANSIT.Reference number</t>
  </si>
  <si>
    <t>IE901.CUSTOMS OFFICE OF EXIT FOR TRANSIT</t>
  </si>
  <si>
    <t>IE901.CUSTOMS OFFICE OF EXIT FOR TRANSIT.Sequence number</t>
  </si>
  <si>
    <t>IE901.CUSTOMS OFFICE OF EXIT FOR TRANSIT.Reference number</t>
  </si>
  <si>
    <t>IE094</t>
  </si>
  <si>
    <t>IE094.TRANSIT OPERATION</t>
  </si>
  <si>
    <t>MESSAGE - HEADER. </t>
  </si>
  <si>
    <t>IE094.TRANSIT OPERATION.MRN</t>
  </si>
  <si>
    <t>IE094.TRANSIT OPERATION.Status</t>
  </si>
  <si>
    <t>MESSAGE - HEADER. Status</t>
  </si>
  <si>
    <t>CL058</t>
  </si>
  <si>
    <t>TR9180</t>
  </si>
  <si>
    <t>IE095</t>
  </si>
  <si>
    <t>IE095.TRANSIT OPERATION</t>
  </si>
  <si>
    <t>IE095.TRANSIT OPERATION.MRN</t>
  </si>
  <si>
    <t>Status at Destination</t>
  </si>
  <si>
    <t>IE095.TRANSIT OPERATION.Status at Destination</t>
  </si>
  <si>
    <t>TRANSIT OPERATION_Status at Destination</t>
  </si>
  <si>
    <t>CL154</t>
  </si>
  <si>
    <t>G0019</t>
  </si>
  <si>
    <t>DI will be filled as indicated in G0019: IF CUSTOMS OFFICE OF DESTINATION responds then DI "Status at Destination" is used AND DI
"Status at Transit" is not used
ELSE IF CUSTOMS OFFICE OF TRANSIT  responds then DI "Status at Transit" is used AND DI
"Status at Destination" is not used</t>
  </si>
  <si>
    <t>FD191</t>
  </si>
  <si>
    <t>Status at Transit</t>
  </si>
  <si>
    <t>IE095.TRANSIT OPERATION.Status at Transit</t>
  </si>
  <si>
    <t>TRANSIT OPERATION_Status at Transit</t>
  </si>
  <si>
    <t>CL155</t>
  </si>
  <si>
    <t>IE</t>
  </si>
  <si>
    <t>Dashboard Path</t>
  </si>
  <si>
    <t>P5.0 - TRT</t>
  </si>
  <si>
    <t>P5.1 - TR</t>
  </si>
  <si>
    <t>Action ID</t>
  </si>
  <si>
    <t>RfC</t>
  </si>
  <si>
    <t>Type of impact</t>
  </si>
  <si>
    <t>IE928</t>
  </si>
  <si>
    <t>IE928.TRANSIT OPERATION</t>
  </si>
  <si>
    <t>IE018</t>
  </si>
  <si>
    <t>Open</t>
  </si>
  <si>
    <t>IE928.CUSTOMS OFFICE OF DEPARTURE</t>
  </si>
  <si>
    <t>99, 190</t>
  </si>
  <si>
    <t>Yes</t>
  </si>
  <si>
    <t>PC</t>
  </si>
  <si>
    <t>IE928.HOLDER OF THE TRANSIT PROCEDURE</t>
  </si>
  <si>
    <t>R0850</t>
  </si>
  <si>
    <t>C0904</t>
  </si>
  <si>
    <t>As per TAXUD harmonization activity, TIR Holder Identification Number was renamed to TIR holder identification number
As per webex on 24/10/2018, C0050 was added in ADDRESS DG and DI Name and R0840 will be assigned to identification number DI.</t>
  </si>
  <si>
    <t>TP</t>
  </si>
  <si>
    <t>IE928.HOLDER OF THE TRANSIT PROCEDURE.ADDRESS</t>
  </si>
  <si>
    <t>HOLDER OF THE TRANSIT PROCEDURE.ADDRESS_Street and number</t>
  </si>
  <si>
    <t>HOLDER OF THE TRANSIT PROCEDURE.ADDRESS_Postcode</t>
  </si>
  <si>
    <t>a...9</t>
  </si>
  <si>
    <t>TP, PC</t>
  </si>
  <si>
    <t>HOLDER OF THE TRANSIT PROCEDURE.ADDRESS_City</t>
  </si>
  <si>
    <t>HOLDER OF THE TRANSIT PROCEDURE.ADDRESS_Country</t>
  </si>
  <si>
    <t>Description</t>
  </si>
  <si>
    <t>Abbreviations</t>
  </si>
  <si>
    <t>Exxxx</t>
  </si>
  <si>
    <t>Technical Rule for Transitional Period (ex TRT)</t>
  </si>
  <si>
    <t xml:space="preserve">Transitional Period </t>
  </si>
  <si>
    <t>B1xxx</t>
  </si>
  <si>
    <t xml:space="preserve">Business Rule for Transitional Period </t>
  </si>
  <si>
    <t>B2 xxx</t>
  </si>
  <si>
    <t xml:space="preserve">Business Rule for Post Transitional Period </t>
  </si>
  <si>
    <t>Notes</t>
  </si>
  <si>
    <t>The numbering of Rules, Conditions and Technical Rules is considered as final.</t>
  </si>
  <si>
    <t xml:space="preserve">The Technical Rules for Transition (Exxxx) and Business Rules for Transition (B1xxx and B2xxx) are defined and applied on the Common Domain messages and for the messages CC015C and CC013C ONLY. 
They are *not* defined and *not* applied for all the External Domain messages. </t>
  </si>
  <si>
    <t>Column</t>
  </si>
  <si>
    <t>Description of column</t>
  </si>
  <si>
    <t>Domain of applicability for one IE message (ED = External Domain, CD = Common Domain, ND = National Domain)</t>
  </si>
  <si>
    <t>Level of the Data Group.</t>
  </si>
  <si>
    <t>Data Group Name (provided per phase)</t>
  </si>
  <si>
    <t>Data Item Name (provided per phase)</t>
  </si>
  <si>
    <t>DG Path</t>
  </si>
  <si>
    <t>Data Group full path name (provided per phase)</t>
  </si>
  <si>
    <t>Defines the maximum number of iterations of a Data Group in the message.</t>
  </si>
  <si>
    <t>Defines if a DG or DI is required (R) or optional (O) or dependent (D).</t>
  </si>
  <si>
    <t>Format of the DI.</t>
  </si>
  <si>
    <t>Codelists assigned on the DI.</t>
  </si>
  <si>
    <t>R&amp;Cs</t>
  </si>
  <si>
    <t>Rule(s) and/or Condition(s) which are applied on the DG or DI.</t>
  </si>
  <si>
    <t>Column “Category” was initially created as to provide a brief description of conversion issue between the NCTS P5 DG/DI and the one of NCTS P4 which is mapped with. 
Conversion issues have been resolved by applying TRTs, BRTs, XSLTs functions etc. Resolution details for Upgrade/Downgrade are included in the respective columns of the DMP file, therefore the reader may use the information stored in column “Category” for historical purposes. 
The column "Category" in combination with the columns "Resolutions for Upgrade/Downgrade" and "XLSTs functions for Upgrade/Downgrade" gives to the reader the whole picture of initial problems and resolution applied.</t>
  </si>
  <si>
    <t>NCTS - P4 (DDNTA-v20.00)</t>
  </si>
  <si>
    <t>Data Item</t>
  </si>
  <si>
    <t>Option</t>
  </si>
  <si>
    <t xml:space="preserve">Syntax identifier </t>
  </si>
  <si>
    <t>a4</t>
  </si>
  <si>
    <t>CL021</t>
  </si>
  <si>
    <t xml:space="preserve">Syntax version number </t>
  </si>
  <si>
    <t>CL022</t>
  </si>
  <si>
    <t xml:space="preserve">Message sender </t>
  </si>
  <si>
    <t>Message sender</t>
  </si>
  <si>
    <t xml:space="preserve">Sender identification code qualifier </t>
  </si>
  <si>
    <t xml:space="preserve">Message recipient </t>
  </si>
  <si>
    <t>Message recipient </t>
  </si>
  <si>
    <t xml:space="preserve">Recipient identification code qualifier </t>
  </si>
  <si>
    <t xml:space="preserve">Date of preparation </t>
  </si>
  <si>
    <t>n6</t>
  </si>
  <si>
    <t>Preparation Date and Time</t>
  </si>
  <si>
    <t xml:space="preserve">Time of preparation </t>
  </si>
  <si>
    <t>n4</t>
  </si>
  <si>
    <t xml:space="preserve">Interchange control reference </t>
  </si>
  <si>
    <t>an..14</t>
  </si>
  <si>
    <t xml:space="preserve">Recipient's reference/password </t>
  </si>
  <si>
    <t xml:space="preserve">Recipient's reference/password qualifier </t>
  </si>
  <si>
    <t xml:space="preserve">Application reference </t>
  </si>
  <si>
    <t xml:space="preserve">Priority </t>
  </si>
  <si>
    <t xml:space="preserve">Acknowledgement request </t>
  </si>
  <si>
    <t xml:space="preserve">Communications agreement id </t>
  </si>
  <si>
    <t xml:space="preserve">Test indicator </t>
  </si>
  <si>
    <t>TR9085</t>
  </si>
  <si>
    <t xml:space="preserve">Message identification </t>
  </si>
  <si>
    <t>T1120;
G0137</t>
  </si>
  <si>
    <t xml:space="preserve">Message type </t>
  </si>
  <si>
    <t>CL060</t>
  </si>
  <si>
    <t xml:space="preserve">Common access reference </t>
  </si>
  <si>
    <t>Original message identification (only for IE906)</t>
  </si>
  <si>
    <t xml:space="preserve">Correlation identifier </t>
  </si>
  <si>
    <t>R0008;
C0511;
T1120;
G0137;
B1833</t>
  </si>
  <si>
    <t xml:space="preserve">IE907A.MESSAGE ERRORS.Message identification / IE907A.INTERCHANGE ERRORS.Interchange control reference </t>
  </si>
  <si>
    <t>TR9250</t>
  </si>
  <si>
    <t>IEs ID</t>
  </si>
  <si>
    <t>1</t>
  </si>
  <si>
    <t>G0500</t>
  </si>
  <si>
    <t>CL231</t>
  </si>
  <si>
    <t>B1922;
R0601; R0909; R0911</t>
  </si>
  <si>
    <t>CL217</t>
  </si>
  <si>
    <t>CL296</t>
  </si>
  <si>
    <t>CUSTOMS OFFICE OF DESTINATION (DECLARED)</t>
  </si>
  <si>
    <t>CUSTOMS OFFICE OF DESTINATION (DECLARED)_Reference number</t>
  </si>
  <si>
    <t>CUSTOMS OFFICE OF TRANSIT (DECLARED)</t>
  </si>
  <si>
    <t>CUSTOMS OFFICE OF TRANSIT (DECLARED)_Sequence number</t>
  </si>
  <si>
    <t>CUSTOMS OFFICE OF TRANSIT (DECLARED)_Reference number</t>
  </si>
  <si>
    <t>R0003; R0006; R0906; 
B1813;
G0142</t>
  </si>
  <si>
    <t>CUSTOMS OFFICE OF TRANSIT (DECLARED)_Arrival date and time (estimated)</t>
  </si>
  <si>
    <t>CUSTOMS OFFICE OF EXIT FOR TRANSIT (DECLARED)</t>
  </si>
  <si>
    <t>CUSTOMS OFFICE OF EXIT FOR TRANSIT (DECLARED)_Sequence number</t>
  </si>
  <si>
    <t>CUSTOMS OFFICE OF EXIT FOR TRANSIT (DECLARED)_Reference number</t>
  </si>
  <si>
    <t>R0103</t>
  </si>
  <si>
    <t>C0904; G0002</t>
  </si>
  <si>
    <t>2</t>
  </si>
  <si>
    <t>CL196</t>
  </si>
  <si>
    <t>G0126; R0910; R0912</t>
  </si>
  <si>
    <t>CONTROL RESULT_Date</t>
  </si>
  <si>
    <t>G0002; G0127</t>
  </si>
  <si>
    <t>Declaration goods item number</t>
  </si>
  <si>
    <t>3</t>
  </si>
  <si>
    <t>CONSIGNMENT_Country of dispatch</t>
  </si>
  <si>
    <t>C0909; G0988</t>
  </si>
  <si>
    <t>CL218</t>
  </si>
  <si>
    <t>CONSIGNMENT_Mode of transport at the border</t>
  </si>
  <si>
    <t>CONSIGNMENT_Gross mass</t>
  </si>
  <si>
    <t>Reference number UCR</t>
  </si>
  <si>
    <t>CONSIGNMENT_Reference number UCR</t>
  </si>
  <si>
    <t>B1895; C0502; G0002</t>
  </si>
  <si>
    <t>G0002; G0201; R0840</t>
  </si>
  <si>
    <t>B1823; C0001; G0001</t>
  </si>
  <si>
    <t>R0851</t>
  </si>
  <si>
    <t>C0872; G0103</t>
  </si>
  <si>
    <t>C0569</t>
  </si>
  <si>
    <t>GOODS REFERENCE_Declaration goods item number</t>
  </si>
  <si>
    <t>G0005;
G0006</t>
  </si>
  <si>
    <t>CL165</t>
  </si>
  <si>
    <t>B2101</t>
  </si>
  <si>
    <t>---COUNTRY OF ROUTING OF CONSIGNMENT</t>
  </si>
  <si>
    <t>COUNTRY OF ROUTING OF CONSIGNMENT</t>
  </si>
  <si>
    <t>B1848; C0586; G0061</t>
  </si>
  <si>
    <t>COUNTRY OF ROUTING OF CONSIGNMENT_Sequence number</t>
  </si>
  <si>
    <t>COUNTRY OF ROUTING OF CONSIGNMENT_Country</t>
  </si>
  <si>
    <t>ACTIVE BORDER TRANSPORT MEANS_Sequence number</t>
  </si>
  <si>
    <t>Customs office at border reference number</t>
  </si>
  <si>
    <t>ACTIVE BORDER TRANSPORT MEANS_Customs office at border reference number</t>
  </si>
  <si>
    <t>CL219</t>
  </si>
  <si>
    <t>B1811; B1838; B2101; E1103; R0076</t>
  </si>
  <si>
    <t>B1850; B2101</t>
  </si>
  <si>
    <t>CL244</t>
  </si>
  <si>
    <t>---PREVIOUS DOCUMENT</t>
  </si>
  <si>
    <t>PREVIOUS DOCUMENT</t>
  </si>
  <si>
    <t>E1301; G0825</t>
  </si>
  <si>
    <t>PREVIOUS DOCUMENT_Sequence number</t>
  </si>
  <si>
    <t>PREVIOUS DOCUMENT_Type</t>
  </si>
  <si>
    <t>CL214</t>
  </si>
  <si>
    <t>G0057; R0020</t>
  </si>
  <si>
    <t>PREVIOUS DOCUMENT_Reference number</t>
  </si>
  <si>
    <t>G0321</t>
  </si>
  <si>
    <t>PREVIOUS DOCUMENT_Complement of information</t>
  </si>
  <si>
    <t>---SUPPORTING DOCUMENT</t>
  </si>
  <si>
    <t>SUPPORTING DOCUMENT</t>
  </si>
  <si>
    <t>SUPPORTING DOCUMENT_Sequence number</t>
  </si>
  <si>
    <t>SUPPORTING DOCUMENT_Type</t>
  </si>
  <si>
    <t>CL213</t>
  </si>
  <si>
    <t>G0057</t>
  </si>
  <si>
    <t>SUPPORTING DOCUMENT_Reference number</t>
  </si>
  <si>
    <t>Document line item number</t>
  </si>
  <si>
    <t>SUPPORTING DOCUMENT_Document line item number</t>
  </si>
  <si>
    <t>SUPPORTING DOCUMENT_Complement of information</t>
  </si>
  <si>
    <t>G0825;
E1301</t>
  </si>
  <si>
    <t>---ADDITIONAL REFERENCE</t>
  </si>
  <si>
    <t>ADDITIONAL REFERENCE</t>
  </si>
  <si>
    <t>ADDITIONAL REFERENCE_Sequence number</t>
  </si>
  <si>
    <t>ADDITIONAL REFERENCE_Type</t>
  </si>
  <si>
    <t>CL380</t>
  </si>
  <si>
    <t>ADDITIONAL REFERENCE_Reference number</t>
  </si>
  <si>
    <t>CL239</t>
  </si>
  <si>
    <t>G0057; R3060</t>
  </si>
  <si>
    <t>---TRANSPORT CHARGES</t>
  </si>
  <si>
    <t>x.x</t>
  </si>
  <si>
    <t>MESSAGE - GOODS ITEM.Transport charges/ Method of Payment</t>
  </si>
  <si>
    <t>HOUSE CONSIGNMENT_Reference number UCR</t>
  </si>
  <si>
    <t>HOUSE CONSIGNMENT_Security indicator from export declaration</t>
  </si>
  <si>
    <t>4</t>
  </si>
  <si>
    <t>R0472; R0474; R0476</t>
  </si>
  <si>
    <t>R0473</t>
  </si>
  <si>
    <t>------PREVIOUS DOCUMENT</t>
  </si>
  <si>
    <t>CL228</t>
  </si>
  <si>
    <t>R0416</t>
  </si>
  <si>
    <t>------SUPPORTING DOCUMENT</t>
  </si>
  <si>
    <t xml:space="preserve">E1301; G0825
</t>
  </si>
  <si>
    <t>------ADDITIONAL REFERENCE</t>
  </si>
  <si>
    <t>------ADDITIONAL INFORMATION</t>
  </si>
  <si>
    <t>G0057; R3062</t>
  </si>
  <si>
    <t>R0988</t>
  </si>
  <si>
    <t>CONSIGNMENT ITEM_Declaration goods item number</t>
  </si>
  <si>
    <t>R0007;
G0005</t>
  </si>
  <si>
    <t>CL232</t>
  </si>
  <si>
    <t>CONSIGNMENT ITEM_Reference number UCR</t>
  </si>
  <si>
    <t>5</t>
  </si>
  <si>
    <t>B1822; E1102</t>
  </si>
  <si>
    <t>B1834; C0153</t>
  </si>
  <si>
    <t>Harmonized System sub-heading code</t>
  </si>
  <si>
    <t>COMMODITY CODE_Harmonized System sub-heading code</t>
  </si>
  <si>
    <t>E1406; G0300</t>
  </si>
  <si>
    <t>B1860; B2101; E1109; G0021; R0221</t>
  </si>
  <si>
    <t>C0060; E1111; G0021; R0364</t>
  </si>
  <si>
    <t>C0060; E1105; G0024</t>
  </si>
  <si>
    <t>---------PREVIOUS DOCUMENT</t>
  </si>
  <si>
    <t>PREVIOUS DOCUMENT_Goods item number</t>
  </si>
  <si>
    <t>---------SUPPORTING DOCUMENT</t>
  </si>
  <si>
    <t>G0825;
E1407</t>
  </si>
  <si>
    <t xml:space="preserve">
G0057</t>
  </si>
  <si>
    <t xml:space="preserve">
C901; TR0103; R079</t>
  </si>
  <si>
    <t>---------TRANSPORT DOCUMENT</t>
  </si>
  <si>
    <t>B1896; B2400; E1407</t>
  </si>
  <si>
    <t>C901;
R079;
TR0103</t>
  </si>
  <si>
    <t xml:space="preserve"> C902;
TR0015;
TR0016</t>
  </si>
  <si>
    <t>---------ADDITIONAL REFERENCE</t>
  </si>
  <si>
    <t>B1814; G0057; R3061</t>
  </si>
  <si>
    <t>INCIDENT_Text</t>
  </si>
  <si>
    <t>---------GNSS</t>
  </si>
  <si>
    <t>GNSS</t>
  </si>
  <si>
    <t>GNSS_Latitude</t>
  </si>
  <si>
    <t>GNSS_Longitude</t>
  </si>
  <si>
    <t>C0240; G0103;
C0040;
S1023</t>
  </si>
  <si>
    <t>C0820; G0002; G0016</t>
  </si>
  <si>
    <t>C0396; G0023; G0021; R0106; R0448</t>
  </si>
  <si>
    <t>---------SEAL</t>
  </si>
  <si>
    <t>G0023; R0107</t>
  </si>
  <si>
    <t>G0670</t>
  </si>
  <si>
    <t>G0029</t>
  </si>
  <si>
    <t>CC</t>
  </si>
  <si>
    <t>IE004.TRANSIT OPERATION.LRN</t>
  </si>
  <si>
    <t>C0467</t>
  </si>
  <si>
    <t>C0467; G0002</t>
  </si>
  <si>
    <t>Amendment submission date and time</t>
  </si>
  <si>
    <t>IE004.TRANSIT OPERATION.Amendment submission date and time</t>
  </si>
  <si>
    <t>TRANSIT OPERATION_Amendment submission date and time</t>
  </si>
  <si>
    <t>Amendment acceptance date and time</t>
  </si>
  <si>
    <t>IE004.TRANSIT OPERATION.Amendment acceptance date and time</t>
  </si>
  <si>
    <t>TRANSIT OPERATION_Amendment acceptance date and time</t>
  </si>
  <si>
    <t>G0120; R0850</t>
  </si>
  <si>
    <t>CL248</t>
  </si>
  <si>
    <t>G0002;
R0028</t>
  </si>
  <si>
    <t>Incident flag</t>
  </si>
  <si>
    <t>IE007.TRANSIT OPERATION.Incident flag</t>
  </si>
  <si>
    <t>TRANSIT OPERATION_Incident flag</t>
  </si>
  <si>
    <t>MESSAGE-EN ROUTE EVENT-INCIDENT</t>
  </si>
  <si>
    <t>TR9030</t>
  </si>
  <si>
    <t>AUTHORISATION</t>
  </si>
  <si>
    <t>IE007.AUTHORISATION</t>
  </si>
  <si>
    <t>C0102; G0102</t>
  </si>
  <si>
    <t>IE007.AUTHORISATION.Sequence number</t>
  </si>
  <si>
    <t>AUTHORISATION_Sequence number</t>
  </si>
  <si>
    <t>IE007.AUTHORISATION.Type</t>
  </si>
  <si>
    <t>AUTHORISATION_Type</t>
  </si>
  <si>
    <t>CL236</t>
  </si>
  <si>
    <t>G0117</t>
  </si>
  <si>
    <t>IE007.AUTHORISATION.Reference number</t>
  </si>
  <si>
    <t>AUTHORISATION_Reference number</t>
  </si>
  <si>
    <t>G0033</t>
  </si>
  <si>
    <t>Communication language at destination</t>
  </si>
  <si>
    <t>IE007.TRADER AT DESTINATION.Communication language at destination</t>
  </si>
  <si>
    <t>TRADER AT DESTINATION_Communication language at destination</t>
  </si>
  <si>
    <t>CL192</t>
  </si>
  <si>
    <t>C155;
R245</t>
  </si>
  <si>
    <t>------GNSS</t>
  </si>
  <si>
    <t>IE007.CONSIGNMENT.LOCATION OF GOODS.GNSS</t>
  </si>
  <si>
    <t>IE007.CONSIGNMENT.LOCATION OF GOODS.GNSS.Latitude</t>
  </si>
  <si>
    <t>IE007.CONSIGNMENT.LOCATION OF GOODS.GNSS.Longitude</t>
  </si>
  <si>
    <t>------POSTCODE ADDRESS</t>
  </si>
  <si>
    <t>IE007.CONSIGNMENT.LOCATION OF GOODS.POSTCODE ADDRESS</t>
  </si>
  <si>
    <t>POSTCODE ADDRESS</t>
  </si>
  <si>
    <t>House number</t>
  </si>
  <si>
    <t>IE007.CONSIGNMENT.LOCATION OF GOODS.POSTCODE ADDRESS.House number</t>
  </si>
  <si>
    <t>POSTCODE ADDRESS_House number</t>
  </si>
  <si>
    <t>C0382</t>
  </si>
  <si>
    <t>IE007.CONSIGNMENT.LOCATION OF GOODS.POSTCODE ADDRESS.Postcode</t>
  </si>
  <si>
    <t>POSTCODE ADDRESS_Postcode</t>
  </si>
  <si>
    <t>IE007.CONSIGNMENT.LOCATION OF GOODS.POSTCODE ADDRESS.Country</t>
  </si>
  <si>
    <t>POSTCODE ADDRESS_Country</t>
  </si>
  <si>
    <t>CL190</t>
  </si>
  <si>
    <t>------CONTACT PERSON</t>
  </si>
  <si>
    <t>IE007.CONSIGNMENT.LOCATION OF GOODS.CONTACT PERSON</t>
  </si>
  <si>
    <t>CONTACT PERSON</t>
  </si>
  <si>
    <t>C0394; G0105</t>
  </si>
  <si>
    <t>IE007.CONSIGNMENT.LOCATION OF GOODS.CONTACT PERSON.Name</t>
  </si>
  <si>
    <t>CONTACT PERSON_Name</t>
  </si>
  <si>
    <t>Phone number</t>
  </si>
  <si>
    <t>IE007.CONSIGNMENT.LOCATION OF GOODS.CONTACT PERSON.Phone number</t>
  </si>
  <si>
    <t>CONTACT PERSON_Phone number</t>
  </si>
  <si>
    <t>E-mail address</t>
  </si>
  <si>
    <t>IE007.CONSIGNMENT.LOCATION OF GOODS.CONTACT PERSON.E-mail address</t>
  </si>
  <si>
    <t>CONTACT PERSON_E-mail address</t>
  </si>
  <si>
    <t>an..256</t>
  </si>
  <si>
    <t>B2400</t>
  </si>
  <si>
    <t>IE007.CONSIGNMENT.INCIDENT.Text</t>
  </si>
  <si>
    <t xml:space="preserve">MESSAGE - HEADER - INCIDENT </t>
  </si>
  <si>
    <t>IE007.CONSIGNMENT.INCIDENT.LOCATION.GNSS</t>
  </si>
  <si>
    <t>IE007.CONSIGNMENT.INCIDENT.LOCATION.GNSS.Latitude</t>
  </si>
  <si>
    <t>IE007.CONSIGNMENT.INCIDENT.LOCATION.GNSS.Longitude</t>
  </si>
  <si>
    <t>IE007.CONSIGNMENT.INCIDENT.TRANSPORT EQUIPMENT.SEAL</t>
  </si>
  <si>
    <t>IE007.CONSIGNMENT.INCIDENT.TRANSPORT EQUIPMENT.SEAL.Sequence number</t>
  </si>
  <si>
    <t>IE007.CONSIGNMENT.INCIDENT.TRANSPORT EQUIPMENT.SEAL.Identifier</t>
  </si>
  <si>
    <t>IE007.CONSIGNMENT.INCIDENT.TRANSPORT EQUIPMENT.GOODS REFERENCE.Declaration goods item number</t>
  </si>
  <si>
    <t>IE009.TRANSIT OPERATION.LRN</t>
  </si>
  <si>
    <t>Request date and time</t>
  </si>
  <si>
    <t>IE009.INVALIDATION.Request date and time</t>
  </si>
  <si>
    <t>INVALIDATION_Request date and time</t>
  </si>
  <si>
    <t>Decision date and time</t>
  </si>
  <si>
    <t>IE009.INVALIDATION.Decision date and time</t>
  </si>
  <si>
    <t>INVALIDATION_Decision date and time</t>
  </si>
  <si>
    <t>C0870,
G0002</t>
  </si>
  <si>
    <t>R180; C170</t>
  </si>
  <si>
    <t>G0101</t>
  </si>
  <si>
    <t>R012; R174</t>
  </si>
  <si>
    <t>---CONTACT PERSON</t>
  </si>
  <si>
    <t>IE009.HOLDER OF THE TRANSIT PROCEDURE.CONTACT PERSON</t>
  </si>
  <si>
    <t>G0105</t>
  </si>
  <si>
    <t>IE009.HOLDER OF THE TRANSIT PROCEDURE.CONTACT PERSON.Name</t>
  </si>
  <si>
    <t>IE009.HOLDER OF THE TRANSIT PROCEDURE.CONTACT PERSON.Phone number</t>
  </si>
  <si>
    <t xml:space="preserve">E-mail address </t>
  </si>
  <si>
    <t xml:space="preserve">IE009.HOLDER OF THE TRANSIT PROCEDURE.CONTACT PERSON. E-mail address </t>
  </si>
  <si>
    <t xml:space="preserve">CONTACT PERSON_ E-mail address </t>
  </si>
  <si>
    <t>IE013.TRANSIT OPERATION.LRN</t>
  </si>
  <si>
    <t>C902; TR0016</t>
  </si>
  <si>
    <t>Presentation of the goods date and time</t>
  </si>
  <si>
    <t>IE013.TRANSIT OPERATION.Presentation of the goods date and time</t>
  </si>
  <si>
    <t>TRANSIT OPERATION_Presentation of the goods date and time</t>
  </si>
  <si>
    <t>R0849</t>
  </si>
  <si>
    <t>Communication language at departure</t>
  </si>
  <si>
    <t>IE013.TRANSIT OPERATION.Communication language at departure</t>
  </si>
  <si>
    <t>TRANSIT OPERATION_Communication language at departure</t>
  </si>
  <si>
    <t>IE013.TRANSIT OPERATION.Amendment type flag</t>
  </si>
  <si>
    <t>TRANSIT OPERATION_Amendment type flag</t>
  </si>
  <si>
    <t>IE013.TRANSIT OPERATION.Limit date</t>
  </si>
  <si>
    <t>TRANSIT OPERATION_Limit date</t>
  </si>
  <si>
    <t>MESSAGE-CONTROL RESULT</t>
  </si>
  <si>
    <t>C0839; G0002</t>
  </si>
  <si>
    <t>IE013.AUTHORISATION</t>
  </si>
  <si>
    <t>C0101; G0102;
G0167</t>
  </si>
  <si>
    <t>IE013.AUTHORISATION.Sequence number</t>
  </si>
  <si>
    <t>IE013.AUTHORISATION.Type</t>
  </si>
  <si>
    <t>CL235</t>
  </si>
  <si>
    <t>G0114; G0117; R0350; R0859</t>
  </si>
  <si>
    <t>IE013.AUTHORISATION.Reference number</t>
  </si>
  <si>
    <t>G0033; R0352</t>
  </si>
  <si>
    <t>IE013.CUSTOMS OFFICE OF DESTINATION (DECLARED)</t>
  </si>
  <si>
    <t>G0034</t>
  </si>
  <si>
    <t>IE013.CUSTOMS OFFICE OF DESTINATION (DECLARED).Reference number</t>
  </si>
  <si>
    <t>R901; R904; R905; TR0635</t>
  </si>
  <si>
    <t>IE013.CUSTOMS OFFICE OF TRANSIT (DECLARED)</t>
  </si>
  <si>
    <t>IE013.CUSTOMS OFFICE OF TRANSIT (DECLARED).Sequence number</t>
  </si>
  <si>
    <t>IE013.CUSTOMS OFFICE OF TRANSIT (DECLARED).Reference number</t>
  </si>
  <si>
    <t>R0003; R0006; R0906;
B1813;
G0142</t>
  </si>
  <si>
    <t>IE013.CUSTOMS OFFICE OF TRANSIT (DECLARED).Arrival date and time (estimated)</t>
  </si>
  <si>
    <t xml:space="preserve">
B1831;
B1904; C0598; G0002;
R0005</t>
  </si>
  <si>
    <t xml:space="preserve">
C598; R660;
</t>
  </si>
  <si>
    <t>IE013.CUSTOMS OFFICE OF EXIT FOR TRANSIT (DECLARED)</t>
  </si>
  <si>
    <t>IE013.CUSTOMS OFFICE OF EXIT FOR TRANSIT (DECLARED).Sequence number</t>
  </si>
  <si>
    <t>IE013.CUSTOMS OFFICE OF EXIT FOR TRANSIT (DECLARED).Reference number</t>
  </si>
  <si>
    <t>IE013.HOLDER OF THE TRANSIT PROCEDURE.CONTACT PERSON</t>
  </si>
  <si>
    <t>IE013.HOLDER OF THE TRANSIT PROCEDURE.CONTACT PERSON.Name</t>
  </si>
  <si>
    <t>IE013.HOLDER OF THE TRANSIT PROCEDURE.CONTACT PERSON.Phone number</t>
  </si>
  <si>
    <t>IE013.HOLDER OF THE TRANSIT PROCEDURE.CONTACT PERSON.E-mail address</t>
  </si>
  <si>
    <t>G0850</t>
  </si>
  <si>
    <t>IE013.REPRESENTATIVE.CONTACT PERSON</t>
  </si>
  <si>
    <t>IE013.REPRESENTATIVE.CONTACT PERSON.Name</t>
  </si>
  <si>
    <t>IE013.REPRESENTATIVE.CONTACT PERSON.Phone number</t>
  </si>
  <si>
    <t>IE013.REPRESENTATIVE.CONTACT PERSON.E-mail address</t>
  </si>
  <si>
    <t>CL251</t>
  </si>
  <si>
    <t>R0900</t>
  </si>
  <si>
    <t>IE013.GUARANTEE.Other guarantee reference</t>
  </si>
  <si>
    <t>GUARANTEE_Other guarantee reference</t>
  </si>
  <si>
    <t>C0086; G0002; R0318</t>
  </si>
  <si>
    <t>B2101; G0021</t>
  </si>
  <si>
    <t>B1898; B2101</t>
  </si>
  <si>
    <t>IE013.CONSIGNMENT.Country of dispatch</t>
  </si>
  <si>
    <t>C0822; G0332</t>
  </si>
  <si>
    <t>IE013.CONSIGNMENT.Mode of transport at the border</t>
  </si>
  <si>
    <t>B1889; C0599; G0020; G0115</t>
  </si>
  <si>
    <t>IE013.CONSIGNMENT.Gross mass</t>
  </si>
  <si>
    <t xml:space="preserve">E1109; R0994; </t>
  </si>
  <si>
    <t>IE013.CONSIGNMENT.Reference number UCR</t>
  </si>
  <si>
    <t>G0090</t>
  </si>
  <si>
    <t>IE013.CONSIGNMENT.CARRIER.CONTACT PERSON</t>
  </si>
  <si>
    <t>IE013.CONSIGNMENT.CARRIER.CONTACT PERSON.Name</t>
  </si>
  <si>
    <t>IE013.CONSIGNMENT.CARRIER.CONTACT PERSON.Phone number</t>
  </si>
  <si>
    <t>IE013.CONSIGNMENT.CARRIER.CONTACT PERSON.E-mail address</t>
  </si>
  <si>
    <t>C0542; G0123</t>
  </si>
  <si>
    <t>IE013.CONSIGNMENT.CONSIGNOR.CONTACT PERSON</t>
  </si>
  <si>
    <t>IE013.CONSIGNMENT.CONSIGNOR.CONTACT PERSON.Name</t>
  </si>
  <si>
    <t>IE013.CONSIGNMENT.CONSIGNOR.CONTACT PERSON.Phone number</t>
  </si>
  <si>
    <t>IE013.CONSIGNMENT.CONSIGNOR.CONTACT PERSON.E-mail address</t>
  </si>
  <si>
    <t>C0823; G0103</t>
  </si>
  <si>
    <t>B1832; G0021; R0106; R0165; R0448</t>
  </si>
  <si>
    <t>R0107</t>
  </si>
  <si>
    <t>IE013.CONSIGNMENT.TRANSPORT EQUIPMENT.GOODS REFERENCE.Declaration goods item number</t>
  </si>
  <si>
    <t>B1804; C0710</t>
  </si>
  <si>
    <t>Authorised location of goods, code or Agreed location of goods, code or Customs sub place or
Agreed location of goods</t>
  </si>
  <si>
    <t>MESSAGE - HEADER.</t>
  </si>
  <si>
    <t>Agreed location of goods</t>
  </si>
  <si>
    <t>IE013.CONSIGNMENT.LOCATION OF GOODS.GNSS</t>
  </si>
  <si>
    <t>IE013.CONSIGNMENT.LOCATION OF GOODS.GNSS.Latitude</t>
  </si>
  <si>
    <t>IE013.CONSIGNMENT.LOCATION OF GOODS.GNSS.Longitude</t>
  </si>
  <si>
    <t>IE013.CONSIGNMENT.LOCATION OF GOODS.POSTCODE ADDRESS</t>
  </si>
  <si>
    <t>IE013.CONSIGNMENT.LOCATION OF GOODS.POSTCODE ADDRESS.House number</t>
  </si>
  <si>
    <t>IE013.CONSIGNMENT.LOCATION OF GOODS.POSTCODE ADDRESS.Postcode</t>
  </si>
  <si>
    <t>IE013.CONSIGNMENT.LOCATION OF GOODS.POSTCODE ADDRESS.Country</t>
  </si>
  <si>
    <t>IE013.CONSIGNMENT.LOCATION OF GOODS.CONTACT PERSON</t>
  </si>
  <si>
    <t>IE013.CONSIGNMENT.LOCATION OF GOODS.CONTACT PERSON.Name</t>
  </si>
  <si>
    <t>IE013.CONSIGNMENT.LOCATION OF GOODS.CONTACT PERSON.Phone number</t>
  </si>
  <si>
    <t>IE013.CONSIGNMENT.LOCATION OF GOODS.CONTACT PERSON.E-mail address</t>
  </si>
  <si>
    <t>B1890; B1891; C0826; G0088; G0119; R0855</t>
  </si>
  <si>
    <t>B1892; B2101; G0091; G0112; R0472; R0474; R0476</t>
  </si>
  <si>
    <t>B1815; B1892; B2101; E1103; R0473</t>
  </si>
  <si>
    <t>TR0035;
TR9090</t>
  </si>
  <si>
    <t>B1897; B2101</t>
  </si>
  <si>
    <t>TR0035;
TR9095</t>
  </si>
  <si>
    <t>IE013.CONSIGNMENT.COUNTRY OF ROUTING OF CONSIGNMENT</t>
  </si>
  <si>
    <t>IE013.CONSIGNMENT.COUNTRY OF ROUTING OF CONSIGNMENT.Sequence number</t>
  </si>
  <si>
    <t>IE013.CONSIGNMENT.COUNTRY OF ROUTING OF CONSIGNMENT.Country</t>
  </si>
  <si>
    <t>B1806; C0806; E1406; G0118; R0789</t>
  </si>
  <si>
    <t>IE013.CONSIGNMENT.ACTIVE BORDER TRANSPORT MEANS.Sequence number</t>
  </si>
  <si>
    <t>IE013.CONSIGNMENT.ACTIVE BORDER TRANSPORT MEANS.Customs office at border reference number</t>
  </si>
  <si>
    <t>B2101; G0116; G0789</t>
  </si>
  <si>
    <t>B1838; B2101; G0112</t>
  </si>
  <si>
    <t>B1893; C0403</t>
  </si>
  <si>
    <t>B1858; C0191</t>
  </si>
  <si>
    <t>IE013.CONSIGNMENT.PREVIOUS DOCUMENT</t>
  </si>
  <si>
    <t>IE013.CONSIGNMENT.PREVIOUS DOCUMENT.Sequence number</t>
  </si>
  <si>
    <t>IE013.CONSIGNMENT.PREVIOUS DOCUMENT.Type</t>
  </si>
  <si>
    <t>IE013.CONSIGNMENT.PREVIOUS DOCUMENT.Reference number</t>
  </si>
  <si>
    <t>IE013.CONSIGNMENT.PREVIOUS DOCUMENT.Complement of information</t>
  </si>
  <si>
    <t>IE013.CONSIGNMENT.SUPPORTING DOCUMENT</t>
  </si>
  <si>
    <t>IE013.CONSIGNMENT.SUPPORTING DOCUMENT.Sequence number</t>
  </si>
  <si>
    <t>IE013.CONSIGNMENT.SUPPORTING DOCUMENT.Type</t>
  </si>
  <si>
    <t>IE013.CONSIGNMENT.SUPPORTING DOCUMENT.Reference number</t>
  </si>
  <si>
    <t>IE013.CONSIGNMENT.SUPPORTING DOCUMENT.Document line item number</t>
  </si>
  <si>
    <t>IE013.CONSIGNMENT.SUPPORTING DOCUMENT.Complement of information</t>
  </si>
  <si>
    <t xml:space="preserve"> G0825;
E1301</t>
  </si>
  <si>
    <t>C547;
C903</t>
  </si>
  <si>
    <t>IE013.CONSIGNMENT.ADDITIONAL REFERENCE</t>
  </si>
  <si>
    <t>IE013.CONSIGNMENT.ADDITIONAL REFERENCE.Sequence number</t>
  </si>
  <si>
    <t>IE013.CONSIGNMENT.ADDITIONAL REFERENCE.Type</t>
  </si>
  <si>
    <t>IE013.CONSIGNMENT.ADDITIONAL REFERENCE.Reference number</t>
  </si>
  <si>
    <t>IE013.CONSIGNMENT.TRANSPORT CHARGES</t>
  </si>
  <si>
    <t>IE013.CONSIGNMENT.TRANSPORT CHARGES.Method of payment</t>
  </si>
  <si>
    <t>C0909; E1301; G0988; R0506</t>
  </si>
  <si>
    <t xml:space="preserve">R0983; </t>
  </si>
  <si>
    <t>IE013.CONSIGNMENT.HOUSE CONSIGNMENT.Reference number UCR</t>
  </si>
  <si>
    <t>C0502; E1301; G0002; R0506</t>
  </si>
  <si>
    <t>C0542; E1301; G0123; R0506</t>
  </si>
  <si>
    <t>---------CONTACT PERSON</t>
  </si>
  <si>
    <t>IE013.CONSIGNMENT.HOUSE CONSIGNMENT.CONSIGNOR.CONTACT PERSON</t>
  </si>
  <si>
    <t>IE013.CONSIGNMENT.HOUSE CONSIGNMENT.CONSIGNOR.CONTACT PERSON.Name</t>
  </si>
  <si>
    <t>IE013.CONSIGNMENT.HOUSE CONSIGNMENT.CONSIGNOR.CONTACT PERSON.Phone number</t>
  </si>
  <si>
    <t>IE013.CONSIGNMENT.HOUSE CONSIGNMENT.CONSIGNOR.CONTACT PERSON.E-mail address</t>
  </si>
  <si>
    <t>C0001; E1301; G0001; R0506</t>
  </si>
  <si>
    <t>C0826; E1301; G0088; G0119; R0506; R0855</t>
  </si>
  <si>
    <t>G0112; R0472; R0474; R0476</t>
  </si>
  <si>
    <t>IE013.CONSIGNMENT.HOUSE CONSIGNMENT.PREVIOUS DOCUMENT</t>
  </si>
  <si>
    <t>E1301; G0026</t>
  </si>
  <si>
    <t>IE013.CONSIGNMENT.HOUSE CONSIGNMENT.PREVIOUS DOCUMENT.Sequence number</t>
  </si>
  <si>
    <t>IE013.CONSIGNMENT.HOUSE CONSIGNMENT.PREVIOUS DOCUMENT.Type</t>
  </si>
  <si>
    <t>IE013.CONSIGNMENT.HOUSE CONSIGNMENT.PREVIOUS DOCUMENT.Reference number</t>
  </si>
  <si>
    <t>IE013.CONSIGNMENT.HOUSE CONSIGNMENT.PREVIOUS DOCUMENT.Complement of information</t>
  </si>
  <si>
    <t>IE013.CONSIGNMENT.HOUSE CONSIGNMENT.SUPPORTING DOCUMENT</t>
  </si>
  <si>
    <t>IE013.CONSIGNMENT.HOUSE CONSIGNMENT.SUPPORTING DOCUMENT.Sequence number</t>
  </si>
  <si>
    <t>IE013.CONSIGNMENT.HOUSE CONSIGNMENT.SUPPORTING DOCUMENT.Type</t>
  </si>
  <si>
    <t>IE013.CONSIGNMENT.HOUSE CONSIGNMENT.SUPPORTING DOCUMENT.Reference number</t>
  </si>
  <si>
    <t>IE013.CONSIGNMENT.HOUSE CONSIGNMENT.SUPPORTING DOCUMENT.Document line item number</t>
  </si>
  <si>
    <t>IE013.CONSIGNMENT.HOUSE CONSIGNMENT.SUPPORTING DOCUMENT.Complement of information</t>
  </si>
  <si>
    <t>IE013.CONSIGNMENT.HOUSE CONSIGNMENT.ADDITIONAL REFERENCE</t>
  </si>
  <si>
    <t>IE013.CONSIGNMENT.HOUSE CONSIGNMENT.ADDITIONAL REFERENCE.Sequence number</t>
  </si>
  <si>
    <t>IE013.CONSIGNMENT.HOUSE CONSIGNMENT.ADDITIONAL REFERENCE.Type</t>
  </si>
  <si>
    <t>IE013.CONSIGNMENT.HOUSE CONSIGNMENT.ADDITIONAL REFERENCE.Reference number</t>
  </si>
  <si>
    <t>IE013.CONSIGNMENT.HOUSE CONSIGNMENT.ADDITIONAL INFORMATION</t>
  </si>
  <si>
    <t>IE013.CONSIGNMENT.HOUSE CONSIGNMENT.ADDITIONAL INFORMATION.Sequence number</t>
  </si>
  <si>
    <t>IE013.CONSIGNMENT.HOUSE CONSIGNMENT.ADDITIONAL INFORMATION.Code</t>
  </si>
  <si>
    <t>IE013.CONSIGNMENT.HOUSE CONSIGNMENT.ADDITIONAL INFORMATION.Text</t>
  </si>
  <si>
    <t>C0186; C0337; E1301; R0506</t>
  </si>
  <si>
    <t>G0071</t>
  </si>
  <si>
    <t>R0988;
G0072</t>
  </si>
  <si>
    <t>IE013.CONSIGNMENT.HOUSE CONSIGNMENT.CONSIGNMENT ITEM.Declaration goods item number</t>
  </si>
  <si>
    <t>B1922;
C0045; R0601;
R0909;
R0507</t>
  </si>
  <si>
    <t>C0909; G0988; R0507</t>
  </si>
  <si>
    <t>C0343; R0507</t>
  </si>
  <si>
    <t>IE013.CONSIGNMENT.HOUSE CONSIGNMENT.CONSIGNMENT ITEM.Reference number UCR</t>
  </si>
  <si>
    <t>B1895; C0502; G0002; R0507</t>
  </si>
  <si>
    <t>B1820; B1877; B2400; G0001</t>
  </si>
  <si>
    <t>B1821; E1104</t>
  </si>
  <si>
    <t>B1821</t>
  </si>
  <si>
    <t>G0301</t>
  </si>
  <si>
    <t>IE013.CONSIGNMENT.HOUSE CONSIGNMENT.CONSIGNMENT ITEM.COMMODITY.COMMODITY CODE.Harmonized System sub-heading code</t>
  </si>
  <si>
    <t>C015;
R060;
R470;</t>
  </si>
  <si>
    <t>C0821; R0060</t>
  </si>
  <si>
    <t>B1805; B1862; C0837; E1109; R0223</t>
  </si>
  <si>
    <t>Supplementary units</t>
  </si>
  <si>
    <t>IE013.CONSIGNMENT.HOUSE CONSIGNMENT.CONSIGNMENT ITEM.COMMODITY.GOODS MEASURE.Supplementary units</t>
  </si>
  <si>
    <t>GOODS MEASURE_Supplementary units</t>
  </si>
  <si>
    <t>IE013.CONSIGNMENT.HOUSE CONSIGNMENT.CONSIGNMENT ITEM.PREVIOUS DOCUMENT</t>
  </si>
  <si>
    <t>B1000; E1401;  G0825;
C0035</t>
  </si>
  <si>
    <t>IE013.CONSIGNMENT.HOUSE CONSIGNMENT.CONSIGNMENT ITEM.PREVIOUS DOCUMENT.Sequence number</t>
  </si>
  <si>
    <t>IE013.CONSIGNMENT.HOUSE CONSIGNMENT.CONSIGNMENT ITEM.PREVIOUS DOCUMENT.Type</t>
  </si>
  <si>
    <t>IE013.CONSIGNMENT.HOUSE CONSIGNMENT.CONSIGNMENT ITEM.PREVIOUS DOCUMENT.Reference number</t>
  </si>
  <si>
    <t>E1104;  G0321</t>
  </si>
  <si>
    <t>IE013.CONSIGNMENT.HOUSE CONSIGNMENT.CONSIGNMENT ITEM.PREVIOUS DOCUMENT.Goods item number</t>
  </si>
  <si>
    <t>G0058</t>
  </si>
  <si>
    <t>IE013.CONSIGNMENT.HOUSE CONSIGNMENT.CONSIGNMENT ITEM.PREVIOUS DOCUMENT.Type of packages</t>
  </si>
  <si>
    <t>PREVIOUS DOCUMENT_Type of packages</t>
  </si>
  <si>
    <t>IE013.CONSIGNMENT.HOUSE CONSIGNMENT.CONSIGNMENT ITEM.PREVIOUS DOCUMENT.Number of packages</t>
  </si>
  <si>
    <t>PREVIOUS DOCUMENT_Number of packages</t>
  </si>
  <si>
    <t>Measurement unit and qualifier</t>
  </si>
  <si>
    <t>IE013.CONSIGNMENT.HOUSE CONSIGNMENT.CONSIGNMENT ITEM.PREVIOUS DOCUMENT.Measurement unit and qualifier</t>
  </si>
  <si>
    <t>PREVIOUS DOCUMENT_Measurement unit and qualifier</t>
  </si>
  <si>
    <t>CL349</t>
  </si>
  <si>
    <t>C0298</t>
  </si>
  <si>
    <t>Quantity</t>
  </si>
  <si>
    <t>IE013.CONSIGNMENT.HOUSE CONSIGNMENT.CONSIGNMENT ITEM.PREVIOUS DOCUMENT.Quantity</t>
  </si>
  <si>
    <t>PREVIOUS DOCUMENT_Quantity</t>
  </si>
  <si>
    <t>IE013.CONSIGNMENT.HOUSE CONSIGNMENT.CONSIGNMENT ITEM.PREVIOUS DOCUMENT.Complement of information</t>
  </si>
  <si>
    <t>IE013.CONSIGNMENT.HOUSE CONSIGNMENT.CONSIGNMENT ITEM.SUPPORTING DOCUMENT</t>
  </si>
  <si>
    <t>G0069; G0825;
E1407</t>
  </si>
  <si>
    <t>IE013.CONSIGNMENT.HOUSE CONSIGNMENT.CONSIGNMENT ITEM.SUPPORTING DOCUMENT.Sequence number</t>
  </si>
  <si>
    <t>IE013.CONSIGNMENT.HOUSE CONSIGNMENT.CONSIGNMENT ITEM.SUPPORTING DOCUMENT.Type</t>
  </si>
  <si>
    <t>IE013.CONSIGNMENT.HOUSE CONSIGNMENT.CONSIGNMENT ITEM.SUPPORTING DOCUMENT.Reference number</t>
  </si>
  <si>
    <t>E1104; G0414; G0321</t>
  </si>
  <si>
    <t>IE013.CONSIGNMENT.HOUSE CONSIGNMENT.CONSIGNMENT ITEM.SUPPORTING DOCUMENT.Document line item number</t>
  </si>
  <si>
    <t>IE013.CONSIGNMENT.HOUSE CONSIGNMENT.CONSIGNMENT ITEM.SUPPORTING DOCUMENT.Complement of information</t>
  </si>
  <si>
    <t>IE013.CONSIGNMENT.HOUSE CONSIGNMENT.CONSIGNMENT ITEM.TRANSPORT DOCUMENT</t>
  </si>
  <si>
    <t>IE013.CONSIGNMENT.HOUSE CONSIGNMENT.CONSIGNMENT ITEM.TRANSPORT DOCUMENT.Sequence number</t>
  </si>
  <si>
    <t>IE013.CONSIGNMENT.HOUSE CONSIGNMENT.CONSIGNMENT ITEM.TRANSPORT DOCUMENT.Type</t>
  </si>
  <si>
    <t>IE013.CONSIGNMENT.HOUSE CONSIGNMENT.CONSIGNMENT ITEM.TRANSPORT DOCUMENT.Reference number</t>
  </si>
  <si>
    <t>IE013.CONSIGNMENT.HOUSE CONSIGNMENT.CONSIGNMENT ITEM.ADDITIONAL REFERENCE</t>
  </si>
  <si>
    <t>G0068;
G0825;
E1407</t>
  </si>
  <si>
    <t>IE013.CONSIGNMENT.HOUSE CONSIGNMENT.CONSIGNMENT ITEM.ADDITIONAL REFERENCE.Sequence number</t>
  </si>
  <si>
    <t>IE013.CONSIGNMENT.HOUSE CONSIGNMENT.CONSIGNMENT ITEM.ADDITIONAL REFERENCE.Type</t>
  </si>
  <si>
    <t>IE013.CONSIGNMENT.HOUSE CONSIGNMENT.CONSIGNMENT ITEM.ADDITIONAL REFERENCE.Reference number</t>
  </si>
  <si>
    <t>E1104;
C0015;
R0023;
 G0321;
G0050;
G0424</t>
  </si>
  <si>
    <t>B1875; B1877; B2400</t>
  </si>
  <si>
    <t>C186; C576; TR9120</t>
  </si>
  <si>
    <t>IE014.TRANSIT OPERATION.LRN</t>
  </si>
  <si>
    <t>IE014.INVALIDATION.Request date and time</t>
  </si>
  <si>
    <t>IE014.INVALIDATION.Decision date and time</t>
  </si>
  <si>
    <t>G0120;
R0850</t>
  </si>
  <si>
    <t xml:space="preserve">C0505
</t>
  </si>
  <si>
    <t>IE015.TRANSIT OPERATION.Presentation of the goods date and time</t>
  </si>
  <si>
    <t>IE015.TRANSIT OPERATION.Communication language at departure</t>
  </si>
  <si>
    <t>IE015.TRANSIT OPERATION.Limit date</t>
  </si>
  <si>
    <t>IE015.AUTHORISATION</t>
  </si>
  <si>
    <t>IE015.AUTHORISATION.Sequence number</t>
  </si>
  <si>
    <t>IE015.AUTHORISATION.Type</t>
  </si>
  <si>
    <t>IE015.AUTHORISATION.Reference number</t>
  </si>
  <si>
    <t>IE015.CUSTOMS OFFICE OF DESTINATION (DECLARED)</t>
  </si>
  <si>
    <t>IE015.CUSTOMS OFFICE OF DESTINATION (DECLARED).Reference number</t>
  </si>
  <si>
    <t>IE015.CUSTOMS OFFICE OF TRANSIT (DECLARED)</t>
  </si>
  <si>
    <t>IE015.CUSTOMS OFFICE OF TRANSIT (DECLARED).Sequence number</t>
  </si>
  <si>
    <t>IE015.CUSTOMS OFFICE OF TRANSIT (DECLARED).Reference number</t>
  </si>
  <si>
    <t>IE015.CUSTOMS OFFICE OF TRANSIT (DECLARED).Arrival date and time (estimated)</t>
  </si>
  <si>
    <t>IE015.CUSTOMS OFFICE OF EXIT FOR TRANSIT (DECLARED)</t>
  </si>
  <si>
    <t>IE015.CUSTOMS OFFICE OF EXIT FOR TRANSIT (DECLARED).Sequence number</t>
  </si>
  <si>
    <t>IE015.CUSTOMS OFFICE OF EXIT FOR TRANSIT (DECLARED).Reference number</t>
  </si>
  <si>
    <t>IE015.HOLDER OF THE TRANSIT PROCEDURE.CONTACT PERSON</t>
  </si>
  <si>
    <t>IE015.HOLDER OF THE TRANSIT PROCEDURE.CONTACT PERSON.Name</t>
  </si>
  <si>
    <t>IE015.HOLDER OF THE TRANSIT PROCEDURE.CONTACT PERSON.Phone number</t>
  </si>
  <si>
    <t>IE015.HOLDER OF THE TRANSIT PROCEDURE.CONTACT PERSON.E-mail address</t>
  </si>
  <si>
    <t>IE015.REPRESENTATIVE.CONTACT PERSON</t>
  </si>
  <si>
    <t>IE015.REPRESENTATIVE.CONTACT PERSON.Name</t>
  </si>
  <si>
    <t>IE015.REPRESENTATIVE.CONTACT PERSON.Phone number</t>
  </si>
  <si>
    <t>IE015.REPRESENTATIVE.CONTACT PERSON.E-mail address</t>
  </si>
  <si>
    <t>IE015.GUARANTEE.Other guarantee reference</t>
  </si>
  <si>
    <t>IE015.CONSIGNMENT.Country of dispatch</t>
  </si>
  <si>
    <t>C0399</t>
  </si>
  <si>
    <t>IE015.CONSIGNMENT.Mode of transport at the border</t>
  </si>
  <si>
    <t>IE015.CONSIGNMENT.Gross mass</t>
  </si>
  <si>
    <t>IE015.CONSIGNMENT.Reference number UCR</t>
  </si>
  <si>
    <t>IE015.CONSIGNMENT.CARRIER.CONTACT PERSON</t>
  </si>
  <si>
    <t>IE015.CONSIGNMENT.CARRIER.CONTACT PERSON.Name</t>
  </si>
  <si>
    <t>IE015.CONSIGNMENT.CARRIER.CONTACT PERSON.Phone number</t>
  </si>
  <si>
    <t>IE015.CONSIGNMENT.CARRIER.CONTACT PERSON.E-mail address</t>
  </si>
  <si>
    <t>IE015.CONSIGNMENT.CONSIGNOR.CONTACT PERSON</t>
  </si>
  <si>
    <t>IE015.CONSIGNMENT.CONSIGNOR.CONTACT PERSON.Name</t>
  </si>
  <si>
    <t>IE015.CONSIGNMENT.CONSIGNOR.CONTACT PERSON.Phone number</t>
  </si>
  <si>
    <t>IE015.CONSIGNMENT.CONSIGNOR.CONTACT PERSON.E-mail address</t>
  </si>
  <si>
    <t>IE015.CONSIGNMENT.TRANSPORT EQUIPMENT.GOODS REFERENCE.Declaration goods item number</t>
  </si>
  <si>
    <t xml:space="preserve">Authorised location of goods, code </t>
  </si>
  <si>
    <t xml:space="preserve"> C100;
R041</t>
  </si>
  <si>
    <t>Agreed location of goods, code OR
Customs sub place</t>
  </si>
  <si>
    <t>Customs sub place</t>
  </si>
  <si>
    <t>IE015.CONSIGNMENT.LOCATION OF GOODS.GNSS</t>
  </si>
  <si>
    <t>IE015.CONSIGNMENT.LOCATION OF GOODS.GNSS.Latitude</t>
  </si>
  <si>
    <t>IE015.CONSIGNMENT.LOCATION OF GOODS.GNSS.Longitude</t>
  </si>
  <si>
    <t>Agreed location of goods, code</t>
  </si>
  <si>
    <t>IE015.CONSIGNMENT.LOCATION OF GOODS.POSTCODE ADDRESS</t>
  </si>
  <si>
    <t>IE015.CONSIGNMENT.LOCATION OF GOODS.POSTCODE ADDRESS.House number</t>
  </si>
  <si>
    <t>IE015.CONSIGNMENT.LOCATION OF GOODS.POSTCODE ADDRESS.Postcode</t>
  </si>
  <si>
    <t>IE015.CONSIGNMENT.LOCATION OF GOODS.POSTCODE ADDRESS.Country</t>
  </si>
  <si>
    <t>IE015.CONSIGNMENT.LOCATION OF GOODS.CONTACT PERSON</t>
  </si>
  <si>
    <t>IE015.CONSIGNMENT.LOCATION OF GOODS.CONTACT PERSON.Name</t>
  </si>
  <si>
    <t>IE015.CONSIGNMENT.LOCATION OF GOODS.CONTACT PERSON.Phone number</t>
  </si>
  <si>
    <t>IE015.CONSIGNMENT.LOCATION OF GOODS.CONTACT PERSON.E-mail address</t>
  </si>
  <si>
    <t>TR0035; 
TR9090</t>
  </si>
  <si>
    <t>IE015.CONSIGNMENT.COUNTRY OF ROUTING OF CONSIGNMENT</t>
  </si>
  <si>
    <t>IE015.CONSIGNMENT.COUNTRY OF ROUTING OF CONSIGNMENT.Sequence number</t>
  </si>
  <si>
    <t>IE015.CONSIGNMENT.COUNTRY OF ROUTING OF CONSIGNMENT.Country</t>
  </si>
  <si>
    <t>IE015.CONSIGNMENT.ACTIVE BORDER TRANSPORT MEANS.Sequence number</t>
  </si>
  <si>
    <t>IE015.CONSIGNMENT.ACTIVE BORDER TRANSPORT MEANS.Customs office at border reference number</t>
  </si>
  <si>
    <t>IE015.CONSIGNMENT.PREVIOUS DOCUMENT</t>
  </si>
  <si>
    <t>IE015.CONSIGNMENT.PREVIOUS DOCUMENT.Sequence number</t>
  </si>
  <si>
    <t>IE015.CONSIGNMENT.PREVIOUS DOCUMENT.Type</t>
  </si>
  <si>
    <t>IE015.CONSIGNMENT.PREVIOUS DOCUMENT.Reference number</t>
  </si>
  <si>
    <t>IE015.CONSIGNMENT.PREVIOUS DOCUMENT.Complement of information</t>
  </si>
  <si>
    <t>IE015.CONSIGNMENT.SUPPORTING DOCUMENT</t>
  </si>
  <si>
    <t>IE015.CONSIGNMENT.SUPPORTING DOCUMENT.Sequence number</t>
  </si>
  <si>
    <t>IE015.CONSIGNMENT.SUPPORTING DOCUMENT.Type</t>
  </si>
  <si>
    <t>IE015.CONSIGNMENT.SUPPORTING DOCUMENT.Reference number</t>
  </si>
  <si>
    <t>IE015.CONSIGNMENT.SUPPORTING DOCUMENT.Document line item number</t>
  </si>
  <si>
    <t>IE015.CONSIGNMENT.SUPPORTING DOCUMENT.Complement of information</t>
  </si>
  <si>
    <t>IE015.CONSIGNMENT.ADDITIONAL REFERENCE</t>
  </si>
  <si>
    <t>IE015.CONSIGNMENT.ADDITIONAL REFERENCE.Sequence number</t>
  </si>
  <si>
    <t>IE015.CONSIGNMENT.ADDITIONAL REFERENCE.Type</t>
  </si>
  <si>
    <t>IE015.CONSIGNMENT.ADDITIONAL REFERENCE.Reference number</t>
  </si>
  <si>
    <t>IE015.CONSIGNMENT.TRANSPORT CHARGES</t>
  </si>
  <si>
    <t>IE015.CONSIGNMENT.TRANSPORT CHARGES.Method of payment</t>
  </si>
  <si>
    <t>IE015.CONSIGNMENT.HOUSE CONSIGNMENT.Reference number UCR</t>
  </si>
  <si>
    <t>IE015.CONSIGNMENT.HOUSE CONSIGNMENT.CONSIGNOR.CONTACT PERSON</t>
  </si>
  <si>
    <t>IE015.CONSIGNMENT.HOUSE CONSIGNMENT.CONSIGNOR.CONTACT PERSON.Name</t>
  </si>
  <si>
    <t>IE015.CONSIGNMENT.HOUSE CONSIGNMENT.CONSIGNOR.CONTACT PERSON.Phone number</t>
  </si>
  <si>
    <t>IE015.CONSIGNMENT.HOUSE CONSIGNMENT.CONSIGNOR.CONTACT PERSON.E-mail address</t>
  </si>
  <si>
    <t>IE015.CONSIGNMENT.HOUSE CONSIGNMENT.PREVIOUS DOCUMENT</t>
  </si>
  <si>
    <t>IE015.CONSIGNMENT.HOUSE CONSIGNMENT.PREVIOUS DOCUMENT.Sequence number</t>
  </si>
  <si>
    <t>IE015.CONSIGNMENT.HOUSE CONSIGNMENT.PREVIOUS DOCUMENT.Type</t>
  </si>
  <si>
    <t>IE015.CONSIGNMENT.HOUSE CONSIGNMENT.PREVIOUS DOCUMENT.Reference number</t>
  </si>
  <si>
    <t>IE015.CONSIGNMENT.HOUSE CONSIGNMENT.PREVIOUS DOCUMENT.Complement of information</t>
  </si>
  <si>
    <t>IE015.CONSIGNMENT.HOUSE CONSIGNMENT.SUPPORTING DOCUMENT</t>
  </si>
  <si>
    <t>IE015.CONSIGNMENT.HOUSE CONSIGNMENT.SUPPORTING DOCUMENT.Sequence number</t>
  </si>
  <si>
    <t>IE015.CONSIGNMENT.HOUSE CONSIGNMENT.SUPPORTING DOCUMENT.Type</t>
  </si>
  <si>
    <t>IE015.CONSIGNMENT.HOUSE CONSIGNMENT.SUPPORTING DOCUMENT.Reference number</t>
  </si>
  <si>
    <t>IE015.CONSIGNMENT.HOUSE CONSIGNMENT.SUPPORTING DOCUMENT.Document line item number</t>
  </si>
  <si>
    <t>IE015.CONSIGNMENT.HOUSE CONSIGNMENT.SUPPORTING DOCUMENT.Complement of information</t>
  </si>
  <si>
    <t>IE015.CONSIGNMENT.HOUSE CONSIGNMENT.ADDITIONAL REFERENCE</t>
  </si>
  <si>
    <t>IE015.CONSIGNMENT.HOUSE CONSIGNMENT.ADDITIONAL REFERENCE.Sequence number</t>
  </si>
  <si>
    <t>IE015.CONSIGNMENT.HOUSE CONSIGNMENT.ADDITIONAL REFERENCE.Type</t>
  </si>
  <si>
    <t>IE015.CONSIGNMENT.HOUSE CONSIGNMENT.ADDITIONAL REFERENCE.Reference number</t>
  </si>
  <si>
    <t>IE015.CONSIGNMENT.HOUSE CONSIGNMENT.ADDITIONAL INFORMATION</t>
  </si>
  <si>
    <t>IE015.CONSIGNMENT.HOUSE CONSIGNMENT.ADDITIONAL INFORMATION.Sequence number</t>
  </si>
  <si>
    <t>IE015.CONSIGNMENT.HOUSE CONSIGNMENT.ADDITIONAL INFORMATION.Code</t>
  </si>
  <si>
    <t>IE015.CONSIGNMENT.HOUSE CONSIGNMENT.ADDITIONAL INFORMATION.Text</t>
  </si>
  <si>
    <t>IE015.CONSIGNMENT.HOUSE CONSIGNMENT.CONSIGNMENT ITEM.Declaration goods item number</t>
  </si>
  <si>
    <t>IE015.CONSIGNMENT.HOUSE CONSIGNMENT.CONSIGNMENT ITEM.Reference number UCR</t>
  </si>
  <si>
    <t>IE015.CONSIGNMENT.HOUSE CONSIGNMENT.CONSIGNMENT ITEM.COMMODITY.COMMODITY CODE.Harmonized System sub-heading code</t>
  </si>
  <si>
    <t>C015;
R060;
R470</t>
  </si>
  <si>
    <t>IE015.CONSIGNMENT.HOUSE CONSIGNMENT.CONSIGNMENT ITEM.COMMODITY.GOODS MEASURE.Supplementary units</t>
  </si>
  <si>
    <t>IE015.CONSIGNMENT.HOUSE CONSIGNMENT.CONSIGNMENT ITEM.PREVIOUS DOCUMENT</t>
  </si>
  <si>
    <t>IE015.CONSIGNMENT.HOUSE CONSIGNMENT.CONSIGNMENT ITEM.PREVIOUS DOCUMENT.Sequence number</t>
  </si>
  <si>
    <t>IE015.CONSIGNMENT.HOUSE CONSIGNMENT.CONSIGNMENT ITEM.PREVIOUS DOCUMENT.Type</t>
  </si>
  <si>
    <t>IE015.CONSIGNMENT.HOUSE CONSIGNMENT.CONSIGNMENT ITEM.PREVIOUS DOCUMENT.Reference number</t>
  </si>
  <si>
    <t>IE015.CONSIGNMENT.HOUSE CONSIGNMENT.CONSIGNMENT ITEM.PREVIOUS DOCUMENT.Goods item number</t>
  </si>
  <si>
    <t>IE015.CONSIGNMENT.HOUSE CONSIGNMENT.CONSIGNMENT ITEM.PREVIOUS DOCUMENT.Type of packages</t>
  </si>
  <si>
    <t>IE015.CONSIGNMENT.HOUSE CONSIGNMENT.CONSIGNMENT ITEM.PREVIOUS DOCUMENT.Number of packages</t>
  </si>
  <si>
    <t>IE015.CONSIGNMENT.HOUSE CONSIGNMENT.CONSIGNMENT ITEM.PREVIOUS DOCUMENT.Measurement unit and qualifier</t>
  </si>
  <si>
    <t>IE015.CONSIGNMENT.HOUSE CONSIGNMENT.CONSIGNMENT ITEM.PREVIOUS DOCUMENT.Quantity</t>
  </si>
  <si>
    <t>IE015.CONSIGNMENT.HOUSE CONSIGNMENT.CONSIGNMENT ITEM.PREVIOUS DOCUMENT.Complement of information</t>
  </si>
  <si>
    <t>IE015.CONSIGNMENT.HOUSE CONSIGNMENT.CONSIGNMENT ITEM.SUPPORTING DOCUMENT</t>
  </si>
  <si>
    <t>IE015.CONSIGNMENT.HOUSE CONSIGNMENT.CONSIGNMENT ITEM.SUPPORTING DOCUMENT.Sequence number</t>
  </si>
  <si>
    <t>IE015.CONSIGNMENT.HOUSE CONSIGNMENT.CONSIGNMENT ITEM.SUPPORTING DOCUMENT.Type</t>
  </si>
  <si>
    <t>IE015.CONSIGNMENT.HOUSE CONSIGNMENT.CONSIGNMENT ITEM.SUPPORTING DOCUMENT.Reference number</t>
  </si>
  <si>
    <t>IE015.CONSIGNMENT.HOUSE CONSIGNMENT.CONSIGNMENT ITEM.SUPPORTING DOCUMENT.Document line item number</t>
  </si>
  <si>
    <t>IE015.CONSIGNMENT.HOUSE CONSIGNMENT.CONSIGNMENT ITEM.SUPPORTING DOCUMENT.Complement of information</t>
  </si>
  <si>
    <t>IE015.CONSIGNMENT.HOUSE CONSIGNMENT.CONSIGNMENT ITEM.TRANSPORT DOCUMENT</t>
  </si>
  <si>
    <t>IE015.CONSIGNMENT.HOUSE CONSIGNMENT.CONSIGNMENT ITEM.TRANSPORT DOCUMENT.Sequence number</t>
  </si>
  <si>
    <t>IE015.CONSIGNMENT.HOUSE CONSIGNMENT.CONSIGNMENT ITEM.TRANSPORT DOCUMENT.Type</t>
  </si>
  <si>
    <t>IE015.CONSIGNMENT.HOUSE CONSIGNMENT.CONSIGNMENT ITEM.TRANSPORT DOCUMENT.Reference number</t>
  </si>
  <si>
    <t>IE015.CONSIGNMENT.HOUSE CONSIGNMENT.CONSIGNMENT ITEM.ADDITIONAL REFERENCE</t>
  </si>
  <si>
    <t>IE015.CONSIGNMENT.HOUSE CONSIGNMENT.CONSIGNMENT ITEM.ADDITIONAL REFERENCE.Sequence number</t>
  </si>
  <si>
    <t>IE015.CONSIGNMENT.HOUSE CONSIGNMENT.CONSIGNMENT ITEM.ADDITIONAL REFERENCE.Type</t>
  </si>
  <si>
    <t>IE015.CONSIGNMENT.HOUSE CONSIGNMENT.CONSIGNMENT ITEM.ADDITIONAL REFERENCE.Reference number</t>
  </si>
  <si>
    <t>R027</t>
  </si>
  <si>
    <t>IE025.TRANSIT OPERATION.Release date</t>
  </si>
  <si>
    <t>Release indicator</t>
  </si>
  <si>
    <t>IE025.TRANSIT OPERATION.Release indicator</t>
  </si>
  <si>
    <t>TRANSIT OPERATION_Release indicator</t>
  </si>
  <si>
    <t>CL164</t>
  </si>
  <si>
    <t>IE025.CONSIGNMENT</t>
  </si>
  <si>
    <t>C0352</t>
  </si>
  <si>
    <t>IE025.CONSIGNMENT.HOUSE CONSIGNMENT</t>
  </si>
  <si>
    <t>IE025.CONSIGNMENT.HOUSE CONSIGNMENT.Sequence number</t>
  </si>
  <si>
    <t>Release type</t>
  </si>
  <si>
    <t>IE025.CONSIGNMENT.HOUSE CONSIGNMENT.Release type</t>
  </si>
  <si>
    <t>HOUSE CONSIGNMENT_Release type</t>
  </si>
  <si>
    <t>CL163</t>
  </si>
  <si>
    <t>IE025.CONSIGNMENT.HOUSE CONSIGNMENT.CONSIGNMENT ITEM</t>
  </si>
  <si>
    <t>C0353</t>
  </si>
  <si>
    <t>IE025.CONSIGNMENT.HOUSE CONSIGNMENT.CONSIGNMENT ITEM.Goods item number</t>
  </si>
  <si>
    <t>R0055</t>
  </si>
  <si>
    <t>IE025.CONSIGNMENT.HOUSE CONSIGNMENT.CONSIGNMENT ITEM.Declaration goods item number</t>
  </si>
  <si>
    <t>IE025.CONSIGNMENT.HOUSE CONSIGNMENT.CONSIGNMENT ITEM.Release type</t>
  </si>
  <si>
    <t>CONSIGNMENT ITEM_Release type</t>
  </si>
  <si>
    <t>IE025.CONSIGNMENT.HOUSE CONSIGNMENT.CONSIGNMENT ITEM.COMMODITY</t>
  </si>
  <si>
    <t>G0131</t>
  </si>
  <si>
    <t>IE025.CONSIGNMENT.HOUSE CONSIGNMENT.CONSIGNMENT ITEM.COMMODITY.Description of goods</t>
  </si>
  <si>
    <t>IE025.CONSIGNMENT.HOUSE CONSIGNMENT.CONSIGNMENT ITEM.COMMODITY.CUS code</t>
  </si>
  <si>
    <t>IE025.CONSIGNMENT.HOUSE CONSIGNMENT.CONSIGNMENT ITEM.COMMODITY.COMMODITY CODE</t>
  </si>
  <si>
    <t>IE025.CONSIGNMENT.HOUSE CONSIGNMENT.CONSIGNMENT ITEM.COMMODITY.COMMODITY CODE.Harmonized System sub-heading code</t>
  </si>
  <si>
    <t>IE025.CONSIGNMENT.HOUSE CONSIGNMENT.CONSIGNMENT ITEM.COMMODITY.COMMODITY CODE.Combined nomenclature code</t>
  </si>
  <si>
    <t>IE025.CONSIGNMENT.HOUSE CONSIGNMENT.CONSIGNMENT ITEM.COMMODITY.DANGEROUS GOODS</t>
  </si>
  <si>
    <t>G0300</t>
  </si>
  <si>
    <t>IE025.CONSIGNMENT.HOUSE CONSIGNMENT.CONSIGNMENT ITEM.COMMODITY.DANGEROUS GOODS.Sequence number</t>
  </si>
  <si>
    <t>IE025.CONSIGNMENT.HOUSE CONSIGNMENT.CONSIGNMENT ITEM.COMMODITY.DANGEROUS GOODS.UN Number</t>
  </si>
  <si>
    <t>IE025.CONSIGNMENT.HOUSE CONSIGNMENT.CONSIGNMENT ITEM.COMMODITY.GOODS MEASURE</t>
  </si>
  <si>
    <t>IE025.CONSIGNMENT.HOUSE CONSIGNMENT.CONSIGNMENT ITEM.COMMODITY.GOODS MEASURE.Gross mass</t>
  </si>
  <si>
    <t>G0021; R0221</t>
  </si>
  <si>
    <t>IE025.CONSIGNMENT.HOUSE CONSIGNMENT.CONSIGNMENT ITEM.COMMODITY.GOODS MEASURE.Net mass</t>
  </si>
  <si>
    <t>C0844; R0223</t>
  </si>
  <si>
    <t>IE025.CONSIGNMENT.HOUSE CONSIGNMENT.CONSIGNMENT ITEM.PACKAGING</t>
  </si>
  <si>
    <t>IE025.CONSIGNMENT.HOUSE CONSIGNMENT.CONSIGNMENT ITEM.PACKAGING.Sequence number</t>
  </si>
  <si>
    <t>IE025.CONSIGNMENT.HOUSE CONSIGNMENT.CONSIGNMENT ITEM.PACKAGING.Type of packages</t>
  </si>
  <si>
    <t>IE025.CONSIGNMENT.HOUSE CONSIGNMENT.CONSIGNMENT ITEM.PACKAGING.Number of packages</t>
  </si>
  <si>
    <t>C0060; G0021; R0364</t>
  </si>
  <si>
    <t>IE025.CONSIGNMENT.HOUSE CONSIGNMENT.CONSIGNMENT ITEM.PACKAGING.Shipping marks</t>
  </si>
  <si>
    <t>C0060; G0024</t>
  </si>
  <si>
    <t>an22</t>
  </si>
  <si>
    <t>G0002; R0028; R0410</t>
  </si>
  <si>
    <t>R0601; R0909; R0911</t>
  </si>
  <si>
    <t>IE029.TRANSIT OPERATION.Communication language at departure</t>
  </si>
  <si>
    <t>IE029.AUTHORISATION</t>
  </si>
  <si>
    <t>C0101; G0102</t>
  </si>
  <si>
    <t>IE029.AUTHORISATION.Sequence number</t>
  </si>
  <si>
    <t>IE029.AUTHORISATION.Type</t>
  </si>
  <si>
    <t>G0117; R0350</t>
  </si>
  <si>
    <t>IE029.AUTHORISATION.Reference number</t>
  </si>
  <si>
    <t>IE029.CUSTOMS OFFICE OF DESTINATION (DECLARED)</t>
  </si>
  <si>
    <t>IE029.CUSTOMS OFFICE OF DESTINATION (DECLARED).Reference number</t>
  </si>
  <si>
    <t>IE029.CUSTOMS OFFICE OF TRANSIT (DECLARED)</t>
  </si>
  <si>
    <t>IE029.CUSTOMS OFFICE OF TRANSIT (DECLARED).Sequence number</t>
  </si>
  <si>
    <t>IE029.CUSTOMS OFFICE OF TRANSIT (DECLARED).Reference number</t>
  </si>
  <si>
    <t>R0003; R0006; R0871;
G0142</t>
  </si>
  <si>
    <t>IE029.CUSTOMS OFFICE OF TRANSIT (DECLARED).Arrival date and time (estimated)</t>
  </si>
  <si>
    <t>B1903;
C0598; G0002;
R0004</t>
  </si>
  <si>
    <t>IE029.CUSTOMS OFFICE OF EXIT FOR TRANSIT (DECLARED)</t>
  </si>
  <si>
    <t>IE029.CUSTOMS OFFICE OF EXIT FOR TRANSIT (DECLARED).Sequence number</t>
  </si>
  <si>
    <t>IE029.CUSTOMS OFFICE OF EXIT FOR TRANSIT (DECLARED).Reference number</t>
  </si>
  <si>
    <t>R0103; R0871</t>
  </si>
  <si>
    <t>IE029.HOLDER OF THE TRANSIT PROCEDURE.CONTACT PERSON</t>
  </si>
  <si>
    <t>IE029.HOLDER OF THE TRANSIT PROCEDURE.CONTACT PERSON.Name</t>
  </si>
  <si>
    <t>IE029.HOLDER OF THE TRANSIT PROCEDURE.CONTACT PERSON.Phone number</t>
  </si>
  <si>
    <t>IE029.HOLDER OF THE TRANSIT PROCEDURE.CONTACT PERSON.E-mail address</t>
  </si>
  <si>
    <t>IE029.REPRESENTATIVE.CONTACT PERSON</t>
  </si>
  <si>
    <t>IE029.REPRESENTATIVE.CONTACT PERSON.Name</t>
  </si>
  <si>
    <t>IE029.REPRESENTATIVE.CONTACT PERSON.Phone number</t>
  </si>
  <si>
    <t>IE029.REPRESENTATIVE.CONTACT PERSON.E-mail address</t>
  </si>
  <si>
    <t>C0450; G0160</t>
  </si>
  <si>
    <t>IE029.CONTROL RESULT.Date</t>
  </si>
  <si>
    <t>IE029.GUARANTEE.Other guarantee reference</t>
  </si>
  <si>
    <t>C0086</t>
  </si>
  <si>
    <t>IE029.CONSIGNMENT.Country of dispatch</t>
  </si>
  <si>
    <t xml:space="preserve">Inland transport mode </t>
  </si>
  <si>
    <t>IE029.CONSIGNMENT.Mode of transport at the border</t>
  </si>
  <si>
    <t>C0029; G0020; G0115</t>
  </si>
  <si>
    <t>IE029.CONSIGNMENT.Gross mass</t>
  </si>
  <si>
    <t xml:space="preserve">R0994; </t>
  </si>
  <si>
    <t>IE029.CONSIGNMENT.Reference number UCR</t>
  </si>
  <si>
    <t>C0502; G0002</t>
  </si>
  <si>
    <t>IE029.CONSIGNMENT.CARRIER.CONTACT PERSON</t>
  </si>
  <si>
    <t>IE029.CONSIGNMENT.CARRIER.CONTACT PERSON.Name</t>
  </si>
  <si>
    <t>IE029.CONSIGNMENT.CARRIER.CONTACT PERSON.Phone number</t>
  </si>
  <si>
    <t>IE029.CONSIGNMENT.CARRIER.CONTACT PERSON.E-mail address</t>
  </si>
  <si>
    <t>IE029.CONSIGNMENT.CONSIGNOR.CONTACT PERSON</t>
  </si>
  <si>
    <t>IE029.CONSIGNMENT.CONSIGNOR.CONTACT PERSON.Name</t>
  </si>
  <si>
    <t>IE029.CONSIGNMENT.CONSIGNOR.CONTACT PERSON.Phone number</t>
  </si>
  <si>
    <t>IE029.CONSIGNMENT.CONSIGNOR.CONTACT PERSON.E-mail address</t>
  </si>
  <si>
    <t>C0001; G0001</t>
  </si>
  <si>
    <t>G0021; R0106; R0165; R0448</t>
  </si>
  <si>
    <t>IE029.CONSIGNMENT.TRANSPORT EQUIPMENT.GOODS REFERENCE.Declaration goods item number</t>
  </si>
  <si>
    <t>IE029.CONSIGNMENT.LOCATION OF GOODS.GNSS</t>
  </si>
  <si>
    <t>IE029.CONSIGNMENT.LOCATION OF GOODS.GNSS.Latitude</t>
  </si>
  <si>
    <t>IE029.CONSIGNMENT.LOCATION OF GOODS.GNSS.Longitude</t>
  </si>
  <si>
    <t>IE029.CONSIGNMENT.LOCATION OF GOODS.POSTCODE ADDRESS</t>
  </si>
  <si>
    <t>IE029.CONSIGNMENT.LOCATION OF GOODS.POSTCODE ADDRESS.House number</t>
  </si>
  <si>
    <t>IE029.CONSIGNMENT.LOCATION OF GOODS.POSTCODE ADDRESS.Postcode</t>
  </si>
  <si>
    <t>IE029.CONSIGNMENT.LOCATION OF GOODS.POSTCODE ADDRESS.Country</t>
  </si>
  <si>
    <t>IE029.CONSIGNMENT.LOCATION OF GOODS.CONTACT PERSON</t>
  </si>
  <si>
    <t>IE029.CONSIGNMENT.LOCATION OF GOODS.CONTACT PERSON.Name</t>
  </si>
  <si>
    <t>IE029.CONSIGNMENT.LOCATION OF GOODS.CONTACT PERSON.Phone number</t>
  </si>
  <si>
    <t>IE029.CONSIGNMENT.LOCATION OF GOODS.CONTACT PERSON.E-mail address</t>
  </si>
  <si>
    <t>C0339; G0119; R0855</t>
  </si>
  <si>
    <t>IE029.CONSIGNMENT.COUNTRY OF ROUTING OF CONSIGNMENT</t>
  </si>
  <si>
    <t>C0586; G0061</t>
  </si>
  <si>
    <t>IE029.CONSIGNMENT.COUNTRY OF ROUTING OF CONSIGNMENT.Sequence number</t>
  </si>
  <si>
    <t>IE029.CONSIGNMENT.COUNTRY OF ROUTING OF CONSIGNMENT.Country</t>
  </si>
  <si>
    <t>C0908</t>
  </si>
  <si>
    <t>IE029.CONSIGNMENT.ACTIVE BORDER TRANSPORT MEANS.Sequence number</t>
  </si>
  <si>
    <t>IE029.CONSIGNMENT.ACTIVE BORDER TRANSPORT MEANS.Customs office at border reference number</t>
  </si>
  <si>
    <t>G0112</t>
  </si>
  <si>
    <t>R0076</t>
  </si>
  <si>
    <t>C0191</t>
  </si>
  <si>
    <t>IE029.CONSIGNMENT.PREVIOUS DOCUMENT</t>
  </si>
  <si>
    <t>IE029.CONSIGNMENT.PREVIOUS DOCUMENT.Sequence number</t>
  </si>
  <si>
    <t>IE029.CONSIGNMENT.PREVIOUS DOCUMENT.Type</t>
  </si>
  <si>
    <t>IE029.CONSIGNMENT.PREVIOUS DOCUMENT.Reference number</t>
  </si>
  <si>
    <t>IE029.CONSIGNMENT.PREVIOUS DOCUMENT.Complement of information</t>
  </si>
  <si>
    <t>IE029.CONSIGNMENT.SUPPORTING DOCUMENT</t>
  </si>
  <si>
    <t>IE029.CONSIGNMENT.SUPPORTING DOCUMENT.Sequence number</t>
  </si>
  <si>
    <t>IE029.CONSIGNMENT.SUPPORTING DOCUMENT.Type</t>
  </si>
  <si>
    <t>IE029.CONSIGNMENT.SUPPORTING DOCUMENT.Reference number</t>
  </si>
  <si>
    <t>IE029.CONSIGNMENT.SUPPORTING DOCUMENT.Document line item number</t>
  </si>
  <si>
    <t>IE029.CONSIGNMENT.SUPPORTING DOCUMENT.Complement of information</t>
  </si>
  <si>
    <t>IE029.CONSIGNMENT.ADDITIONAL REFERENCE</t>
  </si>
  <si>
    <t>IE029.CONSIGNMENT.ADDITIONAL REFERENCE.Sequence number</t>
  </si>
  <si>
    <t>IE029.CONSIGNMENT.ADDITIONAL REFERENCE.Type</t>
  </si>
  <si>
    <t>IE029.CONSIGNMENT.ADDITIONAL REFERENCE.Reference number</t>
  </si>
  <si>
    <t>IE029.CONSIGNMENT.TRANSPORT CHARGES</t>
  </si>
  <si>
    <t>IE029.CONSIGNMENT.TRANSPORT CHARGES.Method of payment</t>
  </si>
  <si>
    <t>IE029.CONSIGNMENT.HOUSE CONSIGNMENT.Reference number UCR</t>
  </si>
  <si>
    <t>IE029.CONSIGNMENT.HOUSE CONSIGNMENT.Security indicator from export declaration</t>
  </si>
  <si>
    <t>G0025; G0026</t>
  </si>
  <si>
    <t>IE029.CONSIGNMENT.HOUSE CONSIGNMENT.CONSIGNOR.CONTACT PERSON</t>
  </si>
  <si>
    <t>IE029.CONSIGNMENT.HOUSE CONSIGNMENT.CONSIGNOR.CONTACT PERSON.Name</t>
  </si>
  <si>
    <t>IE029.CONSIGNMENT.HOUSE CONSIGNMENT.CONSIGNOR.CONTACT PERSON.Phone number</t>
  </si>
  <si>
    <t>IE029.CONSIGNMENT.HOUSE CONSIGNMENT.CONSIGNOR.CONTACT PERSON.E-mail address</t>
  </si>
  <si>
    <t>IE029.CONSIGNMENT.HOUSE CONSIGNMENT.PREVIOUS DOCUMENT</t>
  </si>
  <si>
    <t>G0026</t>
  </si>
  <si>
    <t>IE029.CONSIGNMENT.HOUSE CONSIGNMENT.PREVIOUS DOCUMENT.Sequence number</t>
  </si>
  <si>
    <t>IE029.CONSIGNMENT.HOUSE CONSIGNMENT.PREVIOUS DOCUMENT.Type</t>
  </si>
  <si>
    <t>IE029.CONSIGNMENT.HOUSE CONSIGNMENT.PREVIOUS DOCUMENT.Reference number</t>
  </si>
  <si>
    <t>IE029.CONSIGNMENT.HOUSE CONSIGNMENT.PREVIOUS DOCUMENT.Complement of information</t>
  </si>
  <si>
    <t>IE029.CONSIGNMENT.HOUSE CONSIGNMENT.SUPPORTING DOCUMENT</t>
  </si>
  <si>
    <t>IE029.CONSIGNMENT.HOUSE CONSIGNMENT.SUPPORTING DOCUMENT.Sequence number</t>
  </si>
  <si>
    <t>IE029.CONSIGNMENT.HOUSE CONSIGNMENT.SUPPORTING DOCUMENT.Type</t>
  </si>
  <si>
    <t>IE029.CONSIGNMENT.HOUSE CONSIGNMENT.SUPPORTING DOCUMENT.Reference number</t>
  </si>
  <si>
    <t>IE029.CONSIGNMENT.HOUSE CONSIGNMENT.SUPPORTING DOCUMENT.Document line item number</t>
  </si>
  <si>
    <t>IE029.CONSIGNMENT.HOUSE CONSIGNMENT.SUPPORTING DOCUMENT.Complement of information</t>
  </si>
  <si>
    <t xml:space="preserve">G0825;
</t>
  </si>
  <si>
    <t>IE029.CONSIGNMENT.HOUSE CONSIGNMENT.ADDITIONAL REFERENCE</t>
  </si>
  <si>
    <t>IE029.CONSIGNMENT.HOUSE CONSIGNMENT.ADDITIONAL REFERENCE.Sequence number</t>
  </si>
  <si>
    <t>IE029.CONSIGNMENT.HOUSE CONSIGNMENT.ADDITIONAL REFERENCE.Type</t>
  </si>
  <si>
    <t>IE029.CONSIGNMENT.HOUSE CONSIGNMENT.ADDITIONAL REFERENCE.Reference number</t>
  </si>
  <si>
    <t>IE029.CONSIGNMENT.HOUSE CONSIGNMENT.ADDITIONAL INFORMATION</t>
  </si>
  <si>
    <t>IE029.CONSIGNMENT.HOUSE CONSIGNMENT.ADDITIONAL INFORMATION.Sequence number</t>
  </si>
  <si>
    <t>IE029.CONSIGNMENT.HOUSE CONSIGNMENT.ADDITIONAL INFORMATION.Code</t>
  </si>
  <si>
    <t>IE029.CONSIGNMENT.HOUSE CONSIGNMENT.ADDITIONAL INFORMATION.Text</t>
  </si>
  <si>
    <t>IE029.CONSIGNMENT.HOUSE CONSIGNMENT.CONSIGNMENT ITEM.Declaration goods item number</t>
  </si>
  <si>
    <t>C0045; R0601;
R0909</t>
  </si>
  <si>
    <t>IE029.CONSIGNMENT.HOUSE CONSIGNMENT.CONSIGNMENT ITEM.Reference number UCR</t>
  </si>
  <si>
    <t>G0001; G0989</t>
  </si>
  <si>
    <t>G0989</t>
  </si>
  <si>
    <t>IE029.CONSIGNMENT.HOUSE CONSIGNMENT.CONSIGNMENT ITEM.COMMODITY.COMMODITY CODE.Harmonized System sub-heading code</t>
  </si>
  <si>
    <t>IE029.CONSIGNMENT.HOUSE CONSIGNMENT.CONSIGNMENT ITEM.COMMODITY.GOODS MEASURE,Gross mass</t>
  </si>
  <si>
    <t>C0837; R0223</t>
  </si>
  <si>
    <t>IE029.CONSIGNMENT.HOUSE CONSIGNMENT.CONSIGNMENT ITEM.PREVIOUS DOCUMENT</t>
  </si>
  <si>
    <t>G0825;
C0035</t>
  </si>
  <si>
    <t>IE029.CONSIGNMENT.HOUSE CONSIGNMENT.CONSIGNMENT ITEM.PREVIOUS DOCUMENT.Sequence number</t>
  </si>
  <si>
    <t>IE029.CONSIGNMENT.HOUSE CONSIGNMENT.CONSIGNMENT ITEM.PREVIOUS DOCUMENT.Type</t>
  </si>
  <si>
    <t xml:space="preserve">CL014 </t>
  </si>
  <si>
    <t>IE029.CONSIGNMENT.HOUSE CONSIGNMENT.CONSIGNMENT ITEM.PREVIOUS DOCUMENT.Reference number</t>
  </si>
  <si>
    <t>IE029.CONSIGNMENT.HOUSE CONSIGNMENT.CONSIGNMENT ITEM.PREVIOUS DOCUMENT.Goods item number</t>
  </si>
  <si>
    <t>IE029.CONSIGNMENT.HOUSE CONSIGNMENT.CONSIGNMENT ITEM.PREVIOUS DOCUMENT.Type of packages</t>
  </si>
  <si>
    <t>IE029.CONSIGNMENT.HOUSE CONSIGNMENT.CONSIGNMENT ITEM.PREVIOUS DOCUMENT.Number of packages</t>
  </si>
  <si>
    <t>IE029.CONSIGNMENT.HOUSE CONSIGNMENT.CONSIGNMENT ITEM.PREVIOUS DOCUMENT.Measurement unit and qualifier</t>
  </si>
  <si>
    <t>IE029.CONSIGNMENT.HOUSE CONSIGNMENT.CONSIGNMENT ITEM.PREVIOUS DOCUMENT.Quantity</t>
  </si>
  <si>
    <t>IE029.CONSIGNMENT.HOUSE CONSIGNMENT.CONSIGNMENT ITEM.PREVIOUS DOCUMENT.Complement of information</t>
  </si>
  <si>
    <t>IE029.CONSIGNMENT.HOUSE CONSIGNMENT.CONSIGNMENT ITEM.SUPPORTING DOCUMENT</t>
  </si>
  <si>
    <t>IE029.CONSIGNMENT.HOUSE CONSIGNMENT.CONSIGNMENT ITEM.SUPPORTING DOCUMENT.Sequence number</t>
  </si>
  <si>
    <t>IE029.CONSIGNMENT.HOUSE CONSIGNMENT.CONSIGNMENT ITEM.SUPPORTING DOCUMENT.Type</t>
  </si>
  <si>
    <t>IE029.CONSIGNMENT.HOUSE CONSIGNMENT.CONSIGNMENT ITEM.SUPPORTING DOCUMENT.Reference number</t>
  </si>
  <si>
    <t>IE029.CONSIGNMENT.HOUSE CONSIGNMENT.CONSIGNMENT ITEM.SUPPORTING DOCUMENT.Document line item number</t>
  </si>
  <si>
    <t>IE029.CONSIGNMENT.HOUSE CONSIGNMENT.CONSIGNMENT ITEM.SUPPORTING DOCUMENT.Complement of information</t>
  </si>
  <si>
    <t>IE029.CONSIGNMENT.HOUSE CONSIGNMENT.CONSIGNMENT ITEM.TRANSPORT DOCUMENT</t>
  </si>
  <si>
    <t>G0825; G0989</t>
  </si>
  <si>
    <t>IE029.CONSIGNMENT.HOUSE CONSIGNMENT.CONSIGNMENT ITEM.TRANSPORT DOCUMENT.Sequence number</t>
  </si>
  <si>
    <t>IE029.CONSIGNMENT.HOUSE CONSIGNMENT.CONSIGNMENT ITEM.TRANSPORT DOCUMENT.Type</t>
  </si>
  <si>
    <t>C901; TR0103</t>
  </si>
  <si>
    <t>IE029.CONSIGNMENT.HOUSE CONSIGNMENT.CONSIGNMENT ITEM.TRANSPORT DOCUMENT.Reference number</t>
  </si>
  <si>
    <t>IE029.CONSIGNMENT.HOUSE CONSIGNMENT.CONSIGNMENT ITEM.ADDITIONAL REFERENCE</t>
  </si>
  <si>
    <t>IE029.CONSIGNMENT.HOUSE CONSIGNMENT.CONSIGNMENT ITEM.ADDITIONAL REFERENCE.Sequence number</t>
  </si>
  <si>
    <t>IE029.CONSIGNMENT.HOUSE CONSIGNMENT.CONSIGNMENT ITEM.ADDITIONAL REFERENCE.Type</t>
  </si>
  <si>
    <t>IE029.CONSIGNMENT.HOUSE CONSIGNMENT.CONSIGNMENT ITEM.ADDITIONAL REFERENCE.Reference number</t>
  </si>
  <si>
    <t>C0015;
R0023;
 G0321;
G0050</t>
  </si>
  <si>
    <t>R0023;</t>
  </si>
  <si>
    <t xml:space="preserve"> G0321;</t>
  </si>
  <si>
    <t>G0050</t>
  </si>
  <si>
    <t>IE034</t>
  </si>
  <si>
    <t>GUARANTEE QUERY</t>
  </si>
  <si>
    <t>IE035</t>
  </si>
  <si>
    <t>IE035.TRANSIT OPERATION</t>
  </si>
  <si>
    <t>IE035.TRANSIT OPERATION.MRN</t>
  </si>
  <si>
    <t>IE035.TRANSIT OPERATION.Declaration acceptance date</t>
  </si>
  <si>
    <t>RECOVERY NOTIFICATION</t>
  </si>
  <si>
    <t>IE035.RECOVERY NOTIFICATION</t>
  </si>
  <si>
    <t>Recovery notification date</t>
  </si>
  <si>
    <t>IE035.RECOVERY NOTIFICATION.Recovery notification date</t>
  </si>
  <si>
    <t>RECOVERY NOTIFICATION_Recovery notification date</t>
  </si>
  <si>
    <t>Recovery notification text</t>
  </si>
  <si>
    <t>IE035.RECOVERY NOTIFICATION.Recovery notification text</t>
  </si>
  <si>
    <t>RECOVERY NOTIFICATION_Recovery notification text</t>
  </si>
  <si>
    <t>Amount claimed</t>
  </si>
  <si>
    <t>IE035.RECOVERY NOTIFICATION.Amount claimed</t>
  </si>
  <si>
    <t>RECOVERY NOTIFICATION_Amount claimed</t>
  </si>
  <si>
    <t>n..15,2</t>
  </si>
  <si>
    <t>G0021;
G0006</t>
  </si>
  <si>
    <t>R021</t>
  </si>
  <si>
    <t>IE035.RECOVERY NOTIFICATION.Currency</t>
  </si>
  <si>
    <t>RECOVERY NOTIFICATION_Currency</t>
  </si>
  <si>
    <t>R267</t>
  </si>
  <si>
    <t>IE035.CUSTOMS OFFICE OF DEPARTURE</t>
  </si>
  <si>
    <t>IE035.CUSTOMS OFFICE OF DEPARTURE.Reference number</t>
  </si>
  <si>
    <t>IE035.CUSTOMS OFFICE OF RECOVERY AT DEPARTURE</t>
  </si>
  <si>
    <t>MESSAGE - (COMPETENT AUTHORITY FOR RECOVERY) CUSTOMS OFFICE</t>
  </si>
  <si>
    <t>IE035.CUSTOMS OFFICE OF RECOVERY AT DEPARTURE.Reference number</t>
  </si>
  <si>
    <t>IE035.HOLDER OF THE TRANSIT PROCEDURE</t>
  </si>
  <si>
    <t>IE035.HOLDER OF THE TRANSIT PROCEDURE.Identification number</t>
  </si>
  <si>
    <t>IE035.HOLDER OF THE TRANSIT PROCEDURE.TIR holder identification number</t>
  </si>
  <si>
    <t>IE035.HOLDER OF THE TRANSIT PROCEDURE.Name</t>
  </si>
  <si>
    <t>IE035.HOLDER OF THE TRANSIT PROCEDURE.ADDRESS</t>
  </si>
  <si>
    <t>IE035.HOLDER OF THE TRANSIT PROCEDURE.ADDRESS.Street and number</t>
  </si>
  <si>
    <t>IE035.HOLDER OF THE TRANSIT PROCEDURE.ADDRESS.Postcode</t>
  </si>
  <si>
    <t>IE035.HOLDER OF THE TRANSIT PROCEDURE.ADDRESS.City</t>
  </si>
  <si>
    <t>IE035.HOLDER OF THE TRANSIT PROCEDURE.ADDRESS.Country</t>
  </si>
  <si>
    <t>IE035.GUARANTOR</t>
  </si>
  <si>
    <t>IE035.GUARANTOR.Identification number</t>
  </si>
  <si>
    <t>G0002; R0860</t>
  </si>
  <si>
    <t>IE035.GUARANTOR.Name</t>
  </si>
  <si>
    <t>IE035.GUARANTOR.ADDRESS</t>
  </si>
  <si>
    <t>IE035.GUARANTOR.ADDRESS.Street and number</t>
  </si>
  <si>
    <t>IE035.GUARANTOR.ADDRESS.Postcode</t>
  </si>
  <si>
    <t>IE035.GUARANTOR.ADDRESS.City</t>
  </si>
  <si>
    <t>IE035.GUARANTOR.ADDRESS.Country</t>
  </si>
  <si>
    <t>IE037</t>
  </si>
  <si>
    <t>C0027; R0601; R0909; R0911</t>
  </si>
  <si>
    <t>IE043.TRANSIT OPERATION.Reduced dataset indicator</t>
  </si>
  <si>
    <t>G0510</t>
  </si>
  <si>
    <t>IE043.CONSIGNMENT.Gross mass</t>
  </si>
  <si>
    <t xml:space="preserve">C0027; R0994; </t>
  </si>
  <si>
    <t>G0165; G0021; R0106; R0448</t>
  </si>
  <si>
    <t>IE043.CONSIGNMENT.TRANSPORT EQUIPMENT.GOODS REFERENCE.Declaration goods item number</t>
  </si>
  <si>
    <t>IE043.CONSIGNMENT.PREVIOUS DOCUMENT</t>
  </si>
  <si>
    <t>IE043.CONSIGNMENT.PREVIOUS DOCUMENT.Sequence number</t>
  </si>
  <si>
    <t>IE043.CONSIGNMENT.PREVIOUS DOCUMENT.Type</t>
  </si>
  <si>
    <t>G0057;
R0020</t>
  </si>
  <si>
    <t>IE043.CONSIGNMENT.PREVIOUS DOCUMENT.Reference number</t>
  </si>
  <si>
    <t>IE043.CONSIGNMENT.PREVIOUS DOCUMENT.Complement of information</t>
  </si>
  <si>
    <t>IE043.CONSIGNMENT.SUPPORTING DOCUMENT</t>
  </si>
  <si>
    <t>IE043.CONSIGNMENT.SUPPORTING DOCUMENT.Sequence number</t>
  </si>
  <si>
    <t>IE043.CONSIGNMENT.SUPPORTING DOCUMENT.Type</t>
  </si>
  <si>
    <t>IE043.CONSIGNMENT.SUPPORTING DOCUMENT.Reference number</t>
  </si>
  <si>
    <t>IE043.CONSIGNMENT.SUPPORTING DOCUMENT.Complement of information</t>
  </si>
  <si>
    <t>IE043.CONSIGNMENT.ADDITIONAL REFERENCE</t>
  </si>
  <si>
    <t>IE043.CONSIGNMENT.ADDITIONAL REFERENCE.Sequence number</t>
  </si>
  <si>
    <t>IE043.CONSIGNMENT.ADDITIONAL REFERENCE.Type</t>
  </si>
  <si>
    <t>IE043.CONSIGNMENT.ADDITIONAL REFERENCE.Reference number</t>
  </si>
  <si>
    <t>IE043.CONSIGNMENT.INCIDENT</t>
  </si>
  <si>
    <t>IE043.CONSIGNMENT.INCIDENT.Sequence number</t>
  </si>
  <si>
    <t>IE043.CONSIGNMENT.INCIDENT.Code</t>
  </si>
  <si>
    <t>IE043.CONSIGNMENT.INCIDENT.Text</t>
  </si>
  <si>
    <t>IE043.CONSIGNMENT.INCIDENT.ENDORSEMENT</t>
  </si>
  <si>
    <t>IE043.CONSIGNMENT.INCIDENT.ENDORSEMENT.Date</t>
  </si>
  <si>
    <t>IE043.CONSIGNMENT.INCIDENT.ENDORSEMENT.Authority</t>
  </si>
  <si>
    <t>IE043.CONSIGNMENT.INCIDENT.ENDORSEMENT.Place</t>
  </si>
  <si>
    <t>IE043.CONSIGNMENT.INCIDENT.ENDORSEMENT.Country</t>
  </si>
  <si>
    <t>IE043.CONSIGNMENT.INCIDENT.LOCATION</t>
  </si>
  <si>
    <t>IE043.CONSIGNMENT.INCIDENT.LOCATION.Qualifier of identification</t>
  </si>
  <si>
    <t>IE043.CONSIGNMENT.INCIDENT.LOCATION.UN LOCODE</t>
  </si>
  <si>
    <t>IE043.CONSIGNMENT.INCIDENT.LOCATION.Country</t>
  </si>
  <si>
    <t>IE043.CONSIGNMENT.INCIDENT.LOCATION.GNSS</t>
  </si>
  <si>
    <t>IE043.CONSIGNMENT.INCIDENT.LOCATION.GNSS.Latitude</t>
  </si>
  <si>
    <t>IE043.CONSIGNMENT.INCIDENT.LOCATION.GNSS.Longitude</t>
  </si>
  <si>
    <t>IE043.CONSIGNMENT.INCIDENT.LOCATION.ADDRESS</t>
  </si>
  <si>
    <t>IE043.CONSIGNMENT.INCIDENT.LOCATION.ADDRESS.Street and number</t>
  </si>
  <si>
    <t>IE043.CONSIGNMENT.INCIDENT.LOCATION.ADDRESS.Postcode</t>
  </si>
  <si>
    <t>IE043.CONSIGNMENT.INCIDENT.LOCATION.ADDRESS.City</t>
  </si>
  <si>
    <t>IE043.CONSIGNMENT.INCIDENT.TRANSPORT EQUIPMENT</t>
  </si>
  <si>
    <t>IE043.CONSIGNMENT.INCIDENT.TRANSPORT EQUIPMENT.Sequence number</t>
  </si>
  <si>
    <t>IE043.CONSIGNMENT.INCIDENT.TRANSPORT EQUIPMENT.Container identification number</t>
  </si>
  <si>
    <t>IE043.CONSIGNMENT.INCIDENT.TRANSPORT EQUIPMENT.Number of seals</t>
  </si>
  <si>
    <t>IE043.CONSIGNMENT.INCIDENT.TRANSPORT EQUIPMENT.SEAL</t>
  </si>
  <si>
    <t>IE043.CONSIGNMENT.INCIDENT.TRANSPORT EQUIPMENT.SEAL.Sequence number</t>
  </si>
  <si>
    <t>IE043.CONSIGNMENT.INCIDENT.TRANSPORT EQUIPMENT.SEAL.Identifier</t>
  </si>
  <si>
    <t>IE043.CONSIGNMENT.INCIDENT.TRANSPORT EQUIPMENT.GOODS REFERENCE</t>
  </si>
  <si>
    <t>IE043.CONSIGNMENT.INCIDENT.TRANSPORT EQUIPMENT.GOODS REFERENCE.Sequence number</t>
  </si>
  <si>
    <t>IE043.CONSIGNMENT.INCIDENT.TRANSPORT EQUIPMENT.GOODS REFERENCE.Declaration goods item number</t>
  </si>
  <si>
    <t>IE043.CONSIGNMENT.INCIDENT.TRANSHIPMENT</t>
  </si>
  <si>
    <t>IE043.CONSIGNMENT.INCIDENT.TRANSHIPMENT.Container indicator</t>
  </si>
  <si>
    <t>IE043.CONSIGNMENT.INCIDENT.TRANSHIPMENT.TRANSPORT MEANS</t>
  </si>
  <si>
    <t>IE043.CONSIGNMENT.INCIDENT.TRANSHIPMENT.TRANSPORT MEANS.Type of identification</t>
  </si>
  <si>
    <t>IE043.CONSIGNMENT.INCIDENT.TRANSHIPMENT.TRANSPORT MEANS.Identification number</t>
  </si>
  <si>
    <t>IE043.CONSIGNMENT.INCIDENT.TRANSHIPMENT.TRANSPORT MEANS.Nationality</t>
  </si>
  <si>
    <t>IE043.CONSIGNMENT.HOUSE CONSIGNMENT.Security indicator from export declaration</t>
  </si>
  <si>
    <t>IE043.CONSIGNMENT.HOUSE CONSIGNMENT.PREVIOUS DOCUMENT</t>
  </si>
  <si>
    <t>IE043.CONSIGNMENT.HOUSE CONSIGNMENT.PREVIOUS DOCUMENT.Sequence number</t>
  </si>
  <si>
    <t>IE043.CONSIGNMENT.HOUSE CONSIGNMENT.PREVIOUS DOCUMENT.Type</t>
  </si>
  <si>
    <t>IE043.CONSIGNMENT.HOUSE CONSIGNMENT.PREVIOUS DOCUMENT.Reference number</t>
  </si>
  <si>
    <t>IE043.CONSIGNMENT.HOUSE CONSIGNMENT.PREVIOUS DOCUMENT.Complement of information</t>
  </si>
  <si>
    <t>IE043.CONSIGNMENT.HOUSE CONSIGNMENT.SUPPORTING DOCUMENT</t>
  </si>
  <si>
    <t>IE043.CONSIGNMENT.HOUSE CONSIGNMENT.SUPPORTING DOCUMENT.Sequence number</t>
  </si>
  <si>
    <t>IE043.CONSIGNMENT.HOUSE CONSIGNMENT.SUPPORTING DOCUMENT.Type</t>
  </si>
  <si>
    <t>IE043.CONSIGNMENT.HOUSE CONSIGNMENT.SUPPORTING DOCUMENT.Reference number</t>
  </si>
  <si>
    <t>IE043.CONSIGNMENT.HOUSE CONSIGNMENT.SUPPORTING DOCUMENT.Complement of information</t>
  </si>
  <si>
    <t>IE043.CONSIGNMENT.HOUSE CONSIGNMENT.ADDITIONAL REFERENCE</t>
  </si>
  <si>
    <t>IE043.CONSIGNMENT.HOUSE CONSIGNMENT.ADDITIONAL REFERENCE.Sequence number</t>
  </si>
  <si>
    <t>IE043.CONSIGNMENT.HOUSE CONSIGNMENT.ADDITIONAL REFERENCE.Type</t>
  </si>
  <si>
    <t>IE043.CONSIGNMENT.HOUSE CONSIGNMENT.ADDITIONAL REFERENCE.Reference number</t>
  </si>
  <si>
    <t>IE043.CONSIGNMENT.HOUSE CONSIGNMENT.ADDITIONAL INFORMATION</t>
  </si>
  <si>
    <t>IE043.CONSIGNMENT.HOUSE CONSIGNMENT.ADDITIONAL INFORMATION.Sequence number</t>
  </si>
  <si>
    <t>IE043.CONSIGNMENT.HOUSE CONSIGNMENT.ADDITIONAL INFORMATION.Code</t>
  </si>
  <si>
    <t>IE043.CONSIGNMENT.HOUSE CONSIGNMENT.ADDITIONAL INFORMATION.Text</t>
  </si>
  <si>
    <t>IE043.CONSIGNMENT.HOUSE CONSIGNMENT.CONSIGNMENT ITEM.Declaration goods item number</t>
  </si>
  <si>
    <t>IE043.CONSIGNMENT.HOUSE CONSIGNMENT.CONSIGNMENT ITEM.CONSIGNEE.Identification item</t>
  </si>
  <si>
    <t>IE043.CONSIGNMENT.HOUSE CONSIGNMENT.CONSIGNMENT ITEM.COMMODITY.COMMODITY CODE.Harmonized System sub-heading code</t>
  </si>
  <si>
    <t>C060; R021</t>
  </si>
  <si>
    <t>IE043.CONSIGNMENT.HOUSE CONSIGNMENT.CONSIGNMENT ITEM.PREVIOUS DOCUMENT</t>
  </si>
  <si>
    <t>IE043.CONSIGNMENT.HOUSE CONSIGNMENT.CONSIGNMENT ITEM.PREVIOUS DOCUMENT.Sequence number</t>
  </si>
  <si>
    <t>IE043.CONSIGNMENT.HOUSE CONSIGNMENT.CONSIGNMENT ITEM.PREVIOUS DOCUMENT.Type</t>
  </si>
  <si>
    <t>IE043.CONSIGNMENT.HOUSE CONSIGNMENT.CONSIGNMENT ITEM.PREVIOUS DOCUMENT.Reference number</t>
  </si>
  <si>
    <t>IE043.CONSIGNMENT.HOUSE CONSIGNMENT.CONSIGNMENT ITEM.Complement of information</t>
  </si>
  <si>
    <t>IE043.CONSIGNMENT.HOUSE CONSIGNMENT.CONSIGNMENT ITEM.SUPPORTING DOCUMENT</t>
  </si>
  <si>
    <t>IE043.CONSIGNMENT.HOUSE CONSIGNMENT.CONSIGNMENT ITEM.SUPPORTING DOCUMENT.Sequence number</t>
  </si>
  <si>
    <t>IE043.CONSIGNMENT.HOUSE CONSIGNMENT.CONSIGNMENT ITEM.SUPPORTING DOCUMENT.Type</t>
  </si>
  <si>
    <t>IE043.CONSIGNMENT.HOUSE CONSIGNMENT.CONSIGNMENT ITEM.SUPPORTING DOCUMENT.Reference number</t>
  </si>
  <si>
    <t>IE043.CONSIGNMENT.HOUSE CONSIGNMENT.CONSIGNMENT ITEM.SUPPORTING DOCUMENT.Complement of information</t>
  </si>
  <si>
    <t>IE043.CONSIGNMENT.HOUSE CONSIGNMENT.CONSIGNMENT ITEM.TRANSPORT DOCUMENT</t>
  </si>
  <si>
    <t>IE043.CONSIGNMENT.HOUSE CONSIGNMENT.CONSIGNMENT ITEM.TRANSPORT DOCUMENT.Sequence number</t>
  </si>
  <si>
    <t>IE043.CONSIGNMENT.HOUSE CONSIGNMENT.CONSIGNMENT ITEM.TRANSPORT DOCUMENT.Type</t>
  </si>
  <si>
    <t>IE043.CONSIGNMENT.HOUSE CONSIGNMENT.CONSIGNMENT ITEM.TRANSPORT DOCUMENT.Reference number</t>
  </si>
  <si>
    <t>IE043.CONSIGNMENT.HOUSE CONSIGNMENT.CONSIGNMENT ITEM.ADDITIONAL REFERENCE</t>
  </si>
  <si>
    <t>IE043.CONSIGNMENT.HOUSE CONSIGNMENT.CONSIGNMENT ITEM.ADDITIONAL REFERENCE.Sequence number</t>
  </si>
  <si>
    <t>IE043.CONSIGNMENT.HOUSE CONSIGNMENT.CONSIGNMENT ITEM.ADDITIONAL REFERENCE.Type</t>
  </si>
  <si>
    <t>IE043.CONSIGNMENT.HOUSE CONSIGNMENT.CONSIGNMENT ITEM.ADDITIONAL REFERENCE.Reference number</t>
  </si>
  <si>
    <t>MESSAGE - HEADER -UNLOADING REMARK</t>
  </si>
  <si>
    <t>C0440; G0017</t>
  </si>
  <si>
    <t>IE044.CONSIGNMENT.Gross mass</t>
  </si>
  <si>
    <t>G0360; G0021</t>
  </si>
  <si>
    <t>G0103; G0360</t>
  </si>
  <si>
    <t>IE044.CONSIGNMENT.TRANSPORT EQUIPMENT.GOODS REFERENCE.Declaration goods item number</t>
  </si>
  <si>
    <t>IE044.CONSIGNMENT.SUPPORTING DOCUMENT</t>
  </si>
  <si>
    <t>IE044.CONSIGNMENT.SUPPORTING DOCUMENT.Sequence number</t>
  </si>
  <si>
    <t>IE044.CONSIGNMENT.SUPPORTING DOCUMENT.Type</t>
  </si>
  <si>
    <t>G0057; G0360</t>
  </si>
  <si>
    <t>IE044.CONSIGNMENT.SUPPORTING DOCUMENT.Reference number</t>
  </si>
  <si>
    <t>IE044.CONSIGNMENT.SUPPORTING DOCUMENT.Complement of information</t>
  </si>
  <si>
    <t>IE044.CONSIGNMENT.TRANSPORT DOCUMENT</t>
  </si>
  <si>
    <t>IE044.CONSIGNMENT.TRANSPORT DOCUMENT.Sequence number</t>
  </si>
  <si>
    <t>IE044.CONSIGNMENT.TRANSPORT DOCUMENT.Type</t>
  </si>
  <si>
    <t>G0057;
G0360</t>
  </si>
  <si>
    <t>IE044.CONSIGNMENT.TRANSPORT DOCUMENT.Reference number</t>
  </si>
  <si>
    <t>G0360;
G0321</t>
  </si>
  <si>
    <t>IE044.CONSIGNMENT.ADDITIONAL REFERENCE</t>
  </si>
  <si>
    <t>IE044.CONSIGNMENT.ADDITIONAL REFERENCE.Sequence number</t>
  </si>
  <si>
    <t>IE044.CONSIGNMENT.ADDITIONAL REFERENCE.Type</t>
  </si>
  <si>
    <t>IE044.CONSIGNMENT.ADDITIONAL REFERENCE.Reference number</t>
  </si>
  <si>
    <t>G0360; G0321</t>
  </si>
  <si>
    <t xml:space="preserve">G0360; </t>
  </si>
  <si>
    <t>IE044.CONSIGNMENT.HOUSE CONSIGNMENT.SUPPORTING DOCUMENT</t>
  </si>
  <si>
    <t>IE044.CONSIGNMENT.HOUSE CONSIGNMENT.SUPPORTING DOCUMENT.Sequence number</t>
  </si>
  <si>
    <t>IE044.CONSIGNMENT.HOUSE CONSIGNMENT.SUPPORTING DOCUMENT.Type</t>
  </si>
  <si>
    <t>IE044.CONSIGNMENT.HOUSE CONSIGNMENT.SUPPORTING DOCUMENT.Reference number</t>
  </si>
  <si>
    <t>IE044.CONSIGNMENT.HOUSE CONSIGNMENT.SUPPORTING DOCUMENT.Complement of information</t>
  </si>
  <si>
    <t>IE044.CONSIGNMENT.HOUSE CONSIGNMENT.TRANSPORT DOCUMENT</t>
  </si>
  <si>
    <t>IE044.CONSIGNMENT.HOUSE CONSIGNMENT.TRANSPORT DOCUMENT.Sequence number</t>
  </si>
  <si>
    <t>IE044.CONSIGNMENT.HOUSE CONSIGNMENT.TRANSPORT DOCUMENT.Type</t>
  </si>
  <si>
    <t>IE044.CONSIGNMENT.HOUSE CONSIGNMENT.TRANSPORT DOCUMENT.Reference number</t>
  </si>
  <si>
    <t>IE044.CONSIGNMENT.HOUSE CONSIGNMENT.ADDITIONAL REFERENCE</t>
  </si>
  <si>
    <t>IE044.CONSIGNMENT.HOUSE CONSIGNMENT.ADDITIONAL REFERENCE.Sequence number</t>
  </si>
  <si>
    <t>IE044.CONSIGNMENT.HOUSE CONSIGNMENT.ADDITIONAL REFERENCE.Type</t>
  </si>
  <si>
    <t>IE044.CONSIGNMENT.HOUSE CONSIGNMENT.ADDITIONAL REFERENCE.Reference number</t>
  </si>
  <si>
    <t>IE044.CONSIGNMENT.HOUSE CONSIGNMENT.CONSIGNMENT ITEM.Declaration goods item number</t>
  </si>
  <si>
    <t>R0055;
G0005</t>
  </si>
  <si>
    <t>IE044.CONSIGNMENT.HOUSE CONSIGNMENT.CONSIGNMENT ITEM.COMMODITY.COMMODITY CODE.Harmonized System sub-heading code</t>
  </si>
  <si>
    <t>C0816; G0360; R0060</t>
  </si>
  <si>
    <t>G0360; G0021;
G0139</t>
  </si>
  <si>
    <t>IE044.CONSIGNMENT.HOUSE CONSIGNMENT.CONSIGNMENT ITEM.SUPPORTING DOCUMENT</t>
  </si>
  <si>
    <t>IE044.CONSIGNMENT.HOUSE CONSIGNMENT.CONSIGNMENT ITEM.SUPPORTING DOCUMENT.Sequence number</t>
  </si>
  <si>
    <t>IE044.CONSIGNMENT.HOUSE CONSIGNMENT.CONSIGNMENT ITEM.SUPPORTING DOCUMENT.Type</t>
  </si>
  <si>
    <t xml:space="preserve">
G0057; G0360</t>
  </si>
  <si>
    <t>IE044.CONSIGNMENT.HOUSE CONSIGNMENT.CONSIGNMENT ITEM.SUPPORTING DOCUMENT.Reference number</t>
  </si>
  <si>
    <t>IE044.CONSIGNMENT.HOUSE CONSIGNMENT.CONSIGNMENT ITEM.SUPPORTING DOCUMENT.Complement of information</t>
  </si>
  <si>
    <t>IE044.CONSIGNMENT.HOUSE CONSIGNMENT.CONSIGNMENT ITEM.TRANSPORT DOCUMENT</t>
  </si>
  <si>
    <t>G0360; G0989</t>
  </si>
  <si>
    <t>IE044.CONSIGNMENT.HOUSE CONSIGNMENT.CONSIGNMENT ITEM.TRANSPORT DOCUMENT.Sequence number</t>
  </si>
  <si>
    <t>IE044.CONSIGNMENT.HOUSE CONSIGNMENT.CONSIGNMENT ITEM.TRANSPORT DOCUMENT.Type</t>
  </si>
  <si>
    <t>IE044.CONSIGNMENT.HOUSE CONSIGNMENT.CONSIGNMENT ITEM.TRANSPORT DOCUMENT.Reference number</t>
  </si>
  <si>
    <t>G0321; G0360</t>
  </si>
  <si>
    <t>IE044.CONSIGNMENT.HOUSE CONSIGNMENT.CONSIGNMENT ITEM.ADDITIONAL REFERENCE</t>
  </si>
  <si>
    <t>IE044.CONSIGNMENT.HOUSE CONSIGNMENT.CONSIGNMENT ITEM.ADDITIONAL REFERENCE.Sequence number</t>
  </si>
  <si>
    <t>IE044.CONSIGNMENT.HOUSE CONSIGNMENT.CONSIGNMENT ITEM.ADDITIONAL REFERENCE.Type</t>
  </si>
  <si>
    <t>IE044.CONSIGNMENT.HOUSE CONSIGNMENT.CONSIGNMENT ITEM.ADDITIONAL REFERENCE.Reference number</t>
  </si>
  <si>
    <t>G0360; G0321;
R0023</t>
  </si>
  <si>
    <t>Declaration date</t>
  </si>
  <si>
    <t>No release motivation code</t>
  </si>
  <si>
    <t>IE051.TRANSIT OPERATION.No release motivation code</t>
  </si>
  <si>
    <t>TRANSIT OPERATION_No release motivation code</t>
  </si>
  <si>
    <t>CL211</t>
  </si>
  <si>
    <t>No release motivation text</t>
  </si>
  <si>
    <t>IE051.TRANSIT OPERATION.No release motivation text</t>
  </si>
  <si>
    <t>TRANSIT OPERATION_No release motivation text</t>
  </si>
  <si>
    <t>IE051.REPRESENTATIVE.CONTACT PERSON</t>
  </si>
  <si>
    <t>IE051.REPRESENTATIVE.CONTACT PERSON.Name</t>
  </si>
  <si>
    <t>IE051.REPRESENTATIVE.CONTACT PERSON.Phone number</t>
  </si>
  <si>
    <t>IE051.REPRESENTATIVE.CONTACT PERSON.E-mail address</t>
  </si>
  <si>
    <t>---INVALID GUARANTEE REASON</t>
  </si>
  <si>
    <t>IE055.GUARANTEE REFERENCE.INVALID GUARANTEE REASON.Code</t>
  </si>
  <si>
    <t>INVALID GUARANTEE REASON_Code</t>
  </si>
  <si>
    <t>CL252</t>
  </si>
  <si>
    <t>IE055.GUARANTEE REFERENCE.INVALID GUARANTEE REASON.Text</t>
  </si>
  <si>
    <t>INVALID GUARANTEE REASON_Text</t>
  </si>
  <si>
    <t>IE060.TRANSIT OPERATION.LRN</t>
  </si>
  <si>
    <t>C0685</t>
  </si>
  <si>
    <t>C0685; G0002</t>
  </si>
  <si>
    <t>Control notification date and time</t>
  </si>
  <si>
    <t>IE060.TRANSIT OPERATION.Control notification date and time</t>
  </si>
  <si>
    <t>TRANSIT OPERATION_Control notification date and time</t>
  </si>
  <si>
    <t>Notification type</t>
  </si>
  <si>
    <t>IE060.TRANSIT OPERATION.Notification type</t>
  </si>
  <si>
    <t>TRANSIT OPERATION_Notification type</t>
  </si>
  <si>
    <t>CL384</t>
  </si>
  <si>
    <t>IE060.HOLDER OF THE TRANSIT PROCEDURE.CONTACT PERSON ADDRESS</t>
  </si>
  <si>
    <t xml:space="preserve">CONTACT PERSON </t>
  </si>
  <si>
    <t>IE060.HOLDER OF THE TRANSIT PROCEDURE.CONTACT PERSON ADDRESS.Name</t>
  </si>
  <si>
    <t xml:space="preserve">IE060.HOLDER OF THE TRANSIT PROCEDURE.CONTACT PERSON ADDRESS.Phone number </t>
  </si>
  <si>
    <t xml:space="preserve">CONTACT PERSON_Phone number </t>
  </si>
  <si>
    <t xml:space="preserve">IE060.HOLDER OF THE TRANSIT PROCEDURE.CONTACT PERSON ADDRESS.E-mail address </t>
  </si>
  <si>
    <t xml:space="preserve">CONTACT PERSON_E-mail address </t>
  </si>
  <si>
    <t>IE060.REPRESENTATIVE</t>
  </si>
  <si>
    <t>IE060.REPRESENTATIVE.Identification number</t>
  </si>
  <si>
    <t>IE060.REPRESENTATIVE.Status</t>
  </si>
  <si>
    <t>IE060.REPRESENTATIVE.CONTACT PERSON ADDRESS</t>
  </si>
  <si>
    <t>IE060.REPRESENTATIVE.CONTACT PERSON ADDRESS.Name</t>
  </si>
  <si>
    <t xml:space="preserve">IE060.REPRESENTATIVE.CONTACT PERSON ADDRESS.Phone number </t>
  </si>
  <si>
    <t xml:space="preserve">IE060.REPRESENTATIVE.CONTACT PERSON ADDRESS.E-mail address </t>
  </si>
  <si>
    <t>TYPE OF CONTROLS</t>
  </si>
  <si>
    <t>IE060.TYPE OF CONTROLS</t>
  </si>
  <si>
    <t>C0452</t>
  </si>
  <si>
    <t>IE060.TYPE OF CONTROLS.Sequence number</t>
  </si>
  <si>
    <t>TYPE OF CONTROLS_Sequence number</t>
  </si>
  <si>
    <t>IE060.TYPE OF CONTROLS.Type</t>
  </si>
  <si>
    <t>TYPE OF CONTROLS_Type</t>
  </si>
  <si>
    <t>CL716</t>
  </si>
  <si>
    <t>IE060.TYPE OF CONTROLS.Text</t>
  </si>
  <si>
    <t>TYPE OF CONTROLS_Text</t>
  </si>
  <si>
    <t>C0451</t>
  </si>
  <si>
    <t>REQUESTED DOCUMENT</t>
  </si>
  <si>
    <t>IE060.REQUESTED DOCUMENT</t>
  </si>
  <si>
    <t>C0455</t>
  </si>
  <si>
    <t>IE060.REQUESTED DOCUMENT.Sequence number</t>
  </si>
  <si>
    <t>REQUESTED DOCUMENT_Sequence number</t>
  </si>
  <si>
    <t>IE060.REQUESTED DOCUMENT.Document type</t>
  </si>
  <si>
    <t>REQUESTED DOCUMENT_Document type</t>
  </si>
  <si>
    <t>IE060.REQUESTED DOCUMENT.Description</t>
  </si>
  <si>
    <t>REQUESTED DOCUMENT_Description</t>
  </si>
  <si>
    <t>Request on non-arrived movement date</t>
  </si>
  <si>
    <t>IE140.TRANSIT OPERATION.Request on non-arrived movement date</t>
  </si>
  <si>
    <t>TRANSIT OPERATION_Request on non-arrived movement date</t>
  </si>
  <si>
    <t>Limit for response date</t>
  </si>
  <si>
    <t>IE140.TRANSIT OPERATION.Limit for response date</t>
  </si>
  <si>
    <t>TRANSIT OPERATION_Limit for response date</t>
  </si>
  <si>
    <t>R012; 
R174</t>
  </si>
  <si>
    <t>C0215; C0315; S1018</t>
  </si>
  <si>
    <t>C215; C315</t>
  </si>
  <si>
    <t>IE928.TRANSIT OPERATION.LRN</t>
  </si>
  <si>
    <t>IE928.CUSTOMS OFFICE OF DEPARTURE.Reference number</t>
  </si>
  <si>
    <t>IE928.HOLDER OF THE TRANSIT PROCEDURE.Identification number</t>
  </si>
  <si>
    <t>IE928.HOLDER OF THE TRANSIT PROCEDURE.TIR holder identification number</t>
  </si>
  <si>
    <t>IE928.HOLDER OF THE TRANSIT PROCEDURE.Name</t>
  </si>
  <si>
    <t>IE928.HOLDER OF THE TRANSIT PROCEDURE.ADDRESS.Street and number</t>
  </si>
  <si>
    <t>IE928.HOLDER OF THE TRANSIT PROCEDURE.ADDRESS.Postcode</t>
  </si>
  <si>
    <t>IE928.HOLDER OF THE TRANSIT PROCEDURE.ADDRESS.City</t>
  </si>
  <si>
    <t>IE928.HOLDER OF THE TRANSIT PROCEDURE.ADDRESS.Country</t>
  </si>
  <si>
    <t>Allowed combination</t>
  </si>
  <si>
    <t>A 
designated location</t>
  </si>
  <si>
    <t>B 
Authorised place</t>
  </si>
  <si>
    <t>C 
Approved place</t>
  </si>
  <si>
    <t>D 
Other</t>
  </si>
  <si>
    <t>Not allowed combination</t>
  </si>
  <si>
    <t>AU</t>
  </si>
  <si>
    <t>T = Postal code</t>
  </si>
  <si>
    <t>AT</t>
  </si>
  <si>
    <t>BT</t>
  </si>
  <si>
    <t>CT</t>
  </si>
  <si>
    <t>DT</t>
  </si>
  <si>
    <t>AV</t>
  </si>
  <si>
    <t>U = UN/LOCODE</t>
  </si>
  <si>
    <t>BU</t>
  </si>
  <si>
    <t>CU</t>
  </si>
  <si>
    <t>DU</t>
  </si>
  <si>
    <t>BY</t>
  </si>
  <si>
    <t>V = Customs office identifier</t>
  </si>
  <si>
    <t>BV</t>
  </si>
  <si>
    <t>CV</t>
  </si>
  <si>
    <t>DV</t>
  </si>
  <si>
    <t>W = GNSS coordinates</t>
  </si>
  <si>
    <t>AW</t>
  </si>
  <si>
    <t>BW</t>
  </si>
  <si>
    <t>CW</t>
  </si>
  <si>
    <t>DW</t>
  </si>
  <si>
    <t>X = EORI number</t>
  </si>
  <si>
    <t>AX</t>
  </si>
  <si>
    <t>BX</t>
  </si>
  <si>
    <t>CX</t>
  </si>
  <si>
    <t>DX</t>
  </si>
  <si>
    <t>Y = Authorisation number</t>
  </si>
  <si>
    <t>AY</t>
  </si>
  <si>
    <t>CY</t>
  </si>
  <si>
    <t>DY</t>
  </si>
  <si>
    <t>Z = Address °</t>
  </si>
  <si>
    <t>AZ</t>
  </si>
  <si>
    <t>BZ</t>
  </si>
  <si>
    <t>CZ °</t>
  </si>
  <si>
    <t>DZ</t>
  </si>
  <si>
    <t>1
Customs subplace</t>
  </si>
  <si>
    <t>2
Authorised location code</t>
  </si>
  <si>
    <t>Agreed location</t>
  </si>
  <si>
    <t>Other</t>
  </si>
  <si>
    <t>3
code</t>
  </si>
  <si>
    <t>4
Free text</t>
  </si>
  <si>
    <t>A = Designated location: Place designated and operated by the customs office to perform customs control</t>
  </si>
  <si>
    <t>B = Authorised place: Place defined in the authorisation for authorised consignor or consignee</t>
  </si>
  <si>
    <t>C = Approved place: Place of the Economic Operator which is approved by the customs office to perform controls (e.g. for goods which require special equipment for the control)</t>
  </si>
  <si>
    <t>D = Other: other than A, B or C</t>
  </si>
  <si>
    <t>1 = Customs subplace: Place designated and operated by the customs office to perform customs control</t>
  </si>
  <si>
    <t>2 = Authorised location code: Place defined in the authorisation for authorised consignor or consignee</t>
  </si>
  <si>
    <t>3 = Agreed location, code: Place of the Economic Operator which is approved by the customs office to perform controls (e.g. for goods which require special equipment for the control)</t>
  </si>
  <si>
    <t>4 = Agreed location, free text: Place of the Economic Operator which is approved by the customs office to perform controls (e.g. for goods which require special equipment for the control)</t>
  </si>
  <si>
    <t>NCTS - P5 (DDNTA-5.15.0-v1.00)</t>
  </si>
  <si>
    <t>All Phase 5 external domain messages</t>
  </si>
  <si>
    <t>Message Number</t>
  </si>
  <si>
    <t>Direction</t>
  </si>
  <si>
    <t>AMENDMENT ACCEPTANCE</t>
  </si>
  <si>
    <t xml:space="preserve">(Office of Departure to Trader at Departure)  </t>
  </si>
  <si>
    <t>New to UK in P5</t>
  </si>
  <si>
    <t>ARRIVAL NOTIFICATION</t>
  </si>
  <si>
    <t>(Trader at Destination to Office at Destination)</t>
  </si>
  <si>
    <t>P4 to P5 upgrade</t>
  </si>
  <si>
    <t>CANCELATION DECISION</t>
  </si>
  <si>
    <t>(Office of Departure to Trader at Departure)</t>
  </si>
  <si>
    <t>DECLARATION AMENDMENT</t>
  </si>
  <si>
    <t xml:space="preserve">(Trader at Departure To Office at Departure) </t>
  </si>
  <si>
    <t xml:space="preserve">DECLARATION CANCELATION REQUEST (Trader at Departure to Office of Departure) </t>
  </si>
  <si>
    <t xml:space="preserve">(Trader at Departure to Office of Departure) </t>
  </si>
  <si>
    <t xml:space="preserve"> DECLARATION DATA</t>
  </si>
  <si>
    <t>(Trader at Departure to Office of Destination)</t>
  </si>
  <si>
    <t>DISCREPANCIES</t>
  </si>
  <si>
    <t xml:space="preserve">(Office of Departure to Trader at Departure) </t>
  </si>
  <si>
    <t>New in P5</t>
  </si>
  <si>
    <t>IE022</t>
  </si>
  <si>
    <t>NOTIFICATION TO AMEND DECLARATION</t>
  </si>
  <si>
    <t>GOODS RELEASE NOTIFICATION</t>
  </si>
  <si>
    <t>MRN ALLOCATED</t>
  </si>
  <si>
    <t>RELEASE FOR TRANSIT</t>
  </si>
  <si>
    <t>(Trader at Departure to National Office of Guarantee)</t>
  </si>
  <si>
    <t>No change - UK bespoke XML</t>
  </si>
  <si>
    <t>GUARANTEE RELEASE</t>
  </si>
  <si>
    <t>(National Office of Guarantee to Trader at Departure)</t>
  </si>
  <si>
    <t>UNLOADING PERMISSION</t>
  </si>
  <si>
    <t>(Office of Destination to Trader at Destination)</t>
  </si>
  <si>
    <t>UNLOADING REMARKS</t>
  </si>
  <si>
    <t>WRITE-OFF NOTIFICATION</t>
  </si>
  <si>
    <t>NO RELEASE FOR TRANSIT</t>
  </si>
  <si>
    <t>GUARANTEE NOT VALID</t>
  </si>
  <si>
    <t xml:space="preserve">IE056 </t>
  </si>
  <si>
    <t>REJECTION FROM OFFICE OF DEPARTURE</t>
  </si>
  <si>
    <t xml:space="preserve">(to Trader at Departure) </t>
  </si>
  <si>
    <t>IE057</t>
  </si>
  <si>
    <t>REJECTION FROM OFFICE OF DESTINATION</t>
  </si>
  <si>
    <t xml:space="preserve">(to Trader at Destination) </t>
  </si>
  <si>
    <t>CONTROL DECISION NOTIFICATION</t>
  </si>
  <si>
    <t>IE170</t>
  </si>
  <si>
    <t>PRESENTATION NOTIFICATION FOR THE PRE-LODGED DECLARATION</t>
  </si>
  <si>
    <t>IE182</t>
  </si>
  <si>
    <t>FORWARDED INCIDENT NOTIFICATION TO ED</t>
  </si>
  <si>
    <t>(Office of Deaprture to Trader at Departure)</t>
  </si>
  <si>
    <t>POSITIVE ACKNOWLEDGE</t>
  </si>
  <si>
    <t>(Office oF Departure to Trader at Departure)</t>
  </si>
  <si>
    <t>(Recovery at Departure to Trader at Departure)</t>
  </si>
  <si>
    <t>REQUEST ON NON-ARRIVED MOVEMENT</t>
  </si>
  <si>
    <t>(Enquiry at Departure to Trader at Departure)</t>
  </si>
  <si>
    <t>INFORMATION ABOUT NON-ARRIVED MOVEMENT</t>
  </si>
  <si>
    <t>(Trader at Departure to Enquiry at Departure)</t>
  </si>
  <si>
    <r>
      <rPr>
        <b/>
        <sz val="11"/>
        <color theme="1"/>
        <rFont val="Calibri"/>
        <family val="2"/>
        <scheme val="minor"/>
      </rPr>
      <t>IMPORTANT!</t>
    </r>
    <r>
      <rPr>
        <sz val="11"/>
        <color theme="1"/>
        <rFont val="Calibri"/>
        <family val="2"/>
        <scheme val="minor"/>
      </rPr>
      <t xml:space="preserve">
This document covers mapping of pre-existing Phase 4 messages to Phase 5 Specification.
It does not include specifications for any new messages that Phase 5 introduces. These are available in the Phase 5 Technical Interface Specifications (TIS) on the Developers Hub. 
It does include messages new to the UK NCTS as part of Phase 5 implementation - see below table.</t>
    </r>
  </si>
  <si>
    <t>New in P5 (this message is out of scope until after November 2023)</t>
  </si>
  <si>
    <t>Date Published</t>
  </si>
  <si>
    <t xml:space="preserve">V1.0 released </t>
  </si>
  <si>
    <t xml:space="preserve">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</si>
</sst>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38"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color rgb="FF000000"/>
      <name val="Calibri"/>
      <family val="2"/>
      <charset val="161"/>
      <scheme val="minor"/>
    </font>
    <font>
      <b/>
      <sz val="14"/>
      <color rgb="FFFFFFFF"/>
      <name val="Verdana"/>
      <family val="2"/>
      <charset val="161"/>
    </font>
    <font>
      <b/>
      <sz val="9"/>
      <color rgb="FF000000"/>
      <name val="Verdana"/>
      <family val="2"/>
      <charset val="161"/>
    </font>
    <font>
      <b/>
      <sz val="8"/>
      <color rgb="FF000000"/>
      <name val="Verdana"/>
      <family val="2"/>
      <charset val="161"/>
    </font>
    <font>
      <sz val="8"/>
      <color rgb="FF000000"/>
      <name val="Verdana"/>
      <family val="2"/>
      <charset val="161"/>
    </font>
    <font>
      <sz val="11"/>
      <color theme="1"/>
      <name val="Calibri"/>
      <family val="2"/>
      <charset val="161"/>
      <scheme val="minor"/>
    </font>
    <font>
      <sz val="11"/>
      <name val="Calibri"/>
      <family val="2"/>
    </font>
    <font>
      <sz val="11"/>
      <color indexed="8"/>
      <name val="Calibri"/>
      <family val="2"/>
      <scheme val="minor"/>
    </font>
    <font>
      <sz val="11"/>
      <name val="Calibri"/>
      <family val="2"/>
      <charset val="161"/>
    </font>
    <font>
      <sz val="11"/>
      <color rgb="FFFFFFFF"/>
      <name val="Calibri"/>
      <family val="2"/>
      <scheme val="minor"/>
    </font>
    <font>
      <sz val="11"/>
      <color rgb="FF000000"/>
      <name val="Calibri"/>
      <family val="2"/>
    </font>
    <font>
      <sz val="11"/>
      <color rgb="FF000000"/>
      <name val="Calibri"/>
      <family val="2"/>
      <charset val="161"/>
    </font>
    <font>
      <sz val="10.5"/>
      <color theme="1"/>
      <name val="Segoe UI"/>
      <family val="2"/>
      <charset val="161"/>
    </font>
    <font>
      <sz val="11"/>
      <name val="Calibri"/>
      <family val="2"/>
      <scheme val="minor"/>
    </font>
    <font>
      <sz val="10.5"/>
      <color theme="1"/>
      <name val="Segoe UI"/>
      <family val="2"/>
    </font>
    <font>
      <sz val="11"/>
      <color theme="1"/>
      <name val="Segoe UI"/>
      <family val="2"/>
      <charset val="161"/>
    </font>
    <font>
      <b/>
      <sz val="11"/>
      <color rgb="FF000000"/>
      <name val="Calibri"/>
      <family val="2"/>
      <charset val="161"/>
    </font>
    <font>
      <b/>
      <sz val="11"/>
      <name val="Calibri"/>
      <family val="2"/>
      <charset val="161"/>
    </font>
    <font>
      <b/>
      <sz val="11"/>
      <color rgb="FF000000"/>
      <name val="Calibri"/>
      <family val="2"/>
      <charset val="161"/>
      <scheme val="minor"/>
    </font>
    <font>
      <b/>
      <sz val="11"/>
      <name val="Calibri"/>
      <family val="2"/>
    </font>
    <font>
      <sz val="11"/>
      <color rgb="FFFF0000"/>
      <name val="Calibri"/>
      <family val="2"/>
      <scheme val="minor"/>
    </font>
    <font>
      <sz val="10"/>
      <name val="Arial"/>
      <family val="2"/>
    </font>
    <font>
      <sz val="11"/>
      <color theme="1"/>
      <name val="Segoe UI"/>
      <family val="2"/>
    </font>
    <font>
      <b/>
      <sz val="11"/>
      <color rgb="FFFFFFFF"/>
      <name val="Calibri"/>
      <family val="2"/>
      <charset val="161"/>
      <scheme val="minor"/>
    </font>
    <font>
      <b/>
      <sz val="12"/>
      <color rgb="FF000000"/>
      <name val="Calibri"/>
      <family val="2"/>
      <scheme val="minor"/>
    </font>
    <font>
      <sz val="10"/>
      <color rgb="FF000000"/>
      <name val="Calibri"/>
      <family val="2"/>
      <scheme val="minor"/>
    </font>
    <font>
      <sz val="12"/>
      <color rgb="FF000000"/>
      <name val="Calibri"/>
      <family val="2"/>
      <scheme val="minor"/>
    </font>
    <font>
      <sz val="11"/>
      <color rgb="FF9C0006"/>
      <name val="Calibri"/>
      <family val="2"/>
      <scheme val="minor"/>
    </font>
    <font>
      <b/>
      <u/>
      <sz val="11"/>
      <color theme="1"/>
      <name val="Calibri"/>
      <family val="2"/>
      <scheme val="minor"/>
    </font>
    <font>
      <sz val="11"/>
      <color theme="1"/>
      <name val="Calibri"/>
      <family val="2"/>
      <scheme val="minor"/>
    </font>
    <font>
      <sz val="10"/>
      <name val="Arial"/>
      <family val="2"/>
      <charset val="161"/>
    </font>
    <font>
      <sz val="10"/>
      <name val="Arial"/>
      <family val="2"/>
      <charset val="161"/>
    </font>
    <font>
      <sz val="8"/>
      <name val="Calibri"/>
      <family val="2"/>
      <scheme val="minor"/>
    </font>
  </fonts>
  <fills count="26">
    <fill>
      <patternFill patternType="none"/>
    </fill>
    <fill>
      <patternFill patternType="gray125"/>
    </fill>
    <fill>
      <patternFill patternType="solid">
        <fgColor rgb="FF002060"/>
        <bgColor indexed="64"/>
      </patternFill>
    </fill>
    <fill>
      <patternFill patternType="solid">
        <fgColor rgb="FFFFFFFF"/>
        <bgColor indexed="64"/>
      </patternFill>
    </fill>
    <fill>
      <patternFill patternType="solid">
        <fgColor rgb="FF8EA9DB"/>
        <bgColor indexed="64"/>
      </patternFill>
    </fill>
    <fill>
      <patternFill patternType="solid">
        <fgColor rgb="FFE2EFDA"/>
        <bgColor indexed="64"/>
      </patternFill>
    </fill>
    <fill>
      <patternFill patternType="solid">
        <fgColor theme="9" tint="0.79998168889431442"/>
        <bgColor indexed="64"/>
      </patternFill>
    </fill>
    <fill>
      <patternFill patternType="solid">
        <fgColor rgb="FF5B9BD5"/>
        <bgColor indexed="64"/>
      </patternFill>
    </fill>
    <fill>
      <patternFill patternType="solid">
        <fgColor rgb="FFDAEDEF"/>
        <bgColor indexed="64"/>
      </patternFill>
    </fill>
    <fill>
      <patternFill patternType="solid">
        <fgColor rgb="FFD4ECBA"/>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rgb="FFFFC7CE"/>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ABAD"/>
        <bgColor indexed="64"/>
      </patternFill>
    </fill>
    <fill>
      <patternFill patternType="solid">
        <fgColor theme="0" tint="-4.9989318521683403E-2"/>
        <bgColor indexed="64"/>
      </patternFill>
    </fill>
    <fill>
      <patternFill patternType="solid">
        <fgColor rgb="FF0062AC"/>
        <bgColor rgb="FF000000"/>
      </patternFill>
    </fill>
    <fill>
      <patternFill patternType="solid">
        <fgColor rgb="FF00B050"/>
        <bgColor rgb="FF000000"/>
      </patternFill>
    </fill>
    <fill>
      <patternFill patternType="solid">
        <fgColor rgb="FFD9D9D9"/>
        <bgColor rgb="FF000000"/>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top/>
      <bottom style="thin">
        <color rgb="FF000000"/>
      </bottom>
      <diagonal/>
    </border>
    <border>
      <left/>
      <right/>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7">
    <xf numFmtId="0" fontId="0" fillId="0" borderId="0"/>
    <xf numFmtId="0" fontId="12" fillId="0" borderId="0"/>
    <xf numFmtId="0" fontId="26" fillId="0" borderId="0"/>
    <xf numFmtId="0" fontId="32" fillId="13" borderId="0" applyNumberFormat="0" applyBorder="0" applyAlignment="0" applyProtection="0"/>
    <xf numFmtId="0" fontId="35" fillId="0" borderId="0"/>
    <xf numFmtId="0" fontId="36" fillId="0" borderId="0"/>
    <xf numFmtId="0" fontId="34" fillId="0" borderId="0"/>
  </cellStyleXfs>
  <cellXfs count="366">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center" wrapText="1"/>
    </xf>
    <xf numFmtId="0" fontId="0" fillId="0" borderId="1" xfId="0" applyBorder="1" applyAlignment="1">
      <alignment horizontal="center" vertical="center"/>
    </xf>
    <xf numFmtId="0" fontId="2" fillId="2" borderId="2" xfId="0" applyFont="1" applyFill="1" applyBorder="1" applyAlignment="1">
      <alignment horizontal="center" vertical="center" wrapText="1"/>
    </xf>
    <xf numFmtId="0" fontId="0" fillId="0" borderId="4" xfId="0" applyBorder="1" applyAlignment="1">
      <alignment horizontal="left" vertical="center" wrapText="1"/>
    </xf>
    <xf numFmtId="0" fontId="1" fillId="0" borderId="1" xfId="0" applyFont="1" applyBorder="1" applyAlignment="1">
      <alignment horizontal="left" vertical="center" wrapText="1"/>
    </xf>
    <xf numFmtId="49" fontId="2" fillId="2" borderId="5"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0" fillId="0" borderId="0" xfId="0" applyNumberFormat="1" applyAlignment="1">
      <alignment horizontal="left" vertical="top" wrapText="1"/>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top" wrapText="1"/>
    </xf>
    <xf numFmtId="0" fontId="0" fillId="0" borderId="1" xfId="0"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64" fontId="4" fillId="0" borderId="1" xfId="0" applyNumberFormat="1" applyFont="1" applyBorder="1" applyAlignment="1">
      <alignment horizontal="left" vertical="center" wrapText="1"/>
    </xf>
    <xf numFmtId="0" fontId="4" fillId="0" borderId="5" xfId="0" applyFont="1" applyBorder="1" applyAlignment="1">
      <alignment horizontal="center" vertical="center" wrapText="1"/>
    </xf>
    <xf numFmtId="0" fontId="4" fillId="0" borderId="11" xfId="0" applyFont="1" applyBorder="1" applyAlignment="1">
      <alignment horizontal="left" vertical="center" wrapText="1"/>
    </xf>
    <xf numFmtId="0" fontId="0" fillId="0" borderId="11" xfId="0" applyBorder="1" applyAlignment="1">
      <alignment horizontal="left" vertical="top"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left" vertical="center" wrapText="1"/>
    </xf>
    <xf numFmtId="0" fontId="0" fillId="0" borderId="0" xfId="0" applyAlignment="1">
      <alignment horizontal="center"/>
    </xf>
    <xf numFmtId="0" fontId="0" fillId="0" borderId="1" xfId="0" applyBorder="1" applyAlignment="1">
      <alignment vertical="center"/>
    </xf>
    <xf numFmtId="0" fontId="0" fillId="7" borderId="1" xfId="0"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1" fillId="0" borderId="0" xfId="0" applyFont="1" applyAlignment="1">
      <alignment horizontal="left" vertical="top" wrapText="1"/>
    </xf>
    <xf numFmtId="0" fontId="0" fillId="0" borderId="11" xfId="0" applyBorder="1" applyAlignment="1">
      <alignment horizontal="center" vertical="center"/>
    </xf>
    <xf numFmtId="0" fontId="0" fillId="0" borderId="11" xfId="0" applyBorder="1" applyAlignment="1">
      <alignment horizontal="center" vertical="top" wrapText="1"/>
    </xf>
    <xf numFmtId="0" fontId="4" fillId="0" borderId="0" xfId="0" applyFont="1" applyAlignment="1">
      <alignment horizontal="left" vertical="center" wrapText="1"/>
    </xf>
    <xf numFmtId="0" fontId="0" fillId="0" borderId="14" xfId="0" applyBorder="1" applyAlignment="1">
      <alignment horizontal="center" vertical="center" wrapText="1"/>
    </xf>
    <xf numFmtId="49" fontId="0" fillId="0" borderId="11" xfId="0" applyNumberFormat="1" applyBorder="1" applyAlignment="1">
      <alignment horizontal="left" vertical="top" wrapText="1"/>
    </xf>
    <xf numFmtId="0" fontId="0" fillId="0" borderId="8" xfId="0" applyBorder="1" applyAlignment="1">
      <alignment horizontal="left" vertical="center" wrapText="1"/>
    </xf>
    <xf numFmtId="0" fontId="0" fillId="7" borderId="2" xfId="0" applyFill="1" applyBorder="1" applyAlignment="1">
      <alignment horizontal="center" vertical="center" wrapText="1"/>
    </xf>
    <xf numFmtId="0" fontId="1" fillId="0" borderId="11"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center" vertical="top" wrapText="1"/>
    </xf>
    <xf numFmtId="49" fontId="0" fillId="0" borderId="14" xfId="0" applyNumberFormat="1" applyBorder="1" applyAlignment="1">
      <alignment horizontal="left" vertical="top" wrapText="1"/>
    </xf>
    <xf numFmtId="0" fontId="0" fillId="0" borderId="14" xfId="0" applyBorder="1" applyAlignment="1">
      <alignment horizontal="left" vertical="center" wrapText="1"/>
    </xf>
    <xf numFmtId="0" fontId="0" fillId="7" borderId="11" xfId="0" applyFill="1" applyBorder="1" applyAlignment="1">
      <alignment horizontal="center" vertical="center" wrapText="1"/>
    </xf>
    <xf numFmtId="49" fontId="0" fillId="0" borderId="11" xfId="0" applyNumberFormat="1" applyBorder="1" applyAlignment="1">
      <alignment horizontal="left" vertical="center" wrapText="1"/>
    </xf>
    <xf numFmtId="0" fontId="3" fillId="0" borderId="11" xfId="0" applyFont="1" applyBorder="1" applyAlignment="1">
      <alignment horizontal="left" vertical="center" wrapText="1"/>
    </xf>
    <xf numFmtId="0" fontId="0" fillId="0" borderId="14" xfId="0" applyBorder="1" applyAlignment="1">
      <alignment horizontal="center" vertical="center"/>
    </xf>
    <xf numFmtId="49" fontId="0" fillId="0" borderId="14" xfId="0" applyNumberFormat="1" applyBorder="1" applyAlignment="1">
      <alignment horizontal="left" vertical="center" wrapText="1"/>
    </xf>
    <xf numFmtId="0" fontId="4" fillId="0" borderId="14" xfId="0" applyFont="1" applyBorder="1" applyAlignment="1">
      <alignment horizontal="left" vertical="center" wrapText="1"/>
    </xf>
    <xf numFmtId="0" fontId="4" fillId="0" borderId="14" xfId="0" applyFont="1" applyBorder="1" applyAlignment="1">
      <alignment horizontal="center" vertical="center" wrapText="1"/>
    </xf>
    <xf numFmtId="0" fontId="0" fillId="7" borderId="14" xfId="0" applyFill="1" applyBorder="1" applyAlignment="1">
      <alignment horizontal="center" vertical="center" wrapText="1"/>
    </xf>
    <xf numFmtId="0" fontId="0" fillId="0" borderId="11" xfId="0" quotePrefix="1" applyBorder="1" applyAlignment="1">
      <alignment horizontal="left" vertical="top" wrapText="1"/>
    </xf>
    <xf numFmtId="0" fontId="0" fillId="0" borderId="14" xfId="0" quotePrefix="1" applyBorder="1" applyAlignment="1">
      <alignment horizontal="left" vertical="top" wrapText="1"/>
    </xf>
    <xf numFmtId="0" fontId="0" fillId="0" borderId="0" xfId="0" quotePrefix="1" applyAlignment="1">
      <alignment horizontal="left" vertical="top" wrapText="1"/>
    </xf>
    <xf numFmtId="49" fontId="0" fillId="0" borderId="1" xfId="0" applyNumberFormat="1" applyBorder="1" applyAlignment="1">
      <alignment horizontal="left" vertical="center" wrapText="1"/>
    </xf>
    <xf numFmtId="0" fontId="4" fillId="0" borderId="1" xfId="0" applyFont="1" applyBorder="1" applyAlignment="1">
      <alignment vertical="center" wrapText="1"/>
    </xf>
    <xf numFmtId="0" fontId="0" fillId="0" borderId="4" xfId="0" applyBorder="1" applyAlignment="1">
      <alignment horizontal="center" vertical="center"/>
    </xf>
    <xf numFmtId="0" fontId="10" fillId="0" borderId="1" xfId="0" applyFont="1" applyBorder="1" applyAlignment="1">
      <alignment vertical="center"/>
    </xf>
    <xf numFmtId="49" fontId="0" fillId="0" borderId="1" xfId="0" applyNumberFormat="1" applyBorder="1" applyAlignment="1">
      <alignment horizontal="center" vertical="center"/>
    </xf>
    <xf numFmtId="49" fontId="4"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11" fillId="0" borderId="1" xfId="1" applyFont="1" applyBorder="1" applyAlignment="1">
      <alignment horizontal="center" vertical="center" wrapText="1"/>
    </xf>
    <xf numFmtId="0" fontId="11" fillId="0" borderId="1" xfId="1" applyFont="1" applyBorder="1" applyAlignment="1">
      <alignment horizontal="left" vertical="center" wrapText="1"/>
    </xf>
    <xf numFmtId="0" fontId="13" fillId="0" borderId="1" xfId="1" applyFont="1" applyBorder="1" applyAlignment="1">
      <alignment horizontal="center" wrapText="1"/>
    </xf>
    <xf numFmtId="0" fontId="13" fillId="0" borderId="1" xfId="1" applyFont="1" applyBorder="1" applyAlignment="1">
      <alignment horizontal="left" wrapText="1"/>
    </xf>
    <xf numFmtId="0" fontId="11" fillId="0" borderId="1" xfId="1" applyFont="1" applyBorder="1" applyAlignment="1">
      <alignment horizontal="center" wrapText="1"/>
    </xf>
    <xf numFmtId="0" fontId="11" fillId="0" borderId="1" xfId="1" applyFont="1" applyBorder="1" applyAlignment="1">
      <alignment vertical="center" wrapText="1"/>
    </xf>
    <xf numFmtId="0" fontId="11" fillId="0" borderId="1" xfId="1" applyFont="1" applyBorder="1" applyAlignment="1">
      <alignment horizontal="left" wrapText="1"/>
    </xf>
    <xf numFmtId="49" fontId="0" fillId="0" borderId="1" xfId="0" applyNumberFormat="1" applyBorder="1" applyAlignment="1">
      <alignment horizontal="left" vertical="top" wrapText="1"/>
    </xf>
    <xf numFmtId="0" fontId="11" fillId="0" borderId="1" xfId="1" applyFont="1" applyBorder="1" applyAlignment="1">
      <alignment vertical="top" wrapText="1"/>
    </xf>
    <xf numFmtId="0" fontId="1" fillId="0" borderId="1" xfId="0" applyFont="1" applyBorder="1" applyAlignment="1">
      <alignment vertical="center" wrapText="1"/>
    </xf>
    <xf numFmtId="49" fontId="0" fillId="0" borderId="1" xfId="0" applyNumberFormat="1" applyBorder="1" applyAlignment="1">
      <alignment vertical="center" wrapText="1"/>
    </xf>
    <xf numFmtId="0" fontId="0" fillId="0" borderId="15" xfId="0" applyBorder="1" applyAlignment="1">
      <alignment horizontal="center" vertical="center"/>
    </xf>
    <xf numFmtId="0" fontId="0" fillId="0" borderId="4" xfId="0" applyBorder="1" applyAlignment="1">
      <alignment vertical="center"/>
    </xf>
    <xf numFmtId="0" fontId="5" fillId="0" borderId="1" xfId="0" quotePrefix="1" applyFont="1" applyBorder="1" applyAlignment="1">
      <alignment horizontal="left" vertical="center" wrapText="1"/>
    </xf>
    <xf numFmtId="0" fontId="0" fillId="0" borderId="1" xfId="0" applyBorder="1" applyAlignment="1">
      <alignment horizontal="center" vertical="top" wrapText="1"/>
    </xf>
    <xf numFmtId="0" fontId="0" fillId="10" borderId="1" xfId="0" applyFill="1" applyBorder="1" applyAlignment="1">
      <alignment horizontal="left" vertical="center" wrapText="1"/>
    </xf>
    <xf numFmtId="0" fontId="3" fillId="10" borderId="1" xfId="0" applyFont="1" applyFill="1" applyBorder="1" applyAlignment="1">
      <alignment horizontal="left" vertical="center" wrapText="1"/>
    </xf>
    <xf numFmtId="0" fontId="4" fillId="10" borderId="1" xfId="0" applyFont="1" applyFill="1" applyBorder="1" applyAlignment="1">
      <alignment vertical="center" wrapText="1"/>
    </xf>
    <xf numFmtId="0" fontId="4" fillId="10" borderId="1" xfId="0" applyFont="1"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left" vertical="top" wrapText="1"/>
    </xf>
    <xf numFmtId="0" fontId="0" fillId="10" borderId="1" xfId="0" applyFill="1" applyBorder="1" applyAlignment="1">
      <alignment vertical="top" wrapText="1"/>
    </xf>
    <xf numFmtId="0" fontId="3" fillId="10" borderId="1" xfId="0" applyFont="1" applyFill="1" applyBorder="1" applyAlignment="1">
      <alignment vertical="center" wrapText="1"/>
    </xf>
    <xf numFmtId="0" fontId="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4" fillId="2" borderId="2"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15" fillId="0" borderId="1" xfId="1" applyFont="1" applyBorder="1" applyAlignment="1">
      <alignment horizontal="center" vertical="center" wrapText="1"/>
    </xf>
    <xf numFmtId="0" fontId="15" fillId="0" borderId="1" xfId="1" applyFont="1" applyBorder="1" applyAlignment="1">
      <alignment horizontal="left" vertical="center" wrapText="1"/>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0" borderId="4"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8" xfId="0" applyFont="1" applyBorder="1" applyAlignment="1">
      <alignment horizontal="left"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15" fillId="0" borderId="1" xfId="0" applyFont="1" applyBorder="1" applyAlignment="1">
      <alignment vertical="center" wrapText="1"/>
    </xf>
    <xf numFmtId="0" fontId="4" fillId="0" borderId="11" xfId="0" applyFont="1" applyBorder="1" applyAlignment="1">
      <alignment horizontal="center" vertical="center"/>
    </xf>
    <xf numFmtId="0" fontId="4" fillId="0" borderId="15" xfId="0" applyFont="1" applyBorder="1" applyAlignment="1">
      <alignment horizontal="center" vertical="center"/>
    </xf>
    <xf numFmtId="0" fontId="5" fillId="0" borderId="1" xfId="0" applyFont="1" applyBorder="1" applyAlignment="1">
      <alignment vertical="center"/>
    </xf>
    <xf numFmtId="0" fontId="16" fillId="0" borderId="1" xfId="1" applyFont="1" applyBorder="1" applyAlignment="1">
      <alignment horizontal="center" wrapText="1"/>
    </xf>
    <xf numFmtId="0" fontId="16" fillId="0" borderId="1" xfId="1" applyFont="1" applyBorder="1" applyAlignment="1">
      <alignment horizontal="left" wrapText="1"/>
    </xf>
    <xf numFmtId="0" fontId="4" fillId="0" borderId="5" xfId="0" applyFont="1" applyBorder="1" applyAlignment="1">
      <alignment horizontal="left" vertical="center" wrapText="1"/>
    </xf>
    <xf numFmtId="0" fontId="0" fillId="11" borderId="1" xfId="0" applyFill="1" applyBorder="1" applyAlignment="1">
      <alignment vertical="center"/>
    </xf>
    <xf numFmtId="0" fontId="0" fillId="11" borderId="4" xfId="0" applyFill="1" applyBorder="1" applyAlignment="1">
      <alignment vertical="center"/>
    </xf>
    <xf numFmtId="0" fontId="4" fillId="10" borderId="11" xfId="0" applyFont="1" applyFill="1" applyBorder="1" applyAlignment="1">
      <alignment horizontal="left" vertical="center" wrapText="1"/>
    </xf>
    <xf numFmtId="0" fontId="0" fillId="10" borderId="4" xfId="0" applyFill="1" applyBorder="1" applyAlignment="1">
      <alignment vertical="center" wrapText="1"/>
    </xf>
    <xf numFmtId="0" fontId="0" fillId="10" borderId="3" xfId="0" applyFill="1" applyBorder="1" applyAlignment="1">
      <alignment horizontal="left" vertical="center" wrapText="1"/>
    </xf>
    <xf numFmtId="0" fontId="11" fillId="0" borderId="3" xfId="1" applyFont="1" applyBorder="1" applyAlignment="1">
      <alignment horizontal="center" vertical="center" wrapText="1"/>
    </xf>
    <xf numFmtId="0" fontId="0" fillId="10" borderId="3" xfId="0" applyFill="1" applyBorder="1" applyAlignment="1">
      <alignment horizontal="center" vertical="center" wrapText="1"/>
    </xf>
    <xf numFmtId="0" fontId="4" fillId="0" borderId="3" xfId="0" applyFont="1" applyBorder="1" applyAlignment="1">
      <alignment horizontal="left" vertical="center" wrapText="1"/>
    </xf>
    <xf numFmtId="0" fontId="4" fillId="0" borderId="16" xfId="0"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4" fillId="0" borderId="2" xfId="0" applyFont="1" applyBorder="1" applyAlignment="1">
      <alignment vertical="center" wrapText="1"/>
    </xf>
    <xf numFmtId="0" fontId="17" fillId="0" borderId="1" xfId="0" applyFont="1" applyBorder="1" applyAlignment="1">
      <alignment vertical="center" wrapText="1"/>
    </xf>
    <xf numFmtId="0" fontId="17" fillId="0" borderId="2" xfId="0" applyFont="1" applyBorder="1" applyAlignment="1">
      <alignment vertical="center" wrapText="1"/>
    </xf>
    <xf numFmtId="0" fontId="16" fillId="0" borderId="1" xfId="1" applyFont="1" applyBorder="1" applyAlignment="1">
      <alignment horizontal="center" vertical="center" wrapText="1"/>
    </xf>
    <xf numFmtId="0" fontId="0" fillId="0" borderId="11" xfId="0" applyBorder="1" applyAlignment="1">
      <alignment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vertical="center"/>
    </xf>
    <xf numFmtId="0" fontId="0" fillId="0" borderId="8" xfId="0" applyBorder="1" applyAlignment="1">
      <alignment horizontal="center" vertical="center" wrapText="1"/>
    </xf>
    <xf numFmtId="0" fontId="0" fillId="0" borderId="9" xfId="0" applyBorder="1" applyAlignment="1">
      <alignment horizontal="left" vertical="center" wrapText="1"/>
    </xf>
    <xf numFmtId="0" fontId="0" fillId="0" borderId="17" xfId="0" applyBorder="1" applyAlignment="1">
      <alignment horizontal="center" vertical="center"/>
    </xf>
    <xf numFmtId="0" fontId="0" fillId="0" borderId="18" xfId="0" applyBorder="1" applyAlignment="1">
      <alignment vertical="center"/>
    </xf>
    <xf numFmtId="0" fontId="0" fillId="0" borderId="18" xfId="0" applyBorder="1" applyAlignment="1">
      <alignment horizontal="center" vertical="center" wrapText="1"/>
    </xf>
    <xf numFmtId="0" fontId="0" fillId="0" borderId="3" xfId="0" applyBorder="1" applyAlignment="1">
      <alignment horizontal="center" vertical="center"/>
    </xf>
    <xf numFmtId="0" fontId="13" fillId="0" borderId="1" xfId="0" applyFont="1" applyBorder="1" applyAlignment="1">
      <alignment horizontal="center" vertical="center" wrapText="1"/>
    </xf>
    <xf numFmtId="0" fontId="13" fillId="0" borderId="7" xfId="0" applyFont="1" applyBorder="1" applyAlignment="1">
      <alignment horizontal="left"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1" fillId="0" borderId="3" xfId="1" applyFont="1" applyBorder="1" applyAlignment="1">
      <alignment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3" xfId="0" applyFont="1" applyBorder="1" applyAlignment="1">
      <alignment horizontal="left" vertical="center" wrapText="1"/>
    </xf>
    <xf numFmtId="0" fontId="18" fillId="0" borderId="1" xfId="0" applyFont="1" applyBorder="1" applyAlignment="1">
      <alignment horizontal="left" vertical="center" wrapText="1"/>
    </xf>
    <xf numFmtId="0" fontId="0" fillId="0" borderId="0" xfId="0" applyAlignment="1">
      <alignment vertical="center" wrapText="1"/>
    </xf>
    <xf numFmtId="0" fontId="19" fillId="0" borderId="2" xfId="0" applyFont="1" applyBorder="1" applyAlignment="1">
      <alignment vertical="center" wrapText="1"/>
    </xf>
    <xf numFmtId="0" fontId="0" fillId="0" borderId="12"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0" fontId="20" fillId="0" borderId="1" xfId="0" applyFont="1" applyBorder="1" applyAlignment="1">
      <alignment vertical="center" wrapText="1"/>
    </xf>
    <xf numFmtId="0" fontId="16" fillId="0" borderId="1" xfId="1" applyFont="1" applyBorder="1" applyAlignment="1">
      <alignment horizontal="left" vertical="center" wrapText="1"/>
    </xf>
    <xf numFmtId="0" fontId="16" fillId="0" borderId="1" xfId="0" applyFont="1" applyBorder="1" applyAlignment="1">
      <alignment horizontal="left" vertical="center" wrapText="1"/>
    </xf>
    <xf numFmtId="0" fontId="13" fillId="0" borderId="1" xfId="1" applyFont="1" applyBorder="1" applyAlignment="1">
      <alignment horizontal="left" vertical="center" wrapText="1"/>
    </xf>
    <xf numFmtId="0" fontId="5" fillId="0" borderId="1" xfId="0" applyFont="1" applyBorder="1" applyAlignment="1">
      <alignment horizontal="left" vertical="center" wrapText="1"/>
    </xf>
    <xf numFmtId="0" fontId="13" fillId="0" borderId="1" xfId="1" applyFont="1" applyBorder="1" applyAlignment="1">
      <alignment vertical="top" wrapText="1"/>
    </xf>
    <xf numFmtId="0" fontId="13" fillId="0" borderId="2" xfId="1" quotePrefix="1" applyFont="1" applyBorder="1" applyAlignment="1">
      <alignment vertical="center" wrapText="1"/>
    </xf>
    <xf numFmtId="0" fontId="21" fillId="0" borderId="1" xfId="1"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1" applyFont="1" applyBorder="1" applyAlignment="1">
      <alignment horizontal="left" wrapText="1"/>
    </xf>
    <xf numFmtId="0" fontId="22" fillId="0" borderId="1" xfId="1" applyFont="1" applyBorder="1" applyAlignment="1">
      <alignment horizontal="left" wrapText="1"/>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0" applyFont="1" applyBorder="1" applyAlignment="1">
      <alignment horizontal="left" vertical="center" wrapText="1"/>
    </xf>
    <xf numFmtId="0" fontId="23" fillId="0" borderId="1" xfId="0" quotePrefix="1" applyFont="1" applyBorder="1" applyAlignment="1">
      <alignment horizontal="left" vertical="center" wrapText="1"/>
    </xf>
    <xf numFmtId="0" fontId="22" fillId="0" borderId="1" xfId="1" applyFont="1" applyBorder="1" applyAlignment="1">
      <alignment vertical="top" wrapText="1"/>
    </xf>
    <xf numFmtId="0" fontId="22" fillId="0" borderId="2" xfId="1" quotePrefix="1" applyFont="1" applyBorder="1" applyAlignment="1">
      <alignment vertical="center" wrapText="1"/>
    </xf>
    <xf numFmtId="0" fontId="22" fillId="0" borderId="2" xfId="1" applyFont="1" applyBorder="1" applyAlignment="1">
      <alignment vertical="center" wrapText="1"/>
    </xf>
    <xf numFmtId="0" fontId="22" fillId="0" borderId="3" xfId="1" applyFont="1" applyBorder="1" applyAlignment="1">
      <alignment vertical="center" wrapText="1"/>
    </xf>
    <xf numFmtId="0" fontId="22" fillId="0" borderId="1" xfId="1" quotePrefix="1" applyFont="1" applyBorder="1" applyAlignment="1">
      <alignment horizontal="left" wrapText="1"/>
    </xf>
    <xf numFmtId="0" fontId="22" fillId="0" borderId="1" xfId="0" applyFont="1" applyBorder="1" applyAlignment="1">
      <alignment horizontal="left" vertical="center" wrapText="1"/>
    </xf>
    <xf numFmtId="0" fontId="13" fillId="0" borderId="1" xfId="1" quotePrefix="1" applyFont="1" applyBorder="1" applyAlignment="1">
      <alignment vertical="center" wrapText="1"/>
    </xf>
    <xf numFmtId="0" fontId="22" fillId="0" borderId="1" xfId="1" quotePrefix="1" applyFont="1" applyBorder="1" applyAlignment="1">
      <alignment vertical="center" wrapText="1"/>
    </xf>
    <xf numFmtId="0" fontId="0" fillId="10" borderId="1" xfId="0" quotePrefix="1" applyFill="1" applyBorder="1" applyAlignment="1">
      <alignment horizontal="left" vertical="center" wrapText="1"/>
    </xf>
    <xf numFmtId="0" fontId="11" fillId="0" borderId="2" xfId="1" applyFont="1" applyBorder="1" applyAlignment="1">
      <alignment horizontal="center" vertical="center" wrapText="1"/>
    </xf>
    <xf numFmtId="0" fontId="0" fillId="10" borderId="2" xfId="0"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49" fontId="0" fillId="0" borderId="11" xfId="0" applyNumberFormat="1" applyBorder="1" applyAlignment="1">
      <alignment vertical="center" wrapText="1"/>
    </xf>
    <xf numFmtId="0" fontId="11" fillId="0" borderId="11"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11" xfId="1" applyFont="1" applyBorder="1" applyAlignment="1">
      <alignment horizontal="center" vertical="center" wrapText="1"/>
    </xf>
    <xf numFmtId="0" fontId="0" fillId="10" borderId="11" xfId="0" applyFill="1" applyBorder="1" applyAlignment="1">
      <alignment horizontal="center" vertical="center" wrapText="1"/>
    </xf>
    <xf numFmtId="0" fontId="0" fillId="10" borderId="4" xfId="0" applyFill="1" applyBorder="1" applyAlignment="1">
      <alignment horizontal="left" vertical="center" wrapText="1"/>
    </xf>
    <xf numFmtId="0" fontId="13" fillId="0" borderId="3" xfId="1" applyFont="1" applyBorder="1" applyAlignment="1">
      <alignment vertical="center" wrapText="1"/>
    </xf>
    <xf numFmtId="0" fontId="24" fillId="0" borderId="3" xfId="1" applyFont="1" applyBorder="1" applyAlignment="1">
      <alignment vertical="center" wrapText="1"/>
    </xf>
    <xf numFmtId="0" fontId="11" fillId="0" borderId="7" xfId="0" applyFont="1" applyBorder="1" applyAlignment="1">
      <alignment horizontal="left" wrapText="1"/>
    </xf>
    <xf numFmtId="0" fontId="24" fillId="0" borderId="7" xfId="0" applyFont="1" applyBorder="1" applyAlignment="1">
      <alignment horizontal="left" wrapText="1"/>
    </xf>
    <xf numFmtId="0" fontId="0" fillId="0" borderId="9" xfId="0" applyBorder="1" applyAlignment="1">
      <alignment horizontal="center" vertical="center" wrapText="1"/>
    </xf>
    <xf numFmtId="0" fontId="10" fillId="0" borderId="1" xfId="0" applyFont="1" applyBorder="1" applyAlignment="1">
      <alignment horizontal="center" vertical="center"/>
    </xf>
    <xf numFmtId="0" fontId="11" fillId="0" borderId="7" xfId="0" applyFont="1" applyBorder="1" applyAlignment="1">
      <alignment horizontal="center" vertical="center" wrapText="1"/>
    </xf>
    <xf numFmtId="0" fontId="5" fillId="0" borderId="1" xfId="0" quotePrefix="1" applyFont="1" applyBorder="1" applyAlignment="1">
      <alignment vertical="center" wrapText="1"/>
    </xf>
    <xf numFmtId="0" fontId="5" fillId="0" borderId="1" xfId="0" applyFont="1" applyBorder="1" applyAlignment="1">
      <alignment vertical="center" wrapText="1"/>
    </xf>
    <xf numFmtId="0" fontId="4" fillId="12" borderId="1" xfId="0" applyFont="1" applyFill="1" applyBorder="1" applyAlignment="1">
      <alignment horizontal="left" vertical="center" wrapText="1"/>
    </xf>
    <xf numFmtId="0" fontId="11" fillId="0" borderId="2" xfId="1" applyFont="1" applyBorder="1" applyAlignment="1">
      <alignment vertical="center" wrapText="1"/>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5" fillId="0" borderId="1" xfId="0" applyFont="1" applyBorder="1" applyAlignment="1">
      <alignment horizontal="left" vertical="center"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13" fillId="0" borderId="1" xfId="1" quotePrefix="1" applyFont="1" applyBorder="1" applyAlignment="1">
      <alignment vertical="top" wrapText="1"/>
    </xf>
    <xf numFmtId="0" fontId="22" fillId="0" borderId="1" xfId="1" quotePrefix="1" applyFont="1" applyBorder="1" applyAlignment="1">
      <alignment vertical="top" wrapText="1"/>
    </xf>
    <xf numFmtId="0" fontId="13" fillId="0" borderId="1" xfId="1" quotePrefix="1" applyFont="1" applyBorder="1" applyAlignment="1">
      <alignment horizontal="left" vertical="center" wrapText="1"/>
    </xf>
    <xf numFmtId="0" fontId="22" fillId="0" borderId="1" xfId="1" quotePrefix="1" applyFont="1" applyBorder="1" applyAlignment="1">
      <alignment horizontal="left" vertical="center" wrapText="1"/>
    </xf>
    <xf numFmtId="0" fontId="13" fillId="0" borderId="1" xfId="1" quotePrefix="1" applyFont="1" applyBorder="1" applyAlignment="1">
      <alignment horizontal="left" wrapText="1"/>
    </xf>
    <xf numFmtId="0" fontId="16" fillId="0" borderId="1" xfId="1" quotePrefix="1" applyFont="1" applyBorder="1" applyAlignment="1">
      <alignment horizontal="left" vertical="center" wrapText="1"/>
    </xf>
    <xf numFmtId="0" fontId="21" fillId="0" borderId="1" xfId="1" quotePrefix="1" applyFont="1" applyBorder="1" applyAlignment="1">
      <alignment horizontal="left" vertical="center" wrapText="1"/>
    </xf>
    <xf numFmtId="0" fontId="13" fillId="0" borderId="2" xfId="1" applyFont="1" applyBorder="1" applyAlignment="1">
      <alignment vertical="center" wrapText="1"/>
    </xf>
    <xf numFmtId="49" fontId="0" fillId="0" borderId="0" xfId="0" applyNumberFormat="1" applyAlignment="1">
      <alignment vertical="center" wrapText="1"/>
    </xf>
    <xf numFmtId="0" fontId="11" fillId="0" borderId="0" xfId="0" applyFont="1" applyAlignment="1">
      <alignment horizontal="left" vertical="center" wrapText="1"/>
    </xf>
    <xf numFmtId="0" fontId="11" fillId="0" borderId="1" xfId="0" quotePrefix="1" applyFont="1" applyBorder="1" applyAlignment="1">
      <alignment horizontal="left" vertical="center" wrapText="1"/>
    </xf>
    <xf numFmtId="0" fontId="13" fillId="0" borderId="1" xfId="0" applyFont="1" applyBorder="1" applyAlignment="1">
      <alignment vertical="center" wrapText="1"/>
    </xf>
    <xf numFmtId="0" fontId="2" fillId="2" borderId="1" xfId="0" applyFont="1" applyFill="1" applyBorder="1" applyAlignment="1">
      <alignment vertical="center" wrapText="1"/>
    </xf>
    <xf numFmtId="0" fontId="18" fillId="0" borderId="1" xfId="0" applyFont="1" applyBorder="1" applyAlignment="1">
      <alignment horizontal="center" vertical="center" wrapText="1"/>
    </xf>
    <xf numFmtId="0" fontId="18" fillId="0" borderId="1" xfId="1" applyFont="1" applyBorder="1" applyAlignment="1">
      <alignment horizontal="center" vertical="center" wrapText="1"/>
    </xf>
    <xf numFmtId="0" fontId="27" fillId="0" borderId="1" xfId="0" applyFont="1" applyBorder="1" applyAlignment="1">
      <alignment vertical="center" wrapText="1"/>
    </xf>
    <xf numFmtId="0" fontId="24" fillId="0" borderId="1" xfId="0" applyFont="1" applyBorder="1" applyAlignment="1">
      <alignment horizontal="left" vertical="center" wrapText="1"/>
    </xf>
    <xf numFmtId="0" fontId="24" fillId="0" borderId="1" xfId="1" applyFont="1" applyBorder="1" applyAlignment="1">
      <alignment horizontal="left" vertical="center" wrapText="1"/>
    </xf>
    <xf numFmtId="0" fontId="0" fillId="0" borderId="1" xfId="0" applyBorder="1" applyAlignment="1">
      <alignment vertical="center" wrapText="1"/>
    </xf>
    <xf numFmtId="0" fontId="18" fillId="0" borderId="1" xfId="0" applyFont="1" applyBorder="1" applyAlignment="1">
      <alignment vertical="center" wrapText="1"/>
    </xf>
    <xf numFmtId="164" fontId="4" fillId="0" borderId="1" xfId="0" applyNumberFormat="1" applyFont="1" applyBorder="1" applyAlignment="1">
      <alignment vertical="center" wrapText="1"/>
    </xf>
    <xf numFmtId="0" fontId="24" fillId="0" borderId="1" xfId="0" applyFont="1" applyBorder="1" applyAlignment="1">
      <alignment vertical="center" wrapText="1"/>
    </xf>
    <xf numFmtId="0" fontId="24" fillId="0" borderId="1" xfId="1" applyFont="1" applyBorder="1" applyAlignment="1">
      <alignment vertical="center" wrapText="1"/>
    </xf>
    <xf numFmtId="0" fontId="24" fillId="0" borderId="1" xfId="1" quotePrefix="1" applyFont="1" applyBorder="1" applyAlignment="1">
      <alignment vertical="center" wrapText="1"/>
    </xf>
    <xf numFmtId="0" fontId="11" fillId="0" borderId="1" xfId="0" applyFont="1" applyBorder="1" applyAlignment="1">
      <alignment vertical="center" wrapText="1"/>
    </xf>
    <xf numFmtId="0" fontId="0" fillId="14" borderId="0" xfId="0" applyFill="1"/>
    <xf numFmtId="49" fontId="2" fillId="2" borderId="1" xfId="0" applyNumberFormat="1" applyFont="1" applyFill="1" applyBorder="1" applyAlignment="1">
      <alignment vertical="center" wrapText="1"/>
    </xf>
    <xf numFmtId="0" fontId="28" fillId="2" borderId="1" xfId="0" applyFont="1" applyFill="1" applyBorder="1" applyAlignment="1">
      <alignment vertical="center" wrapText="1"/>
    </xf>
    <xf numFmtId="0" fontId="24" fillId="0" borderId="1" xfId="0" quotePrefix="1" applyFont="1" applyBorder="1" applyAlignment="1">
      <alignment vertical="center" wrapText="1"/>
    </xf>
    <xf numFmtId="0" fontId="11" fillId="0" borderId="1" xfId="0" quotePrefix="1" applyFont="1" applyBorder="1" applyAlignment="1">
      <alignment vertical="center" wrapText="1"/>
    </xf>
    <xf numFmtId="0" fontId="11" fillId="0" borderId="1" xfId="1" quotePrefix="1" applyFont="1" applyBorder="1" applyAlignment="1">
      <alignment vertical="center" wrapText="1"/>
    </xf>
    <xf numFmtId="0" fontId="0" fillId="14" borderId="0" xfId="0" applyFill="1" applyAlignment="1">
      <alignment horizontal="center" vertical="center"/>
    </xf>
    <xf numFmtId="0" fontId="30" fillId="16" borderId="22" xfId="0" applyFont="1" applyFill="1" applyBorder="1" applyAlignment="1">
      <alignment vertical="center" wrapText="1"/>
    </xf>
    <xf numFmtId="0" fontId="30" fillId="17" borderId="25" xfId="0" applyFont="1" applyFill="1" applyBorder="1" applyAlignment="1">
      <alignment vertical="center" wrapText="1"/>
    </xf>
    <xf numFmtId="0" fontId="31" fillId="0" borderId="25" xfId="0" applyFont="1" applyBorder="1" applyAlignment="1">
      <alignment vertical="center" wrapText="1"/>
    </xf>
    <xf numFmtId="0" fontId="31" fillId="16" borderId="26" xfId="0" applyFont="1" applyFill="1" applyBorder="1" applyAlignment="1">
      <alignment horizontal="center" vertical="center" wrapText="1"/>
    </xf>
    <xf numFmtId="0" fontId="0" fillId="0" borderId="4" xfId="0" applyBorder="1"/>
    <xf numFmtId="0" fontId="31" fillId="17" borderId="26" xfId="0" applyFont="1" applyFill="1" applyBorder="1" applyAlignment="1">
      <alignment horizontal="center" vertical="center" wrapText="1"/>
    </xf>
    <xf numFmtId="0" fontId="31" fillId="0" borderId="27" xfId="0" applyFont="1" applyBorder="1" applyAlignment="1">
      <alignment vertical="center" wrapText="1"/>
    </xf>
    <xf numFmtId="0" fontId="31" fillId="17" borderId="28" xfId="0" applyFont="1" applyFill="1" applyBorder="1" applyAlignment="1">
      <alignment horizontal="center" vertical="center" wrapText="1"/>
    </xf>
    <xf numFmtId="0" fontId="31" fillId="16" borderId="29" xfId="0" applyFont="1" applyFill="1" applyBorder="1" applyAlignment="1">
      <alignment horizontal="center" vertical="center" wrapText="1"/>
    </xf>
    <xf numFmtId="0" fontId="31" fillId="0" borderId="0" xfId="0" applyFont="1" applyAlignment="1">
      <alignment vertical="center" wrapText="1"/>
    </xf>
    <xf numFmtId="0" fontId="31" fillId="0" borderId="0" xfId="0" applyFont="1" applyAlignment="1">
      <alignment horizontal="center" vertical="center" wrapText="1"/>
    </xf>
    <xf numFmtId="0" fontId="29" fillId="0" borderId="0" xfId="0" applyFont="1" applyAlignment="1">
      <alignment vertical="center" wrapText="1"/>
    </xf>
    <xf numFmtId="0" fontId="31" fillId="0" borderId="29" xfId="0" applyFont="1" applyBorder="1" applyAlignment="1">
      <alignment horizontal="center" vertical="center" wrapText="1"/>
    </xf>
    <xf numFmtId="0" fontId="0" fillId="18" borderId="0" xfId="0" applyFill="1" applyAlignment="1">
      <alignment horizontal="center"/>
    </xf>
    <xf numFmtId="0" fontId="0" fillId="18" borderId="0" xfId="0" applyFill="1"/>
    <xf numFmtId="0" fontId="0" fillId="15" borderId="9" xfId="0" applyFill="1" applyBorder="1"/>
    <xf numFmtId="0" fontId="0" fillId="0" borderId="9" xfId="0" applyBorder="1"/>
    <xf numFmtId="0" fontId="33" fillId="0" borderId="0" xfId="0" applyFont="1"/>
    <xf numFmtId="0" fontId="0" fillId="0" borderId="4" xfId="0" applyBorder="1" applyAlignment="1">
      <alignment horizontal="left" vertical="center"/>
    </xf>
    <xf numFmtId="0" fontId="4" fillId="21" borderId="1" xfId="0" applyFont="1" applyFill="1" applyBorder="1" applyAlignment="1">
      <alignment vertical="center" wrapText="1"/>
    </xf>
    <xf numFmtId="0" fontId="4" fillId="21" borderId="1" xfId="0" applyFont="1" applyFill="1" applyBorder="1" applyAlignment="1">
      <alignment horizontal="center" vertical="center" wrapText="1"/>
    </xf>
    <xf numFmtId="0" fontId="28"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0" fillId="14" borderId="0" xfId="0" applyFill="1" applyAlignment="1">
      <alignment horizontal="left" vertical="center"/>
    </xf>
    <xf numFmtId="0" fontId="34" fillId="0" borderId="0" xfId="6"/>
    <xf numFmtId="0" fontId="34" fillId="0" borderId="0" xfId="6" applyAlignment="1">
      <alignment horizontal="center"/>
    </xf>
    <xf numFmtId="0" fontId="8" fillId="0" borderId="31" xfId="6" applyFont="1" applyBorder="1" applyAlignment="1">
      <alignment vertical="center" wrapText="1" readingOrder="1"/>
    </xf>
    <xf numFmtId="0" fontId="9" fillId="9" borderId="11" xfId="6" applyFont="1" applyFill="1" applyBorder="1" applyAlignment="1">
      <alignment horizontal="center" vertical="center" wrapText="1" readingOrder="1"/>
    </xf>
    <xf numFmtId="0" fontId="8" fillId="9" borderId="11" xfId="6" applyFont="1" applyFill="1" applyBorder="1" applyAlignment="1">
      <alignment horizontal="left" vertical="center" readingOrder="1"/>
    </xf>
    <xf numFmtId="0" fontId="8" fillId="0" borderId="14" xfId="6" applyFont="1" applyBorder="1" applyAlignment="1">
      <alignment horizontal="left" vertical="center" wrapText="1" readingOrder="1"/>
    </xf>
    <xf numFmtId="0" fontId="8" fillId="0" borderId="11" xfId="6" applyFont="1" applyBorder="1" applyAlignment="1">
      <alignment horizontal="left" vertical="center" wrapText="1" readingOrder="1"/>
    </xf>
    <xf numFmtId="0" fontId="9" fillId="9" borderId="12" xfId="6" applyFont="1" applyFill="1" applyBorder="1" applyAlignment="1">
      <alignment horizontal="center" vertical="center" wrapText="1" readingOrder="1"/>
    </xf>
    <xf numFmtId="0" fontId="8" fillId="9" borderId="12" xfId="6" applyFont="1" applyFill="1" applyBorder="1" applyAlignment="1">
      <alignment horizontal="left" vertical="center" readingOrder="1"/>
    </xf>
    <xf numFmtId="0" fontId="9" fillId="3" borderId="15" xfId="6" applyFont="1" applyFill="1" applyBorder="1" applyAlignment="1">
      <alignment horizontal="center" vertical="center" wrapText="1" readingOrder="1"/>
    </xf>
    <xf numFmtId="0" fontId="7" fillId="8" borderId="14" xfId="6" applyFont="1" applyFill="1" applyBorder="1" applyAlignment="1">
      <alignment horizontal="center" vertical="center" wrapText="1" readingOrder="1"/>
    </xf>
    <xf numFmtId="0" fontId="7" fillId="8" borderId="14" xfId="6" applyFont="1" applyFill="1" applyBorder="1" applyAlignment="1">
      <alignment horizontal="center" vertical="center" readingOrder="1"/>
    </xf>
    <xf numFmtId="0" fontId="7" fillId="8" borderId="11" xfId="6" applyFont="1" applyFill="1" applyBorder="1" applyAlignment="1">
      <alignment horizontal="center" vertical="center" wrapText="1" readingOrder="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9" fillId="3" borderId="14" xfId="6" applyFont="1" applyFill="1" applyBorder="1" applyAlignment="1">
      <alignment horizontal="center" vertical="center" wrapText="1" readingOrder="1"/>
    </xf>
    <xf numFmtId="0" fontId="8" fillId="3" borderId="11" xfId="6" applyFont="1" applyFill="1" applyBorder="1" applyAlignment="1">
      <alignment horizontal="left" vertical="center" readingOrder="1"/>
    </xf>
    <xf numFmtId="0" fontId="9" fillId="3" borderId="11" xfId="6" applyFont="1" applyFill="1" applyBorder="1" applyAlignment="1">
      <alignment horizontal="center" vertical="center" wrapText="1" readingOrder="1"/>
    </xf>
    <xf numFmtId="0" fontId="31" fillId="0" borderId="28" xfId="0" applyFont="1" applyBorder="1" applyAlignment="1">
      <alignment horizontal="center" vertical="center" wrapText="1"/>
    </xf>
    <xf numFmtId="0" fontId="31" fillId="18" borderId="0" xfId="0" applyFont="1" applyFill="1" applyAlignment="1">
      <alignment horizontal="center" vertical="center" wrapText="1"/>
    </xf>
    <xf numFmtId="0" fontId="31" fillId="17" borderId="1" xfId="0" applyFont="1" applyFill="1" applyBorder="1" applyAlignment="1">
      <alignment horizontal="center" vertical="center" wrapText="1"/>
    </xf>
    <xf numFmtId="0" fontId="31" fillId="16" borderId="1" xfId="0" applyFont="1" applyFill="1" applyBorder="1" applyAlignment="1">
      <alignment horizontal="center" vertical="center" wrapText="1"/>
    </xf>
    <xf numFmtId="49" fontId="11" fillId="0" borderId="1" xfId="1" applyNumberFormat="1" applyFont="1" applyBorder="1" applyAlignment="1">
      <alignment vertical="center" wrapText="1"/>
    </xf>
    <xf numFmtId="49" fontId="24" fillId="0" borderId="1" xfId="1" applyNumberFormat="1" applyFont="1" applyBorder="1" applyAlignment="1">
      <alignment vertical="center" wrapText="1"/>
    </xf>
    <xf numFmtId="0" fontId="0" fillId="14" borderId="0" xfId="0" applyFill="1" applyAlignment="1">
      <alignment wrapText="1"/>
    </xf>
    <xf numFmtId="0" fontId="1" fillId="4" borderId="1" xfId="0" applyFont="1" applyFill="1" applyBorder="1" applyAlignment="1">
      <alignment horizontal="left" vertical="center"/>
    </xf>
    <xf numFmtId="0" fontId="1" fillId="6" borderId="1" xfId="0" applyFont="1" applyFill="1" applyBorder="1"/>
    <xf numFmtId="0" fontId="0" fillId="6" borderId="1" xfId="0" applyFill="1" applyBorder="1"/>
    <xf numFmtId="0" fontId="0" fillId="0" borderId="1" xfId="0" applyBorder="1" applyAlignment="1">
      <alignment horizontal="center"/>
    </xf>
    <xf numFmtId="0" fontId="0" fillId="0" borderId="1" xfId="0" applyBorder="1"/>
    <xf numFmtId="0" fontId="0" fillId="23" borderId="1" xfId="0" applyFill="1" applyBorder="1"/>
    <xf numFmtId="0" fontId="0" fillId="24" borderId="1" xfId="0" applyFill="1" applyBorder="1"/>
    <xf numFmtId="0" fontId="0" fillId="0" borderId="5" xfId="0" applyBorder="1"/>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4"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0" fillId="22" borderId="4" xfId="0" applyFill="1" applyBorder="1" applyAlignment="1">
      <alignment horizontal="center" vertical="center" wrapText="1"/>
    </xf>
    <xf numFmtId="0" fontId="0" fillId="22" borderId="6" xfId="0" applyFill="1" applyBorder="1" applyAlignment="1">
      <alignment horizontal="center" vertical="center" wrapText="1"/>
    </xf>
    <xf numFmtId="0" fontId="0" fillId="22" borderId="5" xfId="0" applyFill="1" applyBorder="1" applyAlignment="1">
      <alignment horizontal="center" vertical="center" wrapText="1"/>
    </xf>
    <xf numFmtId="0" fontId="0" fillId="0" borderId="38" xfId="0" applyBorder="1" applyAlignment="1">
      <alignment horizontal="left" vertical="center"/>
    </xf>
    <xf numFmtId="0" fontId="0" fillId="0" borderId="39" xfId="0" applyBorder="1" applyAlignment="1">
      <alignment horizontal="left" vertical="center"/>
    </xf>
    <xf numFmtId="0" fontId="0" fillId="0" borderId="40" xfId="0" applyBorder="1" applyAlignment="1">
      <alignment horizontal="left" vertical="center"/>
    </xf>
    <xf numFmtId="0" fontId="1" fillId="4" borderId="4"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1" fillId="4" borderId="4" xfId="0" applyFont="1" applyFill="1" applyBorder="1" applyAlignment="1">
      <alignment horizontal="left" vertical="center"/>
    </xf>
    <xf numFmtId="0" fontId="1" fillId="4" borderId="6" xfId="0" applyFont="1" applyFill="1" applyBorder="1" applyAlignment="1">
      <alignment horizontal="left" vertical="center"/>
    </xf>
    <xf numFmtId="0" fontId="1" fillId="4" borderId="5" xfId="0" applyFont="1" applyFill="1" applyBorder="1" applyAlignment="1">
      <alignment horizontal="left" vertical="center"/>
    </xf>
    <xf numFmtId="0" fontId="1" fillId="16" borderId="1" xfId="0" applyFont="1" applyFill="1" applyBorder="1" applyAlignment="1">
      <alignment horizontal="center"/>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0" fillId="0" borderId="36"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xf>
    <xf numFmtId="0" fontId="0" fillId="0" borderId="11" xfId="0" applyBorder="1" applyAlignment="1">
      <alignment horizontal="left" vertical="center"/>
    </xf>
    <xf numFmtId="0" fontId="6" fillId="19" borderId="15" xfId="6" applyFont="1" applyFill="1" applyBorder="1" applyAlignment="1">
      <alignment horizontal="center" vertical="center" wrapText="1" readingOrder="1"/>
    </xf>
    <xf numFmtId="0" fontId="6" fillId="19" borderId="30" xfId="6" applyFont="1" applyFill="1" applyBorder="1" applyAlignment="1">
      <alignment horizontal="center" vertical="center" wrapText="1" readingOrder="1"/>
    </xf>
    <xf numFmtId="0" fontId="6" fillId="19" borderId="13" xfId="6" applyFont="1" applyFill="1" applyBorder="1" applyAlignment="1">
      <alignment horizontal="center" vertical="center" wrapText="1" readingOrder="1"/>
    </xf>
    <xf numFmtId="0" fontId="8" fillId="3" borderId="11" xfId="6" applyFont="1" applyFill="1" applyBorder="1" applyAlignment="1">
      <alignment horizontal="left" vertical="center" readingOrder="1"/>
    </xf>
    <xf numFmtId="0" fontId="9" fillId="3" borderId="11" xfId="6" applyFont="1" applyFill="1" applyBorder="1" applyAlignment="1">
      <alignment horizontal="center" vertical="center" wrapText="1" readingOrder="1"/>
    </xf>
    <xf numFmtId="0" fontId="6" fillId="20" borderId="15" xfId="6" applyFont="1" applyFill="1" applyBorder="1" applyAlignment="1">
      <alignment horizontal="center" vertical="center" wrapText="1" readingOrder="1"/>
    </xf>
    <xf numFmtId="0" fontId="6" fillId="20" borderId="30" xfId="6" applyFont="1" applyFill="1" applyBorder="1" applyAlignment="1">
      <alignment horizontal="center" vertical="center" wrapText="1" readingOrder="1"/>
    </xf>
    <xf numFmtId="0" fontId="8" fillId="0" borderId="35" xfId="6" applyFont="1" applyBorder="1" applyAlignment="1">
      <alignment horizontal="center" vertical="center" wrapText="1" readingOrder="1"/>
    </xf>
    <xf numFmtId="0" fontId="8" fillId="0" borderId="34" xfId="6" applyFont="1" applyBorder="1" applyAlignment="1">
      <alignment horizontal="center" vertical="center" wrapText="1" readingOrder="1"/>
    </xf>
    <xf numFmtId="0" fontId="8" fillId="0" borderId="33" xfId="6" applyFont="1" applyBorder="1" applyAlignment="1">
      <alignment horizontal="center" vertical="center" wrapText="1" readingOrder="1"/>
    </xf>
    <xf numFmtId="0" fontId="9" fillId="3" borderId="13" xfId="6" applyFont="1" applyFill="1" applyBorder="1" applyAlignment="1">
      <alignment horizontal="center" vertical="center" wrapText="1" readingOrder="1"/>
    </xf>
    <xf numFmtId="0" fontId="9" fillId="3" borderId="14" xfId="6" applyFont="1" applyFill="1" applyBorder="1" applyAlignment="1">
      <alignment horizontal="center" vertical="center" wrapText="1" readingOrder="1"/>
    </xf>
    <xf numFmtId="0" fontId="9" fillId="3" borderId="32" xfId="6" applyFont="1" applyFill="1" applyBorder="1" applyAlignment="1">
      <alignment horizontal="center" vertical="center" wrapText="1" readingOrder="1"/>
    </xf>
    <xf numFmtId="0" fontId="9" fillId="3" borderId="12" xfId="6" applyFont="1" applyFill="1" applyBorder="1" applyAlignment="1">
      <alignment horizontal="center" vertical="center" wrapText="1" readingOrder="1"/>
    </xf>
    <xf numFmtId="0" fontId="31" fillId="17" borderId="1" xfId="0" applyFont="1" applyFill="1" applyBorder="1" applyAlignment="1">
      <alignment horizontal="center" vertical="center" wrapText="1"/>
    </xf>
    <xf numFmtId="0" fontId="29" fillId="15" borderId="19" xfId="0" applyFont="1" applyFill="1" applyBorder="1" applyAlignment="1">
      <alignment horizontal="center" vertical="center" wrapText="1"/>
    </xf>
    <xf numFmtId="0" fontId="29" fillId="15" borderId="20" xfId="0" applyFont="1" applyFill="1" applyBorder="1" applyAlignment="1">
      <alignment horizontal="center" vertical="center" wrapText="1"/>
    </xf>
    <xf numFmtId="0" fontId="29" fillId="15" borderId="21" xfId="0" applyFont="1" applyFill="1" applyBorder="1" applyAlignment="1">
      <alignment horizontal="center" vertical="center" wrapText="1"/>
    </xf>
    <xf numFmtId="0" fontId="31" fillId="0" borderId="23"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6" xfId="0" applyFont="1" applyBorder="1" applyAlignment="1">
      <alignment horizontal="center" vertical="center" wrapText="1"/>
    </xf>
    <xf numFmtId="0" fontId="31" fillId="16" borderId="1" xfId="0" applyFont="1" applyFill="1" applyBorder="1" applyAlignment="1">
      <alignment horizontal="center" vertical="center" wrapText="1"/>
    </xf>
    <xf numFmtId="0" fontId="31" fillId="16" borderId="28" xfId="0" applyFont="1" applyFill="1" applyBorder="1" applyAlignment="1">
      <alignment horizontal="center" vertical="center" wrapText="1"/>
    </xf>
    <xf numFmtId="0" fontId="31" fillId="0" borderId="22"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28" xfId="0" applyFont="1" applyBorder="1" applyAlignment="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31" fillId="18" borderId="0" xfId="0" applyFont="1" applyFill="1" applyAlignment="1">
      <alignment horizontal="center" vertical="center" wrapText="1"/>
    </xf>
    <xf numFmtId="0" fontId="1" fillId="25" borderId="1" xfId="0" applyFont="1" applyFill="1" applyBorder="1" applyAlignment="1">
      <alignment horizontal="left"/>
    </xf>
    <xf numFmtId="15" fontId="0" fillId="0" borderId="1" xfId="0" applyNumberFormat="1" applyBorder="1" applyAlignment="1">
      <alignment horizontal="left"/>
    </xf>
    <xf numFmtId="0" fontId="0" fillId="0" borderId="1" xfId="0" applyBorder="1" applyAlignment="1">
      <alignment horizontal="left"/>
    </xf>
  </cellXfs>
  <cellStyles count="7">
    <cellStyle name="Bad 2" xfId="3" xr:uid="{00000000-0005-0000-0000-000001000000}"/>
    <cellStyle name="Normal" xfId="0" builtinId="0"/>
    <cellStyle name="Normal 11" xfId="6" xr:uid="{00000000-0005-0000-0000-000005000000}"/>
    <cellStyle name="Normal 2" xfId="1" xr:uid="{00000000-0005-0000-0000-000006000000}"/>
    <cellStyle name="Normal 2 2" xfId="5" xr:uid="{00000000-0005-0000-0000-000007000000}"/>
    <cellStyle name="Normal 3" xfId="2" xr:uid="{00000000-0005-0000-0000-000008000000}"/>
    <cellStyle name="Normal 4" xfId="4" xr:uid="{00000000-0005-0000-0000-000009000000}"/>
  </cellStyles>
  <dxfs count="1718">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
      <font>
        <b val="0"/>
        <i val="0"/>
        <color theme="1"/>
      </font>
      <fill>
        <patternFill>
          <bgColor rgb="FF009900"/>
        </patternFill>
      </fill>
    </dxf>
    <dxf>
      <font>
        <b val="0"/>
        <i val="0"/>
        <color theme="0"/>
      </font>
      <fill>
        <patternFill>
          <bgColor rgb="FF980000"/>
        </patternFill>
      </fill>
    </dxf>
  </dxfs>
  <tableStyles count="0" defaultTableStyle="TableStyleMedium2" defaultPivotStyle="PivotStyleLight16"/>
  <colors>
    <mruColors>
      <color rgb="FFC57FFA"/>
      <color rgb="FFB664F5"/>
      <color rgb="FF9748D4"/>
      <color rgb="FF480080"/>
      <color rgb="FF8A02F2"/>
      <color rgb="FFB00072"/>
      <color rgb="FFD40B8D"/>
      <color rgb="FFCC0099"/>
      <color rgb="FF0FC7CE"/>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softintl365.sharepoint.com/sites/DG1_CD3Site/Internal/Data%20Mapping%20(Working%20version)/NCTS-P5/Copy%20of%20Copy%20of%20Copy%20of%20NCTS-Data%20Mapping-%20iter%201&amp;2%20v0.30%20working%20evelin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A1385"/>
  <sheetViews>
    <sheetView showGridLines="0" workbookViewId="0">
      <pane ySplit="2" topLeftCell="A1016" activePane="bottomLeft" state="frozen"/>
      <selection pane="bottomLeft" activeCell="A1119" sqref="A1119:XFD1119"/>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60" customHeight="1" x14ac:dyDescent="0.2">
      <c r="A1" s="9" t="s">
        <v>0</v>
      </c>
      <c r="B1" s="9" t="s">
        <v>1</v>
      </c>
      <c r="C1" s="304" t="s">
        <v>2</v>
      </c>
      <c r="D1" s="304"/>
      <c r="E1" s="9" t="s">
        <v>3</v>
      </c>
      <c r="F1" s="9" t="s">
        <v>4</v>
      </c>
      <c r="G1" s="280" t="s">
        <v>5</v>
      </c>
      <c r="H1" s="280" t="s">
        <v>6</v>
      </c>
      <c r="I1" s="280" t="s">
        <v>7</v>
      </c>
      <c r="J1" s="279" t="s">
        <v>8</v>
      </c>
      <c r="K1" s="6" t="s">
        <v>5</v>
      </c>
      <c r="L1" s="6" t="s">
        <v>6</v>
      </c>
      <c r="M1" s="6" t="s">
        <v>7</v>
      </c>
      <c r="N1" s="302" t="s">
        <v>9</v>
      </c>
      <c r="O1" s="303"/>
      <c r="P1" s="302" t="s">
        <v>10</v>
      </c>
      <c r="Q1" s="303"/>
      <c r="R1" s="302" t="s">
        <v>11</v>
      </c>
      <c r="S1" s="303"/>
      <c r="T1" s="302" t="s">
        <v>12</v>
      </c>
      <c r="U1" s="303"/>
      <c r="V1" s="302" t="s">
        <v>13</v>
      </c>
      <c r="W1" s="303"/>
      <c r="X1" s="6"/>
      <c r="Y1" s="6"/>
      <c r="Z1" s="6"/>
      <c r="AA1" s="93"/>
    </row>
    <row r="2" spans="1:27" ht="60"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20" t="s">
        <v>26</v>
      </c>
      <c r="B3" s="20" t="s">
        <v>27</v>
      </c>
      <c r="C3" s="94" t="s">
        <v>28</v>
      </c>
      <c r="D3" s="95" t="s">
        <v>28</v>
      </c>
      <c r="E3" s="96">
        <v>1</v>
      </c>
      <c r="F3" s="65"/>
      <c r="G3" s="165" t="s">
        <v>29</v>
      </c>
      <c r="H3" s="16"/>
      <c r="I3" s="97" t="s">
        <v>30</v>
      </c>
      <c r="J3" s="97" t="s">
        <v>29</v>
      </c>
      <c r="K3" s="86" t="s">
        <v>31</v>
      </c>
      <c r="L3" s="86"/>
      <c r="M3" s="86" t="str">
        <f xml:space="preserve"> CONCATENATE(K3,". ", L3)</f>
        <v xml:space="preserve">MESSAGE - HEADER. </v>
      </c>
      <c r="N3" s="96" t="s">
        <v>32</v>
      </c>
      <c r="O3" s="91" t="s">
        <v>32</v>
      </c>
      <c r="P3" s="96" t="s">
        <v>33</v>
      </c>
      <c r="Q3" s="91" t="s">
        <v>33</v>
      </c>
      <c r="R3" s="96"/>
      <c r="S3" s="91"/>
      <c r="T3" s="96"/>
      <c r="U3" s="91"/>
      <c r="V3" s="96" t="s">
        <v>34</v>
      </c>
      <c r="W3" s="91" t="s">
        <v>35</v>
      </c>
      <c r="X3" s="17" t="s">
        <v>36</v>
      </c>
      <c r="Y3" s="17" t="s">
        <v>37</v>
      </c>
      <c r="Z3" s="17" t="s">
        <v>38</v>
      </c>
      <c r="AA3" s="17"/>
    </row>
    <row r="4" spans="1:27" ht="60" customHeight="1" x14ac:dyDescent="0.2">
      <c r="A4" s="20" t="s">
        <v>26</v>
      </c>
      <c r="B4" s="20" t="s">
        <v>27</v>
      </c>
      <c r="C4" s="94" t="s">
        <v>28</v>
      </c>
      <c r="D4" s="95" t="s">
        <v>28</v>
      </c>
      <c r="E4" s="96">
        <v>1</v>
      </c>
      <c r="F4" s="65" t="s">
        <v>39</v>
      </c>
      <c r="G4" s="159" t="s">
        <v>29</v>
      </c>
      <c r="H4" s="97" t="s">
        <v>40</v>
      </c>
      <c r="I4" s="97" t="s">
        <v>41</v>
      </c>
      <c r="J4" s="97" t="s">
        <v>42</v>
      </c>
      <c r="K4" s="86" t="s">
        <v>31</v>
      </c>
      <c r="L4" s="86" t="s">
        <v>43</v>
      </c>
      <c r="M4" s="86" t="str">
        <f t="shared" ref="M4:M62" si="0" xml:space="preserve"> CONCATENATE(K4,". ", L4)</f>
        <v>MESSAGE - HEADER. Document/reference number</v>
      </c>
      <c r="N4" s="96"/>
      <c r="O4" s="91"/>
      <c r="P4" s="96" t="s">
        <v>33</v>
      </c>
      <c r="Q4" s="91" t="s">
        <v>33</v>
      </c>
      <c r="R4" s="96" t="s">
        <v>44</v>
      </c>
      <c r="S4" s="91" t="s">
        <v>45</v>
      </c>
      <c r="T4" s="96"/>
      <c r="U4" s="91"/>
      <c r="V4" s="96"/>
      <c r="W4" s="91"/>
      <c r="X4" s="17" t="s">
        <v>46</v>
      </c>
      <c r="Y4" s="17" t="s">
        <v>47</v>
      </c>
      <c r="Z4" s="17" t="s">
        <v>38</v>
      </c>
      <c r="AA4" s="17" t="s">
        <v>48</v>
      </c>
    </row>
    <row r="5" spans="1:27" ht="60" customHeight="1" x14ac:dyDescent="0.2">
      <c r="A5" s="20" t="s">
        <v>26</v>
      </c>
      <c r="B5" s="20" t="s">
        <v>27</v>
      </c>
      <c r="C5" s="94" t="s">
        <v>28</v>
      </c>
      <c r="D5" s="95" t="s">
        <v>28</v>
      </c>
      <c r="E5" s="96">
        <v>1</v>
      </c>
      <c r="F5" s="65" t="s">
        <v>39</v>
      </c>
      <c r="G5" s="159" t="s">
        <v>29</v>
      </c>
      <c r="H5" s="97" t="s">
        <v>49</v>
      </c>
      <c r="I5" s="97" t="s">
        <v>50</v>
      </c>
      <c r="J5" s="97" t="s">
        <v>51</v>
      </c>
      <c r="K5" s="86" t="s">
        <v>31</v>
      </c>
      <c r="L5" s="86" t="s">
        <v>52</v>
      </c>
      <c r="M5" s="86" t="str">
        <f t="shared" si="0"/>
        <v>MESSAGE - HEADER. Type of declaration</v>
      </c>
      <c r="N5" s="96"/>
      <c r="O5" s="91"/>
      <c r="P5" s="96" t="s">
        <v>33</v>
      </c>
      <c r="Q5" s="91" t="s">
        <v>33</v>
      </c>
      <c r="R5" s="96" t="s">
        <v>53</v>
      </c>
      <c r="S5" s="91" t="s">
        <v>54</v>
      </c>
      <c r="T5" s="96" t="s">
        <v>55</v>
      </c>
      <c r="U5" s="91" t="s">
        <v>55</v>
      </c>
      <c r="V5" s="96" t="s">
        <v>56</v>
      </c>
      <c r="W5" s="91" t="s">
        <v>57</v>
      </c>
      <c r="X5" s="17" t="s">
        <v>46</v>
      </c>
      <c r="Y5" s="17" t="s">
        <v>58</v>
      </c>
      <c r="Z5" s="17" t="s">
        <v>38</v>
      </c>
      <c r="AA5" s="17" t="s">
        <v>59</v>
      </c>
    </row>
    <row r="6" spans="1:27" ht="60" customHeight="1" x14ac:dyDescent="0.2">
      <c r="A6" s="20" t="s">
        <v>26</v>
      </c>
      <c r="B6" s="20" t="s">
        <v>27</v>
      </c>
      <c r="C6" s="94" t="s">
        <v>28</v>
      </c>
      <c r="D6" s="95" t="s">
        <v>28</v>
      </c>
      <c r="E6" s="96">
        <v>1</v>
      </c>
      <c r="F6" s="65" t="s">
        <v>60</v>
      </c>
      <c r="G6" s="159" t="s">
        <v>29</v>
      </c>
      <c r="H6" s="97" t="s">
        <v>61</v>
      </c>
      <c r="I6" s="97" t="s">
        <v>62</v>
      </c>
      <c r="J6" s="97" t="s">
        <v>63</v>
      </c>
      <c r="K6" s="86" t="s">
        <v>64</v>
      </c>
      <c r="L6" s="86" t="s">
        <v>65</v>
      </c>
      <c r="M6" s="86" t="str">
        <f t="shared" si="0"/>
        <v>MESSAGE - GOODS ITEM - PRODUCED DOCUMENTS/CERTIFICATES. Document reference</v>
      </c>
      <c r="N6" s="96"/>
      <c r="O6" s="91"/>
      <c r="P6" s="96" t="s">
        <v>66</v>
      </c>
      <c r="Q6" s="91" t="s">
        <v>66</v>
      </c>
      <c r="R6" s="96" t="s">
        <v>67</v>
      </c>
      <c r="S6" s="91" t="s">
        <v>68</v>
      </c>
      <c r="T6" s="96"/>
      <c r="U6" s="91"/>
      <c r="V6" s="96" t="s">
        <v>69</v>
      </c>
      <c r="W6" s="91" t="s">
        <v>70</v>
      </c>
      <c r="X6" s="17" t="s">
        <v>36</v>
      </c>
      <c r="Y6" s="17" t="s">
        <v>71</v>
      </c>
      <c r="Z6" s="17" t="s">
        <v>72</v>
      </c>
      <c r="AA6" s="17" t="s">
        <v>73</v>
      </c>
    </row>
    <row r="7" spans="1:27" ht="60" customHeight="1" x14ac:dyDescent="0.2">
      <c r="A7" s="20" t="s">
        <v>26</v>
      </c>
      <c r="B7" s="20" t="s">
        <v>27</v>
      </c>
      <c r="C7" s="94" t="s">
        <v>28</v>
      </c>
      <c r="D7" s="95" t="s">
        <v>28</v>
      </c>
      <c r="E7" s="96">
        <v>1</v>
      </c>
      <c r="F7" s="65" t="s">
        <v>74</v>
      </c>
      <c r="G7" s="159" t="s">
        <v>29</v>
      </c>
      <c r="H7" s="97" t="s">
        <v>75</v>
      </c>
      <c r="I7" s="97" t="s">
        <v>76</v>
      </c>
      <c r="J7" s="97" t="s">
        <v>77</v>
      </c>
      <c r="K7" s="86" t="s">
        <v>31</v>
      </c>
      <c r="L7" s="86" t="s">
        <v>78</v>
      </c>
      <c r="M7" s="86" t="str">
        <f t="shared" si="0"/>
        <v xml:space="preserve">MESSAGE - HEADER. Acceptance date </v>
      </c>
      <c r="N7" s="96"/>
      <c r="O7" s="91"/>
      <c r="P7" s="96" t="s">
        <v>33</v>
      </c>
      <c r="Q7" s="91" t="s">
        <v>33</v>
      </c>
      <c r="R7" s="96" t="s">
        <v>79</v>
      </c>
      <c r="S7" s="91" t="s">
        <v>80</v>
      </c>
      <c r="T7" s="96"/>
      <c r="U7" s="91"/>
      <c r="V7" s="96" t="s">
        <v>81</v>
      </c>
      <c r="W7" s="91"/>
      <c r="X7" s="17" t="s">
        <v>46</v>
      </c>
      <c r="Y7" s="17" t="s">
        <v>82</v>
      </c>
      <c r="Z7" s="17" t="s">
        <v>83</v>
      </c>
      <c r="AA7" s="17" t="s">
        <v>84</v>
      </c>
    </row>
    <row r="8" spans="1:27" ht="60" customHeight="1" x14ac:dyDescent="0.2">
      <c r="A8" s="20" t="s">
        <v>26</v>
      </c>
      <c r="B8" s="20" t="s">
        <v>27</v>
      </c>
      <c r="C8" s="94" t="s">
        <v>28</v>
      </c>
      <c r="D8" s="95" t="s">
        <v>28</v>
      </c>
      <c r="E8" s="96">
        <v>1</v>
      </c>
      <c r="F8" s="65"/>
      <c r="G8" s="159" t="s">
        <v>29</v>
      </c>
      <c r="H8" s="97" t="s">
        <v>85</v>
      </c>
      <c r="I8" s="97" t="s">
        <v>86</v>
      </c>
      <c r="J8" s="97" t="s">
        <v>87</v>
      </c>
      <c r="K8" s="86" t="s">
        <v>31</v>
      </c>
      <c r="L8" s="86" t="s">
        <v>88</v>
      </c>
      <c r="M8" s="86" t="str">
        <f t="shared" si="0"/>
        <v>MESSAGE - HEADER. Issuing date</v>
      </c>
      <c r="N8" s="96"/>
      <c r="O8" s="91"/>
      <c r="P8" s="96" t="s">
        <v>33</v>
      </c>
      <c r="Q8" s="91" t="s">
        <v>33</v>
      </c>
      <c r="R8" s="96" t="s">
        <v>79</v>
      </c>
      <c r="S8" s="91" t="s">
        <v>80</v>
      </c>
      <c r="T8" s="96"/>
      <c r="U8" s="91"/>
      <c r="V8" s="96" t="s">
        <v>81</v>
      </c>
      <c r="W8" s="91"/>
      <c r="X8" s="17" t="s">
        <v>46</v>
      </c>
      <c r="Y8" s="17" t="s">
        <v>82</v>
      </c>
      <c r="Z8" s="17" t="s">
        <v>83</v>
      </c>
      <c r="AA8" s="17" t="s">
        <v>84</v>
      </c>
    </row>
    <row r="9" spans="1:27" ht="60" customHeight="1" x14ac:dyDescent="0.2">
      <c r="A9" s="20" t="s">
        <v>26</v>
      </c>
      <c r="B9" s="20" t="s">
        <v>27</v>
      </c>
      <c r="C9" s="94" t="s">
        <v>28</v>
      </c>
      <c r="D9" s="95" t="s">
        <v>28</v>
      </c>
      <c r="E9" s="96">
        <v>1</v>
      </c>
      <c r="F9" s="65" t="s">
        <v>89</v>
      </c>
      <c r="G9" s="159" t="s">
        <v>29</v>
      </c>
      <c r="H9" s="97" t="s">
        <v>90</v>
      </c>
      <c r="I9" s="97" t="s">
        <v>91</v>
      </c>
      <c r="J9" s="97" t="s">
        <v>92</v>
      </c>
      <c r="K9" s="86" t="s">
        <v>31</v>
      </c>
      <c r="L9" s="86" t="s">
        <v>93</v>
      </c>
      <c r="M9" s="86" t="str">
        <f t="shared" si="0"/>
        <v>MESSAGE - HEADER. Country of dispatch/export code</v>
      </c>
      <c r="N9" s="96"/>
      <c r="O9" s="91"/>
      <c r="P9" s="96" t="s">
        <v>66</v>
      </c>
      <c r="Q9" s="91" t="s">
        <v>66</v>
      </c>
      <c r="R9" s="96" t="s">
        <v>94</v>
      </c>
      <c r="S9" s="91" t="s">
        <v>94</v>
      </c>
      <c r="T9" s="96" t="s">
        <v>95</v>
      </c>
      <c r="U9" s="91" t="s">
        <v>95</v>
      </c>
      <c r="V9" s="96" t="s">
        <v>96</v>
      </c>
      <c r="W9" s="91" t="s">
        <v>97</v>
      </c>
      <c r="X9" s="17" t="s">
        <v>36</v>
      </c>
      <c r="Y9" s="17" t="s">
        <v>37</v>
      </c>
      <c r="Z9" s="17" t="s">
        <v>38</v>
      </c>
      <c r="AA9" s="17" t="s">
        <v>98</v>
      </c>
    </row>
    <row r="10" spans="1:27" ht="60" customHeight="1" x14ac:dyDescent="0.2">
      <c r="A10" s="20" t="s">
        <v>26</v>
      </c>
      <c r="B10" s="20" t="s">
        <v>27</v>
      </c>
      <c r="C10" s="94" t="s">
        <v>28</v>
      </c>
      <c r="D10" s="95" t="s">
        <v>28</v>
      </c>
      <c r="E10" s="96">
        <v>1</v>
      </c>
      <c r="F10" s="65" t="s">
        <v>99</v>
      </c>
      <c r="G10" s="159" t="s">
        <v>29</v>
      </c>
      <c r="H10" s="97" t="s">
        <v>100</v>
      </c>
      <c r="I10" s="97" t="s">
        <v>101</v>
      </c>
      <c r="J10" s="97" t="s">
        <v>102</v>
      </c>
      <c r="K10" s="86" t="s">
        <v>31</v>
      </c>
      <c r="L10" s="86" t="s">
        <v>100</v>
      </c>
      <c r="M10" s="86" t="str">
        <f t="shared" si="0"/>
        <v>MESSAGE - HEADER. Security</v>
      </c>
      <c r="N10" s="96"/>
      <c r="O10" s="91"/>
      <c r="P10" s="96" t="s">
        <v>33</v>
      </c>
      <c r="Q10" s="91" t="s">
        <v>103</v>
      </c>
      <c r="R10" s="96" t="s">
        <v>104</v>
      </c>
      <c r="S10" s="91" t="s">
        <v>104</v>
      </c>
      <c r="T10" s="96" t="s">
        <v>105</v>
      </c>
      <c r="U10" s="91" t="s">
        <v>105</v>
      </c>
      <c r="V10" s="96"/>
      <c r="W10" s="91" t="s">
        <v>106</v>
      </c>
      <c r="X10" s="17" t="s">
        <v>36</v>
      </c>
      <c r="Y10" s="17" t="s">
        <v>107</v>
      </c>
      <c r="Z10" s="17" t="s">
        <v>108</v>
      </c>
      <c r="AA10" s="17" t="s">
        <v>109</v>
      </c>
    </row>
    <row r="11" spans="1:27" ht="60" customHeight="1" x14ac:dyDescent="0.2">
      <c r="A11" s="20" t="s">
        <v>26</v>
      </c>
      <c r="B11" s="20" t="s">
        <v>27</v>
      </c>
      <c r="C11" s="94" t="s">
        <v>28</v>
      </c>
      <c r="D11" s="95" t="s">
        <v>28</v>
      </c>
      <c r="E11" s="96">
        <v>1</v>
      </c>
      <c r="F11" s="65" t="s">
        <v>110</v>
      </c>
      <c r="G11" s="159" t="s">
        <v>29</v>
      </c>
      <c r="H11" s="97" t="s">
        <v>111</v>
      </c>
      <c r="I11" s="97" t="s">
        <v>112</v>
      </c>
      <c r="J11" s="97" t="s">
        <v>113</v>
      </c>
      <c r="K11" s="86"/>
      <c r="L11" s="86"/>
      <c r="M11" s="86" t="str">
        <f t="shared" si="0"/>
        <v xml:space="preserve">. </v>
      </c>
      <c r="N11" s="96"/>
      <c r="O11" s="91"/>
      <c r="P11" s="96" t="s">
        <v>33</v>
      </c>
      <c r="Q11" s="91"/>
      <c r="R11" s="96" t="s">
        <v>104</v>
      </c>
      <c r="S11" s="91"/>
      <c r="T11" s="96" t="s">
        <v>114</v>
      </c>
      <c r="U11" s="91"/>
      <c r="V11" s="96"/>
      <c r="W11" s="91"/>
      <c r="X11" s="17" t="s">
        <v>115</v>
      </c>
      <c r="Y11" s="17" t="s">
        <v>116</v>
      </c>
      <c r="Z11" s="17" t="s">
        <v>117</v>
      </c>
      <c r="AA11" s="17" t="s">
        <v>118</v>
      </c>
    </row>
    <row r="12" spans="1:27" ht="60" customHeight="1" x14ac:dyDescent="0.2">
      <c r="A12" s="20" t="s">
        <v>26</v>
      </c>
      <c r="B12" s="20" t="s">
        <v>27</v>
      </c>
      <c r="C12" s="94" t="s">
        <v>28</v>
      </c>
      <c r="D12" s="95" t="s">
        <v>28</v>
      </c>
      <c r="E12" s="96">
        <v>1</v>
      </c>
      <c r="F12" s="65" t="s">
        <v>110</v>
      </c>
      <c r="G12" s="159" t="s">
        <v>29</v>
      </c>
      <c r="H12" s="97" t="s">
        <v>119</v>
      </c>
      <c r="I12" s="97" t="s">
        <v>120</v>
      </c>
      <c r="J12" s="97" t="s">
        <v>121</v>
      </c>
      <c r="K12" s="86" t="s">
        <v>31</v>
      </c>
      <c r="L12" s="86" t="s">
        <v>122</v>
      </c>
      <c r="M12" s="86" t="str">
        <f t="shared" si="0"/>
        <v>MESSAGE - HEADER. Transport mode at border</v>
      </c>
      <c r="N12" s="96"/>
      <c r="O12" s="91"/>
      <c r="P12" s="96" t="s">
        <v>66</v>
      </c>
      <c r="Q12" s="91" t="s">
        <v>66</v>
      </c>
      <c r="R12" s="96" t="s">
        <v>104</v>
      </c>
      <c r="S12" s="91" t="s">
        <v>123</v>
      </c>
      <c r="T12" s="96" t="s">
        <v>124</v>
      </c>
      <c r="U12" s="91" t="s">
        <v>124</v>
      </c>
      <c r="V12" s="96" t="s">
        <v>125</v>
      </c>
      <c r="W12" s="91" t="s">
        <v>126</v>
      </c>
      <c r="X12" s="17" t="s">
        <v>36</v>
      </c>
      <c r="Y12" s="17" t="s">
        <v>127</v>
      </c>
      <c r="Z12" s="17" t="s">
        <v>127</v>
      </c>
      <c r="AA12" s="17" t="s">
        <v>128</v>
      </c>
    </row>
    <row r="13" spans="1:27" ht="60" customHeight="1" x14ac:dyDescent="0.2">
      <c r="A13" s="20" t="s">
        <v>26</v>
      </c>
      <c r="B13" s="20" t="s">
        <v>27</v>
      </c>
      <c r="C13" s="94" t="s">
        <v>28</v>
      </c>
      <c r="D13" s="95" t="s">
        <v>28</v>
      </c>
      <c r="E13" s="96">
        <v>1</v>
      </c>
      <c r="F13" s="65" t="s">
        <v>129</v>
      </c>
      <c r="G13" s="159" t="s">
        <v>29</v>
      </c>
      <c r="H13" s="97" t="s">
        <v>130</v>
      </c>
      <c r="I13" s="97" t="s">
        <v>131</v>
      </c>
      <c r="J13" s="97" t="s">
        <v>132</v>
      </c>
      <c r="K13" s="86" t="s">
        <v>31</v>
      </c>
      <c r="L13" s="86" t="s">
        <v>130</v>
      </c>
      <c r="M13" s="86" t="str">
        <f t="shared" si="0"/>
        <v>MESSAGE - HEADER. Specific circumstance indicator</v>
      </c>
      <c r="N13" s="96"/>
      <c r="O13" s="91"/>
      <c r="P13" s="96" t="s">
        <v>66</v>
      </c>
      <c r="Q13" s="91" t="s">
        <v>66</v>
      </c>
      <c r="R13" s="96" t="s">
        <v>133</v>
      </c>
      <c r="S13" s="91" t="s">
        <v>134</v>
      </c>
      <c r="T13" s="96" t="s">
        <v>135</v>
      </c>
      <c r="U13" s="91" t="s">
        <v>136</v>
      </c>
      <c r="V13" s="96" t="s">
        <v>137</v>
      </c>
      <c r="W13" s="91" t="s">
        <v>138</v>
      </c>
      <c r="X13" s="17" t="s">
        <v>139</v>
      </c>
      <c r="Y13" s="17" t="s">
        <v>140</v>
      </c>
      <c r="Z13" s="17" t="s">
        <v>141</v>
      </c>
      <c r="AA13" s="17"/>
    </row>
    <row r="14" spans="1:27" ht="60" customHeight="1" x14ac:dyDescent="0.2">
      <c r="A14" s="20" t="s">
        <v>26</v>
      </c>
      <c r="B14" s="20" t="s">
        <v>27</v>
      </c>
      <c r="C14" s="94" t="s">
        <v>28</v>
      </c>
      <c r="D14" s="95" t="s">
        <v>28</v>
      </c>
      <c r="E14" s="96">
        <v>1</v>
      </c>
      <c r="F14" s="65" t="s">
        <v>142</v>
      </c>
      <c r="G14" s="159" t="s">
        <v>29</v>
      </c>
      <c r="H14" s="97" t="s">
        <v>143</v>
      </c>
      <c r="I14" s="97" t="s">
        <v>144</v>
      </c>
      <c r="J14" s="97" t="s">
        <v>145</v>
      </c>
      <c r="K14" s="86" t="s">
        <v>31</v>
      </c>
      <c r="L14" s="86" t="s">
        <v>143</v>
      </c>
      <c r="M14" s="86" t="str">
        <f t="shared" si="0"/>
        <v>MESSAGE - HEADER. Total number of items</v>
      </c>
      <c r="N14" s="96"/>
      <c r="O14" s="91"/>
      <c r="P14" s="96" t="s">
        <v>33</v>
      </c>
      <c r="Q14" s="91" t="s">
        <v>33</v>
      </c>
      <c r="R14" s="96" t="s">
        <v>146</v>
      </c>
      <c r="S14" s="91" t="s">
        <v>146</v>
      </c>
      <c r="T14" s="96"/>
      <c r="U14" s="91"/>
      <c r="V14" s="96"/>
      <c r="W14" s="91"/>
      <c r="X14" s="17" t="s">
        <v>36</v>
      </c>
      <c r="Y14" s="17" t="s">
        <v>37</v>
      </c>
      <c r="Z14" s="17" t="s">
        <v>147</v>
      </c>
      <c r="AA14" s="17" t="s">
        <v>148</v>
      </c>
    </row>
    <row r="15" spans="1:27" ht="60" customHeight="1" x14ac:dyDescent="0.2">
      <c r="A15" s="20" t="s">
        <v>26</v>
      </c>
      <c r="B15" s="20" t="s">
        <v>27</v>
      </c>
      <c r="C15" s="94" t="s">
        <v>28</v>
      </c>
      <c r="D15" s="95" t="s">
        <v>28</v>
      </c>
      <c r="E15" s="96">
        <v>1</v>
      </c>
      <c r="F15" s="65" t="s">
        <v>149</v>
      </c>
      <c r="G15" s="159" t="s">
        <v>29</v>
      </c>
      <c r="H15" s="97" t="s">
        <v>150</v>
      </c>
      <c r="I15" s="97" t="s">
        <v>151</v>
      </c>
      <c r="J15" s="97" t="s">
        <v>152</v>
      </c>
      <c r="K15" s="86" t="s">
        <v>31</v>
      </c>
      <c r="L15" s="86" t="s">
        <v>150</v>
      </c>
      <c r="M15" s="86" t="str">
        <f t="shared" si="0"/>
        <v>MESSAGE - HEADER. Total number of packages</v>
      </c>
      <c r="N15" s="96"/>
      <c r="O15" s="91"/>
      <c r="P15" s="96" t="s">
        <v>33</v>
      </c>
      <c r="Q15" s="91" t="s">
        <v>103</v>
      </c>
      <c r="R15" s="96" t="s">
        <v>153</v>
      </c>
      <c r="S15" s="91" t="s">
        <v>154</v>
      </c>
      <c r="T15" s="96"/>
      <c r="U15" s="91"/>
      <c r="V15" s="96" t="s">
        <v>155</v>
      </c>
      <c r="W15" s="91" t="s">
        <v>156</v>
      </c>
      <c r="X15" s="17" t="s">
        <v>157</v>
      </c>
      <c r="Y15" s="17" t="s">
        <v>158</v>
      </c>
      <c r="Z15" s="17" t="s">
        <v>159</v>
      </c>
      <c r="AA15" s="17" t="s">
        <v>160</v>
      </c>
    </row>
    <row r="16" spans="1:27" ht="60" customHeight="1" x14ac:dyDescent="0.2">
      <c r="A16" s="20" t="s">
        <v>26</v>
      </c>
      <c r="B16" s="20" t="s">
        <v>27</v>
      </c>
      <c r="C16" s="94" t="s">
        <v>28</v>
      </c>
      <c r="D16" s="95" t="s">
        <v>28</v>
      </c>
      <c r="E16" s="96">
        <v>1</v>
      </c>
      <c r="F16" s="65" t="s">
        <v>161</v>
      </c>
      <c r="G16" s="159" t="s">
        <v>29</v>
      </c>
      <c r="H16" s="97" t="s">
        <v>162</v>
      </c>
      <c r="I16" s="97" t="s">
        <v>163</v>
      </c>
      <c r="J16" s="97" t="s">
        <v>164</v>
      </c>
      <c r="K16" s="86" t="s">
        <v>31</v>
      </c>
      <c r="L16" s="86" t="s">
        <v>165</v>
      </c>
      <c r="M16" s="86" t="str">
        <f t="shared" si="0"/>
        <v xml:space="preserve">MESSAGE - HEADER. Total gross mass </v>
      </c>
      <c r="N16" s="96"/>
      <c r="O16" s="91"/>
      <c r="P16" s="96" t="s">
        <v>33</v>
      </c>
      <c r="Q16" s="91" t="s">
        <v>33</v>
      </c>
      <c r="R16" s="96" t="s">
        <v>166</v>
      </c>
      <c r="S16" s="91" t="s">
        <v>167</v>
      </c>
      <c r="T16" s="96"/>
      <c r="U16" s="91"/>
      <c r="V16" s="96" t="s">
        <v>168</v>
      </c>
      <c r="W16" s="91"/>
      <c r="X16" s="17" t="s">
        <v>46</v>
      </c>
      <c r="Y16" s="17" t="s">
        <v>37</v>
      </c>
      <c r="Z16" s="17" t="s">
        <v>169</v>
      </c>
      <c r="AA16" s="17" t="s">
        <v>170</v>
      </c>
    </row>
    <row r="17" spans="1:27" ht="60" customHeight="1" x14ac:dyDescent="0.2">
      <c r="A17" s="20" t="s">
        <v>26</v>
      </c>
      <c r="B17" s="20" t="s">
        <v>27</v>
      </c>
      <c r="C17" s="94" t="s">
        <v>28</v>
      </c>
      <c r="D17" s="95" t="s">
        <v>28</v>
      </c>
      <c r="E17" s="96">
        <v>1</v>
      </c>
      <c r="F17" s="65" t="s">
        <v>171</v>
      </c>
      <c r="G17" s="159" t="s">
        <v>29</v>
      </c>
      <c r="H17" s="97" t="s">
        <v>172</v>
      </c>
      <c r="I17" s="97" t="s">
        <v>173</v>
      </c>
      <c r="J17" s="97" t="s">
        <v>174</v>
      </c>
      <c r="K17" s="86"/>
      <c r="L17" s="86"/>
      <c r="M17" s="86" t="str">
        <f t="shared" si="0"/>
        <v xml:space="preserve">. </v>
      </c>
      <c r="N17" s="96"/>
      <c r="O17" s="91"/>
      <c r="P17" s="96" t="s">
        <v>33</v>
      </c>
      <c r="Q17" s="91"/>
      <c r="R17" s="96" t="s">
        <v>104</v>
      </c>
      <c r="S17" s="91"/>
      <c r="T17" s="96" t="s">
        <v>114</v>
      </c>
      <c r="U17" s="91"/>
      <c r="V17" s="96"/>
      <c r="W17" s="91"/>
      <c r="X17" s="17" t="s">
        <v>115</v>
      </c>
      <c r="Y17" s="17" t="s">
        <v>175</v>
      </c>
      <c r="Z17" s="17" t="s">
        <v>117</v>
      </c>
      <c r="AA17" s="17"/>
    </row>
    <row r="18" spans="1:27" ht="60" customHeight="1" x14ac:dyDescent="0.2">
      <c r="A18" s="20" t="s">
        <v>26</v>
      </c>
      <c r="B18" s="20" t="s">
        <v>27</v>
      </c>
      <c r="C18" s="94" t="s">
        <v>28</v>
      </c>
      <c r="D18" s="95" t="s">
        <v>28</v>
      </c>
      <c r="E18" s="96">
        <v>1</v>
      </c>
      <c r="F18" s="65"/>
      <c r="G18" s="165" t="s">
        <v>176</v>
      </c>
      <c r="H18" s="97"/>
      <c r="I18" s="97" t="s">
        <v>177</v>
      </c>
      <c r="J18" s="97" t="s">
        <v>176</v>
      </c>
      <c r="K18" s="86" t="s">
        <v>178</v>
      </c>
      <c r="L18" s="86"/>
      <c r="M18" s="86" t="str">
        <f t="shared" si="0"/>
        <v xml:space="preserve">MESSAGE - (DEPARTURE) CUSTOMS OFFICE. </v>
      </c>
      <c r="N18" s="96" t="s">
        <v>32</v>
      </c>
      <c r="O18" s="91" t="s">
        <v>32</v>
      </c>
      <c r="P18" s="96" t="s">
        <v>33</v>
      </c>
      <c r="Q18" s="91" t="s">
        <v>33</v>
      </c>
      <c r="R18" s="96"/>
      <c r="S18" s="91"/>
      <c r="T18" s="96"/>
      <c r="U18" s="91"/>
      <c r="V18" s="96"/>
      <c r="W18" s="91"/>
      <c r="X18" s="17" t="s">
        <v>36</v>
      </c>
      <c r="Y18" s="17" t="s">
        <v>37</v>
      </c>
      <c r="Z18" s="17" t="s">
        <v>38</v>
      </c>
      <c r="AA18" s="17"/>
    </row>
    <row r="19" spans="1:27" ht="60" customHeight="1" x14ac:dyDescent="0.2">
      <c r="A19" s="20" t="s">
        <v>26</v>
      </c>
      <c r="B19" s="20" t="s">
        <v>27</v>
      </c>
      <c r="C19" s="94" t="s">
        <v>28</v>
      </c>
      <c r="D19" s="95" t="s">
        <v>28</v>
      </c>
      <c r="E19" s="96">
        <v>1</v>
      </c>
      <c r="F19" s="65" t="s">
        <v>179</v>
      </c>
      <c r="G19" s="159" t="s">
        <v>176</v>
      </c>
      <c r="H19" s="97" t="s">
        <v>180</v>
      </c>
      <c r="I19" s="97" t="s">
        <v>181</v>
      </c>
      <c r="J19" s="97" t="s">
        <v>182</v>
      </c>
      <c r="K19" s="86" t="s">
        <v>178</v>
      </c>
      <c r="L19" s="86" t="s">
        <v>180</v>
      </c>
      <c r="M19" s="86" t="str">
        <f t="shared" si="0"/>
        <v>MESSAGE - (DEPARTURE) CUSTOMS OFFICE. Reference number</v>
      </c>
      <c r="N19" s="96"/>
      <c r="O19" s="91"/>
      <c r="P19" s="96" t="s">
        <v>33</v>
      </c>
      <c r="Q19" s="91" t="s">
        <v>33</v>
      </c>
      <c r="R19" s="96" t="s">
        <v>183</v>
      </c>
      <c r="S19" s="91" t="s">
        <v>183</v>
      </c>
      <c r="T19" s="96" t="s">
        <v>184</v>
      </c>
      <c r="U19" s="91"/>
      <c r="V19" s="96" t="s">
        <v>185</v>
      </c>
      <c r="W19" s="91" t="s">
        <v>186</v>
      </c>
      <c r="X19" s="17" t="s">
        <v>36</v>
      </c>
      <c r="Y19" s="17" t="s">
        <v>37</v>
      </c>
      <c r="Z19" s="17" t="s">
        <v>38</v>
      </c>
      <c r="AA19" s="17" t="s">
        <v>187</v>
      </c>
    </row>
    <row r="20" spans="1:27" ht="60" customHeight="1" x14ac:dyDescent="0.2">
      <c r="A20" s="20" t="s">
        <v>26</v>
      </c>
      <c r="B20" s="20" t="s">
        <v>27</v>
      </c>
      <c r="C20" s="94" t="s">
        <v>28</v>
      </c>
      <c r="D20" s="95" t="s">
        <v>28</v>
      </c>
      <c r="E20" s="96">
        <v>1</v>
      </c>
      <c r="F20" s="65"/>
      <c r="G20" s="165" t="s">
        <v>188</v>
      </c>
      <c r="H20" s="97"/>
      <c r="I20" s="97" t="s">
        <v>189</v>
      </c>
      <c r="J20" s="97" t="s">
        <v>188</v>
      </c>
      <c r="K20" s="86" t="s">
        <v>190</v>
      </c>
      <c r="L20" s="86"/>
      <c r="M20" s="86" t="str">
        <f t="shared" si="0"/>
        <v xml:space="preserve">MESSAGE - (DESTINATION) CUSTOMS OFFICE. </v>
      </c>
      <c r="N20" s="96" t="s">
        <v>32</v>
      </c>
      <c r="O20" s="91" t="s">
        <v>32</v>
      </c>
      <c r="P20" s="96" t="s">
        <v>33</v>
      </c>
      <c r="Q20" s="91" t="s">
        <v>33</v>
      </c>
      <c r="R20" s="96"/>
      <c r="S20" s="91"/>
      <c r="T20" s="96"/>
      <c r="U20" s="91"/>
      <c r="V20" s="96"/>
      <c r="W20" s="91"/>
      <c r="X20" s="17" t="s">
        <v>36</v>
      </c>
      <c r="Y20" s="17" t="s">
        <v>37</v>
      </c>
      <c r="Z20" s="17" t="s">
        <v>38</v>
      </c>
      <c r="AA20" s="17" t="s">
        <v>191</v>
      </c>
    </row>
    <row r="21" spans="1:27" ht="60" customHeight="1" x14ac:dyDescent="0.2">
      <c r="A21" s="20" t="s">
        <v>26</v>
      </c>
      <c r="B21" s="20" t="s">
        <v>27</v>
      </c>
      <c r="C21" s="94" t="s">
        <v>28</v>
      </c>
      <c r="D21" s="95" t="s">
        <v>28</v>
      </c>
      <c r="E21" s="96">
        <v>1</v>
      </c>
      <c r="F21" s="65" t="s">
        <v>192</v>
      </c>
      <c r="G21" s="159" t="s">
        <v>188</v>
      </c>
      <c r="H21" s="97" t="s">
        <v>180</v>
      </c>
      <c r="I21" s="97" t="s">
        <v>193</v>
      </c>
      <c r="J21" s="97" t="s">
        <v>194</v>
      </c>
      <c r="K21" s="86" t="s">
        <v>190</v>
      </c>
      <c r="L21" s="86" t="s">
        <v>180</v>
      </c>
      <c r="M21" s="86" t="str">
        <f t="shared" si="0"/>
        <v>MESSAGE - (DESTINATION) CUSTOMS OFFICE. Reference number</v>
      </c>
      <c r="N21" s="96"/>
      <c r="O21" s="91"/>
      <c r="P21" s="96" t="s">
        <v>33</v>
      </c>
      <c r="Q21" s="91" t="s">
        <v>33</v>
      </c>
      <c r="R21" s="96" t="s">
        <v>183</v>
      </c>
      <c r="S21" s="91" t="s">
        <v>183</v>
      </c>
      <c r="T21" s="96" t="s">
        <v>184</v>
      </c>
      <c r="U21" s="91"/>
      <c r="V21" s="96" t="s">
        <v>195</v>
      </c>
      <c r="W21" s="91" t="s">
        <v>196</v>
      </c>
      <c r="X21" s="17" t="s">
        <v>36</v>
      </c>
      <c r="Y21" s="17" t="s">
        <v>37</v>
      </c>
      <c r="Z21" s="17" t="s">
        <v>38</v>
      </c>
      <c r="AA21" s="17" t="s">
        <v>197</v>
      </c>
    </row>
    <row r="22" spans="1:27" ht="60" customHeight="1" x14ac:dyDescent="0.2">
      <c r="A22" s="20" t="s">
        <v>26</v>
      </c>
      <c r="B22" s="20" t="s">
        <v>27</v>
      </c>
      <c r="C22" s="94" t="s">
        <v>28</v>
      </c>
      <c r="D22" s="95" t="s">
        <v>28</v>
      </c>
      <c r="E22" s="96">
        <v>1</v>
      </c>
      <c r="F22" s="65"/>
      <c r="G22" s="165" t="s">
        <v>198</v>
      </c>
      <c r="H22" s="97"/>
      <c r="I22" s="97" t="s">
        <v>199</v>
      </c>
      <c r="J22" s="97" t="s">
        <v>198</v>
      </c>
      <c r="K22" s="86" t="s">
        <v>200</v>
      </c>
      <c r="L22" s="86"/>
      <c r="M22" s="86" t="str">
        <f t="shared" si="0"/>
        <v xml:space="preserve">MESSAGE - (TRANSIT) CUSTOMS OFFICE. </v>
      </c>
      <c r="N22" s="96" t="s">
        <v>201</v>
      </c>
      <c r="O22" s="91" t="s">
        <v>201</v>
      </c>
      <c r="P22" s="96" t="s">
        <v>66</v>
      </c>
      <c r="Q22" s="91" t="s">
        <v>66</v>
      </c>
      <c r="R22" s="96"/>
      <c r="S22" s="91"/>
      <c r="T22" s="96"/>
      <c r="U22" s="91"/>
      <c r="V22" s="96" t="s">
        <v>202</v>
      </c>
      <c r="W22" s="91" t="s">
        <v>203</v>
      </c>
      <c r="X22" s="17" t="s">
        <v>36</v>
      </c>
      <c r="Y22" s="17" t="s">
        <v>37</v>
      </c>
      <c r="Z22" s="17" t="s">
        <v>38</v>
      </c>
      <c r="AA22" s="17" t="s">
        <v>204</v>
      </c>
    </row>
    <row r="23" spans="1:27" ht="60" customHeight="1" x14ac:dyDescent="0.2">
      <c r="A23" s="20" t="s">
        <v>26</v>
      </c>
      <c r="B23" s="20" t="s">
        <v>27</v>
      </c>
      <c r="C23" s="94" t="s">
        <v>28</v>
      </c>
      <c r="D23" s="95" t="s">
        <v>28</v>
      </c>
      <c r="E23" s="96">
        <v>1</v>
      </c>
      <c r="F23" s="65" t="s">
        <v>205</v>
      </c>
      <c r="G23" s="159" t="s">
        <v>198</v>
      </c>
      <c r="H23" s="97" t="s">
        <v>206</v>
      </c>
      <c r="I23" s="97" t="s">
        <v>207</v>
      </c>
      <c r="J23" s="97" t="s">
        <v>208</v>
      </c>
      <c r="K23" s="86"/>
      <c r="L23" s="86"/>
      <c r="M23" s="86" t="str">
        <f t="shared" si="0"/>
        <v xml:space="preserve">. </v>
      </c>
      <c r="N23" s="96"/>
      <c r="O23" s="91"/>
      <c r="P23" s="96" t="s">
        <v>33</v>
      </c>
      <c r="Q23" s="91"/>
      <c r="R23" s="96" t="s">
        <v>146</v>
      </c>
      <c r="S23" s="91"/>
      <c r="T23" s="96"/>
      <c r="U23" s="91"/>
      <c r="V23" s="96" t="s">
        <v>209</v>
      </c>
      <c r="W23" s="91"/>
      <c r="X23" s="17" t="s">
        <v>115</v>
      </c>
      <c r="Y23" s="17" t="s">
        <v>210</v>
      </c>
      <c r="Z23" s="17" t="s">
        <v>117</v>
      </c>
      <c r="AA23" s="17" t="s">
        <v>211</v>
      </c>
    </row>
    <row r="24" spans="1:27" ht="60" customHeight="1" x14ac:dyDescent="0.2">
      <c r="A24" s="20" t="s">
        <v>26</v>
      </c>
      <c r="B24" s="20" t="s">
        <v>27</v>
      </c>
      <c r="C24" s="94" t="s">
        <v>28</v>
      </c>
      <c r="D24" s="95" t="s">
        <v>28</v>
      </c>
      <c r="E24" s="96">
        <v>1</v>
      </c>
      <c r="F24" s="65" t="s">
        <v>212</v>
      </c>
      <c r="G24" s="159" t="s">
        <v>198</v>
      </c>
      <c r="H24" s="97" t="s">
        <v>180</v>
      </c>
      <c r="I24" s="97" t="s">
        <v>213</v>
      </c>
      <c r="J24" s="97" t="s">
        <v>214</v>
      </c>
      <c r="K24" s="86" t="s">
        <v>200</v>
      </c>
      <c r="L24" s="86" t="s">
        <v>180</v>
      </c>
      <c r="M24" s="86" t="str">
        <f t="shared" si="0"/>
        <v>MESSAGE - (TRANSIT) CUSTOMS OFFICE. Reference number</v>
      </c>
      <c r="N24" s="96"/>
      <c r="O24" s="91"/>
      <c r="P24" s="96" t="s">
        <v>33</v>
      </c>
      <c r="Q24" s="91" t="s">
        <v>33</v>
      </c>
      <c r="R24" s="96" t="s">
        <v>183</v>
      </c>
      <c r="S24" s="91" t="s">
        <v>183</v>
      </c>
      <c r="T24" s="96" t="s">
        <v>184</v>
      </c>
      <c r="U24" s="91"/>
      <c r="V24" s="96" t="s">
        <v>215</v>
      </c>
      <c r="W24" s="91" t="s">
        <v>216</v>
      </c>
      <c r="X24" s="17" t="s">
        <v>36</v>
      </c>
      <c r="Y24" s="17" t="s">
        <v>37</v>
      </c>
      <c r="Z24" s="17" t="s">
        <v>38</v>
      </c>
      <c r="AA24" s="17" t="s">
        <v>197</v>
      </c>
    </row>
    <row r="25" spans="1:27" ht="60" customHeight="1" x14ac:dyDescent="0.2">
      <c r="A25" s="20" t="s">
        <v>26</v>
      </c>
      <c r="B25" s="20" t="s">
        <v>27</v>
      </c>
      <c r="C25" s="94" t="s">
        <v>28</v>
      </c>
      <c r="D25" s="95" t="s">
        <v>28</v>
      </c>
      <c r="E25" s="96">
        <v>1</v>
      </c>
      <c r="F25" s="65" t="s">
        <v>217</v>
      </c>
      <c r="G25" s="159" t="s">
        <v>198</v>
      </c>
      <c r="H25" s="97" t="s">
        <v>218</v>
      </c>
      <c r="I25" s="97" t="s">
        <v>219</v>
      </c>
      <c r="J25" s="97" t="s">
        <v>220</v>
      </c>
      <c r="K25" s="86" t="s">
        <v>200</v>
      </c>
      <c r="L25" s="86" t="s">
        <v>221</v>
      </c>
      <c r="M25" s="86" t="str">
        <f t="shared" si="0"/>
        <v>MESSAGE - (TRANSIT) CUSTOMS OFFICE. Arrival Time</v>
      </c>
      <c r="N25" s="96"/>
      <c r="O25" s="91"/>
      <c r="P25" s="96" t="s">
        <v>66</v>
      </c>
      <c r="Q25" s="91" t="s">
        <v>66</v>
      </c>
      <c r="R25" s="96" t="s">
        <v>222</v>
      </c>
      <c r="S25" s="91" t="s">
        <v>67</v>
      </c>
      <c r="T25" s="96"/>
      <c r="U25" s="91"/>
      <c r="V25" s="96" t="s">
        <v>223</v>
      </c>
      <c r="W25" s="91" t="s">
        <v>224</v>
      </c>
      <c r="X25" s="17" t="s">
        <v>46</v>
      </c>
      <c r="Y25" s="17" t="s">
        <v>82</v>
      </c>
      <c r="Z25" s="17" t="s">
        <v>83</v>
      </c>
      <c r="AA25" s="17" t="s">
        <v>225</v>
      </c>
    </row>
    <row r="26" spans="1:27" ht="60" customHeight="1" x14ac:dyDescent="0.2">
      <c r="A26" s="20" t="s">
        <v>26</v>
      </c>
      <c r="B26" s="20" t="s">
        <v>27</v>
      </c>
      <c r="C26" s="94" t="s">
        <v>28</v>
      </c>
      <c r="D26" s="95" t="s">
        <v>28</v>
      </c>
      <c r="E26" s="96">
        <v>1</v>
      </c>
      <c r="F26" s="65"/>
      <c r="G26" s="165" t="s">
        <v>226</v>
      </c>
      <c r="H26" s="97"/>
      <c r="I26" s="97" t="s">
        <v>227</v>
      </c>
      <c r="J26" s="97" t="s">
        <v>226</v>
      </c>
      <c r="K26" s="86"/>
      <c r="L26" s="86"/>
      <c r="M26" s="86" t="str">
        <f t="shared" si="0"/>
        <v xml:space="preserve">. </v>
      </c>
      <c r="N26" s="96" t="s">
        <v>201</v>
      </c>
      <c r="O26" s="91"/>
      <c r="P26" s="96" t="s">
        <v>66</v>
      </c>
      <c r="Q26" s="91"/>
      <c r="R26" s="96"/>
      <c r="S26" s="91"/>
      <c r="T26" s="96"/>
      <c r="U26" s="91"/>
      <c r="V26" s="96" t="s">
        <v>228</v>
      </c>
      <c r="W26" s="91"/>
      <c r="X26" s="17" t="s">
        <v>115</v>
      </c>
      <c r="Y26" s="17" t="s">
        <v>229</v>
      </c>
      <c r="Z26" s="17" t="s">
        <v>229</v>
      </c>
      <c r="AA26" s="17" t="s">
        <v>230</v>
      </c>
    </row>
    <row r="27" spans="1:27" ht="60" customHeight="1" x14ac:dyDescent="0.2">
      <c r="A27" s="20" t="s">
        <v>26</v>
      </c>
      <c r="B27" s="20" t="s">
        <v>27</v>
      </c>
      <c r="C27" s="94" t="s">
        <v>28</v>
      </c>
      <c r="D27" s="95" t="s">
        <v>28</v>
      </c>
      <c r="E27" s="96">
        <v>1</v>
      </c>
      <c r="F27" s="65" t="s">
        <v>205</v>
      </c>
      <c r="G27" s="159" t="s">
        <v>226</v>
      </c>
      <c r="H27" s="97" t="s">
        <v>206</v>
      </c>
      <c r="I27" s="97" t="s">
        <v>231</v>
      </c>
      <c r="J27" s="97" t="s">
        <v>232</v>
      </c>
      <c r="K27" s="86"/>
      <c r="L27" s="86"/>
      <c r="M27" s="86" t="str">
        <f t="shared" si="0"/>
        <v xml:space="preserve">. </v>
      </c>
      <c r="N27" s="96"/>
      <c r="O27" s="91"/>
      <c r="P27" s="96" t="s">
        <v>33</v>
      </c>
      <c r="Q27" s="91"/>
      <c r="R27" s="96" t="s">
        <v>146</v>
      </c>
      <c r="S27" s="91"/>
      <c r="T27" s="96"/>
      <c r="U27" s="91"/>
      <c r="V27" s="96" t="s">
        <v>209</v>
      </c>
      <c r="W27" s="91"/>
      <c r="X27" s="17" t="s">
        <v>115</v>
      </c>
      <c r="Y27" s="17" t="s">
        <v>229</v>
      </c>
      <c r="Z27" s="17" t="s">
        <v>229</v>
      </c>
      <c r="AA27" s="17" t="s">
        <v>211</v>
      </c>
    </row>
    <row r="28" spans="1:27" ht="60" customHeight="1" x14ac:dyDescent="0.2">
      <c r="A28" s="20" t="s">
        <v>26</v>
      </c>
      <c r="B28" s="20" t="s">
        <v>27</v>
      </c>
      <c r="C28" s="94" t="s">
        <v>28</v>
      </c>
      <c r="D28" s="95" t="s">
        <v>28</v>
      </c>
      <c r="E28" s="96">
        <v>1</v>
      </c>
      <c r="F28" s="65"/>
      <c r="G28" s="159" t="s">
        <v>226</v>
      </c>
      <c r="H28" s="97" t="s">
        <v>180</v>
      </c>
      <c r="I28" s="97" t="s">
        <v>233</v>
      </c>
      <c r="J28" s="97" t="s">
        <v>234</v>
      </c>
      <c r="K28" s="86"/>
      <c r="L28" s="86"/>
      <c r="M28" s="86" t="str">
        <f t="shared" si="0"/>
        <v xml:space="preserve">. </v>
      </c>
      <c r="N28" s="96"/>
      <c r="O28" s="91"/>
      <c r="P28" s="96" t="s">
        <v>33</v>
      </c>
      <c r="Q28" s="91"/>
      <c r="R28" s="96" t="s">
        <v>183</v>
      </c>
      <c r="S28" s="91"/>
      <c r="T28" s="96" t="s">
        <v>184</v>
      </c>
      <c r="U28" s="91"/>
      <c r="V28" s="96"/>
      <c r="W28" s="91"/>
      <c r="X28" s="17" t="s">
        <v>115</v>
      </c>
      <c r="Y28" s="17" t="s">
        <v>229</v>
      </c>
      <c r="Z28" s="17" t="s">
        <v>229</v>
      </c>
      <c r="AA28" s="17" t="s">
        <v>187</v>
      </c>
    </row>
    <row r="29" spans="1:27" ht="60" customHeight="1" x14ac:dyDescent="0.2">
      <c r="A29" s="20" t="s">
        <v>26</v>
      </c>
      <c r="B29" s="20" t="s">
        <v>27</v>
      </c>
      <c r="C29" s="94" t="s">
        <v>28</v>
      </c>
      <c r="D29" s="95" t="s">
        <v>28</v>
      </c>
      <c r="E29" s="96">
        <v>1</v>
      </c>
      <c r="F29" s="65" t="s">
        <v>235</v>
      </c>
      <c r="G29" s="165" t="s">
        <v>236</v>
      </c>
      <c r="H29" s="97"/>
      <c r="I29" s="97" t="s">
        <v>237</v>
      </c>
      <c r="J29" s="97" t="s">
        <v>236</v>
      </c>
      <c r="K29" s="86" t="s">
        <v>238</v>
      </c>
      <c r="L29" s="86"/>
      <c r="M29" s="86" t="str">
        <f t="shared" si="0"/>
        <v xml:space="preserve">MESSAGE - (PRINCIPAL) TRADER. </v>
      </c>
      <c r="N29" s="96" t="s">
        <v>32</v>
      </c>
      <c r="O29" s="91" t="s">
        <v>32</v>
      </c>
      <c r="P29" s="96" t="s">
        <v>33</v>
      </c>
      <c r="Q29" s="91" t="s">
        <v>33</v>
      </c>
      <c r="R29" s="96"/>
      <c r="S29" s="91"/>
      <c r="T29" s="96"/>
      <c r="U29" s="91"/>
      <c r="V29" s="96"/>
      <c r="W29" s="91"/>
      <c r="X29" s="17" t="s">
        <v>36</v>
      </c>
      <c r="Y29" s="17" t="s">
        <v>37</v>
      </c>
      <c r="Z29" s="17" t="s">
        <v>38</v>
      </c>
      <c r="AA29" s="17"/>
    </row>
    <row r="30" spans="1:27" ht="60" customHeight="1" x14ac:dyDescent="0.2">
      <c r="A30" s="20" t="s">
        <v>26</v>
      </c>
      <c r="B30" s="20" t="s">
        <v>27</v>
      </c>
      <c r="C30" s="94" t="s">
        <v>28</v>
      </c>
      <c r="D30" s="95" t="s">
        <v>28</v>
      </c>
      <c r="E30" s="96">
        <v>1</v>
      </c>
      <c r="F30" s="65" t="s">
        <v>239</v>
      </c>
      <c r="G30" s="159" t="s">
        <v>236</v>
      </c>
      <c r="H30" s="97" t="s">
        <v>240</v>
      </c>
      <c r="I30" s="97" t="s">
        <v>241</v>
      </c>
      <c r="J30" s="97" t="s">
        <v>242</v>
      </c>
      <c r="K30" s="86" t="s">
        <v>238</v>
      </c>
      <c r="L30" s="86" t="s">
        <v>243</v>
      </c>
      <c r="M30" s="86" t="str">
        <f t="shared" si="0"/>
        <v>MESSAGE - (PRINCIPAL) TRADER. TIN</v>
      </c>
      <c r="N30" s="96"/>
      <c r="O30" s="91"/>
      <c r="P30" s="96" t="s">
        <v>33</v>
      </c>
      <c r="Q30" s="91" t="s">
        <v>103</v>
      </c>
      <c r="R30" s="96" t="s">
        <v>244</v>
      </c>
      <c r="S30" s="91" t="s">
        <v>244</v>
      </c>
      <c r="T30" s="96"/>
      <c r="U30" s="91"/>
      <c r="V30" s="96" t="s">
        <v>81</v>
      </c>
      <c r="W30" s="91"/>
      <c r="X30" s="17" t="s">
        <v>36</v>
      </c>
      <c r="Y30" s="17" t="s">
        <v>245</v>
      </c>
      <c r="Z30" s="17" t="s">
        <v>38</v>
      </c>
      <c r="AA30" s="17" t="s">
        <v>246</v>
      </c>
    </row>
    <row r="31" spans="1:27" ht="60" customHeight="1" x14ac:dyDescent="0.2">
      <c r="A31" s="20" t="s">
        <v>26</v>
      </c>
      <c r="B31" s="20" t="s">
        <v>27</v>
      </c>
      <c r="C31" s="94" t="s">
        <v>28</v>
      </c>
      <c r="D31" s="95" t="s">
        <v>28</v>
      </c>
      <c r="E31" s="96">
        <v>1</v>
      </c>
      <c r="F31" s="65" t="s">
        <v>247</v>
      </c>
      <c r="G31" s="159" t="s">
        <v>236</v>
      </c>
      <c r="H31" s="97" t="s">
        <v>248</v>
      </c>
      <c r="I31" s="97" t="s">
        <v>249</v>
      </c>
      <c r="J31" s="97" t="s">
        <v>250</v>
      </c>
      <c r="K31" s="86" t="s">
        <v>238</v>
      </c>
      <c r="L31" s="86" t="s">
        <v>251</v>
      </c>
      <c r="M31" s="86" t="str">
        <f t="shared" si="0"/>
        <v>MESSAGE - (PRINCIPAL) TRADER. Holder ID TIR</v>
      </c>
      <c r="N31" s="96"/>
      <c r="O31" s="91"/>
      <c r="P31" s="96" t="s">
        <v>103</v>
      </c>
      <c r="Q31" s="91" t="s">
        <v>66</v>
      </c>
      <c r="R31" s="96" t="s">
        <v>244</v>
      </c>
      <c r="S31" s="91" t="s">
        <v>244</v>
      </c>
      <c r="T31" s="96"/>
      <c r="U31" s="91"/>
      <c r="V31" s="96" t="s">
        <v>252</v>
      </c>
      <c r="W31" s="91" t="s">
        <v>253</v>
      </c>
      <c r="X31" s="17" t="s">
        <v>36</v>
      </c>
      <c r="Y31" s="17" t="s">
        <v>37</v>
      </c>
      <c r="Z31" s="17" t="s">
        <v>38</v>
      </c>
      <c r="AA31" s="17" t="s">
        <v>254</v>
      </c>
    </row>
    <row r="32" spans="1:27" ht="60" customHeight="1" x14ac:dyDescent="0.2">
      <c r="A32" s="20" t="s">
        <v>26</v>
      </c>
      <c r="B32" s="20" t="s">
        <v>27</v>
      </c>
      <c r="C32" s="94" t="s">
        <v>28</v>
      </c>
      <c r="D32" s="95" t="s">
        <v>28</v>
      </c>
      <c r="E32" s="96">
        <v>1</v>
      </c>
      <c r="F32" s="65" t="s">
        <v>235</v>
      </c>
      <c r="G32" s="159" t="s">
        <v>236</v>
      </c>
      <c r="H32" s="97" t="s">
        <v>255</v>
      </c>
      <c r="I32" s="97" t="s">
        <v>256</v>
      </c>
      <c r="J32" s="97" t="s">
        <v>257</v>
      </c>
      <c r="K32" s="86" t="s">
        <v>238</v>
      </c>
      <c r="L32" s="86" t="s">
        <v>255</v>
      </c>
      <c r="M32" s="86" t="str">
        <f t="shared" si="0"/>
        <v>MESSAGE - (PRINCIPAL) TRADER. Name</v>
      </c>
      <c r="N32" s="96"/>
      <c r="O32" s="91"/>
      <c r="P32" s="96" t="s">
        <v>33</v>
      </c>
      <c r="Q32" s="91" t="s">
        <v>33</v>
      </c>
      <c r="R32" s="96" t="s">
        <v>258</v>
      </c>
      <c r="S32" s="91" t="s">
        <v>68</v>
      </c>
      <c r="T32" s="96"/>
      <c r="U32" s="91"/>
      <c r="V32" s="96" t="s">
        <v>259</v>
      </c>
      <c r="W32" s="91"/>
      <c r="X32" s="17" t="s">
        <v>46</v>
      </c>
      <c r="Y32" s="17" t="s">
        <v>37</v>
      </c>
      <c r="Z32" s="17" t="s">
        <v>260</v>
      </c>
      <c r="AA32" s="17"/>
    </row>
    <row r="33" spans="1:27" ht="60" customHeight="1" x14ac:dyDescent="0.2">
      <c r="A33" s="20" t="s">
        <v>26</v>
      </c>
      <c r="B33" s="20" t="s">
        <v>27</v>
      </c>
      <c r="C33" s="94" t="s">
        <v>28</v>
      </c>
      <c r="D33" s="95" t="s">
        <v>28</v>
      </c>
      <c r="E33" s="96">
        <v>2</v>
      </c>
      <c r="F33" s="65"/>
      <c r="G33" s="216" t="s">
        <v>261</v>
      </c>
      <c r="H33" s="97"/>
      <c r="I33" s="97" t="s">
        <v>262</v>
      </c>
      <c r="J33" s="97" t="s">
        <v>263</v>
      </c>
      <c r="K33" s="86"/>
      <c r="L33" s="86"/>
      <c r="M33" s="86" t="str">
        <f t="shared" si="0"/>
        <v xml:space="preserve">. </v>
      </c>
      <c r="N33" s="96" t="s">
        <v>32</v>
      </c>
      <c r="O33" s="91"/>
      <c r="P33" s="96" t="s">
        <v>33</v>
      </c>
      <c r="Q33" s="91"/>
      <c r="R33" s="96"/>
      <c r="S33" s="91"/>
      <c r="T33" s="96"/>
      <c r="U33" s="91"/>
      <c r="V33" s="96"/>
      <c r="W33" s="91"/>
      <c r="X33" s="17" t="s">
        <v>115</v>
      </c>
      <c r="Y33" s="17" t="s">
        <v>264</v>
      </c>
      <c r="Z33" s="17" t="s">
        <v>264</v>
      </c>
      <c r="AA33" s="17"/>
    </row>
    <row r="34" spans="1:27" ht="60" customHeight="1" x14ac:dyDescent="0.2">
      <c r="A34" s="20" t="s">
        <v>26</v>
      </c>
      <c r="B34" s="20" t="s">
        <v>27</v>
      </c>
      <c r="C34" s="94" t="s">
        <v>28</v>
      </c>
      <c r="D34" s="95" t="s">
        <v>28</v>
      </c>
      <c r="E34" s="96">
        <v>2</v>
      </c>
      <c r="F34" s="65" t="s">
        <v>235</v>
      </c>
      <c r="G34" s="215" t="s">
        <v>261</v>
      </c>
      <c r="H34" s="97" t="s">
        <v>265</v>
      </c>
      <c r="I34" s="97" t="s">
        <v>266</v>
      </c>
      <c r="J34" s="97" t="s">
        <v>267</v>
      </c>
      <c r="K34" s="86" t="s">
        <v>238</v>
      </c>
      <c r="L34" s="86" t="s">
        <v>265</v>
      </c>
      <c r="M34" s="86" t="str">
        <f t="shared" si="0"/>
        <v>MESSAGE - (PRINCIPAL) TRADER. Street and number</v>
      </c>
      <c r="N34" s="96"/>
      <c r="O34" s="91"/>
      <c r="P34" s="96" t="s">
        <v>33</v>
      </c>
      <c r="Q34" s="91" t="s">
        <v>33</v>
      </c>
      <c r="R34" s="96" t="s">
        <v>258</v>
      </c>
      <c r="S34" s="91" t="s">
        <v>68</v>
      </c>
      <c r="T34" s="96"/>
      <c r="U34" s="91"/>
      <c r="V34" s="96" t="s">
        <v>259</v>
      </c>
      <c r="W34" s="91"/>
      <c r="X34" s="17" t="s">
        <v>46</v>
      </c>
      <c r="Y34" s="17" t="s">
        <v>37</v>
      </c>
      <c r="Z34" s="17" t="s">
        <v>268</v>
      </c>
      <c r="AA34" s="17"/>
    </row>
    <row r="35" spans="1:27" ht="60" customHeight="1" x14ac:dyDescent="0.2">
      <c r="A35" s="20" t="s">
        <v>26</v>
      </c>
      <c r="B35" s="20" t="s">
        <v>27</v>
      </c>
      <c r="C35" s="94" t="s">
        <v>28</v>
      </c>
      <c r="D35" s="95" t="s">
        <v>28</v>
      </c>
      <c r="E35" s="96">
        <v>2</v>
      </c>
      <c r="F35" s="65" t="s">
        <v>235</v>
      </c>
      <c r="G35" s="215" t="s">
        <v>261</v>
      </c>
      <c r="H35" s="97" t="s">
        <v>269</v>
      </c>
      <c r="I35" s="97" t="s">
        <v>270</v>
      </c>
      <c r="J35" s="97" t="s">
        <v>271</v>
      </c>
      <c r="K35" s="86" t="s">
        <v>238</v>
      </c>
      <c r="L35" s="86" t="s">
        <v>272</v>
      </c>
      <c r="M35" s="86" t="str">
        <f t="shared" si="0"/>
        <v>MESSAGE - (PRINCIPAL) TRADER. Postal Code</v>
      </c>
      <c r="N35" s="96"/>
      <c r="O35" s="91"/>
      <c r="P35" s="96" t="s">
        <v>66</v>
      </c>
      <c r="Q35" s="91" t="s">
        <v>33</v>
      </c>
      <c r="R35" s="96" t="s">
        <v>244</v>
      </c>
      <c r="S35" s="91" t="s">
        <v>54</v>
      </c>
      <c r="T35" s="96"/>
      <c r="U35" s="91"/>
      <c r="V35" s="96" t="s">
        <v>273</v>
      </c>
      <c r="W35" s="91"/>
      <c r="X35" s="17" t="s">
        <v>157</v>
      </c>
      <c r="Y35" s="17" t="s">
        <v>37</v>
      </c>
      <c r="Z35" s="17" t="s">
        <v>274</v>
      </c>
      <c r="AA35" s="17" t="s">
        <v>275</v>
      </c>
    </row>
    <row r="36" spans="1:27" ht="60" customHeight="1" x14ac:dyDescent="0.2">
      <c r="A36" s="20" t="s">
        <v>26</v>
      </c>
      <c r="B36" s="20" t="s">
        <v>27</v>
      </c>
      <c r="C36" s="94" t="s">
        <v>28</v>
      </c>
      <c r="D36" s="95" t="s">
        <v>28</v>
      </c>
      <c r="E36" s="96">
        <v>2</v>
      </c>
      <c r="F36" s="65" t="s">
        <v>235</v>
      </c>
      <c r="G36" s="215" t="s">
        <v>261</v>
      </c>
      <c r="H36" s="97" t="s">
        <v>276</v>
      </c>
      <c r="I36" s="97" t="s">
        <v>277</v>
      </c>
      <c r="J36" s="97" t="s">
        <v>278</v>
      </c>
      <c r="K36" s="86" t="s">
        <v>238</v>
      </c>
      <c r="L36" s="86" t="s">
        <v>276</v>
      </c>
      <c r="M36" s="86" t="str">
        <f t="shared" si="0"/>
        <v>MESSAGE - (PRINCIPAL) TRADER. City</v>
      </c>
      <c r="N36" s="96"/>
      <c r="O36" s="91"/>
      <c r="P36" s="96" t="s">
        <v>33</v>
      </c>
      <c r="Q36" s="91" t="s">
        <v>33</v>
      </c>
      <c r="R36" s="96" t="s">
        <v>68</v>
      </c>
      <c r="S36" s="91" t="s">
        <v>68</v>
      </c>
      <c r="T36" s="96"/>
      <c r="U36" s="91"/>
      <c r="V36" s="96"/>
      <c r="W36" s="91"/>
      <c r="X36" s="17" t="s">
        <v>36</v>
      </c>
      <c r="Y36" s="17" t="s">
        <v>37</v>
      </c>
      <c r="Z36" s="17" t="s">
        <v>38</v>
      </c>
      <c r="AA36" s="17"/>
    </row>
    <row r="37" spans="1:27" ht="60" customHeight="1" x14ac:dyDescent="0.2">
      <c r="A37" s="20" t="s">
        <v>26</v>
      </c>
      <c r="B37" s="20" t="s">
        <v>27</v>
      </c>
      <c r="C37" s="94" t="s">
        <v>28</v>
      </c>
      <c r="D37" s="95" t="s">
        <v>28</v>
      </c>
      <c r="E37" s="96">
        <v>2</v>
      </c>
      <c r="F37" s="65" t="s">
        <v>235</v>
      </c>
      <c r="G37" s="215" t="s">
        <v>261</v>
      </c>
      <c r="H37" s="97" t="s">
        <v>279</v>
      </c>
      <c r="I37" s="97" t="s">
        <v>280</v>
      </c>
      <c r="J37" s="97" t="s">
        <v>281</v>
      </c>
      <c r="K37" s="86" t="s">
        <v>238</v>
      </c>
      <c r="L37" s="86" t="s">
        <v>282</v>
      </c>
      <c r="M37" s="86" t="str">
        <f t="shared" si="0"/>
        <v>MESSAGE - (PRINCIPAL) TRADER. Country code</v>
      </c>
      <c r="N37" s="96"/>
      <c r="O37" s="91"/>
      <c r="P37" s="96" t="s">
        <v>33</v>
      </c>
      <c r="Q37" s="91" t="s">
        <v>33</v>
      </c>
      <c r="R37" s="96" t="s">
        <v>94</v>
      </c>
      <c r="S37" s="91" t="s">
        <v>94</v>
      </c>
      <c r="T37" s="96" t="s">
        <v>95</v>
      </c>
      <c r="U37" s="91" t="s">
        <v>95</v>
      </c>
      <c r="V37" s="96"/>
      <c r="W37" s="91"/>
      <c r="X37" s="17" t="s">
        <v>36</v>
      </c>
      <c r="Y37" s="17" t="s">
        <v>37</v>
      </c>
      <c r="Z37" s="17" t="s">
        <v>38</v>
      </c>
      <c r="AA37" s="17"/>
    </row>
    <row r="38" spans="1:27" ht="60" customHeight="1" x14ac:dyDescent="0.2">
      <c r="A38" s="20" t="s">
        <v>26</v>
      </c>
      <c r="B38" s="20" t="s">
        <v>27</v>
      </c>
      <c r="C38" s="94" t="s">
        <v>28</v>
      </c>
      <c r="D38" s="95" t="s">
        <v>28</v>
      </c>
      <c r="E38" s="96">
        <v>1</v>
      </c>
      <c r="F38" s="65"/>
      <c r="G38" s="165" t="s">
        <v>283</v>
      </c>
      <c r="H38" s="97"/>
      <c r="I38" s="97" t="s">
        <v>284</v>
      </c>
      <c r="J38" s="97" t="s">
        <v>283</v>
      </c>
      <c r="K38" s="86" t="s">
        <v>285</v>
      </c>
      <c r="L38" s="86"/>
      <c r="M38" s="86" t="str">
        <f t="shared" si="0"/>
        <v xml:space="preserve">MESSAGE - CONTROL RESULT. </v>
      </c>
      <c r="N38" s="96" t="s">
        <v>32</v>
      </c>
      <c r="O38" s="91" t="s">
        <v>32</v>
      </c>
      <c r="P38" s="96" t="s">
        <v>33</v>
      </c>
      <c r="Q38" s="91" t="s">
        <v>33</v>
      </c>
      <c r="R38" s="96"/>
      <c r="S38" s="91"/>
      <c r="T38" s="96"/>
      <c r="U38" s="91"/>
      <c r="V38" s="96"/>
      <c r="W38" s="91"/>
      <c r="X38" s="17" t="s">
        <v>36</v>
      </c>
      <c r="Y38" s="17" t="s">
        <v>37</v>
      </c>
      <c r="Z38" s="17" t="s">
        <v>38</v>
      </c>
      <c r="AA38" s="17"/>
    </row>
    <row r="39" spans="1:27" ht="60" customHeight="1" x14ac:dyDescent="0.2">
      <c r="A39" s="20" t="s">
        <v>26</v>
      </c>
      <c r="B39" s="20" t="s">
        <v>27</v>
      </c>
      <c r="C39" s="94" t="s">
        <v>28</v>
      </c>
      <c r="D39" s="95" t="s">
        <v>28</v>
      </c>
      <c r="E39" s="96">
        <v>1</v>
      </c>
      <c r="F39" s="65" t="s">
        <v>286</v>
      </c>
      <c r="G39" s="159" t="s">
        <v>283</v>
      </c>
      <c r="H39" s="97" t="s">
        <v>287</v>
      </c>
      <c r="I39" s="97" t="s">
        <v>288</v>
      </c>
      <c r="J39" s="97" t="s">
        <v>289</v>
      </c>
      <c r="K39" s="86" t="s">
        <v>285</v>
      </c>
      <c r="L39" s="86" t="s">
        <v>290</v>
      </c>
      <c r="M39" s="86" t="str">
        <f t="shared" si="0"/>
        <v>MESSAGE - CONTROL RESULT. Control Result Code</v>
      </c>
      <c r="N39" s="96"/>
      <c r="O39" s="91"/>
      <c r="P39" s="96" t="s">
        <v>33</v>
      </c>
      <c r="Q39" s="91" t="s">
        <v>33</v>
      </c>
      <c r="R39" s="96" t="s">
        <v>291</v>
      </c>
      <c r="S39" s="91" t="s">
        <v>291</v>
      </c>
      <c r="T39" s="96" t="s">
        <v>292</v>
      </c>
      <c r="U39" s="91" t="s">
        <v>292</v>
      </c>
      <c r="V39" s="96" t="s">
        <v>293</v>
      </c>
      <c r="W39" s="91" t="s">
        <v>294</v>
      </c>
      <c r="X39" s="17" t="s">
        <v>36</v>
      </c>
      <c r="Y39" s="17" t="s">
        <v>37</v>
      </c>
      <c r="Z39" s="17" t="s">
        <v>38</v>
      </c>
      <c r="AA39" s="17" t="s">
        <v>295</v>
      </c>
    </row>
    <row r="40" spans="1:27" ht="60" customHeight="1" x14ac:dyDescent="0.2">
      <c r="A40" s="20" t="s">
        <v>26</v>
      </c>
      <c r="B40" s="20" t="s">
        <v>27</v>
      </c>
      <c r="C40" s="94" t="s">
        <v>28</v>
      </c>
      <c r="D40" s="95" t="s">
        <v>28</v>
      </c>
      <c r="E40" s="96">
        <v>1</v>
      </c>
      <c r="F40" s="65" t="s">
        <v>296</v>
      </c>
      <c r="G40" s="159" t="s">
        <v>283</v>
      </c>
      <c r="H40" s="97" t="s">
        <v>297</v>
      </c>
      <c r="I40" s="97" t="s">
        <v>298</v>
      </c>
      <c r="J40" s="97" t="s">
        <v>299</v>
      </c>
      <c r="K40" s="86" t="s">
        <v>285</v>
      </c>
      <c r="L40" s="86" t="s">
        <v>300</v>
      </c>
      <c r="M40" s="86" t="str">
        <f t="shared" si="0"/>
        <v>MESSAGE - CONTROL RESULT. Date Limit</v>
      </c>
      <c r="N40" s="96"/>
      <c r="O40" s="91"/>
      <c r="P40" s="96" t="s">
        <v>33</v>
      </c>
      <c r="Q40" s="91" t="s">
        <v>33</v>
      </c>
      <c r="R40" s="96" t="s">
        <v>79</v>
      </c>
      <c r="S40" s="91" t="s">
        <v>80</v>
      </c>
      <c r="T40" s="96"/>
      <c r="U40" s="91"/>
      <c r="V40" s="96" t="s">
        <v>81</v>
      </c>
      <c r="W40" s="91"/>
      <c r="X40" s="17" t="s">
        <v>46</v>
      </c>
      <c r="Y40" s="17" t="s">
        <v>82</v>
      </c>
      <c r="Z40" s="17" t="s">
        <v>83</v>
      </c>
      <c r="AA40" s="17" t="s">
        <v>301</v>
      </c>
    </row>
    <row r="41" spans="1:27" ht="60" customHeight="1" x14ac:dyDescent="0.2">
      <c r="A41" s="20" t="s">
        <v>26</v>
      </c>
      <c r="B41" s="20" t="s">
        <v>27</v>
      </c>
      <c r="C41" s="94" t="s">
        <v>28</v>
      </c>
      <c r="D41" s="95" t="s">
        <v>28</v>
      </c>
      <c r="E41" s="96">
        <v>1</v>
      </c>
      <c r="F41" s="65"/>
      <c r="G41" s="159" t="s">
        <v>283</v>
      </c>
      <c r="H41" s="97" t="s">
        <v>302</v>
      </c>
      <c r="I41" s="97" t="s">
        <v>303</v>
      </c>
      <c r="J41" s="97" t="s">
        <v>304</v>
      </c>
      <c r="K41" s="86"/>
      <c r="L41" s="86"/>
      <c r="M41" s="86" t="str">
        <f t="shared" si="0"/>
        <v xml:space="preserve">. </v>
      </c>
      <c r="N41" s="96"/>
      <c r="O41" s="91"/>
      <c r="P41" s="96" t="s">
        <v>103</v>
      </c>
      <c r="Q41" s="91"/>
      <c r="R41" s="96" t="s">
        <v>305</v>
      </c>
      <c r="S41" s="91"/>
      <c r="T41" s="96"/>
      <c r="U41" s="91"/>
      <c r="V41" s="96"/>
      <c r="W41" s="91"/>
      <c r="X41" s="17" t="s">
        <v>115</v>
      </c>
      <c r="Y41" s="17" t="s">
        <v>306</v>
      </c>
      <c r="Z41" s="17" t="s">
        <v>307</v>
      </c>
      <c r="AA41" s="17"/>
    </row>
    <row r="42" spans="1:27" ht="60" customHeight="1" x14ac:dyDescent="0.2">
      <c r="A42" s="20" t="s">
        <v>26</v>
      </c>
      <c r="B42" s="20" t="s">
        <v>27</v>
      </c>
      <c r="C42" s="94" t="s">
        <v>28</v>
      </c>
      <c r="D42" s="95" t="s">
        <v>28</v>
      </c>
      <c r="E42" s="96">
        <v>1</v>
      </c>
      <c r="F42" s="65"/>
      <c r="G42" s="159" t="s">
        <v>283</v>
      </c>
      <c r="H42" s="97" t="s">
        <v>308</v>
      </c>
      <c r="I42" s="97" t="s">
        <v>309</v>
      </c>
      <c r="J42" s="97" t="s">
        <v>310</v>
      </c>
      <c r="K42" s="86"/>
      <c r="L42" s="86"/>
      <c r="M42" s="86"/>
      <c r="N42" s="96"/>
      <c r="O42" s="91"/>
      <c r="P42" s="96" t="s">
        <v>33</v>
      </c>
      <c r="Q42" s="91"/>
      <c r="R42" s="96" t="s">
        <v>311</v>
      </c>
      <c r="S42" s="91"/>
      <c r="T42" s="96"/>
      <c r="U42" s="91"/>
      <c r="V42" s="96"/>
      <c r="W42" s="91"/>
      <c r="X42" s="17"/>
      <c r="Y42" s="17"/>
      <c r="Z42" s="17"/>
      <c r="AA42" s="17"/>
    </row>
    <row r="43" spans="1:27" ht="60" customHeight="1" x14ac:dyDescent="0.2">
      <c r="A43" s="20" t="s">
        <v>26</v>
      </c>
      <c r="B43" s="20" t="s">
        <v>27</v>
      </c>
      <c r="C43" s="94" t="s">
        <v>28</v>
      </c>
      <c r="D43" s="95" t="s">
        <v>28</v>
      </c>
      <c r="E43" s="96">
        <v>1</v>
      </c>
      <c r="F43" s="65"/>
      <c r="G43" s="165" t="s">
        <v>312</v>
      </c>
      <c r="H43" s="97"/>
      <c r="I43" s="97" t="s">
        <v>313</v>
      </c>
      <c r="J43" s="97" t="s">
        <v>312</v>
      </c>
      <c r="K43" s="86" t="s">
        <v>314</v>
      </c>
      <c r="L43" s="86"/>
      <c r="M43" s="86" t="str">
        <f t="shared" si="0"/>
        <v xml:space="preserve">MESSAGE - RISK ANALYSIS. </v>
      </c>
      <c r="N43" s="96" t="s">
        <v>315</v>
      </c>
      <c r="O43" s="91" t="s">
        <v>316</v>
      </c>
      <c r="P43" s="96" t="s">
        <v>66</v>
      </c>
      <c r="Q43" s="91" t="s">
        <v>66</v>
      </c>
      <c r="R43" s="96"/>
      <c r="S43" s="91"/>
      <c r="T43" s="96"/>
      <c r="U43" s="91"/>
      <c r="V43" s="96" t="s">
        <v>317</v>
      </c>
      <c r="W43" s="91" t="s">
        <v>318</v>
      </c>
      <c r="X43" s="17" t="s">
        <v>36</v>
      </c>
      <c r="Y43" s="17" t="s">
        <v>319</v>
      </c>
      <c r="Z43" s="17" t="s">
        <v>320</v>
      </c>
      <c r="AA43" s="17" t="s">
        <v>321</v>
      </c>
    </row>
    <row r="44" spans="1:27" ht="60" customHeight="1" x14ac:dyDescent="0.2">
      <c r="A44" s="20" t="s">
        <v>26</v>
      </c>
      <c r="B44" s="20" t="s">
        <v>27</v>
      </c>
      <c r="C44" s="94" t="s">
        <v>28</v>
      </c>
      <c r="D44" s="95" t="s">
        <v>28</v>
      </c>
      <c r="E44" s="96">
        <v>1</v>
      </c>
      <c r="F44" s="65" t="s">
        <v>205</v>
      </c>
      <c r="G44" s="159" t="s">
        <v>312</v>
      </c>
      <c r="H44" s="97" t="s">
        <v>206</v>
      </c>
      <c r="I44" s="97" t="s">
        <v>322</v>
      </c>
      <c r="J44" s="97" t="s">
        <v>323</v>
      </c>
      <c r="K44" s="86"/>
      <c r="L44" s="86"/>
      <c r="M44" s="86" t="str">
        <f t="shared" si="0"/>
        <v xml:space="preserve">. </v>
      </c>
      <c r="N44" s="96"/>
      <c r="O44" s="91"/>
      <c r="P44" s="96" t="s">
        <v>33</v>
      </c>
      <c r="Q44" s="91"/>
      <c r="R44" s="96" t="s">
        <v>146</v>
      </c>
      <c r="S44" s="91"/>
      <c r="T44" s="96"/>
      <c r="U44" s="91"/>
      <c r="V44" s="96" t="s">
        <v>209</v>
      </c>
      <c r="W44" s="91"/>
      <c r="X44" s="17" t="s">
        <v>115</v>
      </c>
      <c r="Y44" s="17" t="s">
        <v>210</v>
      </c>
      <c r="Z44" s="17" t="s">
        <v>117</v>
      </c>
      <c r="AA44" s="17" t="s">
        <v>211</v>
      </c>
    </row>
    <row r="45" spans="1:27" ht="60" customHeight="1" x14ac:dyDescent="0.2">
      <c r="A45" s="20" t="s">
        <v>26</v>
      </c>
      <c r="B45" s="20" t="s">
        <v>27</v>
      </c>
      <c r="C45" s="94" t="s">
        <v>28</v>
      </c>
      <c r="D45" s="95" t="s">
        <v>28</v>
      </c>
      <c r="E45" s="96">
        <v>1</v>
      </c>
      <c r="F45" s="65" t="s">
        <v>324</v>
      </c>
      <c r="G45" s="159" t="s">
        <v>312</v>
      </c>
      <c r="H45" s="97" t="s">
        <v>325</v>
      </c>
      <c r="I45" s="97" t="s">
        <v>326</v>
      </c>
      <c r="J45" s="97" t="s">
        <v>327</v>
      </c>
      <c r="K45" s="86" t="s">
        <v>314</v>
      </c>
      <c r="L45" s="86" t="s">
        <v>328</v>
      </c>
      <c r="M45" s="86" t="str">
        <f t="shared" si="0"/>
        <v>MESSAGE - RISK ANALYSIS. Item Number involved</v>
      </c>
      <c r="N45" s="96"/>
      <c r="O45" s="91"/>
      <c r="P45" s="96" t="s">
        <v>103</v>
      </c>
      <c r="Q45" s="91" t="s">
        <v>103</v>
      </c>
      <c r="R45" s="96" t="s">
        <v>146</v>
      </c>
      <c r="S45" s="91" t="s">
        <v>146</v>
      </c>
      <c r="T45" s="96"/>
      <c r="U45" s="91"/>
      <c r="V45" s="96" t="s">
        <v>329</v>
      </c>
      <c r="W45" s="91"/>
      <c r="X45" s="17" t="s">
        <v>36</v>
      </c>
      <c r="Y45" s="17" t="s">
        <v>37</v>
      </c>
      <c r="Z45" s="17" t="s">
        <v>38</v>
      </c>
      <c r="AA45" s="17" t="s">
        <v>330</v>
      </c>
    </row>
    <row r="46" spans="1:27" ht="60" customHeight="1" x14ac:dyDescent="0.2">
      <c r="A46" s="20" t="s">
        <v>26</v>
      </c>
      <c r="B46" s="20" t="s">
        <v>27</v>
      </c>
      <c r="C46" s="94" t="s">
        <v>28</v>
      </c>
      <c r="D46" s="95" t="s">
        <v>28</v>
      </c>
      <c r="E46" s="96">
        <v>2</v>
      </c>
      <c r="F46" s="65"/>
      <c r="G46" s="216" t="s">
        <v>331</v>
      </c>
      <c r="H46" s="97"/>
      <c r="I46" s="97" t="s">
        <v>332</v>
      </c>
      <c r="J46" s="97" t="s">
        <v>333</v>
      </c>
      <c r="K46" s="86"/>
      <c r="L46" s="86"/>
      <c r="M46" s="86" t="str">
        <f t="shared" si="0"/>
        <v xml:space="preserve">. </v>
      </c>
      <c r="N46" s="96" t="s">
        <v>32</v>
      </c>
      <c r="O46" s="91"/>
      <c r="P46" s="96" t="s">
        <v>33</v>
      </c>
      <c r="Q46" s="91"/>
      <c r="R46" s="96"/>
      <c r="S46" s="91"/>
      <c r="T46" s="96"/>
      <c r="U46" s="91"/>
      <c r="V46" s="96"/>
      <c r="W46" s="91"/>
      <c r="X46" s="17" t="s">
        <v>115</v>
      </c>
      <c r="Y46" s="17" t="s">
        <v>334</v>
      </c>
      <c r="Z46" s="17" t="s">
        <v>335</v>
      </c>
      <c r="AA46" s="17"/>
    </row>
    <row r="47" spans="1:27" ht="60" customHeight="1" x14ac:dyDescent="0.2">
      <c r="A47" s="20" t="s">
        <v>26</v>
      </c>
      <c r="B47" s="20" t="s">
        <v>27</v>
      </c>
      <c r="C47" s="94" t="s">
        <v>28</v>
      </c>
      <c r="D47" s="95" t="s">
        <v>28</v>
      </c>
      <c r="E47" s="96">
        <v>2</v>
      </c>
      <c r="F47" s="65" t="s">
        <v>336</v>
      </c>
      <c r="G47" s="215" t="s">
        <v>331</v>
      </c>
      <c r="H47" s="97" t="s">
        <v>287</v>
      </c>
      <c r="I47" s="97" t="s">
        <v>337</v>
      </c>
      <c r="J47" s="97" t="s">
        <v>338</v>
      </c>
      <c r="K47" s="86" t="s">
        <v>314</v>
      </c>
      <c r="L47" s="86" t="s">
        <v>339</v>
      </c>
      <c r="M47" s="86" t="str">
        <f t="shared" si="0"/>
        <v>MESSAGE - RISK ANALYSIS. Risk Analysis result code</v>
      </c>
      <c r="N47" s="96"/>
      <c r="O47" s="91"/>
      <c r="P47" s="96" t="s">
        <v>33</v>
      </c>
      <c r="Q47" s="91" t="s">
        <v>33</v>
      </c>
      <c r="R47" s="96" t="s">
        <v>244</v>
      </c>
      <c r="S47" s="91" t="s">
        <v>53</v>
      </c>
      <c r="T47" s="96"/>
      <c r="U47" s="91"/>
      <c r="V47" s="96" t="s">
        <v>340</v>
      </c>
      <c r="W47" s="91" t="s">
        <v>341</v>
      </c>
      <c r="X47" s="17" t="s">
        <v>46</v>
      </c>
      <c r="Y47" s="17" t="s">
        <v>37</v>
      </c>
      <c r="Z47" s="17" t="s">
        <v>342</v>
      </c>
      <c r="AA47" s="17" t="s">
        <v>343</v>
      </c>
    </row>
    <row r="48" spans="1:27" ht="60" customHeight="1" x14ac:dyDescent="0.2">
      <c r="A48" s="20" t="s">
        <v>26</v>
      </c>
      <c r="B48" s="20" t="s">
        <v>27</v>
      </c>
      <c r="C48" s="94" t="s">
        <v>28</v>
      </c>
      <c r="D48" s="95" t="s">
        <v>28</v>
      </c>
      <c r="E48" s="96">
        <v>2</v>
      </c>
      <c r="F48" s="65" t="s">
        <v>344</v>
      </c>
      <c r="G48" s="215" t="s">
        <v>331</v>
      </c>
      <c r="H48" s="97" t="s">
        <v>302</v>
      </c>
      <c r="I48" s="97" t="s">
        <v>345</v>
      </c>
      <c r="J48" s="97" t="s">
        <v>346</v>
      </c>
      <c r="K48" s="86" t="s">
        <v>314</v>
      </c>
      <c r="L48" s="86" t="s">
        <v>347</v>
      </c>
      <c r="M48" s="86" t="str">
        <f t="shared" si="0"/>
        <v>MESSAGE - RISK ANALYSIS. Risk Analysis text</v>
      </c>
      <c r="N48" s="96"/>
      <c r="O48" s="91"/>
      <c r="P48" s="96" t="s">
        <v>103</v>
      </c>
      <c r="Q48" s="91" t="s">
        <v>103</v>
      </c>
      <c r="R48" s="96" t="s">
        <v>305</v>
      </c>
      <c r="S48" s="91" t="s">
        <v>68</v>
      </c>
      <c r="T48" s="96"/>
      <c r="U48" s="91"/>
      <c r="V48" s="96" t="s">
        <v>348</v>
      </c>
      <c r="W48" s="91"/>
      <c r="X48" s="17" t="s">
        <v>36</v>
      </c>
      <c r="Y48" s="17" t="s">
        <v>37</v>
      </c>
      <c r="Z48" s="17" t="s">
        <v>38</v>
      </c>
      <c r="AA48" s="17" t="s">
        <v>349</v>
      </c>
    </row>
    <row r="49" spans="1:27" ht="60" customHeight="1" x14ac:dyDescent="0.2">
      <c r="A49" s="20" t="s">
        <v>26</v>
      </c>
      <c r="B49" s="20" t="s">
        <v>27</v>
      </c>
      <c r="C49" s="94" t="s">
        <v>28</v>
      </c>
      <c r="D49" s="95" t="s">
        <v>28</v>
      </c>
      <c r="E49" s="96">
        <v>1</v>
      </c>
      <c r="F49" s="65"/>
      <c r="G49" s="165" t="s">
        <v>350</v>
      </c>
      <c r="H49" s="97"/>
      <c r="I49" s="97" t="s">
        <v>351</v>
      </c>
      <c r="J49" s="97" t="s">
        <v>350</v>
      </c>
      <c r="K49" s="86"/>
      <c r="L49" s="86"/>
      <c r="M49" s="86" t="str">
        <f t="shared" si="0"/>
        <v xml:space="preserve">. </v>
      </c>
      <c r="N49" s="96" t="s">
        <v>32</v>
      </c>
      <c r="O49" s="91"/>
      <c r="P49" s="96" t="s">
        <v>33</v>
      </c>
      <c r="Q49" s="91"/>
      <c r="R49" s="96"/>
      <c r="S49" s="91"/>
      <c r="T49" s="96"/>
      <c r="U49" s="91"/>
      <c r="V49" s="96"/>
      <c r="W49" s="91"/>
      <c r="X49" s="17" t="s">
        <v>115</v>
      </c>
      <c r="Y49" s="150" t="s">
        <v>264</v>
      </c>
      <c r="Z49" s="17" t="s">
        <v>352</v>
      </c>
      <c r="AA49" s="17"/>
    </row>
    <row r="50" spans="1:27" ht="60" customHeight="1" x14ac:dyDescent="0.2">
      <c r="A50" s="20" t="s">
        <v>26</v>
      </c>
      <c r="B50" s="20" t="s">
        <v>27</v>
      </c>
      <c r="C50" s="94" t="s">
        <v>28</v>
      </c>
      <c r="D50" s="95" t="s">
        <v>28</v>
      </c>
      <c r="E50" s="96">
        <v>1</v>
      </c>
      <c r="F50" s="65" t="s">
        <v>353</v>
      </c>
      <c r="G50" s="159" t="s">
        <v>350</v>
      </c>
      <c r="H50" s="97" t="s">
        <v>354</v>
      </c>
      <c r="I50" s="97" t="s">
        <v>355</v>
      </c>
      <c r="J50" s="97" t="s">
        <v>356</v>
      </c>
      <c r="K50" s="86" t="s">
        <v>31</v>
      </c>
      <c r="L50" s="86" t="s">
        <v>357</v>
      </c>
      <c r="M50" s="86" t="str">
        <f t="shared" si="0"/>
        <v>MESSAGE - HEADER. Containerised indicator</v>
      </c>
      <c r="N50" s="96"/>
      <c r="O50" s="91"/>
      <c r="P50" s="96" t="s">
        <v>33</v>
      </c>
      <c r="Q50" s="91" t="s">
        <v>33</v>
      </c>
      <c r="R50" s="96" t="s">
        <v>104</v>
      </c>
      <c r="S50" s="91" t="s">
        <v>104</v>
      </c>
      <c r="T50" s="96" t="s">
        <v>114</v>
      </c>
      <c r="U50" s="91" t="s">
        <v>114</v>
      </c>
      <c r="V50" s="96"/>
      <c r="W50" s="91"/>
      <c r="X50" s="17" t="s">
        <v>36</v>
      </c>
      <c r="Y50" s="17" t="s">
        <v>37</v>
      </c>
      <c r="Z50" s="17" t="s">
        <v>38</v>
      </c>
      <c r="AA50" s="17" t="s">
        <v>358</v>
      </c>
    </row>
    <row r="51" spans="1:27" ht="60" customHeight="1" x14ac:dyDescent="0.2">
      <c r="A51" s="20" t="s">
        <v>26</v>
      </c>
      <c r="B51" s="20" t="s">
        <v>27</v>
      </c>
      <c r="C51" s="94" t="s">
        <v>28</v>
      </c>
      <c r="D51" s="95" t="s">
        <v>28</v>
      </c>
      <c r="E51" s="96">
        <v>1</v>
      </c>
      <c r="F51" s="65"/>
      <c r="G51" s="159" t="s">
        <v>350</v>
      </c>
      <c r="H51" s="97" t="s">
        <v>359</v>
      </c>
      <c r="I51" s="97" t="s">
        <v>360</v>
      </c>
      <c r="J51" s="97" t="s">
        <v>361</v>
      </c>
      <c r="K51" s="86"/>
      <c r="L51" s="86"/>
      <c r="M51" s="86" t="str">
        <f t="shared" si="0"/>
        <v xml:space="preserve">. </v>
      </c>
      <c r="N51" s="96"/>
      <c r="O51" s="91"/>
      <c r="P51" s="96" t="s">
        <v>103</v>
      </c>
      <c r="Q51" s="91"/>
      <c r="R51" s="96" t="s">
        <v>104</v>
      </c>
      <c r="S51" s="91"/>
      <c r="T51" s="96" t="s">
        <v>124</v>
      </c>
      <c r="U51" s="91"/>
      <c r="V51" s="96"/>
      <c r="W51" s="91"/>
      <c r="X51" s="17" t="s">
        <v>115</v>
      </c>
      <c r="Y51" s="17" t="s">
        <v>306</v>
      </c>
      <c r="Z51" s="17" t="s">
        <v>307</v>
      </c>
      <c r="AA51" s="17"/>
    </row>
    <row r="52" spans="1:27" ht="60" customHeight="1" x14ac:dyDescent="0.2">
      <c r="A52" s="20" t="s">
        <v>26</v>
      </c>
      <c r="B52" s="20" t="s">
        <v>27</v>
      </c>
      <c r="C52" s="94" t="s">
        <v>28</v>
      </c>
      <c r="D52" s="95" t="s">
        <v>28</v>
      </c>
      <c r="E52" s="96">
        <v>1</v>
      </c>
      <c r="F52" s="65" t="s">
        <v>362</v>
      </c>
      <c r="G52" s="159" t="s">
        <v>350</v>
      </c>
      <c r="H52" s="97" t="s">
        <v>363</v>
      </c>
      <c r="I52" s="97" t="s">
        <v>364</v>
      </c>
      <c r="J52" s="97" t="s">
        <v>365</v>
      </c>
      <c r="K52" s="86" t="s">
        <v>31</v>
      </c>
      <c r="L52" s="86" t="s">
        <v>366</v>
      </c>
      <c r="M52" s="86" t="str">
        <f t="shared" si="0"/>
        <v>MESSAGE - HEADER. Country of destination code</v>
      </c>
      <c r="N52" s="96"/>
      <c r="O52" s="91"/>
      <c r="P52" s="96" t="s">
        <v>66</v>
      </c>
      <c r="Q52" s="91" t="s">
        <v>66</v>
      </c>
      <c r="R52" s="96" t="s">
        <v>94</v>
      </c>
      <c r="S52" s="91" t="s">
        <v>94</v>
      </c>
      <c r="T52" s="96" t="s">
        <v>95</v>
      </c>
      <c r="U52" s="91" t="s">
        <v>95</v>
      </c>
      <c r="V52" s="96" t="s">
        <v>367</v>
      </c>
      <c r="W52" s="91" t="s">
        <v>368</v>
      </c>
      <c r="X52" s="17" t="s">
        <v>36</v>
      </c>
      <c r="Y52" s="17" t="s">
        <v>37</v>
      </c>
      <c r="Z52" s="17" t="s">
        <v>147</v>
      </c>
      <c r="AA52" s="17" t="s">
        <v>369</v>
      </c>
    </row>
    <row r="53" spans="1:27" ht="60" customHeight="1" x14ac:dyDescent="0.2">
      <c r="A53" s="20" t="s">
        <v>26</v>
      </c>
      <c r="B53" s="20" t="s">
        <v>27</v>
      </c>
      <c r="C53" s="94" t="s">
        <v>28</v>
      </c>
      <c r="D53" s="95" t="s">
        <v>28</v>
      </c>
      <c r="E53" s="96">
        <v>2</v>
      </c>
      <c r="F53" s="65" t="s">
        <v>370</v>
      </c>
      <c r="G53" s="216" t="s">
        <v>371</v>
      </c>
      <c r="H53" s="97"/>
      <c r="I53" s="97" t="s">
        <v>372</v>
      </c>
      <c r="J53" s="97" t="s">
        <v>373</v>
      </c>
      <c r="K53" s="86" t="s">
        <v>374</v>
      </c>
      <c r="L53" s="86"/>
      <c r="M53" s="86" t="str">
        <f t="shared" si="0"/>
        <v xml:space="preserve">MESSAGE - (CARRIER) TRADER. </v>
      </c>
      <c r="N53" s="96" t="s">
        <v>32</v>
      </c>
      <c r="O53" s="91" t="s">
        <v>32</v>
      </c>
      <c r="P53" s="96" t="s">
        <v>66</v>
      </c>
      <c r="Q53" s="91" t="s">
        <v>66</v>
      </c>
      <c r="R53" s="96"/>
      <c r="S53" s="91"/>
      <c r="T53" s="96"/>
      <c r="U53" s="91"/>
      <c r="V53" s="96" t="s">
        <v>375</v>
      </c>
      <c r="W53" s="91" t="s">
        <v>376</v>
      </c>
      <c r="X53" s="17" t="s">
        <v>36</v>
      </c>
      <c r="Y53" s="17" t="s">
        <v>37</v>
      </c>
      <c r="Z53" s="17" t="s">
        <v>38</v>
      </c>
      <c r="AA53" s="17"/>
    </row>
    <row r="54" spans="1:27" ht="60" customHeight="1" x14ac:dyDescent="0.2">
      <c r="A54" s="20" t="s">
        <v>26</v>
      </c>
      <c r="B54" s="20" t="s">
        <v>27</v>
      </c>
      <c r="C54" s="94" t="s">
        <v>28</v>
      </c>
      <c r="D54" s="95" t="s">
        <v>28</v>
      </c>
      <c r="E54" s="96">
        <v>2</v>
      </c>
      <c r="F54" s="65" t="s">
        <v>377</v>
      </c>
      <c r="G54" s="215" t="s">
        <v>371</v>
      </c>
      <c r="H54" s="97" t="s">
        <v>240</v>
      </c>
      <c r="I54" s="97" t="s">
        <v>378</v>
      </c>
      <c r="J54" s="97" t="s">
        <v>379</v>
      </c>
      <c r="K54" s="86" t="s">
        <v>374</v>
      </c>
      <c r="L54" s="86" t="s">
        <v>243</v>
      </c>
      <c r="M54" s="86" t="str">
        <f t="shared" si="0"/>
        <v>MESSAGE - (CARRIER) TRADER. TIN</v>
      </c>
      <c r="N54" s="96"/>
      <c r="O54" s="91"/>
      <c r="P54" s="96" t="s">
        <v>33</v>
      </c>
      <c r="Q54" s="91" t="s">
        <v>103</v>
      </c>
      <c r="R54" s="96" t="s">
        <v>244</v>
      </c>
      <c r="S54" s="91" t="s">
        <v>244</v>
      </c>
      <c r="T54" s="96"/>
      <c r="U54" s="91"/>
      <c r="V54" s="96" t="s">
        <v>380</v>
      </c>
      <c r="W54" s="91"/>
      <c r="X54" s="17" t="s">
        <v>157</v>
      </c>
      <c r="Y54" s="17" t="s">
        <v>245</v>
      </c>
      <c r="Z54" s="17" t="s">
        <v>38</v>
      </c>
      <c r="AA54" s="17" t="s">
        <v>381</v>
      </c>
    </row>
    <row r="55" spans="1:27" ht="60" customHeight="1" x14ac:dyDescent="0.2">
      <c r="A55" s="20" t="s">
        <v>26</v>
      </c>
      <c r="B55" s="20" t="s">
        <v>27</v>
      </c>
      <c r="C55" s="94" t="s">
        <v>28</v>
      </c>
      <c r="D55" s="95" t="s">
        <v>28</v>
      </c>
      <c r="E55" s="96">
        <v>3</v>
      </c>
      <c r="F55" s="65"/>
      <c r="G55" s="216" t="s">
        <v>382</v>
      </c>
      <c r="H55" s="97"/>
      <c r="I55" s="97" t="s">
        <v>383</v>
      </c>
      <c r="J55" s="97" t="s">
        <v>384</v>
      </c>
      <c r="K55" s="86"/>
      <c r="L55" s="86"/>
      <c r="M55" s="86" t="str">
        <f t="shared" si="0"/>
        <v xml:space="preserve">. </v>
      </c>
      <c r="N55" s="96" t="s">
        <v>32</v>
      </c>
      <c r="O55" s="91"/>
      <c r="P55" s="96" t="s">
        <v>103</v>
      </c>
      <c r="Q55" s="91"/>
      <c r="R55" s="96"/>
      <c r="S55" s="91"/>
      <c r="T55" s="96"/>
      <c r="U55" s="91"/>
      <c r="V55" s="96"/>
      <c r="W55" s="91"/>
      <c r="X55" s="17" t="s">
        <v>115</v>
      </c>
      <c r="Y55" s="17" t="s">
        <v>306</v>
      </c>
      <c r="Z55" s="17" t="s">
        <v>307</v>
      </c>
      <c r="AA55" s="17" t="s">
        <v>385</v>
      </c>
    </row>
    <row r="56" spans="1:27" ht="60" customHeight="1" x14ac:dyDescent="0.2">
      <c r="A56" s="20" t="s">
        <v>26</v>
      </c>
      <c r="B56" s="20" t="s">
        <v>27</v>
      </c>
      <c r="C56" s="94" t="s">
        <v>28</v>
      </c>
      <c r="D56" s="95" t="s">
        <v>28</v>
      </c>
      <c r="E56" s="96">
        <v>3</v>
      </c>
      <c r="F56" s="65"/>
      <c r="G56" s="215" t="s">
        <v>382</v>
      </c>
      <c r="H56" s="97" t="s">
        <v>386</v>
      </c>
      <c r="I56" s="97" t="s">
        <v>387</v>
      </c>
      <c r="J56" s="97" t="s">
        <v>388</v>
      </c>
      <c r="K56" s="86"/>
      <c r="L56" s="86"/>
      <c r="M56" s="86" t="str">
        <f t="shared" si="0"/>
        <v xml:space="preserve">. </v>
      </c>
      <c r="N56" s="96"/>
      <c r="O56" s="91"/>
      <c r="P56" s="96" t="s">
        <v>33</v>
      </c>
      <c r="Q56" s="91"/>
      <c r="R56" s="96" t="s">
        <v>389</v>
      </c>
      <c r="S56" s="91"/>
      <c r="T56" s="96" t="s">
        <v>390</v>
      </c>
      <c r="U56" s="91"/>
      <c r="V56" s="96"/>
      <c r="W56" s="91"/>
      <c r="X56" s="17" t="s">
        <v>115</v>
      </c>
      <c r="Y56" s="17" t="s">
        <v>391</v>
      </c>
      <c r="Z56" s="17" t="s">
        <v>391</v>
      </c>
      <c r="AA56" s="17" t="s">
        <v>392</v>
      </c>
    </row>
    <row r="57" spans="1:27" ht="60" customHeight="1" x14ac:dyDescent="0.2">
      <c r="A57" s="20" t="s">
        <v>26</v>
      </c>
      <c r="B57" s="20" t="s">
        <v>27</v>
      </c>
      <c r="C57" s="94" t="s">
        <v>28</v>
      </c>
      <c r="D57" s="95" t="s">
        <v>28</v>
      </c>
      <c r="E57" s="96">
        <v>3</v>
      </c>
      <c r="F57" s="65" t="s">
        <v>370</v>
      </c>
      <c r="G57" s="215" t="s">
        <v>382</v>
      </c>
      <c r="H57" s="97" t="s">
        <v>393</v>
      </c>
      <c r="I57" s="97" t="s">
        <v>394</v>
      </c>
      <c r="J57" s="97" t="s">
        <v>395</v>
      </c>
      <c r="K57" s="86"/>
      <c r="L57" s="86"/>
      <c r="M57" s="86" t="str">
        <f t="shared" si="0"/>
        <v xml:space="preserve">. </v>
      </c>
      <c r="N57" s="96"/>
      <c r="O57" s="91"/>
      <c r="P57" s="96" t="s">
        <v>33</v>
      </c>
      <c r="Q57" s="91"/>
      <c r="R57" s="96" t="s">
        <v>305</v>
      </c>
      <c r="S57" s="91"/>
      <c r="T57" s="96"/>
      <c r="U57" s="91"/>
      <c r="V57" s="96"/>
      <c r="W57" s="91"/>
      <c r="X57" s="17" t="s">
        <v>115</v>
      </c>
      <c r="Y57" s="17" t="s">
        <v>391</v>
      </c>
      <c r="Z57" s="17" t="s">
        <v>391</v>
      </c>
      <c r="AA57" s="17" t="s">
        <v>396</v>
      </c>
    </row>
    <row r="58" spans="1:27" ht="60" customHeight="1" x14ac:dyDescent="0.2">
      <c r="A58" s="20" t="s">
        <v>26</v>
      </c>
      <c r="B58" s="20" t="s">
        <v>27</v>
      </c>
      <c r="C58" s="94" t="s">
        <v>28</v>
      </c>
      <c r="D58" s="95" t="s">
        <v>28</v>
      </c>
      <c r="E58" s="96">
        <v>2</v>
      </c>
      <c r="F58" s="65" t="s">
        <v>397</v>
      </c>
      <c r="G58" s="216" t="s">
        <v>398</v>
      </c>
      <c r="H58" s="97"/>
      <c r="I58" s="97" t="s">
        <v>399</v>
      </c>
      <c r="J58" s="97" t="s">
        <v>400</v>
      </c>
      <c r="K58" s="86" t="s">
        <v>401</v>
      </c>
      <c r="L58" s="86"/>
      <c r="M58" s="86" t="str">
        <f t="shared" si="0"/>
        <v xml:space="preserve">MESSAGE - (CONSIGNOR) TRADER. </v>
      </c>
      <c r="N58" s="96" t="s">
        <v>32</v>
      </c>
      <c r="O58" s="91" t="s">
        <v>402</v>
      </c>
      <c r="P58" s="96" t="s">
        <v>66</v>
      </c>
      <c r="Q58" s="91" t="s">
        <v>103</v>
      </c>
      <c r="R58" s="96"/>
      <c r="S58" s="91"/>
      <c r="T58" s="96"/>
      <c r="U58" s="91"/>
      <c r="V58" s="96" t="s">
        <v>403</v>
      </c>
      <c r="W58" s="91" t="s">
        <v>404</v>
      </c>
      <c r="X58" s="17" t="s">
        <v>405</v>
      </c>
      <c r="Y58" s="17" t="s">
        <v>37</v>
      </c>
      <c r="Z58" s="17" t="s">
        <v>38</v>
      </c>
      <c r="AA58" s="17" t="s">
        <v>406</v>
      </c>
    </row>
    <row r="59" spans="1:27" ht="60" customHeight="1" x14ac:dyDescent="0.2">
      <c r="A59" s="20" t="s">
        <v>26</v>
      </c>
      <c r="B59" s="20" t="s">
        <v>27</v>
      </c>
      <c r="C59" s="94" t="s">
        <v>28</v>
      </c>
      <c r="D59" s="95" t="s">
        <v>28</v>
      </c>
      <c r="E59" s="96">
        <v>2</v>
      </c>
      <c r="F59" s="65" t="s">
        <v>407</v>
      </c>
      <c r="G59" s="215" t="s">
        <v>398</v>
      </c>
      <c r="H59" s="97" t="s">
        <v>240</v>
      </c>
      <c r="I59" s="97" t="s">
        <v>408</v>
      </c>
      <c r="J59" s="97" t="s">
        <v>409</v>
      </c>
      <c r="K59" s="86" t="s">
        <v>401</v>
      </c>
      <c r="L59" s="86" t="s">
        <v>243</v>
      </c>
      <c r="M59" s="86" t="str">
        <f t="shared" si="0"/>
        <v>MESSAGE - (CONSIGNOR) TRADER. TIN</v>
      </c>
      <c r="N59" s="96"/>
      <c r="O59" s="91"/>
      <c r="P59" s="96" t="s">
        <v>103</v>
      </c>
      <c r="Q59" s="91" t="s">
        <v>103</v>
      </c>
      <c r="R59" s="96" t="s">
        <v>244</v>
      </c>
      <c r="S59" s="91" t="s">
        <v>244</v>
      </c>
      <c r="T59" s="96"/>
      <c r="U59" s="91"/>
      <c r="V59" s="96" t="s">
        <v>81</v>
      </c>
      <c r="W59" s="91"/>
      <c r="X59" s="17" t="s">
        <v>36</v>
      </c>
      <c r="Y59" s="17" t="s">
        <v>37</v>
      </c>
      <c r="Z59" s="17" t="s">
        <v>38</v>
      </c>
      <c r="AA59" s="17" t="s">
        <v>410</v>
      </c>
    </row>
    <row r="60" spans="1:27" ht="60" customHeight="1" x14ac:dyDescent="0.2">
      <c r="A60" s="20" t="s">
        <v>26</v>
      </c>
      <c r="B60" s="20" t="s">
        <v>27</v>
      </c>
      <c r="C60" s="94" t="s">
        <v>28</v>
      </c>
      <c r="D60" s="95" t="s">
        <v>28</v>
      </c>
      <c r="E60" s="96">
        <v>2</v>
      </c>
      <c r="F60" s="65" t="s">
        <v>397</v>
      </c>
      <c r="G60" s="215" t="s">
        <v>398</v>
      </c>
      <c r="H60" s="97" t="s">
        <v>255</v>
      </c>
      <c r="I60" s="97" t="s">
        <v>411</v>
      </c>
      <c r="J60" s="97" t="s">
        <v>412</v>
      </c>
      <c r="K60" s="86" t="s">
        <v>401</v>
      </c>
      <c r="L60" s="86" t="s">
        <v>255</v>
      </c>
      <c r="M60" s="86" t="str">
        <f t="shared" si="0"/>
        <v>MESSAGE - (CONSIGNOR) TRADER. Name</v>
      </c>
      <c r="N60" s="96"/>
      <c r="O60" s="91"/>
      <c r="P60" s="96" t="s">
        <v>33</v>
      </c>
      <c r="Q60" s="91" t="s">
        <v>33</v>
      </c>
      <c r="R60" s="96" t="s">
        <v>258</v>
      </c>
      <c r="S60" s="91" t="s">
        <v>68</v>
      </c>
      <c r="T60" s="96"/>
      <c r="U60" s="91"/>
      <c r="V60" s="96" t="s">
        <v>259</v>
      </c>
      <c r="W60" s="91"/>
      <c r="X60" s="17" t="s">
        <v>46</v>
      </c>
      <c r="Y60" s="17" t="s">
        <v>37</v>
      </c>
      <c r="Z60" s="17" t="s">
        <v>260</v>
      </c>
      <c r="AA60" s="17"/>
    </row>
    <row r="61" spans="1:27" ht="60" customHeight="1" x14ac:dyDescent="0.2">
      <c r="A61" s="20" t="s">
        <v>26</v>
      </c>
      <c r="B61" s="20" t="s">
        <v>27</v>
      </c>
      <c r="C61" s="94" t="s">
        <v>28</v>
      </c>
      <c r="D61" s="95" t="s">
        <v>28</v>
      </c>
      <c r="E61" s="96">
        <v>3</v>
      </c>
      <c r="F61" s="65"/>
      <c r="G61" s="216" t="s">
        <v>413</v>
      </c>
      <c r="H61" s="97"/>
      <c r="I61" s="97" t="s">
        <v>414</v>
      </c>
      <c r="J61" s="97" t="s">
        <v>263</v>
      </c>
      <c r="K61" s="86"/>
      <c r="L61" s="86"/>
      <c r="M61" s="86" t="str">
        <f t="shared" si="0"/>
        <v xml:space="preserve">. </v>
      </c>
      <c r="N61" s="96" t="s">
        <v>32</v>
      </c>
      <c r="O61" s="91"/>
      <c r="P61" s="96" t="s">
        <v>33</v>
      </c>
      <c r="Q61" s="91"/>
      <c r="R61" s="96"/>
      <c r="S61" s="91"/>
      <c r="T61" s="96"/>
      <c r="U61" s="91"/>
      <c r="V61" s="96"/>
      <c r="W61" s="91"/>
      <c r="X61" s="17" t="s">
        <v>115</v>
      </c>
      <c r="Y61" s="17" t="s">
        <v>264</v>
      </c>
      <c r="Z61" s="17" t="s">
        <v>264</v>
      </c>
      <c r="AA61" s="17"/>
    </row>
    <row r="62" spans="1:27" ht="60" customHeight="1" x14ac:dyDescent="0.2">
      <c r="A62" s="20" t="s">
        <v>26</v>
      </c>
      <c r="B62" s="20" t="s">
        <v>27</v>
      </c>
      <c r="C62" s="94" t="s">
        <v>28</v>
      </c>
      <c r="D62" s="95" t="s">
        <v>28</v>
      </c>
      <c r="E62" s="96">
        <v>3</v>
      </c>
      <c r="F62" s="65" t="s">
        <v>397</v>
      </c>
      <c r="G62" s="215" t="s">
        <v>413</v>
      </c>
      <c r="H62" s="97" t="s">
        <v>265</v>
      </c>
      <c r="I62" s="97" t="s">
        <v>415</v>
      </c>
      <c r="J62" s="97" t="s">
        <v>267</v>
      </c>
      <c r="K62" s="86" t="s">
        <v>401</v>
      </c>
      <c r="L62" s="86" t="s">
        <v>265</v>
      </c>
      <c r="M62" s="86" t="str">
        <f t="shared" si="0"/>
        <v>MESSAGE - (CONSIGNOR) TRADER. Street and number</v>
      </c>
      <c r="N62" s="96"/>
      <c r="O62" s="91"/>
      <c r="P62" s="96" t="s">
        <v>33</v>
      </c>
      <c r="Q62" s="91" t="s">
        <v>33</v>
      </c>
      <c r="R62" s="96" t="s">
        <v>258</v>
      </c>
      <c r="S62" s="91" t="s">
        <v>68</v>
      </c>
      <c r="T62" s="96"/>
      <c r="U62" s="91"/>
      <c r="V62" s="96" t="s">
        <v>259</v>
      </c>
      <c r="W62" s="91"/>
      <c r="X62" s="17" t="s">
        <v>46</v>
      </c>
      <c r="Y62" s="17" t="s">
        <v>37</v>
      </c>
      <c r="Z62" s="17" t="s">
        <v>268</v>
      </c>
      <c r="AA62" s="17"/>
    </row>
    <row r="63" spans="1:27" ht="60" customHeight="1" x14ac:dyDescent="0.2">
      <c r="A63" s="20" t="s">
        <v>26</v>
      </c>
      <c r="B63" s="20" t="s">
        <v>27</v>
      </c>
      <c r="C63" s="94" t="s">
        <v>28</v>
      </c>
      <c r="D63" s="95" t="s">
        <v>28</v>
      </c>
      <c r="E63" s="96">
        <v>3</v>
      </c>
      <c r="F63" s="65" t="s">
        <v>397</v>
      </c>
      <c r="G63" s="215" t="s">
        <v>413</v>
      </c>
      <c r="H63" s="97" t="s">
        <v>269</v>
      </c>
      <c r="I63" s="97" t="s">
        <v>416</v>
      </c>
      <c r="J63" s="97" t="s">
        <v>271</v>
      </c>
      <c r="K63" s="86" t="s">
        <v>401</v>
      </c>
      <c r="L63" s="86" t="s">
        <v>272</v>
      </c>
      <c r="M63" s="86" t="str">
        <f t="shared" ref="M63:M126" si="1" xml:space="preserve"> CONCATENATE(K63,". ", L63)</f>
        <v>MESSAGE - (CONSIGNOR) TRADER. Postal Code</v>
      </c>
      <c r="N63" s="96"/>
      <c r="O63" s="91"/>
      <c r="P63" s="96" t="s">
        <v>66</v>
      </c>
      <c r="Q63" s="91" t="s">
        <v>33</v>
      </c>
      <c r="R63" s="96" t="s">
        <v>244</v>
      </c>
      <c r="S63" s="91" t="s">
        <v>54</v>
      </c>
      <c r="T63" s="96"/>
      <c r="U63" s="91"/>
      <c r="V63" s="96" t="s">
        <v>273</v>
      </c>
      <c r="W63" s="91"/>
      <c r="X63" s="17" t="s">
        <v>157</v>
      </c>
      <c r="Y63" s="17" t="s">
        <v>37</v>
      </c>
      <c r="Z63" s="17" t="s">
        <v>274</v>
      </c>
      <c r="AA63" s="17" t="s">
        <v>275</v>
      </c>
    </row>
    <row r="64" spans="1:27" ht="60" customHeight="1" x14ac:dyDescent="0.2">
      <c r="A64" s="20" t="s">
        <v>26</v>
      </c>
      <c r="B64" s="20" t="s">
        <v>27</v>
      </c>
      <c r="C64" s="94" t="s">
        <v>28</v>
      </c>
      <c r="D64" s="95" t="s">
        <v>28</v>
      </c>
      <c r="E64" s="96">
        <v>3</v>
      </c>
      <c r="F64" s="65" t="s">
        <v>397</v>
      </c>
      <c r="G64" s="215" t="s">
        <v>413</v>
      </c>
      <c r="H64" s="97" t="s">
        <v>276</v>
      </c>
      <c r="I64" s="97" t="s">
        <v>417</v>
      </c>
      <c r="J64" s="97" t="s">
        <v>278</v>
      </c>
      <c r="K64" s="86" t="s">
        <v>401</v>
      </c>
      <c r="L64" s="86" t="s">
        <v>276</v>
      </c>
      <c r="M64" s="86" t="str">
        <f t="shared" si="1"/>
        <v>MESSAGE - (CONSIGNOR) TRADER. City</v>
      </c>
      <c r="N64" s="96"/>
      <c r="O64" s="91"/>
      <c r="P64" s="96" t="s">
        <v>33</v>
      </c>
      <c r="Q64" s="91" t="s">
        <v>33</v>
      </c>
      <c r="R64" s="96" t="s">
        <v>68</v>
      </c>
      <c r="S64" s="91" t="s">
        <v>68</v>
      </c>
      <c r="T64" s="96"/>
      <c r="U64" s="91"/>
      <c r="V64" s="96"/>
      <c r="W64" s="91"/>
      <c r="X64" s="17" t="s">
        <v>36</v>
      </c>
      <c r="Y64" s="17" t="s">
        <v>37</v>
      </c>
      <c r="Z64" s="17" t="s">
        <v>38</v>
      </c>
      <c r="AA64" s="17"/>
    </row>
    <row r="65" spans="1:27" ht="60" customHeight="1" x14ac:dyDescent="0.2">
      <c r="A65" s="20" t="s">
        <v>26</v>
      </c>
      <c r="B65" s="20" t="s">
        <v>27</v>
      </c>
      <c r="C65" s="94" t="s">
        <v>28</v>
      </c>
      <c r="D65" s="95" t="s">
        <v>28</v>
      </c>
      <c r="E65" s="96">
        <v>3</v>
      </c>
      <c r="F65" s="65" t="s">
        <v>397</v>
      </c>
      <c r="G65" s="215" t="s">
        <v>413</v>
      </c>
      <c r="H65" s="97" t="s">
        <v>279</v>
      </c>
      <c r="I65" s="97" t="s">
        <v>418</v>
      </c>
      <c r="J65" s="97" t="s">
        <v>281</v>
      </c>
      <c r="K65" s="86" t="s">
        <v>401</v>
      </c>
      <c r="L65" s="86" t="s">
        <v>282</v>
      </c>
      <c r="M65" s="86" t="str">
        <f t="shared" si="1"/>
        <v>MESSAGE - (CONSIGNOR) TRADER. Country code</v>
      </c>
      <c r="N65" s="96"/>
      <c r="O65" s="91"/>
      <c r="P65" s="96" t="s">
        <v>33</v>
      </c>
      <c r="Q65" s="91" t="s">
        <v>33</v>
      </c>
      <c r="R65" s="96" t="s">
        <v>94</v>
      </c>
      <c r="S65" s="91" t="s">
        <v>94</v>
      </c>
      <c r="T65" s="96" t="s">
        <v>95</v>
      </c>
      <c r="U65" s="91" t="s">
        <v>95</v>
      </c>
      <c r="V65" s="96"/>
      <c r="W65" s="91"/>
      <c r="X65" s="17" t="s">
        <v>36</v>
      </c>
      <c r="Y65" s="17" t="s">
        <v>37</v>
      </c>
      <c r="Z65" s="17" t="s">
        <v>38</v>
      </c>
      <c r="AA65" s="17"/>
    </row>
    <row r="66" spans="1:27" ht="60" customHeight="1" x14ac:dyDescent="0.2">
      <c r="A66" s="20" t="s">
        <v>26</v>
      </c>
      <c r="B66" s="20" t="s">
        <v>27</v>
      </c>
      <c r="C66" s="94" t="s">
        <v>28</v>
      </c>
      <c r="D66" s="95" t="s">
        <v>28</v>
      </c>
      <c r="E66" s="96">
        <v>2</v>
      </c>
      <c r="F66" s="65" t="s">
        <v>419</v>
      </c>
      <c r="G66" s="216" t="s">
        <v>420</v>
      </c>
      <c r="H66" s="97"/>
      <c r="I66" s="97" t="s">
        <v>421</v>
      </c>
      <c r="J66" s="97" t="s">
        <v>422</v>
      </c>
      <c r="K66" s="86" t="s">
        <v>423</v>
      </c>
      <c r="L66" s="86"/>
      <c r="M66" s="86" t="str">
        <f t="shared" si="1"/>
        <v xml:space="preserve">MESSAGE - (CONSIGNEE) TRADER. </v>
      </c>
      <c r="N66" s="96" t="s">
        <v>32</v>
      </c>
      <c r="O66" s="91" t="s">
        <v>32</v>
      </c>
      <c r="P66" s="96" t="s">
        <v>66</v>
      </c>
      <c r="Q66" s="91" t="s">
        <v>66</v>
      </c>
      <c r="R66" s="96"/>
      <c r="S66" s="91"/>
      <c r="T66" s="96"/>
      <c r="U66" s="91"/>
      <c r="V66" s="96" t="s">
        <v>424</v>
      </c>
      <c r="W66" s="91" t="s">
        <v>425</v>
      </c>
      <c r="X66" s="17" t="s">
        <v>405</v>
      </c>
      <c r="Y66" s="17" t="s">
        <v>37</v>
      </c>
      <c r="Z66" s="17" t="s">
        <v>147</v>
      </c>
      <c r="AA66" s="17" t="s">
        <v>426</v>
      </c>
    </row>
    <row r="67" spans="1:27" ht="60" customHeight="1" x14ac:dyDescent="0.2">
      <c r="A67" s="20" t="s">
        <v>26</v>
      </c>
      <c r="B67" s="20" t="s">
        <v>27</v>
      </c>
      <c r="C67" s="94" t="s">
        <v>28</v>
      </c>
      <c r="D67" s="95" t="s">
        <v>28</v>
      </c>
      <c r="E67" s="96">
        <v>2</v>
      </c>
      <c r="F67" s="65" t="s">
        <v>427</v>
      </c>
      <c r="G67" s="215" t="s">
        <v>420</v>
      </c>
      <c r="H67" s="97" t="s">
        <v>240</v>
      </c>
      <c r="I67" s="97" t="s">
        <v>428</v>
      </c>
      <c r="J67" s="97" t="s">
        <v>429</v>
      </c>
      <c r="K67" s="86" t="s">
        <v>423</v>
      </c>
      <c r="L67" s="86" t="s">
        <v>243</v>
      </c>
      <c r="M67" s="86" t="str">
        <f t="shared" si="1"/>
        <v>MESSAGE - (CONSIGNEE) TRADER. TIN</v>
      </c>
      <c r="N67" s="96"/>
      <c r="O67" s="91"/>
      <c r="P67" s="96" t="s">
        <v>103</v>
      </c>
      <c r="Q67" s="91" t="s">
        <v>103</v>
      </c>
      <c r="R67" s="96" t="s">
        <v>244</v>
      </c>
      <c r="S67" s="91" t="s">
        <v>244</v>
      </c>
      <c r="T67" s="96"/>
      <c r="U67" s="91"/>
      <c r="V67" s="96" t="s">
        <v>430</v>
      </c>
      <c r="W67" s="91"/>
      <c r="X67" s="17" t="s">
        <v>36</v>
      </c>
      <c r="Y67" s="17" t="s">
        <v>37</v>
      </c>
      <c r="Z67" s="17" t="s">
        <v>38</v>
      </c>
      <c r="AA67" s="17" t="s">
        <v>431</v>
      </c>
    </row>
    <row r="68" spans="1:27" ht="60" customHeight="1" x14ac:dyDescent="0.2">
      <c r="A68" s="20" t="s">
        <v>26</v>
      </c>
      <c r="B68" s="20" t="s">
        <v>27</v>
      </c>
      <c r="C68" s="94" t="s">
        <v>28</v>
      </c>
      <c r="D68" s="95" t="s">
        <v>28</v>
      </c>
      <c r="E68" s="96">
        <v>2</v>
      </c>
      <c r="F68" s="65" t="s">
        <v>419</v>
      </c>
      <c r="G68" s="215" t="s">
        <v>420</v>
      </c>
      <c r="H68" s="97" t="s">
        <v>255</v>
      </c>
      <c r="I68" s="97" t="s">
        <v>432</v>
      </c>
      <c r="J68" s="97" t="s">
        <v>433</v>
      </c>
      <c r="K68" s="86" t="s">
        <v>423</v>
      </c>
      <c r="L68" s="86" t="s">
        <v>255</v>
      </c>
      <c r="M68" s="86" t="str">
        <f t="shared" si="1"/>
        <v>MESSAGE - (CONSIGNEE) TRADER. Name</v>
      </c>
      <c r="N68" s="96"/>
      <c r="O68" s="91"/>
      <c r="P68" s="96" t="s">
        <v>33</v>
      </c>
      <c r="Q68" s="91" t="s">
        <v>33</v>
      </c>
      <c r="R68" s="96" t="s">
        <v>258</v>
      </c>
      <c r="S68" s="91" t="s">
        <v>68</v>
      </c>
      <c r="T68" s="96"/>
      <c r="U68" s="91"/>
      <c r="V68" s="96" t="s">
        <v>259</v>
      </c>
      <c r="W68" s="91"/>
      <c r="X68" s="17" t="s">
        <v>46</v>
      </c>
      <c r="Y68" s="17" t="s">
        <v>37</v>
      </c>
      <c r="Z68" s="17" t="s">
        <v>260</v>
      </c>
      <c r="AA68" s="17"/>
    </row>
    <row r="69" spans="1:27" ht="60" customHeight="1" x14ac:dyDescent="0.2">
      <c r="A69" s="20" t="s">
        <v>26</v>
      </c>
      <c r="B69" s="20" t="s">
        <v>27</v>
      </c>
      <c r="C69" s="94" t="s">
        <v>28</v>
      </c>
      <c r="D69" s="95" t="s">
        <v>28</v>
      </c>
      <c r="E69" s="96">
        <v>3</v>
      </c>
      <c r="F69" s="65"/>
      <c r="G69" s="216" t="s">
        <v>413</v>
      </c>
      <c r="H69" s="97"/>
      <c r="I69" s="97" t="s">
        <v>434</v>
      </c>
      <c r="J69" s="97" t="s">
        <v>263</v>
      </c>
      <c r="K69" s="86"/>
      <c r="L69" s="86"/>
      <c r="M69" s="86" t="str">
        <f t="shared" si="1"/>
        <v xml:space="preserve">. </v>
      </c>
      <c r="N69" s="96" t="s">
        <v>32</v>
      </c>
      <c r="O69" s="91"/>
      <c r="P69" s="96" t="s">
        <v>33</v>
      </c>
      <c r="Q69" s="91"/>
      <c r="R69" s="96"/>
      <c r="S69" s="91"/>
      <c r="T69" s="96"/>
      <c r="U69" s="91"/>
      <c r="V69" s="96"/>
      <c r="W69" s="91"/>
      <c r="X69" s="17" t="s">
        <v>115</v>
      </c>
      <c r="Y69" s="17" t="s">
        <v>435</v>
      </c>
      <c r="Z69" s="17" t="s">
        <v>264</v>
      </c>
      <c r="AA69" s="17"/>
    </row>
    <row r="70" spans="1:27" ht="60" customHeight="1" x14ac:dyDescent="0.2">
      <c r="A70" s="20" t="s">
        <v>26</v>
      </c>
      <c r="B70" s="20" t="s">
        <v>27</v>
      </c>
      <c r="C70" s="94" t="s">
        <v>28</v>
      </c>
      <c r="D70" s="95" t="s">
        <v>28</v>
      </c>
      <c r="E70" s="96">
        <v>3</v>
      </c>
      <c r="F70" s="65" t="s">
        <v>419</v>
      </c>
      <c r="G70" s="215" t="s">
        <v>413</v>
      </c>
      <c r="H70" s="97" t="s">
        <v>265</v>
      </c>
      <c r="I70" s="97" t="s">
        <v>436</v>
      </c>
      <c r="J70" s="97" t="s">
        <v>267</v>
      </c>
      <c r="K70" s="86" t="s">
        <v>423</v>
      </c>
      <c r="L70" s="86" t="s">
        <v>265</v>
      </c>
      <c r="M70" s="86" t="str">
        <f t="shared" si="1"/>
        <v>MESSAGE - (CONSIGNEE) TRADER. Street and number</v>
      </c>
      <c r="N70" s="96"/>
      <c r="O70" s="91"/>
      <c r="P70" s="96" t="s">
        <v>33</v>
      </c>
      <c r="Q70" s="91" t="s">
        <v>33</v>
      </c>
      <c r="R70" s="96" t="s">
        <v>258</v>
      </c>
      <c r="S70" s="91" t="s">
        <v>68</v>
      </c>
      <c r="T70" s="96"/>
      <c r="U70" s="91"/>
      <c r="V70" s="96" t="s">
        <v>259</v>
      </c>
      <c r="W70" s="91"/>
      <c r="X70" s="17" t="s">
        <v>46</v>
      </c>
      <c r="Y70" s="17" t="s">
        <v>37</v>
      </c>
      <c r="Z70" s="17" t="s">
        <v>268</v>
      </c>
      <c r="AA70" s="17"/>
    </row>
    <row r="71" spans="1:27" ht="60" customHeight="1" x14ac:dyDescent="0.2">
      <c r="A71" s="20" t="s">
        <v>26</v>
      </c>
      <c r="B71" s="20" t="s">
        <v>27</v>
      </c>
      <c r="C71" s="94" t="s">
        <v>28</v>
      </c>
      <c r="D71" s="95" t="s">
        <v>28</v>
      </c>
      <c r="E71" s="96">
        <v>3</v>
      </c>
      <c r="F71" s="65" t="s">
        <v>419</v>
      </c>
      <c r="G71" s="215" t="s">
        <v>413</v>
      </c>
      <c r="H71" s="97" t="s">
        <v>269</v>
      </c>
      <c r="I71" s="97" t="s">
        <v>437</v>
      </c>
      <c r="J71" s="97" t="s">
        <v>271</v>
      </c>
      <c r="K71" s="86" t="s">
        <v>423</v>
      </c>
      <c r="L71" s="86" t="s">
        <v>272</v>
      </c>
      <c r="M71" s="86" t="str">
        <f t="shared" si="1"/>
        <v>MESSAGE - (CONSIGNEE) TRADER. Postal Code</v>
      </c>
      <c r="N71" s="96"/>
      <c r="O71" s="91"/>
      <c r="P71" s="96" t="s">
        <v>66</v>
      </c>
      <c r="Q71" s="91" t="s">
        <v>33</v>
      </c>
      <c r="R71" s="96" t="s">
        <v>244</v>
      </c>
      <c r="S71" s="91" t="s">
        <v>54</v>
      </c>
      <c r="T71" s="96"/>
      <c r="U71" s="91"/>
      <c r="V71" s="96" t="s">
        <v>273</v>
      </c>
      <c r="W71" s="91"/>
      <c r="X71" s="17" t="s">
        <v>157</v>
      </c>
      <c r="Y71" s="17" t="s">
        <v>37</v>
      </c>
      <c r="Z71" s="17" t="s">
        <v>274</v>
      </c>
      <c r="AA71" s="17" t="s">
        <v>275</v>
      </c>
    </row>
    <row r="72" spans="1:27" ht="60" customHeight="1" x14ac:dyDescent="0.2">
      <c r="A72" s="20" t="s">
        <v>26</v>
      </c>
      <c r="B72" s="20" t="s">
        <v>27</v>
      </c>
      <c r="C72" s="94" t="s">
        <v>28</v>
      </c>
      <c r="D72" s="95" t="s">
        <v>28</v>
      </c>
      <c r="E72" s="96">
        <v>3</v>
      </c>
      <c r="F72" s="65" t="s">
        <v>419</v>
      </c>
      <c r="G72" s="215" t="s">
        <v>413</v>
      </c>
      <c r="H72" s="97" t="s">
        <v>276</v>
      </c>
      <c r="I72" s="97" t="s">
        <v>438</v>
      </c>
      <c r="J72" s="97" t="s">
        <v>278</v>
      </c>
      <c r="K72" s="86" t="s">
        <v>423</v>
      </c>
      <c r="L72" s="86" t="s">
        <v>276</v>
      </c>
      <c r="M72" s="86" t="str">
        <f t="shared" si="1"/>
        <v>MESSAGE - (CONSIGNEE) TRADER. City</v>
      </c>
      <c r="N72" s="96"/>
      <c r="O72" s="91"/>
      <c r="P72" s="96" t="s">
        <v>33</v>
      </c>
      <c r="Q72" s="91" t="s">
        <v>33</v>
      </c>
      <c r="R72" s="96" t="s">
        <v>68</v>
      </c>
      <c r="S72" s="91" t="s">
        <v>68</v>
      </c>
      <c r="T72" s="96"/>
      <c r="U72" s="91"/>
      <c r="V72" s="96"/>
      <c r="W72" s="91"/>
      <c r="X72" s="17" t="s">
        <v>36</v>
      </c>
      <c r="Y72" s="17" t="s">
        <v>37</v>
      </c>
      <c r="Z72" s="17" t="s">
        <v>38</v>
      </c>
      <c r="AA72" s="17"/>
    </row>
    <row r="73" spans="1:27" ht="60" customHeight="1" x14ac:dyDescent="0.2">
      <c r="A73" s="20" t="s">
        <v>26</v>
      </c>
      <c r="B73" s="20" t="s">
        <v>27</v>
      </c>
      <c r="C73" s="94" t="s">
        <v>28</v>
      </c>
      <c r="D73" s="95" t="s">
        <v>28</v>
      </c>
      <c r="E73" s="96">
        <v>3</v>
      </c>
      <c r="F73" s="65" t="s">
        <v>419</v>
      </c>
      <c r="G73" s="215" t="s">
        <v>413</v>
      </c>
      <c r="H73" s="97" t="s">
        <v>279</v>
      </c>
      <c r="I73" s="97" t="s">
        <v>439</v>
      </c>
      <c r="J73" s="97" t="s">
        <v>281</v>
      </c>
      <c r="K73" s="86" t="s">
        <v>423</v>
      </c>
      <c r="L73" s="86" t="s">
        <v>282</v>
      </c>
      <c r="M73" s="86" t="str">
        <f t="shared" si="1"/>
        <v>MESSAGE - (CONSIGNEE) TRADER. Country code</v>
      </c>
      <c r="N73" s="96"/>
      <c r="O73" s="91"/>
      <c r="P73" s="96" t="s">
        <v>33</v>
      </c>
      <c r="Q73" s="91" t="s">
        <v>33</v>
      </c>
      <c r="R73" s="96" t="s">
        <v>94</v>
      </c>
      <c r="S73" s="91" t="s">
        <v>94</v>
      </c>
      <c r="T73" s="96" t="s">
        <v>95</v>
      </c>
      <c r="U73" s="91" t="s">
        <v>95</v>
      </c>
      <c r="V73" s="96"/>
      <c r="W73" s="91"/>
      <c r="X73" s="17" t="s">
        <v>36</v>
      </c>
      <c r="Y73" s="17" t="s">
        <v>37</v>
      </c>
      <c r="Z73" s="17" t="s">
        <v>38</v>
      </c>
      <c r="AA73" s="17"/>
    </row>
    <row r="74" spans="1:27" ht="60" customHeight="1" x14ac:dyDescent="0.2">
      <c r="A74" s="20" t="s">
        <v>26</v>
      </c>
      <c r="B74" s="20" t="s">
        <v>27</v>
      </c>
      <c r="C74" s="94" t="s">
        <v>28</v>
      </c>
      <c r="D74" s="95" t="s">
        <v>28</v>
      </c>
      <c r="E74" s="96">
        <v>2</v>
      </c>
      <c r="F74" s="65" t="s">
        <v>440</v>
      </c>
      <c r="G74" s="216" t="s">
        <v>441</v>
      </c>
      <c r="H74" s="97"/>
      <c r="I74" s="97" t="s">
        <v>442</v>
      </c>
      <c r="J74" s="97" t="s">
        <v>443</v>
      </c>
      <c r="K74" s="86"/>
      <c r="L74" s="86"/>
      <c r="M74" s="86" t="str">
        <f t="shared" si="1"/>
        <v xml:space="preserve">. </v>
      </c>
      <c r="N74" s="96" t="s">
        <v>444</v>
      </c>
      <c r="O74" s="91"/>
      <c r="P74" s="96" t="s">
        <v>66</v>
      </c>
      <c r="Q74" s="91"/>
      <c r="R74" s="96"/>
      <c r="S74" s="91"/>
      <c r="T74" s="96"/>
      <c r="U74" s="91"/>
      <c r="V74" s="96" t="s">
        <v>445</v>
      </c>
      <c r="W74" s="91"/>
      <c r="X74" s="17" t="s">
        <v>115</v>
      </c>
      <c r="Y74" s="17" t="s">
        <v>446</v>
      </c>
      <c r="Z74" s="17" t="s">
        <v>117</v>
      </c>
      <c r="AA74" s="17" t="s">
        <v>447</v>
      </c>
    </row>
    <row r="75" spans="1:27" ht="60" customHeight="1" x14ac:dyDescent="0.2">
      <c r="A75" s="20" t="s">
        <v>26</v>
      </c>
      <c r="B75" s="20" t="s">
        <v>27</v>
      </c>
      <c r="C75" s="94" t="s">
        <v>28</v>
      </c>
      <c r="D75" s="95" t="s">
        <v>28</v>
      </c>
      <c r="E75" s="96">
        <v>2</v>
      </c>
      <c r="F75" s="65" t="s">
        <v>205</v>
      </c>
      <c r="G75" s="215" t="s">
        <v>441</v>
      </c>
      <c r="H75" s="97" t="s">
        <v>206</v>
      </c>
      <c r="I75" s="97" t="s">
        <v>448</v>
      </c>
      <c r="J75" s="97" t="s">
        <v>449</v>
      </c>
      <c r="K75" s="86"/>
      <c r="L75" s="86"/>
      <c r="M75" s="86" t="str">
        <f t="shared" si="1"/>
        <v xml:space="preserve">. </v>
      </c>
      <c r="N75" s="96"/>
      <c r="O75" s="91"/>
      <c r="P75" s="96" t="s">
        <v>33</v>
      </c>
      <c r="Q75" s="91"/>
      <c r="R75" s="96" t="s">
        <v>146</v>
      </c>
      <c r="S75" s="91"/>
      <c r="T75" s="96"/>
      <c r="U75" s="91"/>
      <c r="V75" s="96" t="s">
        <v>209</v>
      </c>
      <c r="W75" s="91"/>
      <c r="X75" s="17" t="s">
        <v>115</v>
      </c>
      <c r="Y75" s="17" t="s">
        <v>446</v>
      </c>
      <c r="Z75" s="17" t="s">
        <v>117</v>
      </c>
      <c r="AA75" s="17" t="s">
        <v>211</v>
      </c>
    </row>
    <row r="76" spans="1:27" ht="60" customHeight="1" x14ac:dyDescent="0.2">
      <c r="A76" s="20" t="s">
        <v>26</v>
      </c>
      <c r="B76" s="20" t="s">
        <v>27</v>
      </c>
      <c r="C76" s="94" t="s">
        <v>28</v>
      </c>
      <c r="D76" s="95" t="s">
        <v>28</v>
      </c>
      <c r="E76" s="96">
        <v>2</v>
      </c>
      <c r="F76" s="65" t="s">
        <v>440</v>
      </c>
      <c r="G76" s="215" t="s">
        <v>441</v>
      </c>
      <c r="H76" s="97" t="s">
        <v>450</v>
      </c>
      <c r="I76" s="97" t="s">
        <v>451</v>
      </c>
      <c r="J76" s="97" t="s">
        <v>452</v>
      </c>
      <c r="K76" s="86"/>
      <c r="L76" s="86"/>
      <c r="M76" s="86" t="str">
        <f t="shared" si="1"/>
        <v xml:space="preserve">. </v>
      </c>
      <c r="N76" s="96"/>
      <c r="O76" s="91"/>
      <c r="P76" s="96" t="s">
        <v>33</v>
      </c>
      <c r="Q76" s="91"/>
      <c r="R76" s="96" t="s">
        <v>453</v>
      </c>
      <c r="S76" s="91"/>
      <c r="T76" s="96" t="s">
        <v>454</v>
      </c>
      <c r="U76" s="91"/>
      <c r="V76" s="96"/>
      <c r="W76" s="91"/>
      <c r="X76" s="17" t="s">
        <v>115</v>
      </c>
      <c r="Y76" s="17" t="s">
        <v>446</v>
      </c>
      <c r="Z76" s="17" t="s">
        <v>117</v>
      </c>
      <c r="AA76" s="17" t="s">
        <v>455</v>
      </c>
    </row>
    <row r="77" spans="1:27" ht="60" customHeight="1" x14ac:dyDescent="0.2">
      <c r="A77" s="20" t="s">
        <v>26</v>
      </c>
      <c r="B77" s="20" t="s">
        <v>27</v>
      </c>
      <c r="C77" s="94" t="s">
        <v>28</v>
      </c>
      <c r="D77" s="95" t="s">
        <v>28</v>
      </c>
      <c r="E77" s="96">
        <v>2</v>
      </c>
      <c r="F77" s="65" t="s">
        <v>440</v>
      </c>
      <c r="G77" s="215" t="s">
        <v>441</v>
      </c>
      <c r="H77" s="97" t="s">
        <v>240</v>
      </c>
      <c r="I77" s="97" t="s">
        <v>456</v>
      </c>
      <c r="J77" s="97" t="s">
        <v>457</v>
      </c>
      <c r="K77" s="86"/>
      <c r="L77" s="86"/>
      <c r="M77" s="86" t="str">
        <f t="shared" si="1"/>
        <v xml:space="preserve">. </v>
      </c>
      <c r="N77" s="96"/>
      <c r="O77" s="91"/>
      <c r="P77" s="96" t="s">
        <v>33</v>
      </c>
      <c r="Q77" s="91"/>
      <c r="R77" s="96" t="s">
        <v>244</v>
      </c>
      <c r="S77" s="91"/>
      <c r="T77" s="96"/>
      <c r="U77" s="91"/>
      <c r="V77" s="96" t="s">
        <v>380</v>
      </c>
      <c r="W77" s="91"/>
      <c r="X77" s="17" t="s">
        <v>115</v>
      </c>
      <c r="Y77" s="17" t="s">
        <v>446</v>
      </c>
      <c r="Z77" s="17" t="s">
        <v>117</v>
      </c>
      <c r="AA77" s="17" t="s">
        <v>458</v>
      </c>
    </row>
    <row r="78" spans="1:27" ht="60" customHeight="1" x14ac:dyDescent="0.2">
      <c r="A78" s="20" t="s">
        <v>26</v>
      </c>
      <c r="B78" s="21" t="s">
        <v>27</v>
      </c>
      <c r="C78" s="94" t="s">
        <v>28</v>
      </c>
      <c r="D78" s="95" t="s">
        <v>28</v>
      </c>
      <c r="E78" s="96">
        <v>2</v>
      </c>
      <c r="F78" s="65"/>
      <c r="G78" s="216" t="s">
        <v>459</v>
      </c>
      <c r="H78" s="97"/>
      <c r="I78" s="97" t="s">
        <v>460</v>
      </c>
      <c r="J78" s="97" t="s">
        <v>461</v>
      </c>
      <c r="K78" s="86" t="s">
        <v>462</v>
      </c>
      <c r="L78" s="86"/>
      <c r="M78" s="86" t="str">
        <f t="shared" si="1"/>
        <v xml:space="preserve">MESSAGE - GOODS ITEM - CONTAINERS. </v>
      </c>
      <c r="N78" s="96" t="s">
        <v>463</v>
      </c>
      <c r="O78" s="91" t="s">
        <v>444</v>
      </c>
      <c r="P78" s="96" t="s">
        <v>66</v>
      </c>
      <c r="Q78" s="91" t="s">
        <v>66</v>
      </c>
      <c r="R78" s="96"/>
      <c r="S78" s="91"/>
      <c r="T78" s="96"/>
      <c r="U78" s="91"/>
      <c r="V78" s="96" t="s">
        <v>464</v>
      </c>
      <c r="W78" s="91" t="s">
        <v>465</v>
      </c>
      <c r="X78" s="17" t="s">
        <v>115</v>
      </c>
      <c r="Y78" s="151" t="s">
        <v>264</v>
      </c>
      <c r="Z78" s="151" t="s">
        <v>264</v>
      </c>
      <c r="AA78" s="17" t="s">
        <v>466</v>
      </c>
    </row>
    <row r="79" spans="1:27" ht="60" customHeight="1" x14ac:dyDescent="0.2">
      <c r="A79" s="20" t="s">
        <v>26</v>
      </c>
      <c r="B79" s="21" t="s">
        <v>27</v>
      </c>
      <c r="C79" s="94" t="s">
        <v>28</v>
      </c>
      <c r="D79" s="95" t="s">
        <v>28</v>
      </c>
      <c r="E79" s="96">
        <v>2</v>
      </c>
      <c r="F79" s="65" t="s">
        <v>205</v>
      </c>
      <c r="G79" s="215" t="s">
        <v>459</v>
      </c>
      <c r="H79" s="97" t="s">
        <v>206</v>
      </c>
      <c r="I79" s="97" t="s">
        <v>467</v>
      </c>
      <c r="J79" s="97" t="s">
        <v>468</v>
      </c>
      <c r="K79" s="86"/>
      <c r="L79" s="86"/>
      <c r="M79" s="86" t="str">
        <f t="shared" si="1"/>
        <v xml:space="preserve">. </v>
      </c>
      <c r="N79" s="96"/>
      <c r="O79" s="91"/>
      <c r="P79" s="96" t="s">
        <v>33</v>
      </c>
      <c r="Q79" s="91"/>
      <c r="R79" s="96" t="s">
        <v>146</v>
      </c>
      <c r="S79" s="91"/>
      <c r="T79" s="96"/>
      <c r="U79" s="91"/>
      <c r="V79" s="96" t="s">
        <v>209</v>
      </c>
      <c r="W79" s="91"/>
      <c r="X79" s="17" t="s">
        <v>115</v>
      </c>
      <c r="Y79" s="17" t="s">
        <v>210</v>
      </c>
      <c r="Z79" s="17" t="s">
        <v>117</v>
      </c>
      <c r="AA79" s="17" t="s">
        <v>211</v>
      </c>
    </row>
    <row r="80" spans="1:27" ht="60" customHeight="1" x14ac:dyDescent="0.2">
      <c r="A80" s="20" t="s">
        <v>26</v>
      </c>
      <c r="B80" s="21" t="s">
        <v>27</v>
      </c>
      <c r="C80" s="94" t="s">
        <v>28</v>
      </c>
      <c r="D80" s="95" t="s">
        <v>28</v>
      </c>
      <c r="E80" s="96">
        <v>2</v>
      </c>
      <c r="F80" s="65" t="s">
        <v>469</v>
      </c>
      <c r="G80" s="215" t="s">
        <v>459</v>
      </c>
      <c r="H80" s="97" t="s">
        <v>470</v>
      </c>
      <c r="I80" s="97" t="s">
        <v>471</v>
      </c>
      <c r="J80" s="97" t="s">
        <v>472</v>
      </c>
      <c r="K80" s="86" t="s">
        <v>462</v>
      </c>
      <c r="L80" s="86" t="s">
        <v>473</v>
      </c>
      <c r="M80" s="86" t="str">
        <f t="shared" si="1"/>
        <v>MESSAGE - GOODS ITEM - CONTAINERS. Container number</v>
      </c>
      <c r="N80" s="96"/>
      <c r="O80" s="91"/>
      <c r="P80" s="96" t="s">
        <v>66</v>
      </c>
      <c r="Q80" s="91" t="s">
        <v>33</v>
      </c>
      <c r="R80" s="96" t="s">
        <v>244</v>
      </c>
      <c r="S80" s="91" t="s">
        <v>244</v>
      </c>
      <c r="T80" s="96"/>
      <c r="U80" s="91" t="s">
        <v>474</v>
      </c>
      <c r="V80" s="96" t="s">
        <v>475</v>
      </c>
      <c r="W80" s="91"/>
      <c r="X80" s="17" t="s">
        <v>157</v>
      </c>
      <c r="Y80" s="17" t="s">
        <v>37</v>
      </c>
      <c r="Z80" s="17" t="s">
        <v>147</v>
      </c>
      <c r="AA80" s="17" t="s">
        <v>476</v>
      </c>
    </row>
    <row r="81" spans="1:27" ht="60" customHeight="1" x14ac:dyDescent="0.2">
      <c r="A81" s="20" t="s">
        <v>26</v>
      </c>
      <c r="B81" s="21" t="s">
        <v>27</v>
      </c>
      <c r="C81" s="94" t="s">
        <v>28</v>
      </c>
      <c r="D81" s="95" t="s">
        <v>28</v>
      </c>
      <c r="E81" s="96">
        <v>2</v>
      </c>
      <c r="F81" s="65" t="s">
        <v>477</v>
      </c>
      <c r="G81" s="215" t="s">
        <v>459</v>
      </c>
      <c r="H81" s="97" t="s">
        <v>478</v>
      </c>
      <c r="I81" s="97" t="s">
        <v>479</v>
      </c>
      <c r="J81" s="97" t="s">
        <v>480</v>
      </c>
      <c r="K81" s="86" t="s">
        <v>481</v>
      </c>
      <c r="L81" s="86" t="s">
        <v>482</v>
      </c>
      <c r="M81" s="86" t="str">
        <f t="shared" si="1"/>
        <v>MESSAGE - SEALS INFO. Seals number</v>
      </c>
      <c r="N81" s="96"/>
      <c r="O81" s="91"/>
      <c r="P81" s="96" t="s">
        <v>33</v>
      </c>
      <c r="Q81" s="91" t="s">
        <v>33</v>
      </c>
      <c r="R81" s="96" t="s">
        <v>483</v>
      </c>
      <c r="S81" s="91" t="s">
        <v>483</v>
      </c>
      <c r="T81" s="96"/>
      <c r="U81" s="91"/>
      <c r="V81" s="96" t="s">
        <v>484</v>
      </c>
      <c r="W81" s="91"/>
      <c r="X81" s="17" t="s">
        <v>36</v>
      </c>
      <c r="Y81" s="17" t="s">
        <v>37</v>
      </c>
      <c r="Z81" s="17" t="s">
        <v>147</v>
      </c>
      <c r="AA81" s="17" t="s">
        <v>485</v>
      </c>
    </row>
    <row r="82" spans="1:27" ht="60" customHeight="1" x14ac:dyDescent="0.2">
      <c r="A82" s="20" t="s">
        <v>26</v>
      </c>
      <c r="B82" s="21" t="s">
        <v>27</v>
      </c>
      <c r="C82" s="94" t="s">
        <v>28</v>
      </c>
      <c r="D82" s="95" t="s">
        <v>28</v>
      </c>
      <c r="E82" s="96">
        <v>3</v>
      </c>
      <c r="F82" s="65"/>
      <c r="G82" s="216" t="s">
        <v>486</v>
      </c>
      <c r="H82" s="97"/>
      <c r="I82" s="97" t="s">
        <v>487</v>
      </c>
      <c r="J82" s="97" t="s">
        <v>488</v>
      </c>
      <c r="K82" s="86" t="s">
        <v>489</v>
      </c>
      <c r="L82" s="86"/>
      <c r="M82" s="86" t="str">
        <f t="shared" si="1"/>
        <v xml:space="preserve">MESSAGE - SEALS INFO - SEALS ID. </v>
      </c>
      <c r="N82" s="96" t="s">
        <v>444</v>
      </c>
      <c r="O82" s="91" t="s">
        <v>463</v>
      </c>
      <c r="P82" s="96" t="s">
        <v>66</v>
      </c>
      <c r="Q82" s="91" t="s">
        <v>33</v>
      </c>
      <c r="R82" s="96"/>
      <c r="S82" s="91"/>
      <c r="T82" s="96"/>
      <c r="U82" s="91"/>
      <c r="V82" s="96" t="s">
        <v>490</v>
      </c>
      <c r="W82" s="91"/>
      <c r="X82" s="17" t="s">
        <v>491</v>
      </c>
      <c r="Y82" s="17" t="s">
        <v>492</v>
      </c>
      <c r="Z82" s="17" t="s">
        <v>147</v>
      </c>
      <c r="AA82" s="17" t="s">
        <v>493</v>
      </c>
    </row>
    <row r="83" spans="1:27" ht="60" customHeight="1" x14ac:dyDescent="0.2">
      <c r="A83" s="20" t="s">
        <v>26</v>
      </c>
      <c r="B83" s="21" t="s">
        <v>27</v>
      </c>
      <c r="C83" s="94" t="s">
        <v>28</v>
      </c>
      <c r="D83" s="95" t="s">
        <v>28</v>
      </c>
      <c r="E83" s="96">
        <v>3</v>
      </c>
      <c r="F83" s="65" t="s">
        <v>205</v>
      </c>
      <c r="G83" s="215" t="s">
        <v>486</v>
      </c>
      <c r="H83" s="97" t="s">
        <v>206</v>
      </c>
      <c r="I83" s="97" t="s">
        <v>494</v>
      </c>
      <c r="J83" s="97" t="s">
        <v>495</v>
      </c>
      <c r="K83" s="86"/>
      <c r="L83" s="86"/>
      <c r="M83" s="86" t="str">
        <f t="shared" si="1"/>
        <v xml:space="preserve">. </v>
      </c>
      <c r="N83" s="96"/>
      <c r="O83" s="91"/>
      <c r="P83" s="96" t="s">
        <v>33</v>
      </c>
      <c r="Q83" s="91"/>
      <c r="R83" s="96" t="s">
        <v>146</v>
      </c>
      <c r="S83" s="91"/>
      <c r="T83" s="96"/>
      <c r="U83" s="91"/>
      <c r="V83" s="96" t="s">
        <v>209</v>
      </c>
      <c r="W83" s="91"/>
      <c r="X83" s="17" t="s">
        <v>115</v>
      </c>
      <c r="Y83" s="17" t="s">
        <v>210</v>
      </c>
      <c r="Z83" s="17" t="s">
        <v>117</v>
      </c>
      <c r="AA83" s="17" t="s">
        <v>211</v>
      </c>
    </row>
    <row r="84" spans="1:27" ht="60" customHeight="1" x14ac:dyDescent="0.2">
      <c r="A84" s="20" t="s">
        <v>26</v>
      </c>
      <c r="B84" s="21" t="s">
        <v>27</v>
      </c>
      <c r="C84" s="94" t="s">
        <v>28</v>
      </c>
      <c r="D84" s="95" t="s">
        <v>28</v>
      </c>
      <c r="E84" s="96">
        <v>3</v>
      </c>
      <c r="F84" s="65" t="s">
        <v>477</v>
      </c>
      <c r="G84" s="215" t="s">
        <v>486</v>
      </c>
      <c r="H84" s="97" t="s">
        <v>393</v>
      </c>
      <c r="I84" s="97" t="s">
        <v>496</v>
      </c>
      <c r="J84" s="97" t="s">
        <v>497</v>
      </c>
      <c r="K84" s="86" t="s">
        <v>489</v>
      </c>
      <c r="L84" s="86" t="s">
        <v>498</v>
      </c>
      <c r="M84" s="86" t="str">
        <f t="shared" si="1"/>
        <v>MESSAGE - SEALS INFO - SEALS ID. Seals identity</v>
      </c>
      <c r="N84" s="96"/>
      <c r="O84" s="91"/>
      <c r="P84" s="96" t="s">
        <v>33</v>
      </c>
      <c r="Q84" s="91" t="s">
        <v>33</v>
      </c>
      <c r="R84" s="96" t="s">
        <v>499</v>
      </c>
      <c r="S84" s="91" t="s">
        <v>499</v>
      </c>
      <c r="T84" s="96"/>
      <c r="U84" s="91"/>
      <c r="V84" s="96" t="s">
        <v>81</v>
      </c>
      <c r="W84" s="91"/>
      <c r="X84" s="17" t="s">
        <v>36</v>
      </c>
      <c r="Y84" s="17" t="s">
        <v>37</v>
      </c>
      <c r="Z84" s="17" t="s">
        <v>38</v>
      </c>
      <c r="AA84" s="17" t="s">
        <v>500</v>
      </c>
    </row>
    <row r="85" spans="1:27" ht="60" customHeight="1" x14ac:dyDescent="0.2">
      <c r="A85" s="20" t="s">
        <v>26</v>
      </c>
      <c r="B85" s="21" t="s">
        <v>27</v>
      </c>
      <c r="C85" s="94" t="s">
        <v>28</v>
      </c>
      <c r="D85" s="95" t="s">
        <v>28</v>
      </c>
      <c r="E85" s="96">
        <v>3</v>
      </c>
      <c r="F85" s="65"/>
      <c r="G85" s="216" t="s">
        <v>501</v>
      </c>
      <c r="H85" s="97"/>
      <c r="I85" s="97" t="s">
        <v>502</v>
      </c>
      <c r="J85" s="97" t="s">
        <v>503</v>
      </c>
      <c r="K85" s="86"/>
      <c r="L85" s="86"/>
      <c r="M85" s="86" t="str">
        <f t="shared" si="1"/>
        <v xml:space="preserve">. </v>
      </c>
      <c r="N85" s="96" t="s">
        <v>463</v>
      </c>
      <c r="O85" s="91"/>
      <c r="P85" s="96" t="s">
        <v>66</v>
      </c>
      <c r="Q85" s="91"/>
      <c r="R85" s="96"/>
      <c r="S85" s="91"/>
      <c r="T85" s="96"/>
      <c r="U85" s="91"/>
      <c r="V85" s="96" t="s">
        <v>504</v>
      </c>
      <c r="W85" s="91"/>
      <c r="X85" s="17" t="s">
        <v>115</v>
      </c>
      <c r="Y85" s="17" t="s">
        <v>505</v>
      </c>
      <c r="Z85" s="17" t="s">
        <v>335</v>
      </c>
      <c r="AA85" s="17" t="s">
        <v>506</v>
      </c>
    </row>
    <row r="86" spans="1:27" ht="60" customHeight="1" x14ac:dyDescent="0.2">
      <c r="A86" s="20" t="s">
        <v>26</v>
      </c>
      <c r="B86" s="21" t="s">
        <v>27</v>
      </c>
      <c r="C86" s="94" t="s">
        <v>28</v>
      </c>
      <c r="D86" s="95" t="s">
        <v>28</v>
      </c>
      <c r="E86" s="96">
        <v>3</v>
      </c>
      <c r="F86" s="65"/>
      <c r="G86" s="215" t="s">
        <v>501</v>
      </c>
      <c r="H86" s="97" t="s">
        <v>206</v>
      </c>
      <c r="I86" s="97" t="s">
        <v>507</v>
      </c>
      <c r="J86" s="97" t="s">
        <v>508</v>
      </c>
      <c r="K86" s="86"/>
      <c r="L86" s="86"/>
      <c r="M86" s="86" t="str">
        <f t="shared" si="1"/>
        <v xml:space="preserve">. </v>
      </c>
      <c r="N86" s="96"/>
      <c r="O86" s="91"/>
      <c r="P86" s="96" t="s">
        <v>33</v>
      </c>
      <c r="Q86" s="91"/>
      <c r="R86" s="96" t="s">
        <v>146</v>
      </c>
      <c r="S86" s="91"/>
      <c r="T86" s="96"/>
      <c r="U86" s="91"/>
      <c r="V86" s="96" t="s">
        <v>209</v>
      </c>
      <c r="W86" s="91"/>
      <c r="X86" s="17" t="s">
        <v>115</v>
      </c>
      <c r="Y86" s="17" t="s">
        <v>210</v>
      </c>
      <c r="Z86" s="17" t="s">
        <v>117</v>
      </c>
      <c r="AA86" s="17" t="s">
        <v>211</v>
      </c>
    </row>
    <row r="87" spans="1:27" ht="60" customHeight="1" x14ac:dyDescent="0.2">
      <c r="A87" s="20" t="s">
        <v>26</v>
      </c>
      <c r="B87" s="21" t="s">
        <v>27</v>
      </c>
      <c r="C87" s="94" t="s">
        <v>28</v>
      </c>
      <c r="D87" s="95" t="s">
        <v>28</v>
      </c>
      <c r="E87" s="96">
        <v>3</v>
      </c>
      <c r="F87" s="65"/>
      <c r="G87" s="215" t="s">
        <v>501</v>
      </c>
      <c r="H87" s="97" t="s">
        <v>509</v>
      </c>
      <c r="I87" s="97" t="s">
        <v>510</v>
      </c>
      <c r="J87" s="97" t="s">
        <v>511</v>
      </c>
      <c r="K87" s="86"/>
      <c r="L87" s="86"/>
      <c r="M87" s="86" t="str">
        <f t="shared" si="1"/>
        <v xml:space="preserve">. </v>
      </c>
      <c r="N87" s="96"/>
      <c r="O87" s="91"/>
      <c r="P87" s="96" t="s">
        <v>33</v>
      </c>
      <c r="Q87" s="91"/>
      <c r="R87" s="96" t="s">
        <v>146</v>
      </c>
      <c r="S87" s="91"/>
      <c r="T87" s="96"/>
      <c r="U87" s="91"/>
      <c r="V87" s="96" t="s">
        <v>512</v>
      </c>
      <c r="W87" s="91"/>
      <c r="X87" s="17" t="s">
        <v>115</v>
      </c>
      <c r="Y87" s="17" t="s">
        <v>505</v>
      </c>
      <c r="Z87" s="17" t="s">
        <v>335</v>
      </c>
      <c r="AA87" s="17" t="s">
        <v>513</v>
      </c>
    </row>
    <row r="88" spans="1:27" ht="60" customHeight="1" x14ac:dyDescent="0.2">
      <c r="A88" s="20" t="s">
        <v>26</v>
      </c>
      <c r="B88" s="20" t="s">
        <v>27</v>
      </c>
      <c r="C88" s="94" t="s">
        <v>28</v>
      </c>
      <c r="D88" s="95" t="s">
        <v>28</v>
      </c>
      <c r="E88" s="96">
        <v>2</v>
      </c>
      <c r="F88" s="65" t="s">
        <v>514</v>
      </c>
      <c r="G88" s="216" t="s">
        <v>515</v>
      </c>
      <c r="H88" s="97"/>
      <c r="I88" s="97" t="s">
        <v>516</v>
      </c>
      <c r="J88" s="97" t="s">
        <v>517</v>
      </c>
      <c r="K88" s="86"/>
      <c r="L88" s="86"/>
      <c r="M88" s="86" t="str">
        <f t="shared" si="1"/>
        <v xml:space="preserve">. </v>
      </c>
      <c r="N88" s="96" t="s">
        <v>316</v>
      </c>
      <c r="O88" s="91"/>
      <c r="P88" s="96" t="s">
        <v>66</v>
      </c>
      <c r="Q88" s="91"/>
      <c r="R88" s="96"/>
      <c r="S88" s="91"/>
      <c r="T88" s="96"/>
      <c r="U88" s="91"/>
      <c r="V88" s="96" t="s">
        <v>518</v>
      </c>
      <c r="W88" s="91"/>
      <c r="X88" s="17" t="s">
        <v>115</v>
      </c>
      <c r="Y88" s="17" t="s">
        <v>519</v>
      </c>
      <c r="Z88" s="17" t="s">
        <v>352</v>
      </c>
      <c r="AA88" s="17" t="s">
        <v>520</v>
      </c>
    </row>
    <row r="89" spans="1:27" ht="60" customHeight="1" x14ac:dyDescent="0.2">
      <c r="A89" s="20" t="s">
        <v>26</v>
      </c>
      <c r="B89" s="20" t="s">
        <v>27</v>
      </c>
      <c r="C89" s="94" t="s">
        <v>28</v>
      </c>
      <c r="D89" s="95" t="s">
        <v>28</v>
      </c>
      <c r="E89" s="96">
        <v>2</v>
      </c>
      <c r="F89" s="65" t="s">
        <v>205</v>
      </c>
      <c r="G89" s="215" t="s">
        <v>515</v>
      </c>
      <c r="H89" s="97" t="s">
        <v>206</v>
      </c>
      <c r="I89" s="97" t="s">
        <v>521</v>
      </c>
      <c r="J89" s="97" t="s">
        <v>522</v>
      </c>
      <c r="K89" s="86"/>
      <c r="L89" s="86"/>
      <c r="M89" s="86" t="str">
        <f t="shared" si="1"/>
        <v xml:space="preserve">. </v>
      </c>
      <c r="N89" s="96"/>
      <c r="O89" s="91"/>
      <c r="P89" s="96" t="s">
        <v>33</v>
      </c>
      <c r="Q89" s="91"/>
      <c r="R89" s="96" t="s">
        <v>146</v>
      </c>
      <c r="S89" s="91"/>
      <c r="T89" s="96"/>
      <c r="U89" s="91"/>
      <c r="V89" s="96" t="s">
        <v>209</v>
      </c>
      <c r="W89" s="91"/>
      <c r="X89" s="17" t="s">
        <v>115</v>
      </c>
      <c r="Y89" s="17" t="s">
        <v>210</v>
      </c>
      <c r="Z89" s="17" t="s">
        <v>117</v>
      </c>
      <c r="AA89" s="17" t="s">
        <v>211</v>
      </c>
    </row>
    <row r="90" spans="1:27" ht="60" customHeight="1" x14ac:dyDescent="0.2">
      <c r="A90" s="20" t="s">
        <v>26</v>
      </c>
      <c r="B90" s="20" t="s">
        <v>27</v>
      </c>
      <c r="C90" s="94" t="s">
        <v>28</v>
      </c>
      <c r="D90" s="95" t="s">
        <v>28</v>
      </c>
      <c r="E90" s="96">
        <v>2</v>
      </c>
      <c r="F90" s="65" t="s">
        <v>514</v>
      </c>
      <c r="G90" s="215" t="s">
        <v>515</v>
      </c>
      <c r="H90" s="97" t="s">
        <v>523</v>
      </c>
      <c r="I90" s="97" t="s">
        <v>524</v>
      </c>
      <c r="J90" s="97" t="s">
        <v>525</v>
      </c>
      <c r="K90" s="86"/>
      <c r="L90" s="86"/>
      <c r="M90" s="86" t="str">
        <f t="shared" si="1"/>
        <v xml:space="preserve">. </v>
      </c>
      <c r="N90" s="96"/>
      <c r="O90" s="91"/>
      <c r="P90" s="96" t="s">
        <v>66</v>
      </c>
      <c r="Q90" s="91"/>
      <c r="R90" s="96" t="s">
        <v>526</v>
      </c>
      <c r="S90" s="91"/>
      <c r="T90" s="96" t="s">
        <v>527</v>
      </c>
      <c r="U90" s="91"/>
      <c r="V90" s="96" t="s">
        <v>528</v>
      </c>
      <c r="W90" s="91"/>
      <c r="X90" s="17" t="s">
        <v>115</v>
      </c>
      <c r="Y90" s="17" t="s">
        <v>529</v>
      </c>
      <c r="Z90" s="17" t="s">
        <v>307</v>
      </c>
      <c r="AA90" s="17" t="s">
        <v>530</v>
      </c>
    </row>
    <row r="91" spans="1:27" ht="60" customHeight="1" x14ac:dyDescent="0.2">
      <c r="A91" s="20" t="s">
        <v>26</v>
      </c>
      <c r="B91" s="20" t="s">
        <v>27</v>
      </c>
      <c r="C91" s="94" t="s">
        <v>28</v>
      </c>
      <c r="D91" s="95" t="s">
        <v>28</v>
      </c>
      <c r="E91" s="96">
        <v>2</v>
      </c>
      <c r="F91" s="65" t="s">
        <v>514</v>
      </c>
      <c r="G91" s="215" t="s">
        <v>515</v>
      </c>
      <c r="H91" s="97" t="s">
        <v>240</v>
      </c>
      <c r="I91" s="97" t="s">
        <v>531</v>
      </c>
      <c r="J91" s="97" t="s">
        <v>532</v>
      </c>
      <c r="K91" s="86" t="s">
        <v>31</v>
      </c>
      <c r="L91" s="86" t="s">
        <v>533</v>
      </c>
      <c r="M91" s="86" t="str">
        <f t="shared" si="1"/>
        <v>MESSAGE - HEADER. Identity of means of transport at departure (exp/trans)</v>
      </c>
      <c r="N91" s="96"/>
      <c r="O91" s="91"/>
      <c r="P91" s="96" t="s">
        <v>66</v>
      </c>
      <c r="Q91" s="91" t="s">
        <v>66</v>
      </c>
      <c r="R91" s="96" t="s">
        <v>68</v>
      </c>
      <c r="S91" s="91" t="s">
        <v>534</v>
      </c>
      <c r="T91" s="96"/>
      <c r="U91" s="91"/>
      <c r="V91" s="96" t="s">
        <v>535</v>
      </c>
      <c r="W91" s="91" t="s">
        <v>536</v>
      </c>
      <c r="X91" s="17" t="s">
        <v>46</v>
      </c>
      <c r="Y91" s="17" t="s">
        <v>37</v>
      </c>
      <c r="Z91" s="17" t="s">
        <v>537</v>
      </c>
      <c r="AA91" s="17"/>
    </row>
    <row r="92" spans="1:27" ht="60" customHeight="1" x14ac:dyDescent="0.2">
      <c r="A92" s="20" t="s">
        <v>26</v>
      </c>
      <c r="B92" s="20" t="s">
        <v>27</v>
      </c>
      <c r="C92" s="94" t="s">
        <v>28</v>
      </c>
      <c r="D92" s="95" t="s">
        <v>28</v>
      </c>
      <c r="E92" s="96">
        <v>2</v>
      </c>
      <c r="F92" s="65" t="s">
        <v>538</v>
      </c>
      <c r="G92" s="215" t="s">
        <v>515</v>
      </c>
      <c r="H92" s="97" t="s">
        <v>539</v>
      </c>
      <c r="I92" s="97" t="s">
        <v>540</v>
      </c>
      <c r="J92" s="97" t="s">
        <v>541</v>
      </c>
      <c r="K92" s="86" t="s">
        <v>31</v>
      </c>
      <c r="L92" s="86" t="s">
        <v>542</v>
      </c>
      <c r="M92" s="86" t="str">
        <f t="shared" si="1"/>
        <v>MESSAGE - HEADER. Nationality of means of transport at departure</v>
      </c>
      <c r="N92" s="96"/>
      <c r="O92" s="91"/>
      <c r="P92" s="96" t="s">
        <v>66</v>
      </c>
      <c r="Q92" s="91" t="s">
        <v>66</v>
      </c>
      <c r="R92" s="96" t="s">
        <v>94</v>
      </c>
      <c r="S92" s="91" t="s">
        <v>94</v>
      </c>
      <c r="T92" s="96" t="s">
        <v>95</v>
      </c>
      <c r="U92" s="91" t="s">
        <v>95</v>
      </c>
      <c r="V92" s="96" t="s">
        <v>543</v>
      </c>
      <c r="W92" s="91" t="s">
        <v>544</v>
      </c>
      <c r="X92" s="17" t="s">
        <v>36</v>
      </c>
      <c r="Y92" s="17" t="s">
        <v>37</v>
      </c>
      <c r="Z92" s="17" t="s">
        <v>147</v>
      </c>
      <c r="AA92" s="17" t="s">
        <v>545</v>
      </c>
    </row>
    <row r="93" spans="1:27" ht="60" customHeight="1" x14ac:dyDescent="0.2">
      <c r="A93" s="20" t="s">
        <v>26</v>
      </c>
      <c r="B93" s="20" t="s">
        <v>27</v>
      </c>
      <c r="C93" s="94" t="s">
        <v>28</v>
      </c>
      <c r="D93" s="95" t="s">
        <v>28</v>
      </c>
      <c r="E93" s="96">
        <v>2</v>
      </c>
      <c r="F93" s="65" t="s">
        <v>546</v>
      </c>
      <c r="G93" s="216" t="s">
        <v>547</v>
      </c>
      <c r="H93" s="97"/>
      <c r="I93" s="97" t="s">
        <v>548</v>
      </c>
      <c r="J93" s="97" t="s">
        <v>549</v>
      </c>
      <c r="K93" s="86" t="s">
        <v>550</v>
      </c>
      <c r="L93" s="86"/>
      <c r="M93" s="86" t="str">
        <f t="shared" si="1"/>
        <v xml:space="preserve">MESSAGE - ITINERARY. </v>
      </c>
      <c r="N93" s="96" t="s">
        <v>444</v>
      </c>
      <c r="O93" s="91" t="s">
        <v>444</v>
      </c>
      <c r="P93" s="96" t="s">
        <v>66</v>
      </c>
      <c r="Q93" s="91" t="s">
        <v>66</v>
      </c>
      <c r="R93" s="96"/>
      <c r="S93" s="91"/>
      <c r="T93" s="96"/>
      <c r="U93" s="91"/>
      <c r="V93" s="96" t="s">
        <v>551</v>
      </c>
      <c r="W93" s="91" t="s">
        <v>552</v>
      </c>
      <c r="X93" s="17" t="s">
        <v>405</v>
      </c>
      <c r="Y93" s="150" t="s">
        <v>553</v>
      </c>
      <c r="Z93" s="17" t="s">
        <v>117</v>
      </c>
      <c r="AA93" s="17" t="s">
        <v>554</v>
      </c>
    </row>
    <row r="94" spans="1:27" ht="60" customHeight="1" x14ac:dyDescent="0.2">
      <c r="A94" s="20" t="s">
        <v>26</v>
      </c>
      <c r="B94" s="20" t="s">
        <v>27</v>
      </c>
      <c r="C94" s="94" t="s">
        <v>28</v>
      </c>
      <c r="D94" s="95" t="s">
        <v>28</v>
      </c>
      <c r="E94" s="96">
        <v>2</v>
      </c>
      <c r="F94" s="65" t="s">
        <v>205</v>
      </c>
      <c r="G94" s="215" t="s">
        <v>547</v>
      </c>
      <c r="H94" s="97" t="s">
        <v>206</v>
      </c>
      <c r="I94" s="97" t="s">
        <v>555</v>
      </c>
      <c r="J94" s="97" t="s">
        <v>556</v>
      </c>
      <c r="K94" s="86"/>
      <c r="L94" s="86"/>
      <c r="M94" s="86" t="str">
        <f t="shared" si="1"/>
        <v xml:space="preserve">. </v>
      </c>
      <c r="N94" s="96"/>
      <c r="O94" s="91"/>
      <c r="P94" s="96" t="s">
        <v>33</v>
      </c>
      <c r="Q94" s="91"/>
      <c r="R94" s="96" t="s">
        <v>146</v>
      </c>
      <c r="S94" s="91"/>
      <c r="T94" s="96"/>
      <c r="U94" s="91"/>
      <c r="V94" s="96" t="s">
        <v>209</v>
      </c>
      <c r="W94" s="91"/>
      <c r="X94" s="17" t="s">
        <v>115</v>
      </c>
      <c r="Y94" s="17" t="s">
        <v>210</v>
      </c>
      <c r="Z94" s="17" t="s">
        <v>117</v>
      </c>
      <c r="AA94" s="17" t="s">
        <v>211</v>
      </c>
    </row>
    <row r="95" spans="1:27" ht="60" customHeight="1" x14ac:dyDescent="0.2">
      <c r="A95" s="20" t="s">
        <v>26</v>
      </c>
      <c r="B95" s="20" t="s">
        <v>27</v>
      </c>
      <c r="C95" s="94" t="s">
        <v>28</v>
      </c>
      <c r="D95" s="95" t="s">
        <v>28</v>
      </c>
      <c r="E95" s="96">
        <v>2</v>
      </c>
      <c r="F95" s="65" t="s">
        <v>546</v>
      </c>
      <c r="G95" s="215" t="s">
        <v>547</v>
      </c>
      <c r="H95" s="97" t="s">
        <v>279</v>
      </c>
      <c r="I95" s="97" t="s">
        <v>557</v>
      </c>
      <c r="J95" s="97" t="s">
        <v>558</v>
      </c>
      <c r="K95" s="86" t="s">
        <v>550</v>
      </c>
      <c r="L95" s="86" t="s">
        <v>559</v>
      </c>
      <c r="M95" s="86" t="str">
        <f t="shared" si="1"/>
        <v>MESSAGE - ITINERARY. Country of routing code</v>
      </c>
      <c r="N95" s="96"/>
      <c r="O95" s="91"/>
      <c r="P95" s="96" t="s">
        <v>33</v>
      </c>
      <c r="Q95" s="91" t="s">
        <v>33</v>
      </c>
      <c r="R95" s="96" t="s">
        <v>94</v>
      </c>
      <c r="S95" s="91" t="s">
        <v>94</v>
      </c>
      <c r="T95" s="96" t="s">
        <v>95</v>
      </c>
      <c r="U95" s="91" t="s">
        <v>95</v>
      </c>
      <c r="V95" s="96"/>
      <c r="W95" s="91"/>
      <c r="X95" s="17" t="s">
        <v>36</v>
      </c>
      <c r="Y95" s="283" t="s">
        <v>37</v>
      </c>
      <c r="Z95" s="17" t="s">
        <v>147</v>
      </c>
      <c r="AA95" s="17" t="s">
        <v>560</v>
      </c>
    </row>
    <row r="96" spans="1:27" ht="60" customHeight="1" x14ac:dyDescent="0.2">
      <c r="A96" s="20" t="s">
        <v>26</v>
      </c>
      <c r="B96" s="20" t="s">
        <v>27</v>
      </c>
      <c r="C96" s="94" t="s">
        <v>28</v>
      </c>
      <c r="D96" s="95" t="s">
        <v>28</v>
      </c>
      <c r="E96" s="96">
        <v>2</v>
      </c>
      <c r="F96" s="65" t="s">
        <v>561</v>
      </c>
      <c r="G96" s="216" t="s">
        <v>562</v>
      </c>
      <c r="H96" s="97"/>
      <c r="I96" s="97" t="s">
        <v>563</v>
      </c>
      <c r="J96" s="97" t="s">
        <v>564</v>
      </c>
      <c r="K96" s="86"/>
      <c r="L96" s="86"/>
      <c r="M96" s="86" t="str">
        <f t="shared" si="1"/>
        <v xml:space="preserve">. </v>
      </c>
      <c r="N96" s="96" t="s">
        <v>32</v>
      </c>
      <c r="O96" s="91"/>
      <c r="P96" s="96" t="s">
        <v>66</v>
      </c>
      <c r="Q96" s="91"/>
      <c r="R96" s="96"/>
      <c r="S96" s="91"/>
      <c r="T96" s="96"/>
      <c r="U96" s="91"/>
      <c r="V96" s="96" t="s">
        <v>565</v>
      </c>
      <c r="W96" s="91"/>
      <c r="X96" s="17" t="s">
        <v>115</v>
      </c>
      <c r="Y96" s="17" t="s">
        <v>264</v>
      </c>
      <c r="Z96" s="17" t="s">
        <v>264</v>
      </c>
      <c r="AA96" s="17" t="s">
        <v>566</v>
      </c>
    </row>
    <row r="97" spans="1:27" ht="60" customHeight="1" x14ac:dyDescent="0.2">
      <c r="A97" s="20" t="s">
        <v>26</v>
      </c>
      <c r="B97" s="20" t="s">
        <v>27</v>
      </c>
      <c r="C97" s="94" t="s">
        <v>28</v>
      </c>
      <c r="D97" s="95" t="s">
        <v>28</v>
      </c>
      <c r="E97" s="96">
        <v>2</v>
      </c>
      <c r="F97" s="65" t="s">
        <v>561</v>
      </c>
      <c r="G97" s="214" t="s">
        <v>562</v>
      </c>
      <c r="H97" s="97" t="s">
        <v>523</v>
      </c>
      <c r="I97" s="97" t="s">
        <v>567</v>
      </c>
      <c r="J97" s="97" t="s">
        <v>568</v>
      </c>
      <c r="K97" s="86"/>
      <c r="L97" s="86"/>
      <c r="M97" s="86" t="str">
        <f t="shared" si="1"/>
        <v xml:space="preserve">. </v>
      </c>
      <c r="N97" s="96"/>
      <c r="O97" s="91"/>
      <c r="P97" s="96" t="s">
        <v>66</v>
      </c>
      <c r="Q97" s="91"/>
      <c r="R97" s="96" t="s">
        <v>526</v>
      </c>
      <c r="S97" s="91"/>
      <c r="T97" s="96" t="s">
        <v>527</v>
      </c>
      <c r="U97" s="91"/>
      <c r="V97" s="96" t="s">
        <v>569</v>
      </c>
      <c r="W97" s="91"/>
      <c r="X97" s="17" t="s">
        <v>115</v>
      </c>
      <c r="Y97" s="17" t="s">
        <v>570</v>
      </c>
      <c r="Z97" s="17" t="s">
        <v>117</v>
      </c>
      <c r="AA97" s="17" t="s">
        <v>571</v>
      </c>
    </row>
    <row r="98" spans="1:27" ht="60" customHeight="1" x14ac:dyDescent="0.2">
      <c r="A98" s="20" t="s">
        <v>26</v>
      </c>
      <c r="B98" s="20" t="s">
        <v>27</v>
      </c>
      <c r="C98" s="94" t="s">
        <v>28</v>
      </c>
      <c r="D98" s="95" t="s">
        <v>28</v>
      </c>
      <c r="E98" s="96">
        <v>2</v>
      </c>
      <c r="F98" s="65" t="s">
        <v>561</v>
      </c>
      <c r="G98" s="215" t="s">
        <v>562</v>
      </c>
      <c r="H98" s="97" t="s">
        <v>240</v>
      </c>
      <c r="I98" s="97" t="s">
        <v>572</v>
      </c>
      <c r="J98" s="97" t="s">
        <v>573</v>
      </c>
      <c r="K98" s="86" t="s">
        <v>31</v>
      </c>
      <c r="L98" s="86" t="s">
        <v>574</v>
      </c>
      <c r="M98" s="86" t="str">
        <f t="shared" si="1"/>
        <v>MESSAGE - HEADER. Identity of means of transport crossing border</v>
      </c>
      <c r="N98" s="96"/>
      <c r="O98" s="91"/>
      <c r="P98" s="96" t="s">
        <v>66</v>
      </c>
      <c r="Q98" s="91" t="s">
        <v>66</v>
      </c>
      <c r="R98" s="96" t="s">
        <v>68</v>
      </c>
      <c r="S98" s="91" t="s">
        <v>534</v>
      </c>
      <c r="T98" s="96"/>
      <c r="U98" s="91"/>
      <c r="V98" s="96" t="s">
        <v>575</v>
      </c>
      <c r="W98" s="91" t="s">
        <v>576</v>
      </c>
      <c r="X98" s="17" t="s">
        <v>405</v>
      </c>
      <c r="Y98" s="17" t="s">
        <v>577</v>
      </c>
      <c r="Z98" s="17" t="s">
        <v>578</v>
      </c>
      <c r="AA98" s="17" t="s">
        <v>579</v>
      </c>
    </row>
    <row r="99" spans="1:27" ht="60" customHeight="1" x14ac:dyDescent="0.2">
      <c r="A99" s="20" t="s">
        <v>26</v>
      </c>
      <c r="B99" s="20" t="s">
        <v>27</v>
      </c>
      <c r="C99" s="94" t="s">
        <v>28</v>
      </c>
      <c r="D99" s="95" t="s">
        <v>28</v>
      </c>
      <c r="E99" s="96">
        <v>2</v>
      </c>
      <c r="F99" s="65" t="s">
        <v>580</v>
      </c>
      <c r="G99" s="215" t="s">
        <v>562</v>
      </c>
      <c r="H99" s="97" t="s">
        <v>539</v>
      </c>
      <c r="I99" s="97" t="s">
        <v>581</v>
      </c>
      <c r="J99" s="97" t="s">
        <v>582</v>
      </c>
      <c r="K99" s="86" t="s">
        <v>31</v>
      </c>
      <c r="L99" s="86" t="s">
        <v>583</v>
      </c>
      <c r="M99" s="86" t="str">
        <f t="shared" si="1"/>
        <v>MESSAGE - HEADER. Nationality of means of transport crossing border</v>
      </c>
      <c r="N99" s="96"/>
      <c r="O99" s="91"/>
      <c r="P99" s="96" t="s">
        <v>66</v>
      </c>
      <c r="Q99" s="91" t="s">
        <v>66</v>
      </c>
      <c r="R99" s="96" t="s">
        <v>94</v>
      </c>
      <c r="S99" s="91" t="s">
        <v>94</v>
      </c>
      <c r="T99" s="96" t="s">
        <v>95</v>
      </c>
      <c r="U99" s="91"/>
      <c r="V99" s="96" t="s">
        <v>584</v>
      </c>
      <c r="W99" s="91" t="s">
        <v>585</v>
      </c>
      <c r="X99" s="17" t="s">
        <v>405</v>
      </c>
      <c r="Y99" s="17" t="s">
        <v>37</v>
      </c>
      <c r="Z99" s="17" t="s">
        <v>586</v>
      </c>
      <c r="AA99" s="17" t="s">
        <v>587</v>
      </c>
    </row>
    <row r="100" spans="1:27" ht="60" customHeight="1" x14ac:dyDescent="0.2">
      <c r="A100" s="20" t="s">
        <v>26</v>
      </c>
      <c r="B100" s="20" t="s">
        <v>27</v>
      </c>
      <c r="C100" s="94" t="s">
        <v>28</v>
      </c>
      <c r="D100" s="95" t="s">
        <v>28</v>
      </c>
      <c r="E100" s="96">
        <v>2</v>
      </c>
      <c r="F100" s="65" t="s">
        <v>588</v>
      </c>
      <c r="G100" s="215" t="s">
        <v>562</v>
      </c>
      <c r="H100" s="97" t="s">
        <v>589</v>
      </c>
      <c r="I100" s="97" t="s">
        <v>590</v>
      </c>
      <c r="J100" s="97" t="s">
        <v>591</v>
      </c>
      <c r="K100" s="86" t="s">
        <v>31</v>
      </c>
      <c r="L100" s="86" t="s">
        <v>589</v>
      </c>
      <c r="M100" s="86" t="str">
        <f t="shared" si="1"/>
        <v>MESSAGE - HEADER. Conveyance reference number</v>
      </c>
      <c r="N100" s="96"/>
      <c r="O100" s="91"/>
      <c r="P100" s="96" t="s">
        <v>66</v>
      </c>
      <c r="Q100" s="91" t="s">
        <v>66</v>
      </c>
      <c r="R100" s="96" t="s">
        <v>68</v>
      </c>
      <c r="S100" s="91" t="s">
        <v>68</v>
      </c>
      <c r="T100" s="96"/>
      <c r="U100" s="91"/>
      <c r="V100" s="96" t="s">
        <v>592</v>
      </c>
      <c r="W100" s="91" t="s">
        <v>593</v>
      </c>
      <c r="X100" s="17" t="s">
        <v>46</v>
      </c>
      <c r="Y100" s="283" t="s">
        <v>37</v>
      </c>
      <c r="Z100" s="283" t="s">
        <v>147</v>
      </c>
      <c r="AA100" s="17"/>
    </row>
    <row r="101" spans="1:27" ht="60" customHeight="1" x14ac:dyDescent="0.2">
      <c r="A101" s="20" t="s">
        <v>26</v>
      </c>
      <c r="B101" s="20" t="s">
        <v>27</v>
      </c>
      <c r="C101" s="94" t="s">
        <v>28</v>
      </c>
      <c r="D101" s="95" t="s">
        <v>28</v>
      </c>
      <c r="E101" s="96">
        <v>2</v>
      </c>
      <c r="F101" s="65" t="s">
        <v>594</v>
      </c>
      <c r="G101" s="216" t="s">
        <v>595</v>
      </c>
      <c r="H101" s="97"/>
      <c r="I101" s="97" t="s">
        <v>596</v>
      </c>
      <c r="J101" s="97" t="s">
        <v>597</v>
      </c>
      <c r="K101" s="86"/>
      <c r="L101" s="86"/>
      <c r="M101" s="86" t="str">
        <f t="shared" si="1"/>
        <v xml:space="preserve">. </v>
      </c>
      <c r="N101" s="96" t="s">
        <v>32</v>
      </c>
      <c r="O101" s="91"/>
      <c r="P101" s="96" t="s">
        <v>66</v>
      </c>
      <c r="Q101" s="91"/>
      <c r="R101" s="96"/>
      <c r="S101" s="91"/>
      <c r="T101" s="96"/>
      <c r="U101" s="91"/>
      <c r="V101" s="96" t="s">
        <v>598</v>
      </c>
      <c r="W101" s="91"/>
      <c r="X101" s="17" t="s">
        <v>115</v>
      </c>
      <c r="Y101" s="17" t="s">
        <v>599</v>
      </c>
      <c r="Z101" s="17" t="s">
        <v>599</v>
      </c>
      <c r="AA101" s="17" t="s">
        <v>600</v>
      </c>
    </row>
    <row r="102" spans="1:27" ht="60" customHeight="1" x14ac:dyDescent="0.2">
      <c r="A102" s="20" t="s">
        <v>26</v>
      </c>
      <c r="B102" s="20" t="s">
        <v>27</v>
      </c>
      <c r="C102" s="94" t="s">
        <v>28</v>
      </c>
      <c r="D102" s="95" t="s">
        <v>28</v>
      </c>
      <c r="E102" s="96">
        <v>2</v>
      </c>
      <c r="F102" s="65" t="s">
        <v>594</v>
      </c>
      <c r="G102" s="215" t="s">
        <v>595</v>
      </c>
      <c r="H102" s="97" t="s">
        <v>601</v>
      </c>
      <c r="I102" s="97" t="s">
        <v>602</v>
      </c>
      <c r="J102" s="97" t="s">
        <v>603</v>
      </c>
      <c r="K102" s="86"/>
      <c r="L102" s="86"/>
      <c r="M102" s="86" t="str">
        <f t="shared" si="1"/>
        <v xml:space="preserve">. </v>
      </c>
      <c r="N102" s="96"/>
      <c r="O102" s="91"/>
      <c r="P102" s="96" t="s">
        <v>103</v>
      </c>
      <c r="Q102" s="91"/>
      <c r="R102" s="96" t="s">
        <v>244</v>
      </c>
      <c r="S102" s="91"/>
      <c r="T102" s="96"/>
      <c r="U102" s="91"/>
      <c r="V102" s="96"/>
      <c r="W102" s="91"/>
      <c r="X102" s="17" t="s">
        <v>115</v>
      </c>
      <c r="Y102" s="61" t="s">
        <v>604</v>
      </c>
      <c r="Z102" s="17" t="s">
        <v>117</v>
      </c>
      <c r="AA102" s="17" t="s">
        <v>605</v>
      </c>
    </row>
    <row r="103" spans="1:27" ht="60" customHeight="1" x14ac:dyDescent="0.2">
      <c r="A103" s="20" t="s">
        <v>26</v>
      </c>
      <c r="B103" s="20" t="s">
        <v>27</v>
      </c>
      <c r="C103" s="94" t="s">
        <v>28</v>
      </c>
      <c r="D103" s="95" t="s">
        <v>28</v>
      </c>
      <c r="E103" s="96">
        <v>2</v>
      </c>
      <c r="F103" s="65" t="s">
        <v>594</v>
      </c>
      <c r="G103" s="215" t="s">
        <v>595</v>
      </c>
      <c r="H103" s="97" t="s">
        <v>279</v>
      </c>
      <c r="I103" s="97" t="s">
        <v>606</v>
      </c>
      <c r="J103" s="97" t="s">
        <v>607</v>
      </c>
      <c r="K103" s="86"/>
      <c r="L103" s="86"/>
      <c r="M103" s="86" t="str">
        <f t="shared" si="1"/>
        <v xml:space="preserve">. </v>
      </c>
      <c r="N103" s="96"/>
      <c r="O103" s="91"/>
      <c r="P103" s="96" t="s">
        <v>66</v>
      </c>
      <c r="Q103" s="91"/>
      <c r="R103" s="96" t="s">
        <v>94</v>
      </c>
      <c r="S103" s="91"/>
      <c r="T103" s="96" t="s">
        <v>95</v>
      </c>
      <c r="U103" s="91"/>
      <c r="V103" s="96" t="s">
        <v>608</v>
      </c>
      <c r="W103" s="91"/>
      <c r="X103" s="17" t="s">
        <v>115</v>
      </c>
      <c r="Y103" s="61" t="s">
        <v>609</v>
      </c>
      <c r="Z103" s="17" t="s">
        <v>117</v>
      </c>
      <c r="AA103" s="17" t="s">
        <v>610</v>
      </c>
    </row>
    <row r="104" spans="1:27" ht="60" customHeight="1" x14ac:dyDescent="0.2">
      <c r="A104" s="20" t="s">
        <v>26</v>
      </c>
      <c r="B104" s="20" t="s">
        <v>27</v>
      </c>
      <c r="C104" s="94" t="s">
        <v>28</v>
      </c>
      <c r="D104" s="95" t="s">
        <v>28</v>
      </c>
      <c r="E104" s="96">
        <v>2</v>
      </c>
      <c r="F104" s="65" t="s">
        <v>594</v>
      </c>
      <c r="G104" s="215" t="s">
        <v>595</v>
      </c>
      <c r="H104" s="97" t="s">
        <v>611</v>
      </c>
      <c r="I104" s="97" t="s">
        <v>612</v>
      </c>
      <c r="J104" s="97" t="s">
        <v>613</v>
      </c>
      <c r="K104" s="86" t="s">
        <v>31</v>
      </c>
      <c r="L104" s="86" t="s">
        <v>614</v>
      </c>
      <c r="M104" s="86" t="str">
        <f t="shared" si="1"/>
        <v>MESSAGE - HEADER. Place of loading, code</v>
      </c>
      <c r="N104" s="96"/>
      <c r="O104" s="91"/>
      <c r="P104" s="96" t="s">
        <v>66</v>
      </c>
      <c r="Q104" s="91" t="s">
        <v>66</v>
      </c>
      <c r="R104" s="96" t="s">
        <v>68</v>
      </c>
      <c r="S104" s="91" t="s">
        <v>244</v>
      </c>
      <c r="T104" s="96"/>
      <c r="U104" s="91"/>
      <c r="V104" s="96" t="s">
        <v>615</v>
      </c>
      <c r="W104" s="91" t="s">
        <v>616</v>
      </c>
      <c r="X104" s="17" t="s">
        <v>46</v>
      </c>
      <c r="Y104" s="17" t="s">
        <v>617</v>
      </c>
      <c r="Z104" s="17" t="s">
        <v>147</v>
      </c>
      <c r="AA104" s="17" t="s">
        <v>618</v>
      </c>
    </row>
    <row r="105" spans="1:27" ht="60" customHeight="1" x14ac:dyDescent="0.2">
      <c r="A105" s="20" t="s">
        <v>26</v>
      </c>
      <c r="B105" s="21" t="s">
        <v>27</v>
      </c>
      <c r="C105" s="94" t="s">
        <v>28</v>
      </c>
      <c r="D105" s="95" t="s">
        <v>28</v>
      </c>
      <c r="E105" s="96">
        <v>2</v>
      </c>
      <c r="F105" s="65" t="s">
        <v>619</v>
      </c>
      <c r="G105" s="216" t="s">
        <v>620</v>
      </c>
      <c r="H105" s="97"/>
      <c r="I105" s="97" t="s">
        <v>621</v>
      </c>
      <c r="J105" s="97" t="s">
        <v>622</v>
      </c>
      <c r="K105" s="86"/>
      <c r="L105" s="86"/>
      <c r="M105" s="86" t="str">
        <f t="shared" si="1"/>
        <v xml:space="preserve">. </v>
      </c>
      <c r="N105" s="96" t="s">
        <v>32</v>
      </c>
      <c r="O105" s="91"/>
      <c r="P105" s="96" t="s">
        <v>66</v>
      </c>
      <c r="Q105" s="91"/>
      <c r="R105" s="96"/>
      <c r="S105" s="91"/>
      <c r="T105" s="96"/>
      <c r="U105" s="91"/>
      <c r="V105" s="96" t="s">
        <v>623</v>
      </c>
      <c r="W105" s="91"/>
      <c r="X105" s="17" t="s">
        <v>115</v>
      </c>
      <c r="Y105" s="17" t="s">
        <v>599</v>
      </c>
      <c r="Z105" s="17" t="s">
        <v>599</v>
      </c>
      <c r="AA105" s="17"/>
    </row>
    <row r="106" spans="1:27" ht="60" customHeight="1" x14ac:dyDescent="0.2">
      <c r="A106" s="20" t="s">
        <v>26</v>
      </c>
      <c r="B106" s="21" t="s">
        <v>27</v>
      </c>
      <c r="C106" s="94" t="s">
        <v>28</v>
      </c>
      <c r="D106" s="95" t="s">
        <v>28</v>
      </c>
      <c r="E106" s="96">
        <v>2</v>
      </c>
      <c r="F106" s="65" t="s">
        <v>619</v>
      </c>
      <c r="G106" s="215" t="s">
        <v>620</v>
      </c>
      <c r="H106" s="97" t="s">
        <v>601</v>
      </c>
      <c r="I106" s="97" t="s">
        <v>624</v>
      </c>
      <c r="J106" s="97" t="s">
        <v>625</v>
      </c>
      <c r="K106" s="86"/>
      <c r="L106" s="86"/>
      <c r="M106" s="86" t="str">
        <f t="shared" si="1"/>
        <v xml:space="preserve">. </v>
      </c>
      <c r="N106" s="96"/>
      <c r="O106" s="91"/>
      <c r="P106" s="96" t="s">
        <v>103</v>
      </c>
      <c r="Q106" s="91"/>
      <c r="R106" s="96" t="s">
        <v>244</v>
      </c>
      <c r="S106" s="91"/>
      <c r="T106" s="96"/>
      <c r="U106" s="91"/>
      <c r="V106" s="96"/>
      <c r="W106" s="91"/>
      <c r="X106" s="17" t="s">
        <v>115</v>
      </c>
      <c r="Y106" s="61" t="s">
        <v>604</v>
      </c>
      <c r="Z106" s="17" t="s">
        <v>117</v>
      </c>
      <c r="AA106" s="17" t="s">
        <v>626</v>
      </c>
    </row>
    <row r="107" spans="1:27" ht="60" customHeight="1" x14ac:dyDescent="0.2">
      <c r="A107" s="20" t="s">
        <v>26</v>
      </c>
      <c r="B107" s="21" t="s">
        <v>27</v>
      </c>
      <c r="C107" s="94" t="s">
        <v>28</v>
      </c>
      <c r="D107" s="95" t="s">
        <v>28</v>
      </c>
      <c r="E107" s="96">
        <v>2</v>
      </c>
      <c r="F107" s="65" t="s">
        <v>619</v>
      </c>
      <c r="G107" s="215" t="s">
        <v>620</v>
      </c>
      <c r="H107" s="97" t="s">
        <v>279</v>
      </c>
      <c r="I107" s="97" t="s">
        <v>627</v>
      </c>
      <c r="J107" s="97" t="s">
        <v>628</v>
      </c>
      <c r="K107" s="86"/>
      <c r="L107" s="86"/>
      <c r="M107" s="86" t="str">
        <f t="shared" si="1"/>
        <v xml:space="preserve">. </v>
      </c>
      <c r="N107" s="96"/>
      <c r="O107" s="91"/>
      <c r="P107" s="96" t="s">
        <v>66</v>
      </c>
      <c r="Q107" s="91"/>
      <c r="R107" s="96" t="s">
        <v>94</v>
      </c>
      <c r="S107" s="91"/>
      <c r="T107" s="96" t="s">
        <v>95</v>
      </c>
      <c r="U107" s="91"/>
      <c r="V107" s="96" t="s">
        <v>608</v>
      </c>
      <c r="W107" s="91"/>
      <c r="X107" s="17" t="s">
        <v>115</v>
      </c>
      <c r="Y107" s="61" t="s">
        <v>609</v>
      </c>
      <c r="Z107" s="17" t="s">
        <v>117</v>
      </c>
      <c r="AA107" s="17" t="s">
        <v>629</v>
      </c>
    </row>
    <row r="108" spans="1:27" ht="60" customHeight="1" x14ac:dyDescent="0.2">
      <c r="A108" s="20" t="s">
        <v>26</v>
      </c>
      <c r="B108" s="21" t="s">
        <v>27</v>
      </c>
      <c r="C108" s="94" t="s">
        <v>28</v>
      </c>
      <c r="D108" s="95" t="s">
        <v>28</v>
      </c>
      <c r="E108" s="96">
        <v>2</v>
      </c>
      <c r="F108" s="65" t="s">
        <v>619</v>
      </c>
      <c r="G108" s="215" t="s">
        <v>620</v>
      </c>
      <c r="H108" s="97" t="s">
        <v>611</v>
      </c>
      <c r="I108" s="97" t="s">
        <v>630</v>
      </c>
      <c r="J108" s="97" t="s">
        <v>631</v>
      </c>
      <c r="K108" s="86" t="s">
        <v>31</v>
      </c>
      <c r="L108" s="86" t="s">
        <v>632</v>
      </c>
      <c r="M108" s="86" t="str">
        <f t="shared" si="1"/>
        <v>MESSAGE - HEADER. Place of unloading, code</v>
      </c>
      <c r="N108" s="96"/>
      <c r="O108" s="91"/>
      <c r="P108" s="96" t="s">
        <v>66</v>
      </c>
      <c r="Q108" s="91" t="s">
        <v>66</v>
      </c>
      <c r="R108" s="96" t="s">
        <v>68</v>
      </c>
      <c r="S108" s="91"/>
      <c r="T108" s="96"/>
      <c r="U108" s="91"/>
      <c r="V108" s="96" t="s">
        <v>608</v>
      </c>
      <c r="W108" s="91" t="s">
        <v>633</v>
      </c>
      <c r="X108" s="17" t="s">
        <v>36</v>
      </c>
      <c r="Y108" s="17" t="s">
        <v>37</v>
      </c>
      <c r="Z108" s="17" t="s">
        <v>147</v>
      </c>
      <c r="AA108" s="17" t="s">
        <v>634</v>
      </c>
    </row>
    <row r="109" spans="1:27" ht="60" customHeight="1" x14ac:dyDescent="0.2">
      <c r="A109" s="20" t="s">
        <v>26</v>
      </c>
      <c r="B109" s="21" t="s">
        <v>27</v>
      </c>
      <c r="C109" s="98" t="s">
        <v>28</v>
      </c>
      <c r="D109" s="99" t="s">
        <v>28</v>
      </c>
      <c r="E109" s="96">
        <v>2</v>
      </c>
      <c r="F109" s="65" t="s">
        <v>635</v>
      </c>
      <c r="G109" s="216" t="s">
        <v>636</v>
      </c>
      <c r="H109" s="97"/>
      <c r="I109" s="97" t="s">
        <v>637</v>
      </c>
      <c r="J109" s="97" t="s">
        <v>638</v>
      </c>
      <c r="K109" s="86"/>
      <c r="L109" s="86"/>
      <c r="M109" s="86" t="str">
        <f t="shared" si="1"/>
        <v xml:space="preserve">. </v>
      </c>
      <c r="N109" s="96" t="s">
        <v>444</v>
      </c>
      <c r="O109" s="91"/>
      <c r="P109" s="96" t="s">
        <v>103</v>
      </c>
      <c r="Q109" s="91"/>
      <c r="R109" s="96"/>
      <c r="S109" s="91"/>
      <c r="T109" s="96"/>
      <c r="U109" s="91"/>
      <c r="V109" s="96" t="s">
        <v>639</v>
      </c>
      <c r="W109" s="91"/>
      <c r="X109" s="17" t="s">
        <v>115</v>
      </c>
      <c r="Y109" s="17" t="s">
        <v>229</v>
      </c>
      <c r="Z109" s="17" t="s">
        <v>229</v>
      </c>
      <c r="AA109" s="17" t="s">
        <v>640</v>
      </c>
    </row>
    <row r="110" spans="1:27" ht="60" customHeight="1" x14ac:dyDescent="0.2">
      <c r="A110" s="20" t="s">
        <v>26</v>
      </c>
      <c r="B110" s="21" t="s">
        <v>27</v>
      </c>
      <c r="C110" s="98" t="s">
        <v>28</v>
      </c>
      <c r="D110" s="99" t="s">
        <v>28</v>
      </c>
      <c r="E110" s="96">
        <v>2</v>
      </c>
      <c r="F110" s="65" t="s">
        <v>205</v>
      </c>
      <c r="G110" s="215" t="s">
        <v>636</v>
      </c>
      <c r="H110" s="97" t="s">
        <v>206</v>
      </c>
      <c r="I110" s="97" t="s">
        <v>641</v>
      </c>
      <c r="J110" s="97" t="s">
        <v>642</v>
      </c>
      <c r="K110" s="86"/>
      <c r="L110" s="86"/>
      <c r="M110" s="86" t="str">
        <f t="shared" si="1"/>
        <v xml:space="preserve">. </v>
      </c>
      <c r="N110" s="96"/>
      <c r="O110" s="91"/>
      <c r="P110" s="96" t="s">
        <v>33</v>
      </c>
      <c r="Q110" s="91"/>
      <c r="R110" s="96" t="s">
        <v>146</v>
      </c>
      <c r="S110" s="91"/>
      <c r="T110" s="96"/>
      <c r="U110" s="91"/>
      <c r="V110" s="96" t="s">
        <v>209</v>
      </c>
      <c r="W110" s="91"/>
      <c r="X110" s="17" t="s">
        <v>115</v>
      </c>
      <c r="Y110" s="17" t="s">
        <v>229</v>
      </c>
      <c r="Z110" s="17" t="s">
        <v>229</v>
      </c>
      <c r="AA110" s="17" t="s">
        <v>211</v>
      </c>
    </row>
    <row r="111" spans="1:27" ht="60" customHeight="1" x14ac:dyDescent="0.2">
      <c r="A111" s="20" t="s">
        <v>26</v>
      </c>
      <c r="B111" s="21" t="s">
        <v>27</v>
      </c>
      <c r="C111" s="98" t="s">
        <v>28</v>
      </c>
      <c r="D111" s="99" t="s">
        <v>28</v>
      </c>
      <c r="E111" s="96">
        <v>2</v>
      </c>
      <c r="F111" s="65" t="s">
        <v>635</v>
      </c>
      <c r="G111" s="215" t="s">
        <v>636</v>
      </c>
      <c r="H111" s="97" t="s">
        <v>287</v>
      </c>
      <c r="I111" s="97" t="s">
        <v>643</v>
      </c>
      <c r="J111" s="97" t="s">
        <v>644</v>
      </c>
      <c r="K111" s="86"/>
      <c r="L111" s="86"/>
      <c r="M111" s="86" t="str">
        <f t="shared" si="1"/>
        <v xml:space="preserve">. </v>
      </c>
      <c r="N111" s="96"/>
      <c r="O111" s="91"/>
      <c r="P111" s="96" t="s">
        <v>33</v>
      </c>
      <c r="Q111" s="91"/>
      <c r="R111" s="96" t="s">
        <v>645</v>
      </c>
      <c r="S111" s="91"/>
      <c r="T111" s="96" t="s">
        <v>646</v>
      </c>
      <c r="U111" s="91"/>
      <c r="V111" s="96"/>
      <c r="W111" s="91"/>
      <c r="X111" s="17" t="s">
        <v>115</v>
      </c>
      <c r="Y111" s="17" t="s">
        <v>229</v>
      </c>
      <c r="Z111" s="17" t="s">
        <v>229</v>
      </c>
      <c r="AA111" s="17" t="s">
        <v>647</v>
      </c>
    </row>
    <row r="112" spans="1:27" ht="60" customHeight="1" x14ac:dyDescent="0.2">
      <c r="A112" s="20" t="s">
        <v>26</v>
      </c>
      <c r="B112" s="21" t="s">
        <v>27</v>
      </c>
      <c r="C112" s="98" t="s">
        <v>28</v>
      </c>
      <c r="D112" s="99" t="s">
        <v>28</v>
      </c>
      <c r="E112" s="96">
        <v>2</v>
      </c>
      <c r="F112" s="65" t="s">
        <v>635</v>
      </c>
      <c r="G112" s="215" t="s">
        <v>636</v>
      </c>
      <c r="H112" s="97" t="s">
        <v>302</v>
      </c>
      <c r="I112" s="97" t="s">
        <v>648</v>
      </c>
      <c r="J112" s="97" t="s">
        <v>649</v>
      </c>
      <c r="K112" s="86"/>
      <c r="L112" s="86"/>
      <c r="M112" s="86" t="str">
        <f t="shared" si="1"/>
        <v xml:space="preserve">. </v>
      </c>
      <c r="N112" s="96"/>
      <c r="O112" s="91"/>
      <c r="P112" s="96" t="s">
        <v>103</v>
      </c>
      <c r="Q112" s="91"/>
      <c r="R112" s="96" t="s">
        <v>305</v>
      </c>
      <c r="S112" s="91"/>
      <c r="T112" s="96"/>
      <c r="U112" s="91"/>
      <c r="V112" s="96"/>
      <c r="W112" s="91"/>
      <c r="X112" s="17" t="s">
        <v>115</v>
      </c>
      <c r="Y112" s="17" t="s">
        <v>229</v>
      </c>
      <c r="Z112" s="17" t="s">
        <v>229</v>
      </c>
      <c r="AA112" s="17" t="s">
        <v>650</v>
      </c>
    </row>
    <row r="113" spans="1:27" ht="60" customHeight="1" x14ac:dyDescent="0.2">
      <c r="A113" s="20" t="s">
        <v>26</v>
      </c>
      <c r="B113" s="21" t="s">
        <v>27</v>
      </c>
      <c r="C113" s="98" t="s">
        <v>28</v>
      </c>
      <c r="D113" s="99" t="s">
        <v>28</v>
      </c>
      <c r="E113" s="96">
        <v>2</v>
      </c>
      <c r="F113" s="65" t="s">
        <v>651</v>
      </c>
      <c r="G113" s="216" t="s">
        <v>652</v>
      </c>
      <c r="H113" s="97"/>
      <c r="I113" s="97" t="s">
        <v>653</v>
      </c>
      <c r="J113" s="97" t="s">
        <v>654</v>
      </c>
      <c r="K113" s="86"/>
      <c r="L113" s="86"/>
      <c r="M113" s="86" t="str">
        <f t="shared" si="1"/>
        <v xml:space="preserve">. </v>
      </c>
      <c r="N113" s="96" t="s">
        <v>444</v>
      </c>
      <c r="O113" s="91"/>
      <c r="P113" s="96" t="s">
        <v>103</v>
      </c>
      <c r="Q113" s="91"/>
      <c r="R113" s="96"/>
      <c r="S113" s="91"/>
      <c r="T113" s="96"/>
      <c r="U113" s="91"/>
      <c r="V113" s="96" t="s">
        <v>639</v>
      </c>
      <c r="W113" s="91"/>
      <c r="X113" s="17" t="s">
        <v>115</v>
      </c>
      <c r="Y113" s="17" t="s">
        <v>229</v>
      </c>
      <c r="Z113" s="17" t="s">
        <v>229</v>
      </c>
      <c r="AA113" s="17" t="s">
        <v>655</v>
      </c>
    </row>
    <row r="114" spans="1:27" ht="60" customHeight="1" x14ac:dyDescent="0.2">
      <c r="A114" s="20" t="s">
        <v>26</v>
      </c>
      <c r="B114" s="21" t="s">
        <v>27</v>
      </c>
      <c r="C114" s="98" t="s">
        <v>28</v>
      </c>
      <c r="D114" s="99" t="s">
        <v>28</v>
      </c>
      <c r="E114" s="96">
        <v>2</v>
      </c>
      <c r="F114" s="65" t="s">
        <v>205</v>
      </c>
      <c r="G114" s="215" t="s">
        <v>652</v>
      </c>
      <c r="H114" s="97" t="s">
        <v>206</v>
      </c>
      <c r="I114" s="97" t="s">
        <v>656</v>
      </c>
      <c r="J114" s="97" t="s">
        <v>657</v>
      </c>
      <c r="K114" s="86"/>
      <c r="L114" s="86"/>
      <c r="M114" s="86" t="str">
        <f t="shared" si="1"/>
        <v xml:space="preserve">. </v>
      </c>
      <c r="N114" s="96"/>
      <c r="O114" s="91"/>
      <c r="P114" s="96" t="s">
        <v>33</v>
      </c>
      <c r="Q114" s="91"/>
      <c r="R114" s="96" t="s">
        <v>146</v>
      </c>
      <c r="S114" s="91"/>
      <c r="T114" s="96"/>
      <c r="U114" s="91"/>
      <c r="V114" s="96" t="s">
        <v>209</v>
      </c>
      <c r="W114" s="91"/>
      <c r="X114" s="17" t="s">
        <v>115</v>
      </c>
      <c r="Y114" s="17" t="s">
        <v>229</v>
      </c>
      <c r="Z114" s="17" t="s">
        <v>229</v>
      </c>
      <c r="AA114" s="17" t="s">
        <v>211</v>
      </c>
    </row>
    <row r="115" spans="1:27" ht="60" customHeight="1" x14ac:dyDescent="0.2">
      <c r="A115" s="20" t="s">
        <v>26</v>
      </c>
      <c r="B115" s="21" t="s">
        <v>27</v>
      </c>
      <c r="C115" s="98" t="s">
        <v>28</v>
      </c>
      <c r="D115" s="99" t="s">
        <v>28</v>
      </c>
      <c r="E115" s="96">
        <v>2</v>
      </c>
      <c r="F115" s="65" t="s">
        <v>651</v>
      </c>
      <c r="G115" s="215" t="s">
        <v>652</v>
      </c>
      <c r="H115" s="97" t="s">
        <v>386</v>
      </c>
      <c r="I115" s="97" t="s">
        <v>658</v>
      </c>
      <c r="J115" s="97" t="s">
        <v>659</v>
      </c>
      <c r="K115" s="86"/>
      <c r="L115" s="86"/>
      <c r="M115" s="86" t="str">
        <f t="shared" si="1"/>
        <v xml:space="preserve">. </v>
      </c>
      <c r="N115" s="96"/>
      <c r="O115" s="91"/>
      <c r="P115" s="96" t="s">
        <v>33</v>
      </c>
      <c r="Q115" s="91"/>
      <c r="R115" s="96" t="s">
        <v>660</v>
      </c>
      <c r="S115" s="91"/>
      <c r="T115" s="96" t="s">
        <v>661</v>
      </c>
      <c r="U115" s="91"/>
      <c r="V115" s="96"/>
      <c r="W115" s="91"/>
      <c r="X115" s="17" t="s">
        <v>115</v>
      </c>
      <c r="Y115" s="17" t="s">
        <v>229</v>
      </c>
      <c r="Z115" s="17" t="s">
        <v>229</v>
      </c>
      <c r="AA115" s="17" t="s">
        <v>662</v>
      </c>
    </row>
    <row r="116" spans="1:27" ht="60" customHeight="1" x14ac:dyDescent="0.2">
      <c r="A116" s="20" t="s">
        <v>26</v>
      </c>
      <c r="B116" s="21" t="s">
        <v>27</v>
      </c>
      <c r="C116" s="98" t="s">
        <v>28</v>
      </c>
      <c r="D116" s="99" t="s">
        <v>28</v>
      </c>
      <c r="E116" s="96">
        <v>2</v>
      </c>
      <c r="F116" s="65" t="s">
        <v>651</v>
      </c>
      <c r="G116" s="215" t="s">
        <v>652</v>
      </c>
      <c r="H116" s="97" t="s">
        <v>180</v>
      </c>
      <c r="I116" s="97" t="s">
        <v>663</v>
      </c>
      <c r="J116" s="97" t="s">
        <v>664</v>
      </c>
      <c r="K116" s="86"/>
      <c r="L116" s="86"/>
      <c r="M116" s="86" t="str">
        <f t="shared" si="1"/>
        <v xml:space="preserve">. </v>
      </c>
      <c r="N116" s="96"/>
      <c r="O116" s="91"/>
      <c r="P116" s="96" t="s">
        <v>33</v>
      </c>
      <c r="Q116" s="91"/>
      <c r="R116" s="96" t="s">
        <v>258</v>
      </c>
      <c r="S116" s="91"/>
      <c r="T116" s="96"/>
      <c r="U116" s="91"/>
      <c r="V116" s="96" t="s">
        <v>665</v>
      </c>
      <c r="W116" s="91"/>
      <c r="X116" s="17" t="s">
        <v>115</v>
      </c>
      <c r="Y116" s="17" t="s">
        <v>229</v>
      </c>
      <c r="Z116" s="17" t="s">
        <v>229</v>
      </c>
      <c r="AA116" s="17" t="s">
        <v>666</v>
      </c>
    </row>
    <row r="117" spans="1:27" ht="60" customHeight="1" x14ac:dyDescent="0.2">
      <c r="A117" s="20" t="s">
        <v>26</v>
      </c>
      <c r="B117" s="21" t="s">
        <v>27</v>
      </c>
      <c r="C117" s="98" t="s">
        <v>28</v>
      </c>
      <c r="D117" s="99" t="s">
        <v>28</v>
      </c>
      <c r="E117" s="96">
        <v>2</v>
      </c>
      <c r="F117" s="65"/>
      <c r="G117" s="215" t="s">
        <v>652</v>
      </c>
      <c r="H117" s="97" t="s">
        <v>667</v>
      </c>
      <c r="I117" s="97" t="s">
        <v>668</v>
      </c>
      <c r="J117" s="97" t="s">
        <v>669</v>
      </c>
      <c r="K117" s="86"/>
      <c r="L117" s="86"/>
      <c r="M117" s="86" t="str">
        <f t="shared" si="1"/>
        <v xml:space="preserve">. </v>
      </c>
      <c r="N117" s="96"/>
      <c r="O117" s="91"/>
      <c r="P117" s="96" t="s">
        <v>103</v>
      </c>
      <c r="Q117" s="91"/>
      <c r="R117" s="96" t="s">
        <v>68</v>
      </c>
      <c r="S117" s="91"/>
      <c r="T117" s="96"/>
      <c r="U117" s="91"/>
      <c r="V117" s="96"/>
      <c r="W117" s="91"/>
      <c r="X117" s="17" t="s">
        <v>115</v>
      </c>
      <c r="Y117" s="17" t="s">
        <v>229</v>
      </c>
      <c r="Z117" s="17" t="s">
        <v>229</v>
      </c>
      <c r="AA117" s="17" t="s">
        <v>670</v>
      </c>
    </row>
    <row r="118" spans="1:27" ht="60" customHeight="1" x14ac:dyDescent="0.2">
      <c r="A118" s="20" t="s">
        <v>26</v>
      </c>
      <c r="B118" s="20" t="s">
        <v>27</v>
      </c>
      <c r="C118" s="94" t="s">
        <v>28</v>
      </c>
      <c r="D118" s="95" t="s">
        <v>28</v>
      </c>
      <c r="E118" s="96">
        <v>2</v>
      </c>
      <c r="F118" s="65" t="s">
        <v>671</v>
      </c>
      <c r="G118" s="216" t="s">
        <v>672</v>
      </c>
      <c r="H118" s="97"/>
      <c r="I118" s="97" t="s">
        <v>673</v>
      </c>
      <c r="J118" s="97" t="s">
        <v>674</v>
      </c>
      <c r="K118" s="86"/>
      <c r="L118" s="86"/>
      <c r="M118" s="86" t="str">
        <f t="shared" si="1"/>
        <v xml:space="preserve">. </v>
      </c>
      <c r="N118" s="96" t="s">
        <v>463</v>
      </c>
      <c r="O118" s="91"/>
      <c r="P118" s="96" t="s">
        <v>103</v>
      </c>
      <c r="Q118" s="91"/>
      <c r="R118" s="96"/>
      <c r="S118" s="91"/>
      <c r="T118" s="96"/>
      <c r="U118" s="91"/>
      <c r="V118" s="96" t="s">
        <v>639</v>
      </c>
      <c r="W118" s="91"/>
      <c r="X118" s="17" t="s">
        <v>115</v>
      </c>
      <c r="Y118" s="17" t="s">
        <v>229</v>
      </c>
      <c r="Z118" s="17" t="s">
        <v>229</v>
      </c>
      <c r="AA118" s="17" t="s">
        <v>675</v>
      </c>
    </row>
    <row r="119" spans="1:27" ht="60" customHeight="1" x14ac:dyDescent="0.2">
      <c r="A119" s="20" t="s">
        <v>26</v>
      </c>
      <c r="B119" s="20" t="s">
        <v>27</v>
      </c>
      <c r="C119" s="94" t="s">
        <v>28</v>
      </c>
      <c r="D119" s="95" t="s">
        <v>28</v>
      </c>
      <c r="E119" s="96">
        <v>2</v>
      </c>
      <c r="F119" s="65" t="s">
        <v>205</v>
      </c>
      <c r="G119" s="215" t="s">
        <v>672</v>
      </c>
      <c r="H119" s="97" t="s">
        <v>206</v>
      </c>
      <c r="I119" s="97" t="s">
        <v>676</v>
      </c>
      <c r="J119" s="97" t="s">
        <v>677</v>
      </c>
      <c r="K119" s="86"/>
      <c r="L119" s="86"/>
      <c r="M119" s="86" t="str">
        <f t="shared" si="1"/>
        <v xml:space="preserve">. </v>
      </c>
      <c r="N119" s="96"/>
      <c r="O119" s="91"/>
      <c r="P119" s="96" t="s">
        <v>33</v>
      </c>
      <c r="Q119" s="91"/>
      <c r="R119" s="96" t="s">
        <v>146</v>
      </c>
      <c r="S119" s="91"/>
      <c r="T119" s="96"/>
      <c r="U119" s="91"/>
      <c r="V119" s="96" t="s">
        <v>209</v>
      </c>
      <c r="W119" s="91"/>
      <c r="X119" s="17" t="s">
        <v>115</v>
      </c>
      <c r="Y119" s="17" t="s">
        <v>229</v>
      </c>
      <c r="Z119" s="17" t="s">
        <v>229</v>
      </c>
      <c r="AA119" s="17" t="s">
        <v>211</v>
      </c>
    </row>
    <row r="120" spans="1:27" ht="60" customHeight="1" x14ac:dyDescent="0.2">
      <c r="A120" s="20" t="s">
        <v>26</v>
      </c>
      <c r="B120" s="20" t="s">
        <v>27</v>
      </c>
      <c r="C120" s="94" t="s">
        <v>28</v>
      </c>
      <c r="D120" s="95" t="s">
        <v>28</v>
      </c>
      <c r="E120" s="96">
        <v>2</v>
      </c>
      <c r="F120" s="65" t="s">
        <v>671</v>
      </c>
      <c r="G120" s="215" t="s">
        <v>672</v>
      </c>
      <c r="H120" s="97" t="s">
        <v>386</v>
      </c>
      <c r="I120" s="97" t="s">
        <v>678</v>
      </c>
      <c r="J120" s="97" t="s">
        <v>679</v>
      </c>
      <c r="K120" s="86"/>
      <c r="L120" s="86"/>
      <c r="M120" s="86" t="str">
        <f t="shared" si="1"/>
        <v xml:space="preserve">. </v>
      </c>
      <c r="N120" s="96"/>
      <c r="O120" s="91"/>
      <c r="P120" s="96" t="s">
        <v>33</v>
      </c>
      <c r="Q120" s="91"/>
      <c r="R120" s="96" t="s">
        <v>680</v>
      </c>
      <c r="S120" s="91"/>
      <c r="T120" s="96" t="s">
        <v>681</v>
      </c>
      <c r="U120" s="91"/>
      <c r="V120" s="96" t="s">
        <v>682</v>
      </c>
      <c r="W120" s="91"/>
      <c r="X120" s="17" t="s">
        <v>115</v>
      </c>
      <c r="Y120" s="17" t="s">
        <v>229</v>
      </c>
      <c r="Z120" s="17" t="s">
        <v>229</v>
      </c>
      <c r="AA120" s="17" t="s">
        <v>683</v>
      </c>
    </row>
    <row r="121" spans="1:27" ht="60" customHeight="1" x14ac:dyDescent="0.2">
      <c r="A121" s="20" t="s">
        <v>26</v>
      </c>
      <c r="B121" s="20" t="s">
        <v>27</v>
      </c>
      <c r="C121" s="94" t="s">
        <v>28</v>
      </c>
      <c r="D121" s="95" t="s">
        <v>28</v>
      </c>
      <c r="E121" s="96">
        <v>2</v>
      </c>
      <c r="F121" s="65" t="s">
        <v>671</v>
      </c>
      <c r="G121" s="215" t="s">
        <v>672</v>
      </c>
      <c r="H121" s="97" t="s">
        <v>180</v>
      </c>
      <c r="I121" s="97" t="s">
        <v>684</v>
      </c>
      <c r="J121" s="97" t="s">
        <v>685</v>
      </c>
      <c r="K121" s="86"/>
      <c r="L121" s="86"/>
      <c r="M121" s="86" t="str">
        <f t="shared" si="1"/>
        <v xml:space="preserve">. </v>
      </c>
      <c r="N121" s="96"/>
      <c r="O121" s="91"/>
      <c r="P121" s="96" t="s">
        <v>33</v>
      </c>
      <c r="Q121" s="91"/>
      <c r="R121" s="96" t="s">
        <v>258</v>
      </c>
      <c r="S121" s="91"/>
      <c r="T121" s="96"/>
      <c r="U121" s="91"/>
      <c r="V121" s="96" t="s">
        <v>665</v>
      </c>
      <c r="W121" s="91"/>
      <c r="X121" s="17" t="s">
        <v>115</v>
      </c>
      <c r="Y121" s="17" t="s">
        <v>229</v>
      </c>
      <c r="Z121" s="17" t="s">
        <v>229</v>
      </c>
      <c r="AA121" s="17" t="s">
        <v>686</v>
      </c>
    </row>
    <row r="122" spans="1:27" ht="60" customHeight="1" x14ac:dyDescent="0.2">
      <c r="A122" s="20" t="s">
        <v>26</v>
      </c>
      <c r="B122" s="20" t="s">
        <v>27</v>
      </c>
      <c r="C122" s="94" t="s">
        <v>28</v>
      </c>
      <c r="D122" s="95" t="s">
        <v>28</v>
      </c>
      <c r="E122" s="96">
        <v>2</v>
      </c>
      <c r="F122" s="65" t="s">
        <v>687</v>
      </c>
      <c r="G122" s="215" t="s">
        <v>672</v>
      </c>
      <c r="H122" s="97" t="s">
        <v>667</v>
      </c>
      <c r="I122" s="97" t="s">
        <v>688</v>
      </c>
      <c r="J122" s="97" t="s">
        <v>689</v>
      </c>
      <c r="K122" s="86"/>
      <c r="L122" s="86"/>
      <c r="M122" s="86" t="str">
        <f t="shared" si="1"/>
        <v xml:space="preserve">. </v>
      </c>
      <c r="N122" s="96"/>
      <c r="O122" s="91"/>
      <c r="P122" s="96" t="s">
        <v>103</v>
      </c>
      <c r="Q122" s="91"/>
      <c r="R122" s="96" t="s">
        <v>68</v>
      </c>
      <c r="S122" s="91"/>
      <c r="T122" s="96"/>
      <c r="U122" s="91"/>
      <c r="V122" s="96"/>
      <c r="W122" s="91"/>
      <c r="X122" s="17" t="s">
        <v>115</v>
      </c>
      <c r="Y122" s="17" t="s">
        <v>229</v>
      </c>
      <c r="Z122" s="17" t="s">
        <v>229</v>
      </c>
      <c r="AA122" s="17" t="s">
        <v>670</v>
      </c>
    </row>
    <row r="123" spans="1:27" ht="60" customHeight="1" x14ac:dyDescent="0.2">
      <c r="A123" s="20" t="s">
        <v>26</v>
      </c>
      <c r="B123" s="21" t="s">
        <v>27</v>
      </c>
      <c r="C123" s="94" t="s">
        <v>28</v>
      </c>
      <c r="D123" s="95" t="s">
        <v>28</v>
      </c>
      <c r="E123" s="96">
        <v>2</v>
      </c>
      <c r="F123" s="65" t="s">
        <v>651</v>
      </c>
      <c r="G123" s="216" t="s">
        <v>690</v>
      </c>
      <c r="H123" s="97"/>
      <c r="I123" s="97" t="s">
        <v>691</v>
      </c>
      <c r="J123" s="97" t="s">
        <v>692</v>
      </c>
      <c r="K123" s="86"/>
      <c r="L123" s="86"/>
      <c r="M123" s="86" t="str">
        <f t="shared" si="1"/>
        <v xml:space="preserve">. </v>
      </c>
      <c r="N123" s="96" t="s">
        <v>444</v>
      </c>
      <c r="O123" s="91"/>
      <c r="P123" s="96" t="s">
        <v>66</v>
      </c>
      <c r="Q123" s="91"/>
      <c r="R123" s="96"/>
      <c r="S123" s="91"/>
      <c r="T123" s="96"/>
      <c r="U123" s="91"/>
      <c r="V123" s="96" t="s">
        <v>693</v>
      </c>
      <c r="W123" s="91"/>
      <c r="X123" s="17" t="s">
        <v>115</v>
      </c>
      <c r="Y123" s="17" t="s">
        <v>229</v>
      </c>
      <c r="Z123" s="17" t="s">
        <v>229</v>
      </c>
      <c r="AA123" s="17" t="s">
        <v>694</v>
      </c>
    </row>
    <row r="124" spans="1:27" ht="60" customHeight="1" x14ac:dyDescent="0.2">
      <c r="A124" s="20" t="s">
        <v>26</v>
      </c>
      <c r="B124" s="21" t="s">
        <v>27</v>
      </c>
      <c r="C124" s="94" t="s">
        <v>28</v>
      </c>
      <c r="D124" s="95" t="s">
        <v>28</v>
      </c>
      <c r="E124" s="96">
        <v>2</v>
      </c>
      <c r="F124" s="65" t="s">
        <v>205</v>
      </c>
      <c r="G124" s="215" t="s">
        <v>690</v>
      </c>
      <c r="H124" s="97" t="s">
        <v>206</v>
      </c>
      <c r="I124" s="97" t="s">
        <v>695</v>
      </c>
      <c r="J124" s="97" t="s">
        <v>696</v>
      </c>
      <c r="K124" s="86"/>
      <c r="L124" s="86"/>
      <c r="M124" s="86" t="str">
        <f t="shared" si="1"/>
        <v xml:space="preserve">. </v>
      </c>
      <c r="N124" s="96"/>
      <c r="O124" s="91"/>
      <c r="P124" s="96" t="s">
        <v>33</v>
      </c>
      <c r="Q124" s="91"/>
      <c r="R124" s="96" t="s">
        <v>146</v>
      </c>
      <c r="S124" s="91"/>
      <c r="T124" s="96"/>
      <c r="U124" s="91"/>
      <c r="V124" s="96" t="s">
        <v>209</v>
      </c>
      <c r="W124" s="91"/>
      <c r="X124" s="17" t="s">
        <v>115</v>
      </c>
      <c r="Y124" s="17" t="s">
        <v>229</v>
      </c>
      <c r="Z124" s="17" t="s">
        <v>229</v>
      </c>
      <c r="AA124" s="17" t="s">
        <v>211</v>
      </c>
    </row>
    <row r="125" spans="1:27" ht="60" customHeight="1" x14ac:dyDescent="0.2">
      <c r="A125" s="20" t="s">
        <v>26</v>
      </c>
      <c r="B125" s="21" t="s">
        <v>27</v>
      </c>
      <c r="C125" s="94" t="s">
        <v>28</v>
      </c>
      <c r="D125" s="95" t="s">
        <v>28</v>
      </c>
      <c r="E125" s="96">
        <v>2</v>
      </c>
      <c r="F125" s="65" t="s">
        <v>651</v>
      </c>
      <c r="G125" s="215" t="s">
        <v>690</v>
      </c>
      <c r="H125" s="97" t="s">
        <v>386</v>
      </c>
      <c r="I125" s="97" t="s">
        <v>697</v>
      </c>
      <c r="J125" s="97" t="s">
        <v>698</v>
      </c>
      <c r="K125" s="86"/>
      <c r="L125" s="86"/>
      <c r="M125" s="86" t="str">
        <f t="shared" si="1"/>
        <v xml:space="preserve">. </v>
      </c>
      <c r="N125" s="96"/>
      <c r="O125" s="91"/>
      <c r="P125" s="96" t="s">
        <v>33</v>
      </c>
      <c r="Q125" s="91"/>
      <c r="R125" s="96" t="s">
        <v>660</v>
      </c>
      <c r="S125" s="91"/>
      <c r="T125" s="96" t="s">
        <v>699</v>
      </c>
      <c r="U125" s="91"/>
      <c r="V125" s="96"/>
      <c r="W125" s="91"/>
      <c r="X125" s="17" t="s">
        <v>115</v>
      </c>
      <c r="Y125" s="17" t="s">
        <v>229</v>
      </c>
      <c r="Z125" s="17" t="s">
        <v>229</v>
      </c>
      <c r="AA125" s="17" t="s">
        <v>700</v>
      </c>
    </row>
    <row r="126" spans="1:27" ht="60" customHeight="1" x14ac:dyDescent="0.2">
      <c r="A126" s="20" t="s">
        <v>26</v>
      </c>
      <c r="B126" s="21" t="s">
        <v>27</v>
      </c>
      <c r="C126" s="94" t="s">
        <v>28</v>
      </c>
      <c r="D126" s="95" t="s">
        <v>28</v>
      </c>
      <c r="E126" s="96">
        <v>2</v>
      </c>
      <c r="F126" s="65" t="s">
        <v>651</v>
      </c>
      <c r="G126" s="215" t="s">
        <v>690</v>
      </c>
      <c r="H126" s="97" t="s">
        <v>180</v>
      </c>
      <c r="I126" s="97" t="s">
        <v>701</v>
      </c>
      <c r="J126" s="97" t="s">
        <v>702</v>
      </c>
      <c r="K126" s="86"/>
      <c r="L126" s="86"/>
      <c r="M126" s="86" t="str">
        <f t="shared" si="1"/>
        <v xml:space="preserve">. </v>
      </c>
      <c r="N126" s="96"/>
      <c r="O126" s="91"/>
      <c r="P126" s="96" t="s">
        <v>33</v>
      </c>
      <c r="Q126" s="91"/>
      <c r="R126" s="96" t="s">
        <v>258</v>
      </c>
      <c r="S126" s="91"/>
      <c r="T126" s="96"/>
      <c r="U126" s="91"/>
      <c r="V126" s="96" t="s">
        <v>665</v>
      </c>
      <c r="W126" s="91"/>
      <c r="X126" s="17" t="s">
        <v>115</v>
      </c>
      <c r="Y126" s="17" t="s">
        <v>229</v>
      </c>
      <c r="Z126" s="17" t="s">
        <v>229</v>
      </c>
      <c r="AA126" s="17" t="s">
        <v>703</v>
      </c>
    </row>
    <row r="127" spans="1:27" ht="60" customHeight="1" x14ac:dyDescent="0.2">
      <c r="A127" s="20" t="s">
        <v>26</v>
      </c>
      <c r="B127" s="21" t="s">
        <v>27</v>
      </c>
      <c r="C127" s="94" t="s">
        <v>28</v>
      </c>
      <c r="D127" s="95" t="s">
        <v>28</v>
      </c>
      <c r="E127" s="96">
        <v>2</v>
      </c>
      <c r="F127" s="65"/>
      <c r="G127" s="216" t="s">
        <v>704</v>
      </c>
      <c r="H127" s="97"/>
      <c r="I127" s="97" t="s">
        <v>705</v>
      </c>
      <c r="J127" s="97" t="s">
        <v>706</v>
      </c>
      <c r="K127" s="86"/>
      <c r="L127" s="86"/>
      <c r="M127" s="86" t="str">
        <f t="shared" ref="M127:M196" si="2" xml:space="preserve"> CONCATENATE(K127,". ", L127)</f>
        <v xml:space="preserve">. </v>
      </c>
      <c r="N127" s="96" t="s">
        <v>32</v>
      </c>
      <c r="O127" s="91"/>
      <c r="P127" s="96" t="s">
        <v>66</v>
      </c>
      <c r="Q127" s="91"/>
      <c r="R127" s="96"/>
      <c r="S127" s="91"/>
      <c r="T127" s="96"/>
      <c r="U127" s="91"/>
      <c r="V127" s="96" t="s">
        <v>707</v>
      </c>
      <c r="W127" s="91"/>
      <c r="X127" s="17" t="s">
        <v>115</v>
      </c>
      <c r="Y127" s="17" t="s">
        <v>435</v>
      </c>
      <c r="Z127" s="17" t="s">
        <v>435</v>
      </c>
      <c r="AA127" s="17" t="s">
        <v>708</v>
      </c>
    </row>
    <row r="128" spans="1:27" ht="60" customHeight="1" x14ac:dyDescent="0.2">
      <c r="A128" s="20" t="s">
        <v>26</v>
      </c>
      <c r="B128" s="21" t="s">
        <v>27</v>
      </c>
      <c r="C128" s="94" t="s">
        <v>709</v>
      </c>
      <c r="D128" s="95" t="s">
        <v>28</v>
      </c>
      <c r="E128" s="96">
        <v>2</v>
      </c>
      <c r="F128" s="65" t="s">
        <v>710</v>
      </c>
      <c r="G128" s="215" t="s">
        <v>704</v>
      </c>
      <c r="H128" s="97" t="s">
        <v>180</v>
      </c>
      <c r="I128" s="97" t="s">
        <v>711</v>
      </c>
      <c r="J128" s="97" t="s">
        <v>712</v>
      </c>
      <c r="K128" s="86" t="s">
        <v>31</v>
      </c>
      <c r="L128" s="86" t="s">
        <v>713</v>
      </c>
      <c r="M128" s="86" t="str">
        <f t="shared" si="2"/>
        <v>MESSAGE - HEADER. Commercial Reference Number</v>
      </c>
      <c r="N128" s="96"/>
      <c r="O128" s="91"/>
      <c r="P128" s="96" t="s">
        <v>33</v>
      </c>
      <c r="Q128" s="91" t="s">
        <v>66</v>
      </c>
      <c r="R128" s="96" t="s">
        <v>258</v>
      </c>
      <c r="S128" s="91" t="s">
        <v>258</v>
      </c>
      <c r="T128" s="96"/>
      <c r="U128" s="91"/>
      <c r="V128" s="96" t="s">
        <v>81</v>
      </c>
      <c r="W128" s="91" t="s">
        <v>714</v>
      </c>
      <c r="X128" s="17" t="s">
        <v>36</v>
      </c>
      <c r="Y128" s="18" t="s">
        <v>37</v>
      </c>
      <c r="Z128" s="18" t="s">
        <v>147</v>
      </c>
      <c r="AA128" s="17" t="s">
        <v>715</v>
      </c>
    </row>
    <row r="129" spans="1:27" ht="60" customHeight="1" x14ac:dyDescent="0.2">
      <c r="A129" s="20" t="s">
        <v>26</v>
      </c>
      <c r="B129" s="20" t="s">
        <v>27</v>
      </c>
      <c r="C129" s="94" t="s">
        <v>709</v>
      </c>
      <c r="D129" s="95" t="s">
        <v>28</v>
      </c>
      <c r="E129" s="96">
        <v>2</v>
      </c>
      <c r="F129" s="65"/>
      <c r="G129" s="216" t="s">
        <v>716</v>
      </c>
      <c r="H129" s="97"/>
      <c r="I129" s="97" t="s">
        <v>717</v>
      </c>
      <c r="J129" s="97" t="s">
        <v>718</v>
      </c>
      <c r="K129" s="86"/>
      <c r="L129" s="86"/>
      <c r="M129" s="86" t="str">
        <f t="shared" si="2"/>
        <v xml:space="preserve">. </v>
      </c>
      <c r="N129" s="96" t="s">
        <v>316</v>
      </c>
      <c r="O129" s="91"/>
      <c r="P129" s="96" t="s">
        <v>33</v>
      </c>
      <c r="Q129" s="91"/>
      <c r="R129" s="96"/>
      <c r="S129" s="91"/>
      <c r="T129" s="96"/>
      <c r="U129" s="91"/>
      <c r="V129" s="96" t="s">
        <v>719</v>
      </c>
      <c r="W129" s="91"/>
      <c r="X129" s="102" t="s">
        <v>115</v>
      </c>
      <c r="Y129" s="127" t="s">
        <v>720</v>
      </c>
      <c r="Z129" s="61" t="s">
        <v>147</v>
      </c>
      <c r="AA129" s="17" t="s">
        <v>721</v>
      </c>
    </row>
    <row r="130" spans="1:27" ht="60" customHeight="1" x14ac:dyDescent="0.2">
      <c r="A130" s="20" t="s">
        <v>26</v>
      </c>
      <c r="B130" s="20" t="s">
        <v>27</v>
      </c>
      <c r="C130" s="94" t="s">
        <v>28</v>
      </c>
      <c r="D130" s="95" t="s">
        <v>28</v>
      </c>
      <c r="E130" s="96">
        <v>2</v>
      </c>
      <c r="F130" s="65" t="s">
        <v>205</v>
      </c>
      <c r="G130" s="215" t="s">
        <v>716</v>
      </c>
      <c r="H130" s="97" t="s">
        <v>206</v>
      </c>
      <c r="I130" s="97" t="s">
        <v>722</v>
      </c>
      <c r="J130" s="97" t="s">
        <v>723</v>
      </c>
      <c r="K130" s="86"/>
      <c r="L130" s="86"/>
      <c r="M130" s="86" t="str">
        <f t="shared" si="2"/>
        <v xml:space="preserve">. </v>
      </c>
      <c r="N130" s="96"/>
      <c r="O130" s="91"/>
      <c r="P130" s="96" t="s">
        <v>33</v>
      </c>
      <c r="Q130" s="91"/>
      <c r="R130" s="96" t="s">
        <v>146</v>
      </c>
      <c r="S130" s="91"/>
      <c r="T130" s="96"/>
      <c r="U130" s="91"/>
      <c r="V130" s="96" t="s">
        <v>209</v>
      </c>
      <c r="W130" s="91"/>
      <c r="X130" s="102" t="s">
        <v>115</v>
      </c>
      <c r="Y130" s="17" t="s">
        <v>210</v>
      </c>
      <c r="Z130" s="17" t="s">
        <v>117</v>
      </c>
      <c r="AA130" s="17" t="s">
        <v>211</v>
      </c>
    </row>
    <row r="131" spans="1:27" ht="60" customHeight="1" x14ac:dyDescent="0.2">
      <c r="A131" s="20" t="s">
        <v>26</v>
      </c>
      <c r="B131" s="20" t="s">
        <v>27</v>
      </c>
      <c r="C131" s="94" t="s">
        <v>28</v>
      </c>
      <c r="D131" s="95" t="s">
        <v>28</v>
      </c>
      <c r="E131" s="96">
        <v>2</v>
      </c>
      <c r="F131" s="65" t="s">
        <v>89</v>
      </c>
      <c r="G131" s="215" t="s">
        <v>716</v>
      </c>
      <c r="H131" s="97" t="s">
        <v>90</v>
      </c>
      <c r="I131" s="97" t="s">
        <v>724</v>
      </c>
      <c r="J131" s="97" t="s">
        <v>725</v>
      </c>
      <c r="K131" s="86"/>
      <c r="L131" s="86"/>
      <c r="M131" s="86" t="str">
        <f t="shared" si="2"/>
        <v xml:space="preserve">. </v>
      </c>
      <c r="N131" s="96"/>
      <c r="O131" s="91"/>
      <c r="P131" s="96" t="s">
        <v>66</v>
      </c>
      <c r="Q131" s="91"/>
      <c r="R131" s="96" t="s">
        <v>94</v>
      </c>
      <c r="S131" s="91"/>
      <c r="T131" s="96" t="s">
        <v>95</v>
      </c>
      <c r="U131" s="91"/>
      <c r="V131" s="96" t="s">
        <v>726</v>
      </c>
      <c r="W131" s="91"/>
      <c r="X131" s="102" t="s">
        <v>115</v>
      </c>
      <c r="Y131" s="152" t="s">
        <v>727</v>
      </c>
      <c r="Z131" s="128" t="s">
        <v>727</v>
      </c>
      <c r="AA131" s="17" t="s">
        <v>728</v>
      </c>
    </row>
    <row r="132" spans="1:27" ht="60" customHeight="1" x14ac:dyDescent="0.2">
      <c r="A132" s="20" t="s">
        <v>26</v>
      </c>
      <c r="B132" s="20" t="s">
        <v>27</v>
      </c>
      <c r="C132" s="94" t="s">
        <v>28</v>
      </c>
      <c r="D132" s="95" t="s">
        <v>28</v>
      </c>
      <c r="E132" s="96">
        <v>2</v>
      </c>
      <c r="F132" s="65" t="s">
        <v>729</v>
      </c>
      <c r="G132" s="215" t="s">
        <v>716</v>
      </c>
      <c r="H132" s="97" t="s">
        <v>730</v>
      </c>
      <c r="I132" s="97" t="s">
        <v>731</v>
      </c>
      <c r="J132" s="97" t="s">
        <v>732</v>
      </c>
      <c r="K132" s="86" t="s">
        <v>31</v>
      </c>
      <c r="L132" s="86" t="s">
        <v>162</v>
      </c>
      <c r="M132" s="86" t="str">
        <f t="shared" si="2"/>
        <v>MESSAGE - HEADER. Total gross mass</v>
      </c>
      <c r="N132" s="96"/>
      <c r="O132" s="91"/>
      <c r="P132" s="96" t="s">
        <v>33</v>
      </c>
      <c r="Q132" s="91" t="s">
        <v>33</v>
      </c>
      <c r="R132" s="96" t="s">
        <v>166</v>
      </c>
      <c r="S132" s="91" t="s">
        <v>167</v>
      </c>
      <c r="T132" s="96"/>
      <c r="U132" s="91"/>
      <c r="V132" s="68" t="s">
        <v>733</v>
      </c>
      <c r="W132" s="91"/>
      <c r="X132" s="102" t="s">
        <v>115</v>
      </c>
      <c r="Y132" s="128" t="s">
        <v>734</v>
      </c>
      <c r="Z132" s="128" t="s">
        <v>735</v>
      </c>
      <c r="AA132" s="17" t="s">
        <v>736</v>
      </c>
    </row>
    <row r="133" spans="1:27" ht="60" customHeight="1" x14ac:dyDescent="0.2">
      <c r="A133" s="20" t="s">
        <v>26</v>
      </c>
      <c r="B133" s="20" t="s">
        <v>27</v>
      </c>
      <c r="C133" s="94" t="s">
        <v>28</v>
      </c>
      <c r="D133" s="95" t="s">
        <v>28</v>
      </c>
      <c r="E133" s="96">
        <v>3</v>
      </c>
      <c r="F133" s="65" t="s">
        <v>397</v>
      </c>
      <c r="G133" s="216" t="s">
        <v>737</v>
      </c>
      <c r="H133" s="97"/>
      <c r="I133" s="97" t="s">
        <v>738</v>
      </c>
      <c r="J133" s="97" t="s">
        <v>400</v>
      </c>
      <c r="K133" s="86"/>
      <c r="L133" s="86"/>
      <c r="M133" s="86" t="str">
        <f t="shared" si="2"/>
        <v xml:space="preserve">. </v>
      </c>
      <c r="N133" s="96" t="s">
        <v>32</v>
      </c>
      <c r="O133" s="91"/>
      <c r="P133" s="96" t="s">
        <v>66</v>
      </c>
      <c r="Q133" s="91"/>
      <c r="R133" s="96"/>
      <c r="S133" s="91"/>
      <c r="T133" s="96"/>
      <c r="U133" s="91"/>
      <c r="V133" s="96" t="s">
        <v>739</v>
      </c>
      <c r="W133" s="91"/>
      <c r="X133" s="17" t="s">
        <v>115</v>
      </c>
      <c r="Y133" s="123" t="s">
        <v>740</v>
      </c>
      <c r="Z133" s="17" t="s">
        <v>740</v>
      </c>
      <c r="AA133" s="17" t="s">
        <v>741</v>
      </c>
    </row>
    <row r="134" spans="1:27" ht="60" customHeight="1" x14ac:dyDescent="0.2">
      <c r="A134" s="20" t="s">
        <v>26</v>
      </c>
      <c r="B134" s="20" t="s">
        <v>27</v>
      </c>
      <c r="C134" s="94" t="s">
        <v>28</v>
      </c>
      <c r="D134" s="95" t="s">
        <v>28</v>
      </c>
      <c r="E134" s="96">
        <v>3</v>
      </c>
      <c r="F134" s="65" t="s">
        <v>397</v>
      </c>
      <c r="G134" s="215" t="s">
        <v>737</v>
      </c>
      <c r="H134" s="97" t="s">
        <v>240</v>
      </c>
      <c r="I134" s="97" t="s">
        <v>742</v>
      </c>
      <c r="J134" s="97" t="s">
        <v>409</v>
      </c>
      <c r="K134" s="86" t="s">
        <v>401</v>
      </c>
      <c r="L134" s="86" t="s">
        <v>243</v>
      </c>
      <c r="M134" s="86" t="str">
        <f t="shared" si="2"/>
        <v>MESSAGE - (CONSIGNOR) TRADER. TIN</v>
      </c>
      <c r="N134" s="96"/>
      <c r="O134" s="91"/>
      <c r="P134" s="96" t="s">
        <v>103</v>
      </c>
      <c r="Q134" s="91" t="s">
        <v>103</v>
      </c>
      <c r="R134" s="96" t="s">
        <v>244</v>
      </c>
      <c r="S134" s="91" t="s">
        <v>244</v>
      </c>
      <c r="T134" s="96"/>
      <c r="U134" s="91"/>
      <c r="V134" s="96" t="s">
        <v>81</v>
      </c>
      <c r="W134" s="91"/>
      <c r="X134" s="17" t="s">
        <v>115</v>
      </c>
      <c r="Y134" s="17" t="s">
        <v>229</v>
      </c>
      <c r="Z134" s="17" t="s">
        <v>229</v>
      </c>
      <c r="AA134" s="17" t="s">
        <v>743</v>
      </c>
    </row>
    <row r="135" spans="1:27" ht="60" customHeight="1" x14ac:dyDescent="0.2">
      <c r="A135" s="20" t="s">
        <v>26</v>
      </c>
      <c r="B135" s="20" t="s">
        <v>27</v>
      </c>
      <c r="C135" s="94" t="s">
        <v>28</v>
      </c>
      <c r="D135" s="95" t="s">
        <v>28</v>
      </c>
      <c r="E135" s="96">
        <v>3</v>
      </c>
      <c r="F135" s="65" t="s">
        <v>407</v>
      </c>
      <c r="G135" s="215" t="s">
        <v>737</v>
      </c>
      <c r="H135" s="97" t="s">
        <v>255</v>
      </c>
      <c r="I135" s="97" t="s">
        <v>744</v>
      </c>
      <c r="J135" s="97" t="s">
        <v>412</v>
      </c>
      <c r="K135" s="86" t="s">
        <v>401</v>
      </c>
      <c r="L135" s="86" t="s">
        <v>255</v>
      </c>
      <c r="M135" s="86" t="str">
        <f t="shared" si="2"/>
        <v>MESSAGE - (CONSIGNOR) TRADER. Name</v>
      </c>
      <c r="N135" s="96"/>
      <c r="O135" s="91"/>
      <c r="P135" s="96" t="s">
        <v>33</v>
      </c>
      <c r="Q135" s="91" t="s">
        <v>33</v>
      </c>
      <c r="R135" s="96" t="s">
        <v>258</v>
      </c>
      <c r="S135" s="91" t="s">
        <v>68</v>
      </c>
      <c r="T135" s="96"/>
      <c r="U135" s="91"/>
      <c r="V135" s="96" t="s">
        <v>259</v>
      </c>
      <c r="W135" s="91"/>
      <c r="X135" s="17" t="s">
        <v>115</v>
      </c>
      <c r="Y135" s="17" t="s">
        <v>229</v>
      </c>
      <c r="Z135" s="17" t="s">
        <v>229</v>
      </c>
      <c r="AA135" s="17"/>
    </row>
    <row r="136" spans="1:27" ht="60" customHeight="1" x14ac:dyDescent="0.2">
      <c r="A136" s="20" t="s">
        <v>26</v>
      </c>
      <c r="B136" s="20" t="s">
        <v>27</v>
      </c>
      <c r="C136" s="94" t="s">
        <v>28</v>
      </c>
      <c r="D136" s="95" t="s">
        <v>28</v>
      </c>
      <c r="E136" s="96">
        <v>4</v>
      </c>
      <c r="F136" s="65"/>
      <c r="G136" s="216" t="s">
        <v>745</v>
      </c>
      <c r="H136" s="97"/>
      <c r="I136" s="97" t="s">
        <v>746</v>
      </c>
      <c r="J136" s="97" t="s">
        <v>263</v>
      </c>
      <c r="K136" s="86"/>
      <c r="L136" s="86"/>
      <c r="M136" s="86" t="str">
        <f t="shared" si="2"/>
        <v xml:space="preserve">. </v>
      </c>
      <c r="N136" s="96" t="s">
        <v>32</v>
      </c>
      <c r="O136" s="91"/>
      <c r="P136" s="96" t="s">
        <v>33</v>
      </c>
      <c r="Q136" s="91"/>
      <c r="R136" s="96"/>
      <c r="S136" s="91"/>
      <c r="T136" s="96"/>
      <c r="U136" s="91"/>
      <c r="V136" s="96"/>
      <c r="W136" s="91"/>
      <c r="X136" s="17" t="s">
        <v>115</v>
      </c>
      <c r="Y136" s="17" t="s">
        <v>229</v>
      </c>
      <c r="Z136" s="17" t="s">
        <v>229</v>
      </c>
      <c r="AA136" s="17"/>
    </row>
    <row r="137" spans="1:27" ht="60" customHeight="1" x14ac:dyDescent="0.2">
      <c r="A137" s="20" t="s">
        <v>26</v>
      </c>
      <c r="B137" s="20" t="s">
        <v>27</v>
      </c>
      <c r="C137" s="94" t="s">
        <v>28</v>
      </c>
      <c r="D137" s="95" t="s">
        <v>28</v>
      </c>
      <c r="E137" s="96">
        <v>4</v>
      </c>
      <c r="F137" s="65" t="s">
        <v>397</v>
      </c>
      <c r="G137" s="215" t="s">
        <v>745</v>
      </c>
      <c r="H137" s="97" t="s">
        <v>265</v>
      </c>
      <c r="I137" s="97" t="s">
        <v>747</v>
      </c>
      <c r="J137" s="97" t="s">
        <v>267</v>
      </c>
      <c r="K137" s="86" t="s">
        <v>401</v>
      </c>
      <c r="L137" s="86" t="s">
        <v>265</v>
      </c>
      <c r="M137" s="86" t="str">
        <f t="shared" si="2"/>
        <v>MESSAGE - (CONSIGNOR) TRADER. Street and number</v>
      </c>
      <c r="N137" s="96"/>
      <c r="O137" s="91"/>
      <c r="P137" s="96" t="s">
        <v>33</v>
      </c>
      <c r="Q137" s="91" t="s">
        <v>33</v>
      </c>
      <c r="R137" s="96" t="s">
        <v>258</v>
      </c>
      <c r="S137" s="91" t="s">
        <v>68</v>
      </c>
      <c r="T137" s="96"/>
      <c r="U137" s="91"/>
      <c r="V137" s="96" t="s">
        <v>259</v>
      </c>
      <c r="W137" s="91"/>
      <c r="X137" s="17" t="s">
        <v>115</v>
      </c>
      <c r="Y137" s="17" t="s">
        <v>229</v>
      </c>
      <c r="Z137" s="17" t="s">
        <v>229</v>
      </c>
      <c r="AA137" s="17"/>
    </row>
    <row r="138" spans="1:27" ht="60" customHeight="1" x14ac:dyDescent="0.2">
      <c r="A138" s="20" t="s">
        <v>26</v>
      </c>
      <c r="B138" s="20" t="s">
        <v>27</v>
      </c>
      <c r="C138" s="94" t="s">
        <v>28</v>
      </c>
      <c r="D138" s="95" t="s">
        <v>28</v>
      </c>
      <c r="E138" s="96">
        <v>4</v>
      </c>
      <c r="F138" s="65" t="s">
        <v>397</v>
      </c>
      <c r="G138" s="215" t="s">
        <v>745</v>
      </c>
      <c r="H138" s="97" t="s">
        <v>269</v>
      </c>
      <c r="I138" s="97" t="s">
        <v>748</v>
      </c>
      <c r="J138" s="97" t="s">
        <v>271</v>
      </c>
      <c r="K138" s="86" t="s">
        <v>401</v>
      </c>
      <c r="L138" s="86" t="s">
        <v>272</v>
      </c>
      <c r="M138" s="86" t="str">
        <f t="shared" si="2"/>
        <v>MESSAGE - (CONSIGNOR) TRADER. Postal Code</v>
      </c>
      <c r="N138" s="96"/>
      <c r="O138" s="91"/>
      <c r="P138" s="96" t="s">
        <v>66</v>
      </c>
      <c r="Q138" s="91" t="s">
        <v>33</v>
      </c>
      <c r="R138" s="96" t="s">
        <v>244</v>
      </c>
      <c r="S138" s="91" t="s">
        <v>54</v>
      </c>
      <c r="T138" s="96"/>
      <c r="U138" s="91"/>
      <c r="V138" s="96" t="s">
        <v>273</v>
      </c>
      <c r="W138" s="91"/>
      <c r="X138" s="17" t="s">
        <v>157</v>
      </c>
      <c r="Y138" s="17" t="s">
        <v>229</v>
      </c>
      <c r="Z138" s="17" t="s">
        <v>229</v>
      </c>
      <c r="AA138" s="17" t="s">
        <v>275</v>
      </c>
    </row>
    <row r="139" spans="1:27" ht="60" customHeight="1" x14ac:dyDescent="0.2">
      <c r="A139" s="20" t="s">
        <v>26</v>
      </c>
      <c r="B139" s="20" t="s">
        <v>27</v>
      </c>
      <c r="C139" s="94" t="s">
        <v>28</v>
      </c>
      <c r="D139" s="95" t="s">
        <v>28</v>
      </c>
      <c r="E139" s="96">
        <v>4</v>
      </c>
      <c r="F139" s="65" t="s">
        <v>397</v>
      </c>
      <c r="G139" s="215" t="s">
        <v>745</v>
      </c>
      <c r="H139" s="97" t="s">
        <v>276</v>
      </c>
      <c r="I139" s="97" t="s">
        <v>749</v>
      </c>
      <c r="J139" s="97" t="s">
        <v>278</v>
      </c>
      <c r="K139" s="86" t="s">
        <v>401</v>
      </c>
      <c r="L139" s="86" t="s">
        <v>276</v>
      </c>
      <c r="M139" s="86" t="str">
        <f t="shared" si="2"/>
        <v>MESSAGE - (CONSIGNOR) TRADER. City</v>
      </c>
      <c r="N139" s="96"/>
      <c r="O139" s="91"/>
      <c r="P139" s="96" t="s">
        <v>33</v>
      </c>
      <c r="Q139" s="91" t="s">
        <v>33</v>
      </c>
      <c r="R139" s="96" t="s">
        <v>68</v>
      </c>
      <c r="S139" s="91" t="s">
        <v>68</v>
      </c>
      <c r="T139" s="96"/>
      <c r="U139" s="91"/>
      <c r="V139" s="96"/>
      <c r="W139" s="91"/>
      <c r="X139" s="17" t="s">
        <v>115</v>
      </c>
      <c r="Y139" s="17" t="s">
        <v>229</v>
      </c>
      <c r="Z139" s="17" t="s">
        <v>229</v>
      </c>
      <c r="AA139" s="17"/>
    </row>
    <row r="140" spans="1:27" ht="60" customHeight="1" x14ac:dyDescent="0.2">
      <c r="A140" s="20" t="s">
        <v>26</v>
      </c>
      <c r="B140" s="20" t="s">
        <v>27</v>
      </c>
      <c r="C140" s="94" t="s">
        <v>28</v>
      </c>
      <c r="D140" s="95" t="s">
        <v>28</v>
      </c>
      <c r="E140" s="96">
        <v>4</v>
      </c>
      <c r="F140" s="65" t="s">
        <v>397</v>
      </c>
      <c r="G140" s="215" t="s">
        <v>745</v>
      </c>
      <c r="H140" s="97" t="s">
        <v>279</v>
      </c>
      <c r="I140" s="97" t="s">
        <v>750</v>
      </c>
      <c r="J140" s="97" t="s">
        <v>281</v>
      </c>
      <c r="K140" s="86" t="s">
        <v>401</v>
      </c>
      <c r="L140" s="86" t="s">
        <v>282</v>
      </c>
      <c r="M140" s="86" t="str">
        <f t="shared" si="2"/>
        <v>MESSAGE - (CONSIGNOR) TRADER. Country code</v>
      </c>
      <c r="N140" s="96"/>
      <c r="O140" s="91"/>
      <c r="P140" s="96" t="s">
        <v>33</v>
      </c>
      <c r="Q140" s="91" t="s">
        <v>33</v>
      </c>
      <c r="R140" s="96" t="s">
        <v>94</v>
      </c>
      <c r="S140" s="91" t="s">
        <v>94</v>
      </c>
      <c r="T140" s="96" t="s">
        <v>95</v>
      </c>
      <c r="U140" s="91" t="s">
        <v>95</v>
      </c>
      <c r="V140" s="96"/>
      <c r="W140" s="91"/>
      <c r="X140" s="17" t="s">
        <v>115</v>
      </c>
      <c r="Y140" s="17" t="s">
        <v>229</v>
      </c>
      <c r="Z140" s="17" t="s">
        <v>229</v>
      </c>
      <c r="AA140" s="17"/>
    </row>
    <row r="141" spans="1:27" ht="60" customHeight="1" x14ac:dyDescent="0.2">
      <c r="A141" s="20" t="s">
        <v>26</v>
      </c>
      <c r="B141" s="20" t="s">
        <v>27</v>
      </c>
      <c r="C141" s="94" t="s">
        <v>28</v>
      </c>
      <c r="D141" s="95" t="s">
        <v>28</v>
      </c>
      <c r="E141" s="96">
        <v>3</v>
      </c>
      <c r="F141" s="65" t="s">
        <v>419</v>
      </c>
      <c r="G141" s="216" t="s">
        <v>751</v>
      </c>
      <c r="H141" s="97"/>
      <c r="I141" s="97" t="s">
        <v>752</v>
      </c>
      <c r="J141" s="97" t="s">
        <v>422</v>
      </c>
      <c r="K141" s="86"/>
      <c r="L141" s="86"/>
      <c r="M141" s="86" t="str">
        <f t="shared" si="2"/>
        <v xml:space="preserve">. </v>
      </c>
      <c r="N141" s="96" t="s">
        <v>32</v>
      </c>
      <c r="O141" s="91"/>
      <c r="P141" s="96" t="s">
        <v>66</v>
      </c>
      <c r="Q141" s="91"/>
      <c r="R141" s="96"/>
      <c r="S141" s="91"/>
      <c r="T141" s="96"/>
      <c r="U141" s="91"/>
      <c r="V141" s="96" t="s">
        <v>753</v>
      </c>
      <c r="W141" s="91"/>
      <c r="X141" s="17" t="s">
        <v>115</v>
      </c>
      <c r="Y141" s="17" t="s">
        <v>754</v>
      </c>
      <c r="Z141" s="17" t="s">
        <v>754</v>
      </c>
      <c r="AA141" s="17" t="s">
        <v>755</v>
      </c>
    </row>
    <row r="142" spans="1:27" ht="60" customHeight="1" x14ac:dyDescent="0.2">
      <c r="A142" s="20" t="s">
        <v>26</v>
      </c>
      <c r="B142" s="20" t="s">
        <v>27</v>
      </c>
      <c r="C142" s="94" t="s">
        <v>28</v>
      </c>
      <c r="D142" s="95" t="s">
        <v>28</v>
      </c>
      <c r="E142" s="96">
        <v>3</v>
      </c>
      <c r="F142" s="65" t="s">
        <v>427</v>
      </c>
      <c r="G142" s="215" t="s">
        <v>751</v>
      </c>
      <c r="H142" s="97" t="s">
        <v>240</v>
      </c>
      <c r="I142" s="97" t="s">
        <v>756</v>
      </c>
      <c r="J142" s="97" t="s">
        <v>429</v>
      </c>
      <c r="K142" s="86"/>
      <c r="L142" s="86"/>
      <c r="M142" s="86" t="str">
        <f t="shared" si="2"/>
        <v xml:space="preserve">. </v>
      </c>
      <c r="N142" s="96"/>
      <c r="O142" s="91"/>
      <c r="P142" s="96" t="s">
        <v>103</v>
      </c>
      <c r="Q142" s="91"/>
      <c r="R142" s="96" t="s">
        <v>244</v>
      </c>
      <c r="S142" s="91"/>
      <c r="T142" s="96"/>
      <c r="U142" s="91"/>
      <c r="V142" s="96" t="s">
        <v>430</v>
      </c>
      <c r="W142" s="91"/>
      <c r="X142" s="17" t="s">
        <v>115</v>
      </c>
      <c r="Y142" s="17" t="s">
        <v>229</v>
      </c>
      <c r="Z142" s="17" t="s">
        <v>229</v>
      </c>
      <c r="AA142" s="17" t="s">
        <v>757</v>
      </c>
    </row>
    <row r="143" spans="1:27" ht="60" customHeight="1" x14ac:dyDescent="0.2">
      <c r="A143" s="20" t="s">
        <v>26</v>
      </c>
      <c r="B143" s="20" t="s">
        <v>27</v>
      </c>
      <c r="C143" s="94" t="s">
        <v>28</v>
      </c>
      <c r="D143" s="95" t="s">
        <v>28</v>
      </c>
      <c r="E143" s="96">
        <v>3</v>
      </c>
      <c r="F143" s="65" t="s">
        <v>419</v>
      </c>
      <c r="G143" s="215" t="s">
        <v>751</v>
      </c>
      <c r="H143" s="97" t="s">
        <v>255</v>
      </c>
      <c r="I143" s="97" t="s">
        <v>758</v>
      </c>
      <c r="J143" s="97" t="s">
        <v>433</v>
      </c>
      <c r="K143" s="86"/>
      <c r="L143" s="86"/>
      <c r="M143" s="86" t="str">
        <f t="shared" si="2"/>
        <v xml:space="preserve">. </v>
      </c>
      <c r="N143" s="96"/>
      <c r="O143" s="91"/>
      <c r="P143" s="96" t="s">
        <v>33</v>
      </c>
      <c r="Q143" s="91"/>
      <c r="R143" s="96" t="s">
        <v>258</v>
      </c>
      <c r="S143" s="91"/>
      <c r="T143" s="96"/>
      <c r="U143" s="91"/>
      <c r="V143" s="96" t="s">
        <v>259</v>
      </c>
      <c r="W143" s="91"/>
      <c r="X143" s="17" t="s">
        <v>115</v>
      </c>
      <c r="Y143" s="17" t="s">
        <v>229</v>
      </c>
      <c r="Z143" s="17" t="s">
        <v>229</v>
      </c>
      <c r="AA143" s="17" t="s">
        <v>759</v>
      </c>
    </row>
    <row r="144" spans="1:27" ht="60" customHeight="1" x14ac:dyDescent="0.2">
      <c r="A144" s="20" t="s">
        <v>26</v>
      </c>
      <c r="B144" s="20" t="s">
        <v>27</v>
      </c>
      <c r="C144" s="94" t="s">
        <v>28</v>
      </c>
      <c r="D144" s="95" t="s">
        <v>28</v>
      </c>
      <c r="E144" s="96">
        <v>4</v>
      </c>
      <c r="F144" s="65"/>
      <c r="G144" s="216" t="s">
        <v>745</v>
      </c>
      <c r="H144" s="97"/>
      <c r="I144" s="97" t="s">
        <v>760</v>
      </c>
      <c r="J144" s="97" t="s">
        <v>263</v>
      </c>
      <c r="K144" s="86"/>
      <c r="L144" s="86"/>
      <c r="M144" s="86" t="str">
        <f t="shared" si="2"/>
        <v xml:space="preserve">. </v>
      </c>
      <c r="N144" s="96" t="s">
        <v>32</v>
      </c>
      <c r="O144" s="91"/>
      <c r="P144" s="96" t="s">
        <v>33</v>
      </c>
      <c r="Q144" s="91"/>
      <c r="R144" s="96"/>
      <c r="S144" s="91"/>
      <c r="T144" s="96"/>
      <c r="U144" s="91"/>
      <c r="V144" s="96"/>
      <c r="W144" s="91"/>
      <c r="X144" s="17" t="s">
        <v>115</v>
      </c>
      <c r="Y144" s="17" t="s">
        <v>229</v>
      </c>
      <c r="Z144" s="17" t="s">
        <v>229</v>
      </c>
      <c r="AA144" s="17"/>
    </row>
    <row r="145" spans="1:27" ht="60" customHeight="1" x14ac:dyDescent="0.2">
      <c r="A145" s="20" t="s">
        <v>26</v>
      </c>
      <c r="B145" s="20" t="s">
        <v>27</v>
      </c>
      <c r="C145" s="94" t="s">
        <v>28</v>
      </c>
      <c r="D145" s="95" t="s">
        <v>28</v>
      </c>
      <c r="E145" s="96">
        <v>4</v>
      </c>
      <c r="F145" s="65" t="s">
        <v>419</v>
      </c>
      <c r="G145" s="215" t="s">
        <v>745</v>
      </c>
      <c r="H145" s="97" t="s">
        <v>265</v>
      </c>
      <c r="I145" s="97" t="s">
        <v>761</v>
      </c>
      <c r="J145" s="97" t="s">
        <v>267</v>
      </c>
      <c r="K145" s="86"/>
      <c r="L145" s="86"/>
      <c r="M145" s="86" t="str">
        <f t="shared" si="2"/>
        <v xml:space="preserve">. </v>
      </c>
      <c r="N145" s="96"/>
      <c r="O145" s="91"/>
      <c r="P145" s="96" t="s">
        <v>33</v>
      </c>
      <c r="Q145" s="91"/>
      <c r="R145" s="96" t="s">
        <v>258</v>
      </c>
      <c r="S145" s="91"/>
      <c r="T145" s="96"/>
      <c r="U145" s="91"/>
      <c r="V145" s="96" t="s">
        <v>259</v>
      </c>
      <c r="W145" s="91"/>
      <c r="X145" s="17" t="s">
        <v>115</v>
      </c>
      <c r="Y145" s="17" t="s">
        <v>229</v>
      </c>
      <c r="Z145" s="17" t="s">
        <v>229</v>
      </c>
      <c r="AA145" s="17"/>
    </row>
    <row r="146" spans="1:27" ht="60" customHeight="1" x14ac:dyDescent="0.2">
      <c r="A146" s="20" t="s">
        <v>26</v>
      </c>
      <c r="B146" s="20" t="s">
        <v>27</v>
      </c>
      <c r="C146" s="94" t="s">
        <v>28</v>
      </c>
      <c r="D146" s="95" t="s">
        <v>28</v>
      </c>
      <c r="E146" s="96">
        <v>4</v>
      </c>
      <c r="F146" s="65" t="s">
        <v>419</v>
      </c>
      <c r="G146" s="215" t="s">
        <v>745</v>
      </c>
      <c r="H146" s="97" t="s">
        <v>269</v>
      </c>
      <c r="I146" s="97" t="s">
        <v>762</v>
      </c>
      <c r="J146" s="97" t="s">
        <v>271</v>
      </c>
      <c r="K146" s="86"/>
      <c r="L146" s="86"/>
      <c r="M146" s="86" t="str">
        <f t="shared" si="2"/>
        <v xml:space="preserve">. </v>
      </c>
      <c r="N146" s="96"/>
      <c r="O146" s="91"/>
      <c r="P146" s="96" t="s">
        <v>66</v>
      </c>
      <c r="Q146" s="91"/>
      <c r="R146" s="96" t="s">
        <v>244</v>
      </c>
      <c r="S146" s="91"/>
      <c r="T146" s="96"/>
      <c r="U146" s="91"/>
      <c r="V146" s="96" t="s">
        <v>273</v>
      </c>
      <c r="W146" s="91"/>
      <c r="X146" s="17" t="s">
        <v>115</v>
      </c>
      <c r="Y146" s="17" t="s">
        <v>229</v>
      </c>
      <c r="Z146" s="17" t="s">
        <v>229</v>
      </c>
      <c r="AA146" s="17" t="s">
        <v>275</v>
      </c>
    </row>
    <row r="147" spans="1:27" ht="60" customHeight="1" x14ac:dyDescent="0.2">
      <c r="A147" s="20" t="s">
        <v>26</v>
      </c>
      <c r="B147" s="20" t="s">
        <v>27</v>
      </c>
      <c r="C147" s="94" t="s">
        <v>28</v>
      </c>
      <c r="D147" s="95" t="s">
        <v>28</v>
      </c>
      <c r="E147" s="96">
        <v>4</v>
      </c>
      <c r="F147" s="65" t="s">
        <v>419</v>
      </c>
      <c r="G147" s="215" t="s">
        <v>745</v>
      </c>
      <c r="H147" s="97" t="s">
        <v>276</v>
      </c>
      <c r="I147" s="97" t="s">
        <v>763</v>
      </c>
      <c r="J147" s="97" t="s">
        <v>278</v>
      </c>
      <c r="K147" s="86"/>
      <c r="L147" s="86"/>
      <c r="M147" s="86" t="str">
        <f t="shared" si="2"/>
        <v xml:space="preserve">. </v>
      </c>
      <c r="N147" s="96"/>
      <c r="O147" s="91"/>
      <c r="P147" s="96" t="s">
        <v>33</v>
      </c>
      <c r="Q147" s="91"/>
      <c r="R147" s="96" t="s">
        <v>68</v>
      </c>
      <c r="S147" s="91"/>
      <c r="T147" s="96"/>
      <c r="U147" s="91"/>
      <c r="V147" s="96"/>
      <c r="W147" s="91"/>
      <c r="X147" s="17" t="s">
        <v>115</v>
      </c>
      <c r="Y147" s="17" t="s">
        <v>229</v>
      </c>
      <c r="Z147" s="17" t="s">
        <v>229</v>
      </c>
      <c r="AA147" s="17"/>
    </row>
    <row r="148" spans="1:27" ht="60" customHeight="1" x14ac:dyDescent="0.2">
      <c r="A148" s="20" t="s">
        <v>26</v>
      </c>
      <c r="B148" s="20" t="s">
        <v>27</v>
      </c>
      <c r="C148" s="94" t="s">
        <v>28</v>
      </c>
      <c r="D148" s="95" t="s">
        <v>28</v>
      </c>
      <c r="E148" s="96">
        <v>4</v>
      </c>
      <c r="F148" s="65" t="s">
        <v>419</v>
      </c>
      <c r="G148" s="215" t="s">
        <v>745</v>
      </c>
      <c r="H148" s="97" t="s">
        <v>279</v>
      </c>
      <c r="I148" s="97" t="s">
        <v>764</v>
      </c>
      <c r="J148" s="97" t="s">
        <v>281</v>
      </c>
      <c r="K148" s="86"/>
      <c r="L148" s="86"/>
      <c r="M148" s="86" t="str">
        <f t="shared" si="2"/>
        <v xml:space="preserve">. </v>
      </c>
      <c r="N148" s="96"/>
      <c r="O148" s="91"/>
      <c r="P148" s="96" t="s">
        <v>33</v>
      </c>
      <c r="Q148" s="91"/>
      <c r="R148" s="96" t="s">
        <v>94</v>
      </c>
      <c r="S148" s="91"/>
      <c r="T148" s="96" t="s">
        <v>95</v>
      </c>
      <c r="U148" s="91"/>
      <c r="V148" s="96"/>
      <c r="W148" s="91"/>
      <c r="X148" s="17" t="s">
        <v>115</v>
      </c>
      <c r="Y148" s="17" t="s">
        <v>229</v>
      </c>
      <c r="Z148" s="17" t="s">
        <v>229</v>
      </c>
      <c r="AA148" s="17"/>
    </row>
    <row r="149" spans="1:27" ht="60" customHeight="1" x14ac:dyDescent="0.2">
      <c r="A149" s="20" t="s">
        <v>26</v>
      </c>
      <c r="B149" s="20" t="s">
        <v>27</v>
      </c>
      <c r="C149" s="94" t="s">
        <v>28</v>
      </c>
      <c r="D149" s="95" t="s">
        <v>28</v>
      </c>
      <c r="E149" s="96">
        <v>3</v>
      </c>
      <c r="F149" s="65" t="s">
        <v>440</v>
      </c>
      <c r="G149" s="216" t="s">
        <v>765</v>
      </c>
      <c r="H149" s="97"/>
      <c r="I149" s="97" t="s">
        <v>766</v>
      </c>
      <c r="J149" s="97" t="s">
        <v>443</v>
      </c>
      <c r="K149" s="86"/>
      <c r="L149" s="86"/>
      <c r="M149" s="86" t="str">
        <f t="shared" si="2"/>
        <v xml:space="preserve">. </v>
      </c>
      <c r="N149" s="96" t="s">
        <v>444</v>
      </c>
      <c r="O149" s="91"/>
      <c r="P149" s="96" t="s">
        <v>66</v>
      </c>
      <c r="Q149" s="91"/>
      <c r="R149" s="96"/>
      <c r="S149" s="91"/>
      <c r="T149" s="96"/>
      <c r="U149" s="91"/>
      <c r="V149" s="96" t="s">
        <v>767</v>
      </c>
      <c r="W149" s="91"/>
      <c r="X149" s="17" t="s">
        <v>115</v>
      </c>
      <c r="Y149" s="17" t="s">
        <v>229</v>
      </c>
      <c r="Z149" s="17" t="s">
        <v>229</v>
      </c>
      <c r="AA149" s="17" t="s">
        <v>768</v>
      </c>
    </row>
    <row r="150" spans="1:27" ht="60" customHeight="1" x14ac:dyDescent="0.2">
      <c r="A150" s="20" t="s">
        <v>26</v>
      </c>
      <c r="B150" s="20" t="s">
        <v>27</v>
      </c>
      <c r="C150" s="94" t="s">
        <v>28</v>
      </c>
      <c r="D150" s="95" t="s">
        <v>28</v>
      </c>
      <c r="E150" s="96">
        <v>3</v>
      </c>
      <c r="F150" s="65" t="s">
        <v>205</v>
      </c>
      <c r="G150" s="215" t="s">
        <v>765</v>
      </c>
      <c r="H150" s="97" t="s">
        <v>206</v>
      </c>
      <c r="I150" s="97" t="s">
        <v>769</v>
      </c>
      <c r="J150" s="97" t="s">
        <v>449</v>
      </c>
      <c r="K150" s="86"/>
      <c r="L150" s="86"/>
      <c r="M150" s="86" t="str">
        <f t="shared" si="2"/>
        <v xml:space="preserve">. </v>
      </c>
      <c r="N150" s="96"/>
      <c r="O150" s="91"/>
      <c r="P150" s="96" t="s">
        <v>33</v>
      </c>
      <c r="Q150" s="91"/>
      <c r="R150" s="96" t="s">
        <v>146</v>
      </c>
      <c r="S150" s="91"/>
      <c r="T150" s="96"/>
      <c r="U150" s="91"/>
      <c r="V150" s="96" t="s">
        <v>209</v>
      </c>
      <c r="W150" s="91"/>
      <c r="X150" s="17" t="s">
        <v>115</v>
      </c>
      <c r="Y150" s="17" t="s">
        <v>229</v>
      </c>
      <c r="Z150" s="17" t="s">
        <v>229</v>
      </c>
      <c r="AA150" s="17" t="s">
        <v>211</v>
      </c>
    </row>
    <row r="151" spans="1:27" ht="60" customHeight="1" x14ac:dyDescent="0.2">
      <c r="A151" s="20" t="s">
        <v>26</v>
      </c>
      <c r="B151" s="20" t="s">
        <v>27</v>
      </c>
      <c r="C151" s="94" t="s">
        <v>28</v>
      </c>
      <c r="D151" s="95" t="s">
        <v>28</v>
      </c>
      <c r="E151" s="96">
        <v>3</v>
      </c>
      <c r="F151" s="65" t="s">
        <v>440</v>
      </c>
      <c r="G151" s="215" t="s">
        <v>765</v>
      </c>
      <c r="H151" s="97" t="s">
        <v>450</v>
      </c>
      <c r="I151" s="97" t="s">
        <v>770</v>
      </c>
      <c r="J151" s="97" t="s">
        <v>452</v>
      </c>
      <c r="K151" s="86"/>
      <c r="L151" s="86"/>
      <c r="M151" s="86" t="str">
        <f t="shared" si="2"/>
        <v xml:space="preserve">. </v>
      </c>
      <c r="N151" s="96"/>
      <c r="O151" s="91"/>
      <c r="P151" s="96" t="s">
        <v>33</v>
      </c>
      <c r="Q151" s="91"/>
      <c r="R151" s="96" t="s">
        <v>453</v>
      </c>
      <c r="S151" s="91"/>
      <c r="T151" s="96" t="s">
        <v>454</v>
      </c>
      <c r="U151" s="91"/>
      <c r="V151" s="96"/>
      <c r="W151" s="91"/>
      <c r="X151" s="17" t="s">
        <v>115</v>
      </c>
      <c r="Y151" s="17" t="s">
        <v>229</v>
      </c>
      <c r="Z151" s="17" t="s">
        <v>229</v>
      </c>
      <c r="AA151" s="17" t="s">
        <v>771</v>
      </c>
    </row>
    <row r="152" spans="1:27" ht="60" customHeight="1" x14ac:dyDescent="0.2">
      <c r="A152" s="20" t="s">
        <v>26</v>
      </c>
      <c r="B152" s="20" t="s">
        <v>27</v>
      </c>
      <c r="C152" s="94" t="s">
        <v>28</v>
      </c>
      <c r="D152" s="95" t="s">
        <v>28</v>
      </c>
      <c r="E152" s="96">
        <v>3</v>
      </c>
      <c r="F152" s="65" t="s">
        <v>440</v>
      </c>
      <c r="G152" s="215" t="s">
        <v>765</v>
      </c>
      <c r="H152" s="97" t="s">
        <v>240</v>
      </c>
      <c r="I152" s="97" t="s">
        <v>772</v>
      </c>
      <c r="J152" s="97" t="s">
        <v>457</v>
      </c>
      <c r="K152" s="86"/>
      <c r="L152" s="86"/>
      <c r="M152" s="86" t="str">
        <f t="shared" si="2"/>
        <v xml:space="preserve">. </v>
      </c>
      <c r="N152" s="96"/>
      <c r="O152" s="91"/>
      <c r="P152" s="96" t="s">
        <v>33</v>
      </c>
      <c r="Q152" s="91"/>
      <c r="R152" s="96" t="s">
        <v>244</v>
      </c>
      <c r="S152" s="91"/>
      <c r="T152" s="96"/>
      <c r="U152" s="91"/>
      <c r="V152" s="96" t="s">
        <v>380</v>
      </c>
      <c r="W152" s="91"/>
      <c r="X152" s="17" t="s">
        <v>115</v>
      </c>
      <c r="Y152" s="17" t="s">
        <v>229</v>
      </c>
      <c r="Z152" s="17" t="s">
        <v>229</v>
      </c>
      <c r="AA152" s="17" t="s">
        <v>773</v>
      </c>
    </row>
    <row r="153" spans="1:27" ht="60" customHeight="1" x14ac:dyDescent="0.2">
      <c r="A153" s="20" t="s">
        <v>26</v>
      </c>
      <c r="B153" s="20" t="s">
        <v>27</v>
      </c>
      <c r="C153" s="94" t="s">
        <v>28</v>
      </c>
      <c r="D153" s="95" t="s">
        <v>28</v>
      </c>
      <c r="E153" s="96">
        <v>3</v>
      </c>
      <c r="F153" s="65" t="s">
        <v>514</v>
      </c>
      <c r="G153" s="216" t="s">
        <v>774</v>
      </c>
      <c r="H153" s="97"/>
      <c r="I153" s="97" t="s">
        <v>775</v>
      </c>
      <c r="J153" s="97" t="s">
        <v>517</v>
      </c>
      <c r="K153" s="86"/>
      <c r="L153" s="86"/>
      <c r="M153" s="86" t="str">
        <f t="shared" si="2"/>
        <v xml:space="preserve">. </v>
      </c>
      <c r="N153" s="96" t="s">
        <v>316</v>
      </c>
      <c r="O153" s="91"/>
      <c r="P153" s="96" t="s">
        <v>66</v>
      </c>
      <c r="Q153" s="91"/>
      <c r="R153" s="96"/>
      <c r="S153" s="91"/>
      <c r="T153" s="96"/>
      <c r="U153" s="91"/>
      <c r="V153" s="96" t="s">
        <v>776</v>
      </c>
      <c r="W153" s="91"/>
      <c r="X153" s="17" t="s">
        <v>115</v>
      </c>
      <c r="Y153" s="17" t="s">
        <v>754</v>
      </c>
      <c r="Z153" s="17" t="s">
        <v>777</v>
      </c>
      <c r="AA153" s="17" t="s">
        <v>520</v>
      </c>
    </row>
    <row r="154" spans="1:27" ht="60" customHeight="1" x14ac:dyDescent="0.2">
      <c r="A154" s="20" t="s">
        <v>26</v>
      </c>
      <c r="B154" s="20" t="s">
        <v>27</v>
      </c>
      <c r="C154" s="94" t="s">
        <v>28</v>
      </c>
      <c r="D154" s="95" t="s">
        <v>28</v>
      </c>
      <c r="E154" s="96">
        <v>3</v>
      </c>
      <c r="F154" s="65" t="s">
        <v>205</v>
      </c>
      <c r="G154" s="215" t="s">
        <v>774</v>
      </c>
      <c r="H154" s="97" t="s">
        <v>206</v>
      </c>
      <c r="I154" s="97" t="s">
        <v>778</v>
      </c>
      <c r="J154" s="97" t="s">
        <v>522</v>
      </c>
      <c r="K154" s="86"/>
      <c r="L154" s="86"/>
      <c r="M154" s="86" t="str">
        <f t="shared" si="2"/>
        <v xml:space="preserve">. </v>
      </c>
      <c r="N154" s="96"/>
      <c r="O154" s="91"/>
      <c r="P154" s="96" t="s">
        <v>33</v>
      </c>
      <c r="Q154" s="91"/>
      <c r="R154" s="96" t="s">
        <v>146</v>
      </c>
      <c r="S154" s="91"/>
      <c r="T154" s="96"/>
      <c r="U154" s="91"/>
      <c r="V154" s="96" t="s">
        <v>209</v>
      </c>
      <c r="W154" s="91"/>
      <c r="X154" s="17" t="s">
        <v>115</v>
      </c>
      <c r="Y154" s="17" t="s">
        <v>229</v>
      </c>
      <c r="Z154" s="17" t="s">
        <v>229</v>
      </c>
      <c r="AA154" s="17" t="s">
        <v>211</v>
      </c>
    </row>
    <row r="155" spans="1:27" ht="60" customHeight="1" x14ac:dyDescent="0.2">
      <c r="A155" s="20" t="s">
        <v>26</v>
      </c>
      <c r="B155" s="20" t="s">
        <v>27</v>
      </c>
      <c r="C155" s="94" t="s">
        <v>28</v>
      </c>
      <c r="D155" s="95" t="s">
        <v>28</v>
      </c>
      <c r="E155" s="96">
        <v>3</v>
      </c>
      <c r="F155" s="65" t="s">
        <v>514</v>
      </c>
      <c r="G155" s="215" t="s">
        <v>774</v>
      </c>
      <c r="H155" s="97" t="s">
        <v>523</v>
      </c>
      <c r="I155" s="97" t="s">
        <v>779</v>
      </c>
      <c r="J155" s="97" t="s">
        <v>525</v>
      </c>
      <c r="K155" s="86"/>
      <c r="L155" s="86"/>
      <c r="M155" s="86" t="str">
        <f t="shared" si="2"/>
        <v xml:space="preserve">. </v>
      </c>
      <c r="N155" s="96"/>
      <c r="O155" s="91"/>
      <c r="P155" s="96" t="s">
        <v>66</v>
      </c>
      <c r="Q155" s="91"/>
      <c r="R155" s="96" t="s">
        <v>526</v>
      </c>
      <c r="S155" s="91"/>
      <c r="T155" s="96" t="s">
        <v>527</v>
      </c>
      <c r="U155" s="91"/>
      <c r="V155" s="96" t="s">
        <v>528</v>
      </c>
      <c r="W155" s="91"/>
      <c r="X155" s="17" t="s">
        <v>115</v>
      </c>
      <c r="Y155" s="17" t="s">
        <v>229</v>
      </c>
      <c r="Z155" s="17" t="s">
        <v>229</v>
      </c>
      <c r="AA155" s="17" t="s">
        <v>530</v>
      </c>
    </row>
    <row r="156" spans="1:27" ht="60" customHeight="1" x14ac:dyDescent="0.2">
      <c r="A156" s="20" t="s">
        <v>26</v>
      </c>
      <c r="B156" s="20" t="s">
        <v>27</v>
      </c>
      <c r="C156" s="94" t="s">
        <v>28</v>
      </c>
      <c r="D156" s="95" t="s">
        <v>28</v>
      </c>
      <c r="E156" s="96">
        <v>3</v>
      </c>
      <c r="F156" s="65" t="s">
        <v>514</v>
      </c>
      <c r="G156" s="215" t="s">
        <v>774</v>
      </c>
      <c r="H156" s="97" t="s">
        <v>240</v>
      </c>
      <c r="I156" s="97" t="s">
        <v>780</v>
      </c>
      <c r="J156" s="97" t="s">
        <v>532</v>
      </c>
      <c r="K156" s="86" t="s">
        <v>31</v>
      </c>
      <c r="L156" s="86" t="s">
        <v>533</v>
      </c>
      <c r="M156" s="86" t="str">
        <f t="shared" si="2"/>
        <v>MESSAGE - HEADER. Identity of means of transport at departure (exp/trans)</v>
      </c>
      <c r="N156" s="96"/>
      <c r="O156" s="91"/>
      <c r="P156" s="96" t="s">
        <v>66</v>
      </c>
      <c r="Q156" s="91" t="s">
        <v>66</v>
      </c>
      <c r="R156" s="96" t="s">
        <v>68</v>
      </c>
      <c r="S156" s="91" t="s">
        <v>534</v>
      </c>
      <c r="T156" s="96"/>
      <c r="U156" s="91"/>
      <c r="V156" s="96" t="s">
        <v>781</v>
      </c>
      <c r="W156" s="91" t="s">
        <v>782</v>
      </c>
      <c r="X156" s="17" t="s">
        <v>46</v>
      </c>
      <c r="Y156" s="17" t="s">
        <v>229</v>
      </c>
      <c r="Z156" s="17" t="s">
        <v>229</v>
      </c>
      <c r="AA156" s="17"/>
    </row>
    <row r="157" spans="1:27" ht="60" customHeight="1" x14ac:dyDescent="0.2">
      <c r="A157" s="20" t="s">
        <v>26</v>
      </c>
      <c r="B157" s="20" t="s">
        <v>27</v>
      </c>
      <c r="C157" s="94" t="s">
        <v>28</v>
      </c>
      <c r="D157" s="95" t="s">
        <v>28</v>
      </c>
      <c r="E157" s="96">
        <v>3</v>
      </c>
      <c r="F157" s="65" t="s">
        <v>538</v>
      </c>
      <c r="G157" s="215" t="s">
        <v>774</v>
      </c>
      <c r="H157" s="97" t="s">
        <v>539</v>
      </c>
      <c r="I157" s="97" t="s">
        <v>783</v>
      </c>
      <c r="J157" s="97" t="s">
        <v>541</v>
      </c>
      <c r="K157" s="86" t="s">
        <v>31</v>
      </c>
      <c r="L157" s="86" t="s">
        <v>542</v>
      </c>
      <c r="M157" s="86" t="str">
        <f t="shared" si="2"/>
        <v>MESSAGE - HEADER. Nationality of means of transport at departure</v>
      </c>
      <c r="N157" s="96"/>
      <c r="O157" s="91"/>
      <c r="P157" s="96" t="s">
        <v>66</v>
      </c>
      <c r="Q157" s="91" t="s">
        <v>66</v>
      </c>
      <c r="R157" s="96" t="s">
        <v>94</v>
      </c>
      <c r="S157" s="91" t="s">
        <v>94</v>
      </c>
      <c r="T157" s="96" t="s">
        <v>95</v>
      </c>
      <c r="U157" s="91"/>
      <c r="V157" s="96" t="s">
        <v>543</v>
      </c>
      <c r="W157" s="91" t="s">
        <v>784</v>
      </c>
      <c r="X157" s="17" t="s">
        <v>36</v>
      </c>
      <c r="Y157" s="17" t="s">
        <v>229</v>
      </c>
      <c r="Z157" s="17" t="s">
        <v>229</v>
      </c>
      <c r="AA157" s="17" t="s">
        <v>545</v>
      </c>
    </row>
    <row r="158" spans="1:27" ht="60" customHeight="1" x14ac:dyDescent="0.2">
      <c r="A158" s="20" t="s">
        <v>26</v>
      </c>
      <c r="B158" s="20" t="s">
        <v>27</v>
      </c>
      <c r="C158" s="94" t="s">
        <v>28</v>
      </c>
      <c r="D158" s="95" t="s">
        <v>28</v>
      </c>
      <c r="E158" s="96">
        <v>3</v>
      </c>
      <c r="F158" s="65"/>
      <c r="G158" s="215" t="s">
        <v>785</v>
      </c>
      <c r="H158" s="97"/>
      <c r="I158" s="97" t="s">
        <v>786</v>
      </c>
      <c r="J158" s="97" t="s">
        <v>674</v>
      </c>
      <c r="K158" s="86"/>
      <c r="L158" s="86"/>
      <c r="M158" s="86"/>
      <c r="N158" s="96" t="s">
        <v>444</v>
      </c>
      <c r="O158" s="91"/>
      <c r="P158" s="96" t="s">
        <v>103</v>
      </c>
      <c r="Q158" s="91"/>
      <c r="R158" s="96"/>
      <c r="S158" s="91"/>
      <c r="T158" s="96"/>
      <c r="U158" s="91"/>
      <c r="V158" s="96" t="s">
        <v>787</v>
      </c>
      <c r="W158" s="91"/>
      <c r="X158" s="17"/>
      <c r="Y158" s="17"/>
      <c r="Z158" s="17"/>
      <c r="AA158" s="17"/>
    </row>
    <row r="159" spans="1:27" ht="60" customHeight="1" x14ac:dyDescent="0.2">
      <c r="A159" s="20" t="s">
        <v>26</v>
      </c>
      <c r="B159" s="20" t="s">
        <v>27</v>
      </c>
      <c r="C159" s="94" t="s">
        <v>28</v>
      </c>
      <c r="D159" s="95" t="s">
        <v>28</v>
      </c>
      <c r="E159" s="96">
        <v>3</v>
      </c>
      <c r="F159" s="65"/>
      <c r="G159" s="215" t="s">
        <v>785</v>
      </c>
      <c r="H159" s="97" t="s">
        <v>206</v>
      </c>
      <c r="I159" s="97" t="s">
        <v>788</v>
      </c>
      <c r="J159" s="97" t="s">
        <v>677</v>
      </c>
      <c r="K159" s="86"/>
      <c r="L159" s="86"/>
      <c r="M159" s="86"/>
      <c r="N159" s="96"/>
      <c r="O159" s="91"/>
      <c r="P159" s="96" t="s">
        <v>33</v>
      </c>
      <c r="Q159" s="91"/>
      <c r="R159" s="96" t="s">
        <v>146</v>
      </c>
      <c r="S159" s="91"/>
      <c r="T159" s="96"/>
      <c r="U159" s="91"/>
      <c r="V159" s="96" t="s">
        <v>209</v>
      </c>
      <c r="W159" s="91"/>
      <c r="X159" s="17"/>
      <c r="Y159" s="17"/>
      <c r="Z159" s="17"/>
      <c r="AA159" s="17"/>
    </row>
    <row r="160" spans="1:27" ht="60" customHeight="1" x14ac:dyDescent="0.2">
      <c r="A160" s="20" t="s">
        <v>26</v>
      </c>
      <c r="B160" s="20" t="s">
        <v>27</v>
      </c>
      <c r="C160" s="94" t="s">
        <v>28</v>
      </c>
      <c r="D160" s="95" t="s">
        <v>28</v>
      </c>
      <c r="E160" s="96">
        <v>3</v>
      </c>
      <c r="F160" s="65"/>
      <c r="G160" s="215" t="s">
        <v>785</v>
      </c>
      <c r="H160" s="97" t="s">
        <v>789</v>
      </c>
      <c r="I160" s="97" t="s">
        <v>790</v>
      </c>
      <c r="J160" s="97" t="s">
        <v>791</v>
      </c>
      <c r="K160" s="86"/>
      <c r="L160" s="86"/>
      <c r="M160" s="86"/>
      <c r="N160" s="96"/>
      <c r="O160" s="91"/>
      <c r="P160" s="96" t="s">
        <v>103</v>
      </c>
      <c r="Q160" s="91"/>
      <c r="R160" s="96" t="s">
        <v>104</v>
      </c>
      <c r="S160" s="91"/>
      <c r="T160" s="96" t="s">
        <v>105</v>
      </c>
      <c r="U160" s="91"/>
      <c r="V160" s="96" t="s">
        <v>792</v>
      </c>
      <c r="W160" s="91"/>
      <c r="X160" s="17"/>
      <c r="Y160" s="17"/>
      <c r="Z160" s="17"/>
      <c r="AA160" s="17"/>
    </row>
    <row r="161" spans="1:27" ht="60" customHeight="1" x14ac:dyDescent="0.2">
      <c r="A161" s="20" t="s">
        <v>26</v>
      </c>
      <c r="B161" s="20" t="s">
        <v>27</v>
      </c>
      <c r="C161" s="94" t="s">
        <v>28</v>
      </c>
      <c r="D161" s="95" t="s">
        <v>28</v>
      </c>
      <c r="E161" s="96">
        <v>3</v>
      </c>
      <c r="F161" s="65"/>
      <c r="G161" s="215" t="s">
        <v>785</v>
      </c>
      <c r="H161" s="97" t="s">
        <v>386</v>
      </c>
      <c r="I161" s="97" t="s">
        <v>793</v>
      </c>
      <c r="J161" s="97" t="s">
        <v>679</v>
      </c>
      <c r="K161" s="86"/>
      <c r="L161" s="86"/>
      <c r="M161" s="86"/>
      <c r="N161" s="96"/>
      <c r="O161" s="91"/>
      <c r="P161" s="96" t="s">
        <v>33</v>
      </c>
      <c r="Q161" s="91"/>
      <c r="R161" s="96" t="s">
        <v>680</v>
      </c>
      <c r="S161" s="91"/>
      <c r="T161" s="96" t="s">
        <v>681</v>
      </c>
      <c r="U161" s="91"/>
      <c r="V161" s="96" t="s">
        <v>682</v>
      </c>
      <c r="W161" s="91"/>
      <c r="X161" s="17"/>
      <c r="Y161" s="17"/>
      <c r="Z161" s="17"/>
      <c r="AA161" s="17"/>
    </row>
    <row r="162" spans="1:27" ht="60" customHeight="1" x14ac:dyDescent="0.2">
      <c r="A162" s="20" t="s">
        <v>26</v>
      </c>
      <c r="B162" s="20" t="s">
        <v>27</v>
      </c>
      <c r="C162" s="94" t="s">
        <v>28</v>
      </c>
      <c r="D162" s="95" t="s">
        <v>28</v>
      </c>
      <c r="E162" s="96">
        <v>3</v>
      </c>
      <c r="F162" s="65"/>
      <c r="G162" s="215" t="s">
        <v>785</v>
      </c>
      <c r="H162" s="97" t="s">
        <v>180</v>
      </c>
      <c r="I162" s="97" t="s">
        <v>794</v>
      </c>
      <c r="J162" s="97" t="s">
        <v>685</v>
      </c>
      <c r="K162" s="86"/>
      <c r="L162" s="86"/>
      <c r="M162" s="86"/>
      <c r="N162" s="96"/>
      <c r="O162" s="91"/>
      <c r="P162" s="96" t="s">
        <v>33</v>
      </c>
      <c r="Q162" s="91"/>
      <c r="R162" s="96" t="s">
        <v>258</v>
      </c>
      <c r="S162" s="91"/>
      <c r="T162" s="96"/>
      <c r="U162" s="91"/>
      <c r="V162" s="96" t="s">
        <v>665</v>
      </c>
      <c r="W162" s="91"/>
      <c r="X162" s="17"/>
      <c r="Y162" s="17"/>
      <c r="Z162" s="17"/>
      <c r="AA162" s="17"/>
    </row>
    <row r="163" spans="1:27" ht="60" customHeight="1" x14ac:dyDescent="0.2">
      <c r="A163" s="20" t="s">
        <v>26</v>
      </c>
      <c r="B163" s="20" t="s">
        <v>27</v>
      </c>
      <c r="C163" s="94" t="s">
        <v>28</v>
      </c>
      <c r="D163" s="95" t="s">
        <v>28</v>
      </c>
      <c r="E163" s="96">
        <v>3</v>
      </c>
      <c r="F163" s="65"/>
      <c r="G163" s="215" t="s">
        <v>785</v>
      </c>
      <c r="H163" s="97" t="s">
        <v>667</v>
      </c>
      <c r="I163" s="97" t="s">
        <v>795</v>
      </c>
      <c r="J163" s="97" t="s">
        <v>689</v>
      </c>
      <c r="K163" s="86"/>
      <c r="L163" s="86"/>
      <c r="M163" s="86"/>
      <c r="N163" s="96"/>
      <c r="O163" s="91"/>
      <c r="P163" s="96" t="s">
        <v>103</v>
      </c>
      <c r="Q163" s="91"/>
      <c r="R163" s="96" t="s">
        <v>68</v>
      </c>
      <c r="S163" s="91"/>
      <c r="T163" s="96"/>
      <c r="U163" s="91"/>
      <c r="V163" s="96"/>
      <c r="W163" s="91"/>
      <c r="X163" s="17"/>
      <c r="Y163" s="17"/>
      <c r="Z163" s="17"/>
      <c r="AA163" s="17"/>
    </row>
    <row r="164" spans="1:27" ht="60" customHeight="1" x14ac:dyDescent="0.2">
      <c r="A164" s="20" t="s">
        <v>26</v>
      </c>
      <c r="B164" s="20" t="s">
        <v>27</v>
      </c>
      <c r="C164" s="94" t="s">
        <v>28</v>
      </c>
      <c r="D164" s="95" t="s">
        <v>28</v>
      </c>
      <c r="E164" s="96">
        <v>3</v>
      </c>
      <c r="F164" s="65" t="s">
        <v>651</v>
      </c>
      <c r="G164" s="216" t="s">
        <v>796</v>
      </c>
      <c r="H164" s="97"/>
      <c r="I164" s="97" t="s">
        <v>797</v>
      </c>
      <c r="J164" s="97" t="s">
        <v>692</v>
      </c>
      <c r="K164" s="86"/>
      <c r="L164" s="86"/>
      <c r="M164" s="86" t="str">
        <f t="shared" si="2"/>
        <v xml:space="preserve">. </v>
      </c>
      <c r="N164" s="96" t="s">
        <v>444</v>
      </c>
      <c r="O164" s="91"/>
      <c r="P164" s="96" t="s">
        <v>66</v>
      </c>
      <c r="Q164" s="91"/>
      <c r="R164" s="96"/>
      <c r="S164" s="91"/>
      <c r="T164" s="96"/>
      <c r="U164" s="91"/>
      <c r="V164" s="96" t="s">
        <v>693</v>
      </c>
      <c r="W164" s="91"/>
      <c r="X164" s="17" t="s">
        <v>115</v>
      </c>
      <c r="Y164" s="17" t="s">
        <v>740</v>
      </c>
      <c r="Z164" s="17" t="s">
        <v>777</v>
      </c>
      <c r="AA164" s="17" t="s">
        <v>798</v>
      </c>
    </row>
    <row r="165" spans="1:27" ht="60" customHeight="1" x14ac:dyDescent="0.2">
      <c r="A165" s="20" t="s">
        <v>26</v>
      </c>
      <c r="B165" s="20" t="s">
        <v>27</v>
      </c>
      <c r="C165" s="94" t="s">
        <v>28</v>
      </c>
      <c r="D165" s="95" t="s">
        <v>28</v>
      </c>
      <c r="E165" s="96">
        <v>3</v>
      </c>
      <c r="F165" s="65" t="s">
        <v>205</v>
      </c>
      <c r="G165" s="215" t="s">
        <v>796</v>
      </c>
      <c r="H165" s="97" t="s">
        <v>206</v>
      </c>
      <c r="I165" s="97" t="s">
        <v>799</v>
      </c>
      <c r="J165" s="97" t="s">
        <v>696</v>
      </c>
      <c r="K165" s="86"/>
      <c r="L165" s="86"/>
      <c r="M165" s="86" t="str">
        <f t="shared" si="2"/>
        <v xml:space="preserve">. </v>
      </c>
      <c r="N165" s="96"/>
      <c r="O165" s="91"/>
      <c r="P165" s="96" t="s">
        <v>33</v>
      </c>
      <c r="Q165" s="91"/>
      <c r="R165" s="96" t="s">
        <v>146</v>
      </c>
      <c r="S165" s="91"/>
      <c r="T165" s="96"/>
      <c r="U165" s="91"/>
      <c r="V165" s="96" t="s">
        <v>209</v>
      </c>
      <c r="W165" s="91"/>
      <c r="X165" s="17" t="s">
        <v>115</v>
      </c>
      <c r="Y165" s="17" t="s">
        <v>229</v>
      </c>
      <c r="Z165" s="17" t="s">
        <v>229</v>
      </c>
      <c r="AA165" s="17" t="s">
        <v>211</v>
      </c>
    </row>
    <row r="166" spans="1:27" ht="60" customHeight="1" x14ac:dyDescent="0.2">
      <c r="A166" s="20" t="s">
        <v>26</v>
      </c>
      <c r="B166" s="20" t="s">
        <v>27</v>
      </c>
      <c r="C166" s="94" t="s">
        <v>28</v>
      </c>
      <c r="D166" s="95" t="s">
        <v>28</v>
      </c>
      <c r="E166" s="96">
        <v>3</v>
      </c>
      <c r="F166" s="65" t="s">
        <v>651</v>
      </c>
      <c r="G166" s="215" t="s">
        <v>796</v>
      </c>
      <c r="H166" s="97" t="s">
        <v>386</v>
      </c>
      <c r="I166" s="97" t="s">
        <v>800</v>
      </c>
      <c r="J166" s="97" t="s">
        <v>698</v>
      </c>
      <c r="K166" s="86"/>
      <c r="L166" s="86"/>
      <c r="M166" s="86" t="str">
        <f t="shared" si="2"/>
        <v xml:space="preserve">. </v>
      </c>
      <c r="N166" s="96"/>
      <c r="O166" s="91"/>
      <c r="P166" s="96" t="s">
        <v>33</v>
      </c>
      <c r="Q166" s="91"/>
      <c r="R166" s="96" t="s">
        <v>660</v>
      </c>
      <c r="S166" s="91"/>
      <c r="T166" s="96" t="s">
        <v>699</v>
      </c>
      <c r="U166" s="91"/>
      <c r="V166" s="96"/>
      <c r="W166" s="91"/>
      <c r="X166" s="17" t="s">
        <v>115</v>
      </c>
      <c r="Y166" s="17" t="s">
        <v>229</v>
      </c>
      <c r="Z166" s="17" t="s">
        <v>229</v>
      </c>
      <c r="AA166" s="17" t="s">
        <v>801</v>
      </c>
    </row>
    <row r="167" spans="1:27" ht="60" customHeight="1" x14ac:dyDescent="0.2">
      <c r="A167" s="20" t="s">
        <v>26</v>
      </c>
      <c r="B167" s="20" t="s">
        <v>27</v>
      </c>
      <c r="C167" s="94" t="s">
        <v>28</v>
      </c>
      <c r="D167" s="95" t="s">
        <v>28</v>
      </c>
      <c r="E167" s="96">
        <v>3</v>
      </c>
      <c r="F167" s="65" t="s">
        <v>651</v>
      </c>
      <c r="G167" s="215" t="s">
        <v>796</v>
      </c>
      <c r="H167" s="97" t="s">
        <v>180</v>
      </c>
      <c r="I167" s="97" t="s">
        <v>802</v>
      </c>
      <c r="J167" s="97" t="s">
        <v>702</v>
      </c>
      <c r="K167" s="86"/>
      <c r="L167" s="86"/>
      <c r="M167" s="86" t="str">
        <f t="shared" si="2"/>
        <v xml:space="preserve">. </v>
      </c>
      <c r="N167" s="96"/>
      <c r="O167" s="91"/>
      <c r="P167" s="96" t="s">
        <v>33</v>
      </c>
      <c r="Q167" s="91"/>
      <c r="R167" s="96" t="s">
        <v>258</v>
      </c>
      <c r="S167" s="91"/>
      <c r="T167" s="96"/>
      <c r="U167" s="91"/>
      <c r="V167" s="96" t="s">
        <v>665</v>
      </c>
      <c r="W167" s="91"/>
      <c r="X167" s="17" t="s">
        <v>115</v>
      </c>
      <c r="Y167" s="17" t="s">
        <v>229</v>
      </c>
      <c r="Z167" s="17" t="s">
        <v>229</v>
      </c>
      <c r="AA167" s="17" t="s">
        <v>703</v>
      </c>
    </row>
    <row r="168" spans="1:27" ht="60" customHeight="1" x14ac:dyDescent="0.2">
      <c r="A168" s="20" t="s">
        <v>26</v>
      </c>
      <c r="B168" s="20" t="s">
        <v>27</v>
      </c>
      <c r="C168" s="94" t="s">
        <v>28</v>
      </c>
      <c r="D168" s="95" t="s">
        <v>28</v>
      </c>
      <c r="E168" s="96">
        <v>3</v>
      </c>
      <c r="F168" s="65"/>
      <c r="G168" s="216" t="s">
        <v>803</v>
      </c>
      <c r="H168" s="97"/>
      <c r="I168" s="97" t="s">
        <v>804</v>
      </c>
      <c r="J168" s="97" t="s">
        <v>805</v>
      </c>
      <c r="K168" s="86"/>
      <c r="L168" s="86"/>
      <c r="M168" s="86" t="str">
        <f t="shared" si="2"/>
        <v xml:space="preserve">. </v>
      </c>
      <c r="N168" s="96" t="s">
        <v>32</v>
      </c>
      <c r="O168" s="91"/>
      <c r="P168" s="96" t="s">
        <v>66</v>
      </c>
      <c r="Q168" s="91"/>
      <c r="R168" s="96"/>
      <c r="S168" s="91"/>
      <c r="T168" s="96"/>
      <c r="U168" s="91"/>
      <c r="V168" s="96" t="s">
        <v>806</v>
      </c>
      <c r="W168" s="91"/>
      <c r="X168" s="17" t="s">
        <v>115</v>
      </c>
      <c r="Y168" s="17" t="s">
        <v>777</v>
      </c>
      <c r="Z168" s="17" t="s">
        <v>777</v>
      </c>
      <c r="AA168" s="17" t="s">
        <v>807</v>
      </c>
    </row>
    <row r="169" spans="1:27" ht="60" customHeight="1" x14ac:dyDescent="0.2">
      <c r="A169" s="20" t="s">
        <v>26</v>
      </c>
      <c r="B169" s="20" t="s">
        <v>27</v>
      </c>
      <c r="C169" s="94" t="s">
        <v>28</v>
      </c>
      <c r="D169" s="95" t="s">
        <v>28</v>
      </c>
      <c r="E169" s="96">
        <v>3</v>
      </c>
      <c r="F169" s="65" t="s">
        <v>808</v>
      </c>
      <c r="G169" s="215" t="s">
        <v>803</v>
      </c>
      <c r="H169" s="97" t="s">
        <v>809</v>
      </c>
      <c r="I169" s="97" t="s">
        <v>810</v>
      </c>
      <c r="J169" s="97" t="s">
        <v>811</v>
      </c>
      <c r="K169" s="86" t="s">
        <v>31</v>
      </c>
      <c r="L169" s="86" t="s">
        <v>812</v>
      </c>
      <c r="M169" s="86" t="str">
        <f t="shared" si="2"/>
        <v>MESSAGE - HEADER. Transport charges/ Method of Payment</v>
      </c>
      <c r="N169" s="96"/>
      <c r="O169" s="91"/>
      <c r="P169" s="96" t="s">
        <v>33</v>
      </c>
      <c r="Q169" s="91" t="s">
        <v>66</v>
      </c>
      <c r="R169" s="96" t="s">
        <v>134</v>
      </c>
      <c r="S169" s="91" t="s">
        <v>134</v>
      </c>
      <c r="T169" s="96" t="s">
        <v>813</v>
      </c>
      <c r="U169" s="91" t="s">
        <v>813</v>
      </c>
      <c r="V169" s="96"/>
      <c r="W169" s="91" t="s">
        <v>814</v>
      </c>
      <c r="X169" s="17" t="s">
        <v>36</v>
      </c>
      <c r="Y169" s="17" t="s">
        <v>229</v>
      </c>
      <c r="Z169" s="17" t="s">
        <v>229</v>
      </c>
      <c r="AA169" s="17" t="s">
        <v>815</v>
      </c>
    </row>
    <row r="170" spans="1:27" ht="60" customHeight="1" x14ac:dyDescent="0.2">
      <c r="A170" s="20" t="s">
        <v>26</v>
      </c>
      <c r="B170" s="20" t="s">
        <v>27</v>
      </c>
      <c r="C170" s="94" t="s">
        <v>28</v>
      </c>
      <c r="D170" s="95" t="s">
        <v>28</v>
      </c>
      <c r="E170" s="96">
        <v>3</v>
      </c>
      <c r="F170" s="65"/>
      <c r="G170" s="216" t="s">
        <v>816</v>
      </c>
      <c r="H170" s="97"/>
      <c r="I170" s="97" t="s">
        <v>817</v>
      </c>
      <c r="J170" s="97" t="s">
        <v>706</v>
      </c>
      <c r="K170" s="86"/>
      <c r="L170" s="86"/>
      <c r="M170" s="86" t="str">
        <f t="shared" si="2"/>
        <v xml:space="preserve">. </v>
      </c>
      <c r="N170" s="96" t="s">
        <v>32</v>
      </c>
      <c r="O170" s="91"/>
      <c r="P170" s="96" t="s">
        <v>66</v>
      </c>
      <c r="Q170" s="91"/>
      <c r="R170" s="96"/>
      <c r="S170" s="91"/>
      <c r="T170" s="96"/>
      <c r="U170" s="91"/>
      <c r="V170" s="96" t="s">
        <v>818</v>
      </c>
      <c r="W170" s="91"/>
      <c r="X170" s="17" t="s">
        <v>115</v>
      </c>
      <c r="Y170" s="17" t="s">
        <v>777</v>
      </c>
      <c r="Z170" s="17" t="s">
        <v>777</v>
      </c>
      <c r="AA170" s="17" t="s">
        <v>819</v>
      </c>
    </row>
    <row r="171" spans="1:27" ht="60" customHeight="1" x14ac:dyDescent="0.2">
      <c r="A171" s="20" t="s">
        <v>26</v>
      </c>
      <c r="B171" s="20" t="s">
        <v>27</v>
      </c>
      <c r="C171" s="94" t="s">
        <v>709</v>
      </c>
      <c r="D171" s="95" t="s">
        <v>28</v>
      </c>
      <c r="E171" s="96">
        <v>3</v>
      </c>
      <c r="F171" s="65" t="s">
        <v>710</v>
      </c>
      <c r="G171" s="215" t="s">
        <v>816</v>
      </c>
      <c r="H171" s="97" t="s">
        <v>180</v>
      </c>
      <c r="I171" s="97" t="s">
        <v>820</v>
      </c>
      <c r="J171" s="97" t="s">
        <v>712</v>
      </c>
      <c r="K171" s="86" t="s">
        <v>821</v>
      </c>
      <c r="L171" s="86" t="s">
        <v>713</v>
      </c>
      <c r="M171" s="86" t="str">
        <f t="shared" si="2"/>
        <v>MESSAGE - GOODS ITEM. Commercial Reference Number</v>
      </c>
      <c r="N171" s="96"/>
      <c r="O171" s="91"/>
      <c r="P171" s="96" t="s">
        <v>33</v>
      </c>
      <c r="Q171" s="91" t="s">
        <v>66</v>
      </c>
      <c r="R171" s="96" t="s">
        <v>258</v>
      </c>
      <c r="S171" s="91" t="s">
        <v>258</v>
      </c>
      <c r="T171" s="96"/>
      <c r="U171" s="91"/>
      <c r="V171" s="96" t="s">
        <v>81</v>
      </c>
      <c r="W171" s="91" t="s">
        <v>714</v>
      </c>
      <c r="X171" s="17" t="s">
        <v>36</v>
      </c>
      <c r="Y171" s="17" t="s">
        <v>229</v>
      </c>
      <c r="Z171" s="17" t="s">
        <v>229</v>
      </c>
      <c r="AA171" s="17" t="s">
        <v>822</v>
      </c>
    </row>
    <row r="172" spans="1:27" ht="60" customHeight="1" x14ac:dyDescent="0.2">
      <c r="A172" s="20" t="s">
        <v>26</v>
      </c>
      <c r="B172" s="20" t="s">
        <v>27</v>
      </c>
      <c r="C172" s="94" t="s">
        <v>709</v>
      </c>
      <c r="D172" s="95" t="s">
        <v>28</v>
      </c>
      <c r="E172" s="96">
        <v>3</v>
      </c>
      <c r="F172" s="65"/>
      <c r="G172" s="216" t="s">
        <v>823</v>
      </c>
      <c r="H172" s="97"/>
      <c r="I172" s="97" t="s">
        <v>824</v>
      </c>
      <c r="J172" s="97" t="s">
        <v>825</v>
      </c>
      <c r="K172" s="86" t="s">
        <v>821</v>
      </c>
      <c r="L172" s="86"/>
      <c r="M172" s="86" t="str">
        <f t="shared" si="2"/>
        <v xml:space="preserve">MESSAGE - GOODS ITEM. </v>
      </c>
      <c r="N172" s="96" t="s">
        <v>463</v>
      </c>
      <c r="O172" s="91" t="s">
        <v>316</v>
      </c>
      <c r="P172" s="96" t="s">
        <v>33</v>
      </c>
      <c r="Q172" s="91" t="s">
        <v>33</v>
      </c>
      <c r="R172" s="96"/>
      <c r="S172" s="91"/>
      <c r="T172" s="96"/>
      <c r="U172" s="91"/>
      <c r="V172" s="96" t="s">
        <v>826</v>
      </c>
      <c r="W172" s="91" t="s">
        <v>827</v>
      </c>
      <c r="X172" s="17" t="s">
        <v>36</v>
      </c>
      <c r="Y172" s="17" t="s">
        <v>37</v>
      </c>
      <c r="Z172" s="17" t="s">
        <v>147</v>
      </c>
      <c r="AA172" s="17"/>
    </row>
    <row r="173" spans="1:27" ht="60" customHeight="1" x14ac:dyDescent="0.2">
      <c r="A173" s="20" t="s">
        <v>26</v>
      </c>
      <c r="B173" s="20" t="s">
        <v>27</v>
      </c>
      <c r="C173" s="94" t="s">
        <v>28</v>
      </c>
      <c r="D173" s="95" t="s">
        <v>28</v>
      </c>
      <c r="E173" s="96">
        <v>3</v>
      </c>
      <c r="F173" s="65" t="s">
        <v>205</v>
      </c>
      <c r="G173" s="215" t="s">
        <v>823</v>
      </c>
      <c r="H173" s="97" t="s">
        <v>206</v>
      </c>
      <c r="I173" s="97" t="s">
        <v>828</v>
      </c>
      <c r="J173" s="97" t="s">
        <v>829</v>
      </c>
      <c r="K173" s="86"/>
      <c r="L173" s="86"/>
      <c r="M173" s="86" t="str">
        <f t="shared" si="2"/>
        <v xml:space="preserve">. </v>
      </c>
      <c r="N173" s="96"/>
      <c r="O173" s="91"/>
      <c r="P173" s="96" t="s">
        <v>33</v>
      </c>
      <c r="Q173" s="91"/>
      <c r="R173" s="96" t="s">
        <v>146</v>
      </c>
      <c r="S173" s="91"/>
      <c r="T173" s="96"/>
      <c r="U173" s="91"/>
      <c r="V173" s="96" t="s">
        <v>209</v>
      </c>
      <c r="W173" s="91"/>
      <c r="X173" s="17" t="s">
        <v>115</v>
      </c>
      <c r="Y173" s="17" t="s">
        <v>210</v>
      </c>
      <c r="Z173" s="17" t="s">
        <v>117</v>
      </c>
      <c r="AA173" s="17" t="s">
        <v>211</v>
      </c>
    </row>
    <row r="174" spans="1:27" ht="60" customHeight="1" x14ac:dyDescent="0.2">
      <c r="A174" s="20" t="s">
        <v>26</v>
      </c>
      <c r="B174" s="20" t="s">
        <v>27</v>
      </c>
      <c r="C174" s="94" t="s">
        <v>28</v>
      </c>
      <c r="D174" s="95" t="s">
        <v>28</v>
      </c>
      <c r="E174" s="96">
        <v>3</v>
      </c>
      <c r="F174" s="65" t="s">
        <v>830</v>
      </c>
      <c r="G174" s="215" t="s">
        <v>823</v>
      </c>
      <c r="H174" s="97" t="s">
        <v>831</v>
      </c>
      <c r="I174" s="97" t="s">
        <v>832</v>
      </c>
      <c r="J174" s="97" t="s">
        <v>833</v>
      </c>
      <c r="K174" s="86" t="s">
        <v>821</v>
      </c>
      <c r="L174" s="86" t="s">
        <v>325</v>
      </c>
      <c r="M174" s="86" t="str">
        <f t="shared" si="2"/>
        <v>MESSAGE - GOODS ITEM. Item number</v>
      </c>
      <c r="N174" s="96"/>
      <c r="O174" s="91"/>
      <c r="P174" s="96" t="s">
        <v>33</v>
      </c>
      <c r="Q174" s="91" t="s">
        <v>33</v>
      </c>
      <c r="R174" s="96" t="s">
        <v>146</v>
      </c>
      <c r="S174" s="91" t="s">
        <v>146</v>
      </c>
      <c r="T174" s="96"/>
      <c r="U174" s="91"/>
      <c r="V174" s="96" t="s">
        <v>834</v>
      </c>
      <c r="W174" s="91" t="s">
        <v>835</v>
      </c>
      <c r="X174" s="17" t="s">
        <v>36</v>
      </c>
      <c r="Y174" s="17" t="s">
        <v>37</v>
      </c>
      <c r="Z174" s="17" t="s">
        <v>147</v>
      </c>
      <c r="AA174" s="17" t="s">
        <v>836</v>
      </c>
    </row>
    <row r="175" spans="1:27" ht="60" customHeight="1" x14ac:dyDescent="0.2">
      <c r="A175" s="20" t="s">
        <v>26</v>
      </c>
      <c r="B175" s="34" t="s">
        <v>27</v>
      </c>
      <c r="C175" s="100" t="s">
        <v>28</v>
      </c>
      <c r="D175" s="101" t="s">
        <v>28</v>
      </c>
      <c r="E175" s="96">
        <v>3</v>
      </c>
      <c r="F175" s="65" t="s">
        <v>837</v>
      </c>
      <c r="G175" s="215" t="s">
        <v>823</v>
      </c>
      <c r="H175" s="97" t="s">
        <v>49</v>
      </c>
      <c r="I175" s="97" t="s">
        <v>838</v>
      </c>
      <c r="J175" s="97" t="s">
        <v>839</v>
      </c>
      <c r="K175" s="86" t="s">
        <v>821</v>
      </c>
      <c r="L175" s="86" t="s">
        <v>52</v>
      </c>
      <c r="M175" s="86" t="str">
        <f t="shared" si="2"/>
        <v>MESSAGE - GOODS ITEM. Type of declaration</v>
      </c>
      <c r="N175" s="96"/>
      <c r="O175" s="91"/>
      <c r="P175" s="96" t="s">
        <v>66</v>
      </c>
      <c r="Q175" s="91" t="s">
        <v>66</v>
      </c>
      <c r="R175" s="96" t="s">
        <v>53</v>
      </c>
      <c r="S175" s="91" t="s">
        <v>54</v>
      </c>
      <c r="T175" s="96" t="s">
        <v>55</v>
      </c>
      <c r="U175" s="91" t="s">
        <v>55</v>
      </c>
      <c r="V175" s="96" t="s">
        <v>840</v>
      </c>
      <c r="W175" s="91" t="s">
        <v>841</v>
      </c>
      <c r="X175" s="17" t="s">
        <v>46</v>
      </c>
      <c r="Y175" s="17" t="s">
        <v>37</v>
      </c>
      <c r="Z175" s="17" t="s">
        <v>147</v>
      </c>
      <c r="AA175" s="17" t="s">
        <v>842</v>
      </c>
    </row>
    <row r="176" spans="1:27" ht="60" customHeight="1" x14ac:dyDescent="0.2">
      <c r="A176" s="20" t="s">
        <v>26</v>
      </c>
      <c r="B176" s="20" t="s">
        <v>27</v>
      </c>
      <c r="C176" s="100" t="s">
        <v>28</v>
      </c>
      <c r="D176" s="101" t="s">
        <v>28</v>
      </c>
      <c r="E176" s="96">
        <v>3</v>
      </c>
      <c r="F176" s="65" t="s">
        <v>89</v>
      </c>
      <c r="G176" s="215" t="s">
        <v>823</v>
      </c>
      <c r="H176" s="97" t="s">
        <v>90</v>
      </c>
      <c r="I176" s="97" t="s">
        <v>843</v>
      </c>
      <c r="J176" s="97" t="s">
        <v>844</v>
      </c>
      <c r="K176" s="86" t="s">
        <v>821</v>
      </c>
      <c r="L176" s="86" t="s">
        <v>93</v>
      </c>
      <c r="M176" s="86" t="str">
        <f t="shared" si="2"/>
        <v>MESSAGE - GOODS ITEM. Country of dispatch/export code</v>
      </c>
      <c r="N176" s="96"/>
      <c r="O176" s="91"/>
      <c r="P176" s="96" t="s">
        <v>66</v>
      </c>
      <c r="Q176" s="91" t="s">
        <v>66</v>
      </c>
      <c r="R176" s="96" t="s">
        <v>94</v>
      </c>
      <c r="S176" s="91" t="s">
        <v>94</v>
      </c>
      <c r="T176" s="96" t="s">
        <v>95</v>
      </c>
      <c r="U176" s="91" t="s">
        <v>95</v>
      </c>
      <c r="V176" s="96" t="s">
        <v>96</v>
      </c>
      <c r="W176" s="91" t="s">
        <v>97</v>
      </c>
      <c r="X176" s="17" t="s">
        <v>36</v>
      </c>
      <c r="Y176" s="17" t="s">
        <v>37</v>
      </c>
      <c r="Z176" s="17" t="s">
        <v>147</v>
      </c>
      <c r="AA176" s="17" t="s">
        <v>728</v>
      </c>
    </row>
    <row r="177" spans="1:27" ht="60" customHeight="1" x14ac:dyDescent="0.2">
      <c r="A177" s="20" t="s">
        <v>26</v>
      </c>
      <c r="B177" s="20" t="s">
        <v>27</v>
      </c>
      <c r="C177" s="100" t="s">
        <v>28</v>
      </c>
      <c r="D177" s="101" t="s">
        <v>28</v>
      </c>
      <c r="E177" s="96">
        <v>3</v>
      </c>
      <c r="F177" s="65" t="s">
        <v>362</v>
      </c>
      <c r="G177" s="215" t="s">
        <v>823</v>
      </c>
      <c r="H177" s="97" t="s">
        <v>363</v>
      </c>
      <c r="I177" s="97" t="s">
        <v>845</v>
      </c>
      <c r="J177" s="97" t="s">
        <v>846</v>
      </c>
      <c r="K177" s="86" t="s">
        <v>821</v>
      </c>
      <c r="L177" s="86" t="s">
        <v>366</v>
      </c>
      <c r="M177" s="86" t="str">
        <f t="shared" si="2"/>
        <v>MESSAGE - GOODS ITEM. Country of destination code</v>
      </c>
      <c r="N177" s="96"/>
      <c r="O177" s="91"/>
      <c r="P177" s="96" t="s">
        <v>66</v>
      </c>
      <c r="Q177" s="91" t="s">
        <v>66</v>
      </c>
      <c r="R177" s="96" t="s">
        <v>94</v>
      </c>
      <c r="S177" s="91" t="s">
        <v>94</v>
      </c>
      <c r="T177" s="96" t="s">
        <v>95</v>
      </c>
      <c r="U177" s="91" t="s">
        <v>95</v>
      </c>
      <c r="V177" s="96" t="s">
        <v>367</v>
      </c>
      <c r="W177" s="91" t="s">
        <v>847</v>
      </c>
      <c r="X177" s="17" t="s">
        <v>36</v>
      </c>
      <c r="Y177" s="17" t="s">
        <v>37</v>
      </c>
      <c r="Z177" s="17" t="s">
        <v>147</v>
      </c>
      <c r="AA177" s="17" t="s">
        <v>848</v>
      </c>
    </row>
    <row r="178" spans="1:27" ht="60" customHeight="1" x14ac:dyDescent="0.2">
      <c r="A178" s="20" t="s">
        <v>26</v>
      </c>
      <c r="B178" s="20" t="s">
        <v>27</v>
      </c>
      <c r="C178" s="100" t="s">
        <v>28</v>
      </c>
      <c r="D178" s="101" t="s">
        <v>28</v>
      </c>
      <c r="E178" s="96">
        <v>4</v>
      </c>
      <c r="F178" s="65" t="s">
        <v>419</v>
      </c>
      <c r="G178" s="216" t="s">
        <v>849</v>
      </c>
      <c r="H178" s="97"/>
      <c r="I178" s="97" t="s">
        <v>850</v>
      </c>
      <c r="J178" s="97" t="s">
        <v>422</v>
      </c>
      <c r="K178" s="86" t="s">
        <v>851</v>
      </c>
      <c r="L178" s="86"/>
      <c r="M178" s="86" t="str">
        <f t="shared" si="2"/>
        <v xml:space="preserve">MESSAGE - GOODS ITEM - (CONSIGNEE) TRADER. </v>
      </c>
      <c r="N178" s="96" t="s">
        <v>32</v>
      </c>
      <c r="O178" s="91" t="s">
        <v>32</v>
      </c>
      <c r="P178" s="96" t="s">
        <v>66</v>
      </c>
      <c r="Q178" s="91" t="s">
        <v>66</v>
      </c>
      <c r="R178" s="96"/>
      <c r="S178" s="91"/>
      <c r="T178" s="96"/>
      <c r="U178" s="91"/>
      <c r="V178" s="96" t="s">
        <v>852</v>
      </c>
      <c r="W178" s="91" t="s">
        <v>853</v>
      </c>
      <c r="X178" s="17" t="s">
        <v>405</v>
      </c>
      <c r="Y178" s="17" t="s">
        <v>37</v>
      </c>
      <c r="Z178" s="17" t="s">
        <v>147</v>
      </c>
      <c r="AA178" s="17" t="s">
        <v>854</v>
      </c>
    </row>
    <row r="179" spans="1:27" ht="60" customHeight="1" x14ac:dyDescent="0.2">
      <c r="A179" s="20" t="s">
        <v>26</v>
      </c>
      <c r="B179" s="20" t="s">
        <v>27</v>
      </c>
      <c r="C179" s="100" t="s">
        <v>28</v>
      </c>
      <c r="D179" s="101" t="s">
        <v>28</v>
      </c>
      <c r="E179" s="96">
        <v>4</v>
      </c>
      <c r="F179" s="65" t="s">
        <v>427</v>
      </c>
      <c r="G179" s="215" t="s">
        <v>849</v>
      </c>
      <c r="H179" s="97" t="s">
        <v>240</v>
      </c>
      <c r="I179" s="97" t="s">
        <v>855</v>
      </c>
      <c r="J179" s="97" t="s">
        <v>429</v>
      </c>
      <c r="K179" s="86" t="s">
        <v>851</v>
      </c>
      <c r="L179" s="86" t="s">
        <v>243</v>
      </c>
      <c r="M179" s="86" t="str">
        <f t="shared" si="2"/>
        <v>MESSAGE - GOODS ITEM - (CONSIGNEE) TRADER. TIN</v>
      </c>
      <c r="N179" s="96"/>
      <c r="O179" s="91"/>
      <c r="P179" s="96" t="s">
        <v>103</v>
      </c>
      <c r="Q179" s="91" t="s">
        <v>103</v>
      </c>
      <c r="R179" s="96" t="s">
        <v>244</v>
      </c>
      <c r="S179" s="91" t="s">
        <v>244</v>
      </c>
      <c r="T179" s="96"/>
      <c r="U179" s="91"/>
      <c r="V179" s="96" t="s">
        <v>430</v>
      </c>
      <c r="W179" s="91"/>
      <c r="X179" s="17" t="s">
        <v>36</v>
      </c>
      <c r="Y179" s="17" t="s">
        <v>229</v>
      </c>
      <c r="Z179" s="17" t="s">
        <v>229</v>
      </c>
      <c r="AA179" s="17" t="s">
        <v>856</v>
      </c>
    </row>
    <row r="180" spans="1:27" ht="60" customHeight="1" x14ac:dyDescent="0.2">
      <c r="A180" s="20" t="s">
        <v>26</v>
      </c>
      <c r="B180" s="20" t="s">
        <v>27</v>
      </c>
      <c r="C180" s="100" t="s">
        <v>28</v>
      </c>
      <c r="D180" s="101" t="s">
        <v>28</v>
      </c>
      <c r="E180" s="96">
        <v>4</v>
      </c>
      <c r="F180" s="65" t="s">
        <v>419</v>
      </c>
      <c r="G180" s="215" t="s">
        <v>849</v>
      </c>
      <c r="H180" s="97" t="s">
        <v>255</v>
      </c>
      <c r="I180" s="97" t="s">
        <v>857</v>
      </c>
      <c r="J180" s="97" t="s">
        <v>433</v>
      </c>
      <c r="K180" s="86" t="s">
        <v>851</v>
      </c>
      <c r="L180" s="86" t="s">
        <v>255</v>
      </c>
      <c r="M180" s="86" t="str">
        <f t="shared" si="2"/>
        <v>MESSAGE - GOODS ITEM - (CONSIGNEE) TRADER. Name</v>
      </c>
      <c r="N180" s="96"/>
      <c r="O180" s="91"/>
      <c r="P180" s="96" t="s">
        <v>33</v>
      </c>
      <c r="Q180" s="91" t="s">
        <v>33</v>
      </c>
      <c r="R180" s="96" t="s">
        <v>258</v>
      </c>
      <c r="S180" s="91" t="s">
        <v>68</v>
      </c>
      <c r="T180" s="96"/>
      <c r="U180" s="91"/>
      <c r="V180" s="96" t="s">
        <v>259</v>
      </c>
      <c r="W180" s="91"/>
      <c r="X180" s="17" t="s">
        <v>46</v>
      </c>
      <c r="Y180" s="17" t="s">
        <v>37</v>
      </c>
      <c r="Z180" s="17" t="s">
        <v>260</v>
      </c>
      <c r="AA180" s="17"/>
    </row>
    <row r="181" spans="1:27" ht="60" customHeight="1" x14ac:dyDescent="0.2">
      <c r="A181" s="20" t="s">
        <v>26</v>
      </c>
      <c r="B181" s="20" t="s">
        <v>27</v>
      </c>
      <c r="C181" s="100" t="s">
        <v>28</v>
      </c>
      <c r="D181" s="101" t="s">
        <v>28</v>
      </c>
      <c r="E181" s="96">
        <v>5</v>
      </c>
      <c r="F181" s="65"/>
      <c r="G181" s="216" t="s">
        <v>858</v>
      </c>
      <c r="H181" s="97"/>
      <c r="I181" s="97" t="s">
        <v>859</v>
      </c>
      <c r="J181" s="97" t="s">
        <v>263</v>
      </c>
      <c r="K181" s="86"/>
      <c r="L181" s="86"/>
      <c r="M181" s="86" t="str">
        <f t="shared" si="2"/>
        <v xml:space="preserve">. </v>
      </c>
      <c r="N181" s="96" t="s">
        <v>32</v>
      </c>
      <c r="O181" s="91"/>
      <c r="P181" s="96" t="s">
        <v>33</v>
      </c>
      <c r="Q181" s="91"/>
      <c r="R181" s="96"/>
      <c r="S181" s="91"/>
      <c r="T181" s="96"/>
      <c r="U181" s="91"/>
      <c r="V181" s="96"/>
      <c r="W181" s="91"/>
      <c r="X181" s="17" t="s">
        <v>115</v>
      </c>
      <c r="Y181" s="17" t="s">
        <v>264</v>
      </c>
      <c r="Z181" s="17" t="s">
        <v>264</v>
      </c>
      <c r="AA181" s="17"/>
    </row>
    <row r="182" spans="1:27" ht="60" customHeight="1" x14ac:dyDescent="0.2">
      <c r="A182" s="20" t="s">
        <v>26</v>
      </c>
      <c r="B182" s="20" t="s">
        <v>27</v>
      </c>
      <c r="C182" s="100" t="s">
        <v>28</v>
      </c>
      <c r="D182" s="101" t="s">
        <v>28</v>
      </c>
      <c r="E182" s="96">
        <v>5</v>
      </c>
      <c r="F182" s="65" t="s">
        <v>419</v>
      </c>
      <c r="G182" s="215" t="s">
        <v>858</v>
      </c>
      <c r="H182" s="97" t="s">
        <v>265</v>
      </c>
      <c r="I182" s="97" t="s">
        <v>860</v>
      </c>
      <c r="J182" s="97" t="s">
        <v>267</v>
      </c>
      <c r="K182" s="86" t="s">
        <v>851</v>
      </c>
      <c r="L182" s="86" t="s">
        <v>265</v>
      </c>
      <c r="M182" s="86" t="str">
        <f t="shared" si="2"/>
        <v>MESSAGE - GOODS ITEM - (CONSIGNEE) TRADER. Street and number</v>
      </c>
      <c r="N182" s="96"/>
      <c r="O182" s="91"/>
      <c r="P182" s="96" t="s">
        <v>33</v>
      </c>
      <c r="Q182" s="91" t="s">
        <v>33</v>
      </c>
      <c r="R182" s="96" t="s">
        <v>258</v>
      </c>
      <c r="S182" s="91" t="s">
        <v>68</v>
      </c>
      <c r="T182" s="96"/>
      <c r="U182" s="91"/>
      <c r="V182" s="96" t="s">
        <v>259</v>
      </c>
      <c r="W182" s="91"/>
      <c r="X182" s="17" t="s">
        <v>46</v>
      </c>
      <c r="Y182" s="17" t="s">
        <v>37</v>
      </c>
      <c r="Z182" s="17" t="s">
        <v>268</v>
      </c>
      <c r="AA182" s="17"/>
    </row>
    <row r="183" spans="1:27" ht="60" customHeight="1" x14ac:dyDescent="0.2">
      <c r="A183" s="20" t="s">
        <v>26</v>
      </c>
      <c r="B183" s="20" t="s">
        <v>27</v>
      </c>
      <c r="C183" s="100" t="s">
        <v>28</v>
      </c>
      <c r="D183" s="101" t="s">
        <v>28</v>
      </c>
      <c r="E183" s="96">
        <v>5</v>
      </c>
      <c r="F183" s="65" t="s">
        <v>419</v>
      </c>
      <c r="G183" s="215" t="s">
        <v>858</v>
      </c>
      <c r="H183" s="97" t="s">
        <v>269</v>
      </c>
      <c r="I183" s="97" t="s">
        <v>861</v>
      </c>
      <c r="J183" s="97" t="s">
        <v>271</v>
      </c>
      <c r="K183" s="86" t="s">
        <v>851</v>
      </c>
      <c r="L183" s="86" t="s">
        <v>862</v>
      </c>
      <c r="M183" s="86" t="str">
        <f t="shared" si="2"/>
        <v>MESSAGE - GOODS ITEM - (CONSIGNEE) TRADER. Postal code</v>
      </c>
      <c r="N183" s="96"/>
      <c r="O183" s="91"/>
      <c r="P183" s="96" t="s">
        <v>66</v>
      </c>
      <c r="Q183" s="91" t="s">
        <v>33</v>
      </c>
      <c r="R183" s="96" t="s">
        <v>244</v>
      </c>
      <c r="S183" s="91" t="s">
        <v>54</v>
      </c>
      <c r="T183" s="96"/>
      <c r="U183" s="91"/>
      <c r="V183" s="96" t="s">
        <v>273</v>
      </c>
      <c r="W183" s="91"/>
      <c r="X183" s="17" t="s">
        <v>46</v>
      </c>
      <c r="Y183" s="17" t="s">
        <v>37</v>
      </c>
      <c r="Z183" s="17" t="s">
        <v>274</v>
      </c>
      <c r="AA183" s="17" t="s">
        <v>275</v>
      </c>
    </row>
    <row r="184" spans="1:27" ht="60" customHeight="1" x14ac:dyDescent="0.2">
      <c r="A184" s="20" t="s">
        <v>26</v>
      </c>
      <c r="B184" s="20" t="s">
        <v>27</v>
      </c>
      <c r="C184" s="100" t="s">
        <v>28</v>
      </c>
      <c r="D184" s="101" t="s">
        <v>28</v>
      </c>
      <c r="E184" s="96">
        <v>5</v>
      </c>
      <c r="F184" s="65" t="s">
        <v>419</v>
      </c>
      <c r="G184" s="215" t="s">
        <v>858</v>
      </c>
      <c r="H184" s="97" t="s">
        <v>276</v>
      </c>
      <c r="I184" s="97" t="s">
        <v>863</v>
      </c>
      <c r="J184" s="97" t="s">
        <v>278</v>
      </c>
      <c r="K184" s="86" t="s">
        <v>851</v>
      </c>
      <c r="L184" s="86" t="s">
        <v>276</v>
      </c>
      <c r="M184" s="86" t="str">
        <f t="shared" si="2"/>
        <v>MESSAGE - GOODS ITEM - (CONSIGNEE) TRADER. City</v>
      </c>
      <c r="N184" s="96"/>
      <c r="O184" s="91"/>
      <c r="P184" s="96" t="s">
        <v>33</v>
      </c>
      <c r="Q184" s="91" t="s">
        <v>33</v>
      </c>
      <c r="R184" s="96" t="s">
        <v>68</v>
      </c>
      <c r="S184" s="91" t="s">
        <v>68</v>
      </c>
      <c r="T184" s="96"/>
      <c r="U184" s="91"/>
      <c r="V184" s="96"/>
      <c r="W184" s="91"/>
      <c r="X184" s="17" t="s">
        <v>36</v>
      </c>
      <c r="Y184" s="17" t="s">
        <v>37</v>
      </c>
      <c r="Z184" s="17" t="s">
        <v>38</v>
      </c>
      <c r="AA184" s="17"/>
    </row>
    <row r="185" spans="1:27" ht="60" customHeight="1" x14ac:dyDescent="0.2">
      <c r="A185" s="20" t="s">
        <v>26</v>
      </c>
      <c r="B185" s="20" t="s">
        <v>27</v>
      </c>
      <c r="C185" s="100" t="s">
        <v>28</v>
      </c>
      <c r="D185" s="101" t="s">
        <v>28</v>
      </c>
      <c r="E185" s="96">
        <v>5</v>
      </c>
      <c r="F185" s="65" t="s">
        <v>419</v>
      </c>
      <c r="G185" s="215" t="s">
        <v>858</v>
      </c>
      <c r="H185" s="97" t="s">
        <v>279</v>
      </c>
      <c r="I185" s="97" t="s">
        <v>864</v>
      </c>
      <c r="J185" s="97" t="s">
        <v>281</v>
      </c>
      <c r="K185" s="86" t="s">
        <v>851</v>
      </c>
      <c r="L185" s="86" t="s">
        <v>282</v>
      </c>
      <c r="M185" s="86" t="str">
        <f t="shared" si="2"/>
        <v>MESSAGE - GOODS ITEM - (CONSIGNEE) TRADER. Country code</v>
      </c>
      <c r="N185" s="96"/>
      <c r="O185" s="91"/>
      <c r="P185" s="96" t="s">
        <v>33</v>
      </c>
      <c r="Q185" s="91" t="s">
        <v>33</v>
      </c>
      <c r="R185" s="96" t="s">
        <v>94</v>
      </c>
      <c r="S185" s="91" t="s">
        <v>94</v>
      </c>
      <c r="T185" s="96" t="s">
        <v>95</v>
      </c>
      <c r="U185" s="91" t="s">
        <v>95</v>
      </c>
      <c r="V185" s="96"/>
      <c r="W185" s="91"/>
      <c r="X185" s="17" t="s">
        <v>36</v>
      </c>
      <c r="Y185" s="17" t="s">
        <v>37</v>
      </c>
      <c r="Z185" s="17" t="s">
        <v>38</v>
      </c>
      <c r="AA185" s="17"/>
    </row>
    <row r="186" spans="1:27" ht="60" customHeight="1" x14ac:dyDescent="0.2">
      <c r="A186" s="20" t="s">
        <v>26</v>
      </c>
      <c r="B186" s="20" t="s">
        <v>27</v>
      </c>
      <c r="C186" s="94" t="s">
        <v>28</v>
      </c>
      <c r="D186" s="95" t="s">
        <v>28</v>
      </c>
      <c r="E186" s="96">
        <v>4</v>
      </c>
      <c r="F186" s="65" t="s">
        <v>440</v>
      </c>
      <c r="G186" s="216" t="s">
        <v>865</v>
      </c>
      <c r="H186" s="97"/>
      <c r="I186" s="97" t="s">
        <v>866</v>
      </c>
      <c r="J186" s="97" t="s">
        <v>443</v>
      </c>
      <c r="K186" s="86"/>
      <c r="L186" s="86"/>
      <c r="M186" s="86" t="str">
        <f t="shared" si="2"/>
        <v xml:space="preserve">. </v>
      </c>
      <c r="N186" s="96" t="s">
        <v>444</v>
      </c>
      <c r="O186" s="91"/>
      <c r="P186" s="96" t="s">
        <v>66</v>
      </c>
      <c r="Q186" s="91"/>
      <c r="R186" s="96"/>
      <c r="S186" s="91"/>
      <c r="T186" s="96"/>
      <c r="U186" s="91"/>
      <c r="V186" s="96" t="s">
        <v>445</v>
      </c>
      <c r="W186" s="91"/>
      <c r="X186" s="17" t="s">
        <v>115</v>
      </c>
      <c r="Y186" s="17" t="s">
        <v>229</v>
      </c>
      <c r="Z186" s="17" t="s">
        <v>229</v>
      </c>
      <c r="AA186" s="17" t="s">
        <v>867</v>
      </c>
    </row>
    <row r="187" spans="1:27" ht="60" customHeight="1" x14ac:dyDescent="0.2">
      <c r="A187" s="20" t="s">
        <v>26</v>
      </c>
      <c r="B187" s="20" t="s">
        <v>27</v>
      </c>
      <c r="C187" s="94" t="s">
        <v>28</v>
      </c>
      <c r="D187" s="95" t="s">
        <v>28</v>
      </c>
      <c r="E187" s="96">
        <v>4</v>
      </c>
      <c r="F187" s="65" t="s">
        <v>205</v>
      </c>
      <c r="G187" s="215" t="s">
        <v>865</v>
      </c>
      <c r="H187" s="97" t="s">
        <v>206</v>
      </c>
      <c r="I187" s="97" t="s">
        <v>868</v>
      </c>
      <c r="J187" s="97" t="s">
        <v>449</v>
      </c>
      <c r="K187" s="86"/>
      <c r="L187" s="86"/>
      <c r="M187" s="86" t="str">
        <f t="shared" si="2"/>
        <v xml:space="preserve">. </v>
      </c>
      <c r="N187" s="96"/>
      <c r="O187" s="91"/>
      <c r="P187" s="96" t="s">
        <v>33</v>
      </c>
      <c r="Q187" s="91"/>
      <c r="R187" s="96" t="s">
        <v>146</v>
      </c>
      <c r="S187" s="91"/>
      <c r="T187" s="96"/>
      <c r="U187" s="91"/>
      <c r="V187" s="96" t="s">
        <v>209</v>
      </c>
      <c r="W187" s="91"/>
      <c r="X187" s="17" t="s">
        <v>115</v>
      </c>
      <c r="Y187" s="17" t="s">
        <v>229</v>
      </c>
      <c r="Z187" s="17" t="s">
        <v>229</v>
      </c>
      <c r="AA187" s="17" t="s">
        <v>211</v>
      </c>
    </row>
    <row r="188" spans="1:27" ht="60" customHeight="1" x14ac:dyDescent="0.2">
      <c r="A188" s="20" t="s">
        <v>26</v>
      </c>
      <c r="B188" s="20" t="s">
        <v>27</v>
      </c>
      <c r="C188" s="94" t="s">
        <v>28</v>
      </c>
      <c r="D188" s="95" t="s">
        <v>28</v>
      </c>
      <c r="E188" s="96">
        <v>4</v>
      </c>
      <c r="F188" s="65" t="s">
        <v>440</v>
      </c>
      <c r="G188" s="215" t="s">
        <v>865</v>
      </c>
      <c r="H188" s="97" t="s">
        <v>450</v>
      </c>
      <c r="I188" s="97" t="s">
        <v>869</v>
      </c>
      <c r="J188" s="97" t="s">
        <v>452</v>
      </c>
      <c r="K188" s="86"/>
      <c r="L188" s="86"/>
      <c r="M188" s="86" t="str">
        <f t="shared" si="2"/>
        <v xml:space="preserve">. </v>
      </c>
      <c r="N188" s="96"/>
      <c r="O188" s="91"/>
      <c r="P188" s="96" t="s">
        <v>33</v>
      </c>
      <c r="Q188" s="91"/>
      <c r="R188" s="96" t="s">
        <v>453</v>
      </c>
      <c r="S188" s="91"/>
      <c r="T188" s="96" t="s">
        <v>454</v>
      </c>
      <c r="U188" s="91"/>
      <c r="V188" s="96"/>
      <c r="W188" s="91"/>
      <c r="X188" s="17" t="s">
        <v>115</v>
      </c>
      <c r="Y188" s="17" t="s">
        <v>229</v>
      </c>
      <c r="Z188" s="17" t="s">
        <v>229</v>
      </c>
      <c r="AA188" s="17" t="s">
        <v>455</v>
      </c>
    </row>
    <row r="189" spans="1:27" ht="60" customHeight="1" x14ac:dyDescent="0.2">
      <c r="A189" s="20" t="s">
        <v>26</v>
      </c>
      <c r="B189" s="20" t="s">
        <v>27</v>
      </c>
      <c r="C189" s="94" t="s">
        <v>28</v>
      </c>
      <c r="D189" s="95" t="s">
        <v>28</v>
      </c>
      <c r="E189" s="96">
        <v>4</v>
      </c>
      <c r="F189" s="65" t="s">
        <v>440</v>
      </c>
      <c r="G189" s="215" t="s">
        <v>865</v>
      </c>
      <c r="H189" s="97" t="s">
        <v>240</v>
      </c>
      <c r="I189" s="97" t="s">
        <v>870</v>
      </c>
      <c r="J189" s="97" t="s">
        <v>457</v>
      </c>
      <c r="K189" s="86"/>
      <c r="L189" s="86"/>
      <c r="M189" s="86" t="str">
        <f t="shared" si="2"/>
        <v xml:space="preserve">. </v>
      </c>
      <c r="N189" s="96"/>
      <c r="O189" s="91"/>
      <c r="P189" s="96" t="s">
        <v>33</v>
      </c>
      <c r="Q189" s="91"/>
      <c r="R189" s="96" t="s">
        <v>244</v>
      </c>
      <c r="S189" s="91"/>
      <c r="T189" s="96"/>
      <c r="U189" s="91"/>
      <c r="V189" s="96" t="s">
        <v>380</v>
      </c>
      <c r="W189" s="91"/>
      <c r="X189" s="17" t="s">
        <v>115</v>
      </c>
      <c r="Y189" s="17" t="s">
        <v>229</v>
      </c>
      <c r="Z189" s="17" t="s">
        <v>229</v>
      </c>
      <c r="AA189" s="17" t="s">
        <v>458</v>
      </c>
    </row>
    <row r="190" spans="1:27" ht="60" customHeight="1" x14ac:dyDescent="0.2">
      <c r="A190" s="20" t="s">
        <v>26</v>
      </c>
      <c r="B190" s="20" t="s">
        <v>27</v>
      </c>
      <c r="C190" s="94" t="s">
        <v>28</v>
      </c>
      <c r="D190" s="95" t="s">
        <v>28</v>
      </c>
      <c r="E190" s="96">
        <v>4</v>
      </c>
      <c r="F190" s="65"/>
      <c r="G190" s="216" t="s">
        <v>871</v>
      </c>
      <c r="H190" s="97"/>
      <c r="I190" s="97" t="s">
        <v>872</v>
      </c>
      <c r="J190" s="97" t="s">
        <v>873</v>
      </c>
      <c r="K190" s="86"/>
      <c r="L190" s="86"/>
      <c r="M190" s="86" t="str">
        <f t="shared" si="2"/>
        <v xml:space="preserve">. </v>
      </c>
      <c r="N190" s="96" t="s">
        <v>32</v>
      </c>
      <c r="O190" s="91"/>
      <c r="P190" s="96" t="s">
        <v>33</v>
      </c>
      <c r="Q190" s="91"/>
      <c r="R190" s="96"/>
      <c r="S190" s="91"/>
      <c r="T190" s="96"/>
      <c r="U190" s="91"/>
      <c r="V190" s="96"/>
      <c r="W190" s="91"/>
      <c r="X190" s="17" t="s">
        <v>115</v>
      </c>
      <c r="Y190" s="17" t="s">
        <v>874</v>
      </c>
      <c r="Z190" s="17" t="s">
        <v>264</v>
      </c>
      <c r="AA190" s="17" t="s">
        <v>875</v>
      </c>
    </row>
    <row r="191" spans="1:27" ht="60" customHeight="1" x14ac:dyDescent="0.2">
      <c r="A191" s="20" t="s">
        <v>26</v>
      </c>
      <c r="B191" s="20" t="s">
        <v>27</v>
      </c>
      <c r="C191" s="94" t="s">
        <v>28</v>
      </c>
      <c r="D191" s="95" t="s">
        <v>28</v>
      </c>
      <c r="E191" s="96">
        <v>4</v>
      </c>
      <c r="F191" s="65" t="s">
        <v>876</v>
      </c>
      <c r="G191" s="215" t="s">
        <v>871</v>
      </c>
      <c r="H191" s="97" t="s">
        <v>877</v>
      </c>
      <c r="I191" s="97" t="s">
        <v>878</v>
      </c>
      <c r="J191" s="97" t="s">
        <v>879</v>
      </c>
      <c r="K191" s="86" t="s">
        <v>821</v>
      </c>
      <c r="L191" s="86" t="s">
        <v>880</v>
      </c>
      <c r="M191" s="86" t="str">
        <f t="shared" si="2"/>
        <v>MESSAGE - GOODS ITEM. Goods description</v>
      </c>
      <c r="N191" s="96"/>
      <c r="O191" s="91"/>
      <c r="P191" s="96" t="s">
        <v>33</v>
      </c>
      <c r="Q191" s="91" t="s">
        <v>33</v>
      </c>
      <c r="R191" s="96" t="s">
        <v>305</v>
      </c>
      <c r="S191" s="91" t="s">
        <v>881</v>
      </c>
      <c r="T191" s="96"/>
      <c r="U191" s="91"/>
      <c r="V191" s="96" t="s">
        <v>882</v>
      </c>
      <c r="W191" s="91"/>
      <c r="X191" s="17" t="s">
        <v>46</v>
      </c>
      <c r="Y191" s="17" t="s">
        <v>37</v>
      </c>
      <c r="Z191" s="17" t="s">
        <v>883</v>
      </c>
      <c r="AA191" s="17"/>
    </row>
    <row r="192" spans="1:27" ht="60" customHeight="1" x14ac:dyDescent="0.2">
      <c r="A192" s="20" t="s">
        <v>26</v>
      </c>
      <c r="B192" s="34" t="s">
        <v>27</v>
      </c>
      <c r="C192" s="100" t="s">
        <v>28</v>
      </c>
      <c r="D192" s="101" t="s">
        <v>28</v>
      </c>
      <c r="E192" s="96">
        <v>4</v>
      </c>
      <c r="F192" s="65" t="s">
        <v>884</v>
      </c>
      <c r="G192" s="215" t="s">
        <v>871</v>
      </c>
      <c r="H192" s="97" t="s">
        <v>885</v>
      </c>
      <c r="I192" s="97" t="s">
        <v>886</v>
      </c>
      <c r="J192" s="97" t="s">
        <v>887</v>
      </c>
      <c r="K192" s="86"/>
      <c r="L192" s="86"/>
      <c r="M192" s="86" t="str">
        <f t="shared" si="2"/>
        <v xml:space="preserve">. </v>
      </c>
      <c r="N192" s="96"/>
      <c r="O192" s="91"/>
      <c r="P192" s="96" t="s">
        <v>103</v>
      </c>
      <c r="Q192" s="91"/>
      <c r="R192" s="96" t="s">
        <v>888</v>
      </c>
      <c r="S192" s="91"/>
      <c r="T192" s="96" t="s">
        <v>889</v>
      </c>
      <c r="U192" s="91"/>
      <c r="V192" s="96" t="s">
        <v>890</v>
      </c>
      <c r="W192" s="91"/>
      <c r="X192" s="17" t="s">
        <v>115</v>
      </c>
      <c r="Y192" s="17" t="s">
        <v>306</v>
      </c>
      <c r="Z192" s="17" t="s">
        <v>307</v>
      </c>
      <c r="AA192" s="17" t="s">
        <v>891</v>
      </c>
    </row>
    <row r="193" spans="1:27" ht="60" customHeight="1" x14ac:dyDescent="0.2">
      <c r="A193" s="20" t="s">
        <v>26</v>
      </c>
      <c r="B193" s="20" t="s">
        <v>27</v>
      </c>
      <c r="C193" s="100" t="s">
        <v>28</v>
      </c>
      <c r="D193" s="101" t="s">
        <v>28</v>
      </c>
      <c r="E193" s="96">
        <v>5</v>
      </c>
      <c r="F193" s="65"/>
      <c r="G193" s="216" t="s">
        <v>892</v>
      </c>
      <c r="H193" s="97"/>
      <c r="I193" s="97" t="s">
        <v>893</v>
      </c>
      <c r="J193" s="97" t="s">
        <v>894</v>
      </c>
      <c r="K193" s="86"/>
      <c r="L193" s="86"/>
      <c r="M193" s="86" t="str">
        <f t="shared" si="2"/>
        <v xml:space="preserve">. </v>
      </c>
      <c r="N193" s="96" t="s">
        <v>32</v>
      </c>
      <c r="O193" s="91"/>
      <c r="P193" s="96" t="s">
        <v>66</v>
      </c>
      <c r="Q193" s="91"/>
      <c r="R193" s="96"/>
      <c r="S193" s="91"/>
      <c r="T193" s="96"/>
      <c r="U193" s="91"/>
      <c r="V193" s="96" t="s">
        <v>895</v>
      </c>
      <c r="W193" s="91"/>
      <c r="X193" s="17" t="s">
        <v>115</v>
      </c>
      <c r="Y193" s="17" t="s">
        <v>264</v>
      </c>
      <c r="Z193" s="17" t="s">
        <v>264</v>
      </c>
      <c r="AA193" s="17" t="s">
        <v>896</v>
      </c>
    </row>
    <row r="194" spans="1:27" ht="60" customHeight="1" x14ac:dyDescent="0.2">
      <c r="A194" s="20" t="s">
        <v>26</v>
      </c>
      <c r="B194" s="20" t="s">
        <v>27</v>
      </c>
      <c r="C194" s="100" t="s">
        <v>28</v>
      </c>
      <c r="D194" s="101" t="s">
        <v>28</v>
      </c>
      <c r="E194" s="96">
        <v>5</v>
      </c>
      <c r="F194" s="65"/>
      <c r="G194" s="215" t="s">
        <v>892</v>
      </c>
      <c r="H194" s="97" t="s">
        <v>897</v>
      </c>
      <c r="I194" s="97" t="s">
        <v>898</v>
      </c>
      <c r="J194" s="97" t="s">
        <v>899</v>
      </c>
      <c r="K194" s="86" t="s">
        <v>821</v>
      </c>
      <c r="L194" s="86" t="s">
        <v>900</v>
      </c>
      <c r="M194" s="86" t="str">
        <f t="shared" si="2"/>
        <v>MESSAGE - GOODS ITEM. Commodity code</v>
      </c>
      <c r="N194" s="96"/>
      <c r="O194" s="91"/>
      <c r="P194" s="96" t="s">
        <v>33</v>
      </c>
      <c r="Q194" s="91" t="s">
        <v>66</v>
      </c>
      <c r="R194" s="96" t="s">
        <v>901</v>
      </c>
      <c r="S194" s="91" t="s">
        <v>902</v>
      </c>
      <c r="T194" s="96" t="s">
        <v>903</v>
      </c>
      <c r="U194" s="91"/>
      <c r="V194" s="96"/>
      <c r="W194" s="91" t="s">
        <v>904</v>
      </c>
      <c r="X194" s="17" t="s">
        <v>46</v>
      </c>
      <c r="Y194" s="17" t="s">
        <v>905</v>
      </c>
      <c r="Z194" s="17" t="s">
        <v>906</v>
      </c>
      <c r="AA194" s="17" t="s">
        <v>907</v>
      </c>
    </row>
    <row r="195" spans="1:27" ht="60" customHeight="1" x14ac:dyDescent="0.2">
      <c r="A195" s="20" t="s">
        <v>26</v>
      </c>
      <c r="B195" s="20" t="s">
        <v>27</v>
      </c>
      <c r="C195" s="100" t="s">
        <v>28</v>
      </c>
      <c r="D195" s="101" t="s">
        <v>28</v>
      </c>
      <c r="E195" s="96">
        <v>5</v>
      </c>
      <c r="F195" s="65" t="s">
        <v>908</v>
      </c>
      <c r="G195" s="215" t="s">
        <v>892</v>
      </c>
      <c r="H195" s="97" t="s">
        <v>909</v>
      </c>
      <c r="I195" s="97" t="s">
        <v>910</v>
      </c>
      <c r="J195" s="97" t="s">
        <v>911</v>
      </c>
      <c r="K195" s="86" t="s">
        <v>821</v>
      </c>
      <c r="L195" s="86" t="s">
        <v>900</v>
      </c>
      <c r="M195" s="86" t="str">
        <f t="shared" si="2"/>
        <v>MESSAGE - GOODS ITEM. Commodity code</v>
      </c>
      <c r="N195" s="96"/>
      <c r="O195" s="91"/>
      <c r="P195" s="96" t="s">
        <v>103</v>
      </c>
      <c r="Q195" s="91" t="s">
        <v>66</v>
      </c>
      <c r="R195" s="96" t="s">
        <v>291</v>
      </c>
      <c r="S195" s="91" t="s">
        <v>902</v>
      </c>
      <c r="T195" s="96"/>
      <c r="U195" s="91"/>
      <c r="V195" s="96" t="s">
        <v>912</v>
      </c>
      <c r="W195" s="91" t="s">
        <v>904</v>
      </c>
      <c r="X195" s="17" t="s">
        <v>46</v>
      </c>
      <c r="Y195" s="17" t="s">
        <v>913</v>
      </c>
      <c r="Z195" s="17" t="s">
        <v>914</v>
      </c>
      <c r="AA195" s="17" t="s">
        <v>915</v>
      </c>
    </row>
    <row r="196" spans="1:27" ht="60" customHeight="1" x14ac:dyDescent="0.2">
      <c r="A196" s="20" t="s">
        <v>26</v>
      </c>
      <c r="B196" s="20" t="s">
        <v>27</v>
      </c>
      <c r="C196" s="100" t="s">
        <v>28</v>
      </c>
      <c r="D196" s="101" t="s">
        <v>28</v>
      </c>
      <c r="E196" s="96">
        <v>5</v>
      </c>
      <c r="F196" s="65" t="s">
        <v>916</v>
      </c>
      <c r="G196" s="216" t="s">
        <v>917</v>
      </c>
      <c r="H196" s="97"/>
      <c r="I196" s="97" t="s">
        <v>918</v>
      </c>
      <c r="J196" s="97" t="s">
        <v>919</v>
      </c>
      <c r="K196" s="86"/>
      <c r="L196" s="86"/>
      <c r="M196" s="86" t="str">
        <f t="shared" si="2"/>
        <v xml:space="preserve">. </v>
      </c>
      <c r="N196" s="96" t="s">
        <v>444</v>
      </c>
      <c r="O196" s="91"/>
      <c r="P196" s="96" t="s">
        <v>66</v>
      </c>
      <c r="Q196" s="91"/>
      <c r="R196" s="96"/>
      <c r="S196" s="91"/>
      <c r="T196" s="96"/>
      <c r="U196" s="91"/>
      <c r="V196" s="96" t="s">
        <v>920</v>
      </c>
      <c r="W196" s="91"/>
      <c r="X196" s="17" t="s">
        <v>115</v>
      </c>
      <c r="Y196" s="17" t="s">
        <v>264</v>
      </c>
      <c r="Z196" s="17" t="s">
        <v>264</v>
      </c>
      <c r="AA196" s="17" t="s">
        <v>921</v>
      </c>
    </row>
    <row r="197" spans="1:27" ht="60" customHeight="1" x14ac:dyDescent="0.2">
      <c r="A197" s="20" t="s">
        <v>26</v>
      </c>
      <c r="B197" s="20" t="s">
        <v>27</v>
      </c>
      <c r="C197" s="94" t="s">
        <v>28</v>
      </c>
      <c r="D197" s="95" t="s">
        <v>28</v>
      </c>
      <c r="E197" s="96">
        <v>5</v>
      </c>
      <c r="F197" s="65" t="s">
        <v>205</v>
      </c>
      <c r="G197" s="215" t="s">
        <v>917</v>
      </c>
      <c r="H197" s="97" t="s">
        <v>206</v>
      </c>
      <c r="I197" s="97" t="s">
        <v>922</v>
      </c>
      <c r="J197" s="97" t="s">
        <v>923</v>
      </c>
      <c r="K197" s="86"/>
      <c r="L197" s="86"/>
      <c r="M197" s="86" t="str">
        <f t="shared" ref="M197:M251" si="3" xml:space="preserve"> CONCATENATE(K197,". ", L197)</f>
        <v xml:space="preserve">. </v>
      </c>
      <c r="N197" s="96"/>
      <c r="O197" s="91"/>
      <c r="P197" s="96" t="s">
        <v>33</v>
      </c>
      <c r="Q197" s="91"/>
      <c r="R197" s="96" t="s">
        <v>146</v>
      </c>
      <c r="S197" s="91"/>
      <c r="T197" s="96"/>
      <c r="U197" s="91"/>
      <c r="V197" s="96" t="s">
        <v>209</v>
      </c>
      <c r="W197" s="91"/>
      <c r="X197" s="17" t="s">
        <v>115</v>
      </c>
      <c r="Y197" s="17" t="s">
        <v>210</v>
      </c>
      <c r="Z197" s="17" t="s">
        <v>117</v>
      </c>
      <c r="AA197" s="17" t="s">
        <v>211</v>
      </c>
    </row>
    <row r="198" spans="1:27" ht="60" customHeight="1" x14ac:dyDescent="0.2">
      <c r="A198" s="20" t="s">
        <v>26</v>
      </c>
      <c r="B198" s="20" t="s">
        <v>27</v>
      </c>
      <c r="C198" s="94" t="s">
        <v>28</v>
      </c>
      <c r="D198" s="95" t="s">
        <v>28</v>
      </c>
      <c r="E198" s="96">
        <v>5</v>
      </c>
      <c r="F198" s="65" t="s">
        <v>916</v>
      </c>
      <c r="G198" s="215" t="s">
        <v>917</v>
      </c>
      <c r="H198" s="97" t="s">
        <v>924</v>
      </c>
      <c r="I198" s="97" t="s">
        <v>925</v>
      </c>
      <c r="J198" s="97" t="s">
        <v>926</v>
      </c>
      <c r="K198" s="86" t="s">
        <v>821</v>
      </c>
      <c r="L198" s="86" t="s">
        <v>927</v>
      </c>
      <c r="M198" s="86" t="str">
        <f t="shared" si="3"/>
        <v>MESSAGE - GOODS ITEM. UN dangerous goods code</v>
      </c>
      <c r="N198" s="96"/>
      <c r="O198" s="91"/>
      <c r="P198" s="96" t="s">
        <v>33</v>
      </c>
      <c r="Q198" s="91" t="s">
        <v>103</v>
      </c>
      <c r="R198" s="96" t="s">
        <v>660</v>
      </c>
      <c r="S198" s="91" t="s">
        <v>660</v>
      </c>
      <c r="T198" s="96" t="s">
        <v>928</v>
      </c>
      <c r="U198" s="91" t="s">
        <v>928</v>
      </c>
      <c r="V198" s="96"/>
      <c r="W198" s="91" t="s">
        <v>929</v>
      </c>
      <c r="X198" s="17" t="s">
        <v>36</v>
      </c>
      <c r="Y198" s="17" t="s">
        <v>930</v>
      </c>
      <c r="Z198" s="17" t="s">
        <v>931</v>
      </c>
      <c r="AA198" s="17" t="s">
        <v>932</v>
      </c>
    </row>
    <row r="199" spans="1:27" ht="60" customHeight="1" x14ac:dyDescent="0.2">
      <c r="A199" s="20" t="s">
        <v>26</v>
      </c>
      <c r="B199" s="20" t="s">
        <v>27</v>
      </c>
      <c r="C199" s="94" t="s">
        <v>28</v>
      </c>
      <c r="D199" s="95" t="s">
        <v>28</v>
      </c>
      <c r="E199" s="96">
        <v>5</v>
      </c>
      <c r="F199" s="65"/>
      <c r="G199" s="216" t="s">
        <v>933</v>
      </c>
      <c r="H199" s="97"/>
      <c r="I199" s="97" t="s">
        <v>934</v>
      </c>
      <c r="J199" s="97" t="s">
        <v>935</v>
      </c>
      <c r="K199" s="86"/>
      <c r="L199" s="86"/>
      <c r="M199" s="86" t="str">
        <f t="shared" si="3"/>
        <v xml:space="preserve">. </v>
      </c>
      <c r="N199" s="96" t="s">
        <v>32</v>
      </c>
      <c r="O199" s="91"/>
      <c r="P199" s="96" t="s">
        <v>103</v>
      </c>
      <c r="Q199" s="91"/>
      <c r="R199" s="96"/>
      <c r="S199" s="91"/>
      <c r="T199" s="96"/>
      <c r="U199" s="91"/>
      <c r="V199" s="96"/>
      <c r="W199" s="91"/>
      <c r="X199" s="17" t="s">
        <v>115</v>
      </c>
      <c r="Y199" s="17" t="s">
        <v>264</v>
      </c>
      <c r="Z199" s="17" t="s">
        <v>264</v>
      </c>
      <c r="AA199" s="17"/>
    </row>
    <row r="200" spans="1:27" ht="60" customHeight="1" x14ac:dyDescent="0.2">
      <c r="A200" s="20" t="s">
        <v>26</v>
      </c>
      <c r="B200" s="20" t="s">
        <v>27</v>
      </c>
      <c r="C200" s="94" t="s">
        <v>28</v>
      </c>
      <c r="D200" s="95" t="s">
        <v>28</v>
      </c>
      <c r="E200" s="96">
        <v>5</v>
      </c>
      <c r="F200" s="65" t="s">
        <v>729</v>
      </c>
      <c r="G200" s="215" t="s">
        <v>933</v>
      </c>
      <c r="H200" s="97" t="s">
        <v>730</v>
      </c>
      <c r="I200" s="97" t="s">
        <v>936</v>
      </c>
      <c r="J200" s="97" t="s">
        <v>937</v>
      </c>
      <c r="K200" s="86" t="s">
        <v>821</v>
      </c>
      <c r="L200" s="86" t="s">
        <v>938</v>
      </c>
      <c r="M200" s="86" t="str">
        <f t="shared" si="3"/>
        <v xml:space="preserve">MESSAGE - GOODS ITEM. Gross mass </v>
      </c>
      <c r="N200" s="96"/>
      <c r="O200" s="91"/>
      <c r="P200" s="96" t="s">
        <v>103</v>
      </c>
      <c r="Q200" s="91" t="s">
        <v>103</v>
      </c>
      <c r="R200" s="96" t="s">
        <v>166</v>
      </c>
      <c r="S200" s="91" t="s">
        <v>167</v>
      </c>
      <c r="T200" s="96"/>
      <c r="U200" s="91"/>
      <c r="V200" s="96" t="s">
        <v>939</v>
      </c>
      <c r="W200" s="91"/>
      <c r="X200" s="17" t="s">
        <v>46</v>
      </c>
      <c r="Y200" s="17" t="s">
        <v>37</v>
      </c>
      <c r="Z200" s="17" t="s">
        <v>940</v>
      </c>
      <c r="AA200" s="17" t="s">
        <v>941</v>
      </c>
    </row>
    <row r="201" spans="1:27" ht="60" customHeight="1" x14ac:dyDescent="0.2">
      <c r="A201" s="20" t="s">
        <v>26</v>
      </c>
      <c r="B201" s="20" t="s">
        <v>27</v>
      </c>
      <c r="C201" s="94" t="s">
        <v>28</v>
      </c>
      <c r="D201" s="95" t="s">
        <v>28</v>
      </c>
      <c r="E201" s="96">
        <v>5</v>
      </c>
      <c r="F201" s="65" t="s">
        <v>942</v>
      </c>
      <c r="G201" s="215" t="s">
        <v>933</v>
      </c>
      <c r="H201" s="97" t="s">
        <v>943</v>
      </c>
      <c r="I201" s="97" t="s">
        <v>944</v>
      </c>
      <c r="J201" s="97" t="s">
        <v>945</v>
      </c>
      <c r="K201" s="86" t="s">
        <v>821</v>
      </c>
      <c r="L201" s="86" t="s">
        <v>943</v>
      </c>
      <c r="M201" s="86" t="str">
        <f t="shared" si="3"/>
        <v>MESSAGE - GOODS ITEM. Net mass</v>
      </c>
      <c r="N201" s="96"/>
      <c r="O201" s="91"/>
      <c r="P201" s="96" t="s">
        <v>103</v>
      </c>
      <c r="Q201" s="91" t="s">
        <v>103</v>
      </c>
      <c r="R201" s="96" t="s">
        <v>166</v>
      </c>
      <c r="S201" s="91" t="s">
        <v>167</v>
      </c>
      <c r="T201" s="96"/>
      <c r="U201" s="91"/>
      <c r="V201" s="96" t="s">
        <v>946</v>
      </c>
      <c r="W201" s="91"/>
      <c r="X201" s="17" t="s">
        <v>46</v>
      </c>
      <c r="Y201" s="17" t="s">
        <v>37</v>
      </c>
      <c r="Z201" s="17" t="s">
        <v>940</v>
      </c>
      <c r="AA201" s="17" t="s">
        <v>947</v>
      </c>
    </row>
    <row r="202" spans="1:27" ht="60" customHeight="1" x14ac:dyDescent="0.2">
      <c r="A202" s="20" t="s">
        <v>26</v>
      </c>
      <c r="B202" s="20" t="s">
        <v>27</v>
      </c>
      <c r="C202" s="94" t="s">
        <v>28</v>
      </c>
      <c r="D202" s="95" t="s">
        <v>28</v>
      </c>
      <c r="E202" s="96">
        <v>4</v>
      </c>
      <c r="F202" s="65"/>
      <c r="G202" s="216" t="s">
        <v>948</v>
      </c>
      <c r="H202" s="97"/>
      <c r="I202" s="97" t="s">
        <v>949</v>
      </c>
      <c r="J202" s="97" t="s">
        <v>950</v>
      </c>
      <c r="K202" s="86" t="s">
        <v>951</v>
      </c>
      <c r="L202" s="86"/>
      <c r="M202" s="86" t="str">
        <f t="shared" si="3"/>
        <v xml:space="preserve">MESSAGE - GOODS ITEM - PACKAGES. </v>
      </c>
      <c r="N202" s="96" t="s">
        <v>444</v>
      </c>
      <c r="O202" s="91" t="s">
        <v>444</v>
      </c>
      <c r="P202" s="96" t="s">
        <v>33</v>
      </c>
      <c r="Q202" s="91" t="s">
        <v>33</v>
      </c>
      <c r="R202" s="96"/>
      <c r="S202" s="91"/>
      <c r="T202" s="96"/>
      <c r="U202" s="91"/>
      <c r="V202" s="96"/>
      <c r="W202" s="91"/>
      <c r="X202" s="17" t="s">
        <v>36</v>
      </c>
      <c r="Y202" s="17" t="s">
        <v>37</v>
      </c>
      <c r="Z202" s="17" t="s">
        <v>147</v>
      </c>
      <c r="AA202" s="17" t="s">
        <v>952</v>
      </c>
    </row>
    <row r="203" spans="1:27" ht="60" customHeight="1" x14ac:dyDescent="0.2">
      <c r="A203" s="20" t="s">
        <v>26</v>
      </c>
      <c r="B203" s="20" t="s">
        <v>27</v>
      </c>
      <c r="C203" s="94" t="s">
        <v>28</v>
      </c>
      <c r="D203" s="95" t="s">
        <v>28</v>
      </c>
      <c r="E203" s="96">
        <v>4</v>
      </c>
      <c r="F203" s="65" t="s">
        <v>205</v>
      </c>
      <c r="G203" s="215" t="s">
        <v>948</v>
      </c>
      <c r="H203" s="97" t="s">
        <v>206</v>
      </c>
      <c r="I203" s="97" t="s">
        <v>953</v>
      </c>
      <c r="J203" s="97" t="s">
        <v>954</v>
      </c>
      <c r="K203" s="86"/>
      <c r="L203" s="86"/>
      <c r="M203" s="86" t="str">
        <f t="shared" si="3"/>
        <v xml:space="preserve">. </v>
      </c>
      <c r="N203" s="96"/>
      <c r="O203" s="91"/>
      <c r="P203" s="96" t="s">
        <v>33</v>
      </c>
      <c r="Q203" s="91"/>
      <c r="R203" s="96" t="s">
        <v>146</v>
      </c>
      <c r="S203" s="91"/>
      <c r="T203" s="96"/>
      <c r="U203" s="91"/>
      <c r="V203" s="96" t="s">
        <v>209</v>
      </c>
      <c r="W203" s="91"/>
      <c r="X203" s="17" t="s">
        <v>115</v>
      </c>
      <c r="Y203" s="17" t="s">
        <v>210</v>
      </c>
      <c r="Z203" s="17" t="s">
        <v>117</v>
      </c>
      <c r="AA203" s="17" t="s">
        <v>211</v>
      </c>
    </row>
    <row r="204" spans="1:27" ht="60" customHeight="1" x14ac:dyDescent="0.2">
      <c r="A204" s="20" t="s">
        <v>26</v>
      </c>
      <c r="B204" s="20" t="s">
        <v>27</v>
      </c>
      <c r="C204" s="94" t="s">
        <v>28</v>
      </c>
      <c r="D204" s="95" t="s">
        <v>28</v>
      </c>
      <c r="E204" s="96">
        <v>4</v>
      </c>
      <c r="F204" s="65" t="s">
        <v>955</v>
      </c>
      <c r="G204" s="215" t="s">
        <v>948</v>
      </c>
      <c r="H204" s="97" t="s">
        <v>956</v>
      </c>
      <c r="I204" s="97" t="s">
        <v>957</v>
      </c>
      <c r="J204" s="97" t="s">
        <v>958</v>
      </c>
      <c r="K204" s="86" t="s">
        <v>951</v>
      </c>
      <c r="L204" s="86" t="s">
        <v>959</v>
      </c>
      <c r="M204" s="86" t="str">
        <f t="shared" si="3"/>
        <v>MESSAGE - GOODS ITEM - PACKAGES. Kind of packages</v>
      </c>
      <c r="N204" s="96"/>
      <c r="O204" s="91"/>
      <c r="P204" s="96" t="s">
        <v>33</v>
      </c>
      <c r="Q204" s="91" t="s">
        <v>33</v>
      </c>
      <c r="R204" s="96" t="s">
        <v>291</v>
      </c>
      <c r="S204" s="91" t="s">
        <v>389</v>
      </c>
      <c r="T204" s="96" t="s">
        <v>960</v>
      </c>
      <c r="U204" s="91" t="s">
        <v>960</v>
      </c>
      <c r="V204" s="96"/>
      <c r="W204" s="91"/>
      <c r="X204" s="17" t="s">
        <v>36</v>
      </c>
      <c r="Y204" s="17" t="s">
        <v>961</v>
      </c>
      <c r="Z204" s="17" t="s">
        <v>147</v>
      </c>
      <c r="AA204" s="17" t="s">
        <v>962</v>
      </c>
    </row>
    <row r="205" spans="1:27" ht="60" customHeight="1" x14ac:dyDescent="0.2">
      <c r="A205" s="20" t="s">
        <v>26</v>
      </c>
      <c r="B205" s="20" t="s">
        <v>27</v>
      </c>
      <c r="C205" s="94" t="s">
        <v>28</v>
      </c>
      <c r="D205" s="95" t="s">
        <v>28</v>
      </c>
      <c r="E205" s="96">
        <v>4</v>
      </c>
      <c r="F205" s="65" t="s">
        <v>963</v>
      </c>
      <c r="G205" s="215" t="s">
        <v>948</v>
      </c>
      <c r="H205" s="97" t="s">
        <v>964</v>
      </c>
      <c r="I205" s="97" t="s">
        <v>965</v>
      </c>
      <c r="J205" s="97" t="s">
        <v>966</v>
      </c>
      <c r="K205" s="86" t="s">
        <v>951</v>
      </c>
      <c r="L205" s="86" t="s">
        <v>967</v>
      </c>
      <c r="M205" s="86" t="str">
        <f t="shared" si="3"/>
        <v>MESSAGE - GOODS ITEM - PACKAGES. Number of packages or 	Number of pieces</v>
      </c>
      <c r="N205" s="96"/>
      <c r="O205" s="91"/>
      <c r="P205" s="96" t="s">
        <v>66</v>
      </c>
      <c r="Q205" s="91" t="s">
        <v>66</v>
      </c>
      <c r="R205" s="96" t="s">
        <v>153</v>
      </c>
      <c r="S205" s="91" t="s">
        <v>146</v>
      </c>
      <c r="T205" s="96"/>
      <c r="U205" s="91"/>
      <c r="V205" s="96" t="s">
        <v>968</v>
      </c>
      <c r="W205" s="91" t="s">
        <v>969</v>
      </c>
      <c r="X205" s="17" t="s">
        <v>46</v>
      </c>
      <c r="Y205" s="17" t="s">
        <v>37</v>
      </c>
      <c r="Z205" s="17" t="s">
        <v>970</v>
      </c>
      <c r="AA205" s="17"/>
    </row>
    <row r="206" spans="1:27" ht="60" customHeight="1" x14ac:dyDescent="0.2">
      <c r="A206" s="20" t="s">
        <v>26</v>
      </c>
      <c r="B206" s="20" t="s">
        <v>27</v>
      </c>
      <c r="C206" s="94" t="s">
        <v>28</v>
      </c>
      <c r="D206" s="95" t="s">
        <v>28</v>
      </c>
      <c r="E206" s="96">
        <v>4</v>
      </c>
      <c r="F206" s="65" t="s">
        <v>971</v>
      </c>
      <c r="G206" s="215" t="s">
        <v>948</v>
      </c>
      <c r="H206" s="97" t="s">
        <v>972</v>
      </c>
      <c r="I206" s="97" t="s">
        <v>973</v>
      </c>
      <c r="J206" s="97" t="s">
        <v>974</v>
      </c>
      <c r="K206" s="86" t="s">
        <v>951</v>
      </c>
      <c r="L206" s="86" t="s">
        <v>975</v>
      </c>
      <c r="M206" s="86" t="str">
        <f t="shared" si="3"/>
        <v>MESSAGE - GOODS ITEM - PACKAGES. Marks &amp; numbers of packages</v>
      </c>
      <c r="N206" s="96"/>
      <c r="O206" s="91"/>
      <c r="P206" s="96" t="s">
        <v>66</v>
      </c>
      <c r="Q206" s="91" t="s">
        <v>66</v>
      </c>
      <c r="R206" s="96" t="s">
        <v>305</v>
      </c>
      <c r="S206" s="91" t="s">
        <v>976</v>
      </c>
      <c r="T206" s="96"/>
      <c r="U206" s="91"/>
      <c r="V206" s="96" t="s">
        <v>977</v>
      </c>
      <c r="W206" s="91" t="s">
        <v>978</v>
      </c>
      <c r="X206" s="17" t="s">
        <v>46</v>
      </c>
      <c r="Y206" s="17" t="s">
        <v>37</v>
      </c>
      <c r="Z206" s="17" t="s">
        <v>979</v>
      </c>
      <c r="AA206" s="17"/>
    </row>
    <row r="207" spans="1:27" ht="60" customHeight="1" x14ac:dyDescent="0.2">
      <c r="A207" s="20" t="s">
        <v>26</v>
      </c>
      <c r="B207" s="20" t="s">
        <v>27</v>
      </c>
      <c r="C207" s="94" t="s">
        <v>28</v>
      </c>
      <c r="D207" s="95" t="s">
        <v>28</v>
      </c>
      <c r="E207" s="96">
        <v>4</v>
      </c>
      <c r="F207" s="65" t="s">
        <v>635</v>
      </c>
      <c r="G207" s="216" t="s">
        <v>980</v>
      </c>
      <c r="H207" s="97"/>
      <c r="I207" s="97" t="s">
        <v>981</v>
      </c>
      <c r="J207" s="97" t="s">
        <v>638</v>
      </c>
      <c r="K207" s="86" t="s">
        <v>982</v>
      </c>
      <c r="L207" s="86"/>
      <c r="M207" s="86" t="str">
        <f t="shared" si="3"/>
        <v xml:space="preserve">MESSAGE - GOODS ITEM - SPECIAL MENTIONS. </v>
      </c>
      <c r="N207" s="96" t="s">
        <v>444</v>
      </c>
      <c r="O207" s="91" t="s">
        <v>444</v>
      </c>
      <c r="P207" s="96" t="s">
        <v>103</v>
      </c>
      <c r="Q207" s="91" t="s">
        <v>103</v>
      </c>
      <c r="R207" s="96"/>
      <c r="S207" s="91"/>
      <c r="T207" s="96"/>
      <c r="U207" s="91"/>
      <c r="V207" s="96" t="s">
        <v>983</v>
      </c>
      <c r="W207" s="91"/>
      <c r="X207" s="17" t="s">
        <v>36</v>
      </c>
      <c r="Y207" s="17" t="s">
        <v>984</v>
      </c>
      <c r="Z207" s="17"/>
      <c r="AA207" s="17" t="s">
        <v>985</v>
      </c>
    </row>
    <row r="208" spans="1:27" ht="60" customHeight="1" x14ac:dyDescent="0.2">
      <c r="A208" s="20" t="s">
        <v>26</v>
      </c>
      <c r="B208" s="20" t="s">
        <v>27</v>
      </c>
      <c r="C208" s="94" t="s">
        <v>28</v>
      </c>
      <c r="D208" s="95" t="s">
        <v>28</v>
      </c>
      <c r="E208" s="96">
        <v>4</v>
      </c>
      <c r="F208" s="65" t="s">
        <v>205</v>
      </c>
      <c r="G208" s="215" t="s">
        <v>980</v>
      </c>
      <c r="H208" s="97" t="s">
        <v>206</v>
      </c>
      <c r="I208" s="97" t="s">
        <v>986</v>
      </c>
      <c r="J208" s="97" t="s">
        <v>642</v>
      </c>
      <c r="K208" s="86"/>
      <c r="L208" s="86"/>
      <c r="M208" s="86" t="str">
        <f t="shared" si="3"/>
        <v xml:space="preserve">. </v>
      </c>
      <c r="N208" s="96"/>
      <c r="O208" s="91"/>
      <c r="P208" s="96" t="s">
        <v>33</v>
      </c>
      <c r="Q208" s="91"/>
      <c r="R208" s="96" t="s">
        <v>146</v>
      </c>
      <c r="S208" s="91"/>
      <c r="T208" s="96"/>
      <c r="U208" s="91"/>
      <c r="V208" s="96" t="s">
        <v>209</v>
      </c>
      <c r="W208" s="91"/>
      <c r="X208" s="17" t="s">
        <v>115</v>
      </c>
      <c r="Y208" s="17" t="s">
        <v>210</v>
      </c>
      <c r="Z208" s="17" t="s">
        <v>117</v>
      </c>
      <c r="AA208" s="17" t="s">
        <v>211</v>
      </c>
    </row>
    <row r="209" spans="1:27" ht="60" customHeight="1" x14ac:dyDescent="0.2">
      <c r="A209" s="20" t="s">
        <v>26</v>
      </c>
      <c r="B209" s="20" t="s">
        <v>27</v>
      </c>
      <c r="C209" s="94" t="s">
        <v>28</v>
      </c>
      <c r="D209" s="95" t="s">
        <v>28</v>
      </c>
      <c r="E209" s="96">
        <v>4</v>
      </c>
      <c r="F209" s="65" t="s">
        <v>635</v>
      </c>
      <c r="G209" s="215" t="s">
        <v>980</v>
      </c>
      <c r="H209" s="97" t="s">
        <v>287</v>
      </c>
      <c r="I209" s="97" t="s">
        <v>987</v>
      </c>
      <c r="J209" s="97" t="s">
        <v>644</v>
      </c>
      <c r="K209" s="86" t="s">
        <v>982</v>
      </c>
      <c r="L209" s="86" t="s">
        <v>988</v>
      </c>
      <c r="M209" s="86" t="str">
        <f t="shared" si="3"/>
        <v>MESSAGE - GOODS ITEM - SPECIAL MENTIONS. Additional information coded</v>
      </c>
      <c r="N209" s="96"/>
      <c r="O209" s="91"/>
      <c r="P209" s="96" t="s">
        <v>33</v>
      </c>
      <c r="Q209" s="91" t="s">
        <v>33</v>
      </c>
      <c r="R209" s="96" t="s">
        <v>645</v>
      </c>
      <c r="S209" s="91" t="s">
        <v>53</v>
      </c>
      <c r="T209" s="96" t="s">
        <v>646</v>
      </c>
      <c r="U209" s="91" t="s">
        <v>646</v>
      </c>
      <c r="V209" s="96"/>
      <c r="W209" s="91" t="s">
        <v>989</v>
      </c>
      <c r="X209" s="17" t="s">
        <v>36</v>
      </c>
      <c r="Y209" s="17" t="s">
        <v>990</v>
      </c>
      <c r="Z209" s="17" t="s">
        <v>991</v>
      </c>
      <c r="AA209" s="17" t="s">
        <v>647</v>
      </c>
    </row>
    <row r="210" spans="1:27" ht="60" customHeight="1" x14ac:dyDescent="0.2">
      <c r="A210" s="20" t="s">
        <v>26</v>
      </c>
      <c r="B210" s="20" t="s">
        <v>27</v>
      </c>
      <c r="C210" s="94" t="s">
        <v>28</v>
      </c>
      <c r="D210" s="95" t="s">
        <v>28</v>
      </c>
      <c r="E210" s="96">
        <v>4</v>
      </c>
      <c r="F210" s="65" t="s">
        <v>635</v>
      </c>
      <c r="G210" s="215" t="s">
        <v>980</v>
      </c>
      <c r="H210" s="97" t="s">
        <v>302</v>
      </c>
      <c r="I210" s="97" t="s">
        <v>992</v>
      </c>
      <c r="J210" s="97" t="s">
        <v>649</v>
      </c>
      <c r="K210" s="86"/>
      <c r="L210" s="86"/>
      <c r="M210" s="86" t="str">
        <f t="shared" si="3"/>
        <v xml:space="preserve">. </v>
      </c>
      <c r="N210" s="96"/>
      <c r="O210" s="91"/>
      <c r="P210" s="96" t="s">
        <v>103</v>
      </c>
      <c r="Q210" s="91"/>
      <c r="R210" s="96" t="s">
        <v>305</v>
      </c>
      <c r="S210" s="91"/>
      <c r="T210" s="96"/>
      <c r="U210" s="91"/>
      <c r="V210" s="96"/>
      <c r="W210" s="91"/>
      <c r="X210" s="17" t="s">
        <v>115</v>
      </c>
      <c r="Y210" s="17" t="s">
        <v>306</v>
      </c>
      <c r="Z210" s="17" t="s">
        <v>307</v>
      </c>
      <c r="AA210" s="17" t="s">
        <v>993</v>
      </c>
    </row>
    <row r="211" spans="1:27" ht="60" customHeight="1" x14ac:dyDescent="0.2">
      <c r="A211" s="20" t="s">
        <v>26</v>
      </c>
      <c r="B211" s="20" t="s">
        <v>27</v>
      </c>
      <c r="C211" s="98" t="s">
        <v>28</v>
      </c>
      <c r="D211" s="99" t="s">
        <v>28</v>
      </c>
      <c r="E211" s="96">
        <v>4</v>
      </c>
      <c r="F211" s="65" t="s">
        <v>651</v>
      </c>
      <c r="G211" s="216" t="s">
        <v>994</v>
      </c>
      <c r="H211" s="97"/>
      <c r="I211" s="97" t="s">
        <v>995</v>
      </c>
      <c r="J211" s="97" t="s">
        <v>654</v>
      </c>
      <c r="K211" s="86" t="s">
        <v>64</v>
      </c>
      <c r="L211" s="86"/>
      <c r="M211" s="86" t="str">
        <f t="shared" si="3"/>
        <v xml:space="preserve">MESSAGE - GOODS ITEM - PRODUCED DOCUMENTS/CERTIFICATES. </v>
      </c>
      <c r="N211" s="96" t="s">
        <v>444</v>
      </c>
      <c r="O211" s="91" t="s">
        <v>444</v>
      </c>
      <c r="P211" s="96" t="s">
        <v>103</v>
      </c>
      <c r="Q211" s="91" t="s">
        <v>66</v>
      </c>
      <c r="R211" s="96"/>
      <c r="S211" s="91"/>
      <c r="T211" s="96"/>
      <c r="U211" s="91"/>
      <c r="V211" s="96" t="s">
        <v>983</v>
      </c>
      <c r="W211" s="91" t="s">
        <v>996</v>
      </c>
      <c r="X211" s="17" t="s">
        <v>405</v>
      </c>
      <c r="Y211" s="17" t="s">
        <v>37</v>
      </c>
      <c r="Z211" s="17" t="s">
        <v>38</v>
      </c>
      <c r="AA211" s="17" t="s">
        <v>997</v>
      </c>
    </row>
    <row r="212" spans="1:27" ht="60" customHeight="1" x14ac:dyDescent="0.2">
      <c r="A212" s="20" t="s">
        <v>26</v>
      </c>
      <c r="B212" s="20" t="s">
        <v>27</v>
      </c>
      <c r="C212" s="94" t="s">
        <v>28</v>
      </c>
      <c r="D212" s="95" t="s">
        <v>28</v>
      </c>
      <c r="E212" s="96">
        <v>4</v>
      </c>
      <c r="F212" s="65" t="s">
        <v>205</v>
      </c>
      <c r="G212" s="215" t="s">
        <v>994</v>
      </c>
      <c r="H212" s="97" t="s">
        <v>206</v>
      </c>
      <c r="I212" s="97" t="s">
        <v>998</v>
      </c>
      <c r="J212" s="97" t="s">
        <v>657</v>
      </c>
      <c r="K212" s="86"/>
      <c r="L212" s="86"/>
      <c r="M212" s="86" t="str">
        <f t="shared" si="3"/>
        <v xml:space="preserve">. </v>
      </c>
      <c r="N212" s="96"/>
      <c r="O212" s="91"/>
      <c r="P212" s="96" t="s">
        <v>33</v>
      </c>
      <c r="Q212" s="91"/>
      <c r="R212" s="96" t="s">
        <v>146</v>
      </c>
      <c r="S212" s="91"/>
      <c r="T212" s="96"/>
      <c r="U212" s="91"/>
      <c r="V212" s="96" t="s">
        <v>209</v>
      </c>
      <c r="W212" s="91"/>
      <c r="X212" s="17" t="s">
        <v>115</v>
      </c>
      <c r="Y212" s="17" t="s">
        <v>210</v>
      </c>
      <c r="Z212" s="17" t="s">
        <v>117</v>
      </c>
      <c r="AA212" s="17" t="s">
        <v>211</v>
      </c>
    </row>
    <row r="213" spans="1:27" ht="60" customHeight="1" x14ac:dyDescent="0.2">
      <c r="A213" s="20" t="s">
        <v>26</v>
      </c>
      <c r="B213" s="20" t="s">
        <v>27</v>
      </c>
      <c r="C213" s="94" t="s">
        <v>28</v>
      </c>
      <c r="D213" s="95" t="s">
        <v>28</v>
      </c>
      <c r="E213" s="96">
        <v>4</v>
      </c>
      <c r="F213" s="65" t="s">
        <v>651</v>
      </c>
      <c r="G213" s="215" t="s">
        <v>994</v>
      </c>
      <c r="H213" s="97" t="s">
        <v>386</v>
      </c>
      <c r="I213" s="97" t="s">
        <v>999</v>
      </c>
      <c r="J213" s="97" t="s">
        <v>659</v>
      </c>
      <c r="K213" s="86" t="s">
        <v>64</v>
      </c>
      <c r="L213" s="86" t="s">
        <v>1000</v>
      </c>
      <c r="M213" s="86" t="str">
        <f t="shared" si="3"/>
        <v>MESSAGE - GOODS ITEM - PRODUCED DOCUMENTS/CERTIFICATES. Document type</v>
      </c>
      <c r="N213" s="96"/>
      <c r="O213" s="91"/>
      <c r="P213" s="96" t="s">
        <v>33</v>
      </c>
      <c r="Q213" s="91" t="s">
        <v>33</v>
      </c>
      <c r="R213" s="96" t="s">
        <v>660</v>
      </c>
      <c r="S213" s="91" t="s">
        <v>680</v>
      </c>
      <c r="T213" s="96" t="s">
        <v>661</v>
      </c>
      <c r="U213" s="91" t="s">
        <v>661</v>
      </c>
      <c r="V213" s="96"/>
      <c r="W213" s="91" t="s">
        <v>1001</v>
      </c>
      <c r="X213" s="17" t="s">
        <v>36</v>
      </c>
      <c r="Y213" s="17" t="s">
        <v>37</v>
      </c>
      <c r="Z213" s="17" t="s">
        <v>38</v>
      </c>
      <c r="AA213" s="17" t="s">
        <v>1002</v>
      </c>
    </row>
    <row r="214" spans="1:27" ht="60" customHeight="1" x14ac:dyDescent="0.2">
      <c r="A214" s="20" t="s">
        <v>26</v>
      </c>
      <c r="B214" s="20" t="s">
        <v>27</v>
      </c>
      <c r="C214" s="94" t="s">
        <v>28</v>
      </c>
      <c r="D214" s="95" t="s">
        <v>28</v>
      </c>
      <c r="E214" s="96">
        <v>4</v>
      </c>
      <c r="F214" s="65" t="s">
        <v>651</v>
      </c>
      <c r="G214" s="215" t="s">
        <v>994</v>
      </c>
      <c r="H214" s="97" t="s">
        <v>180</v>
      </c>
      <c r="I214" s="97" t="s">
        <v>1003</v>
      </c>
      <c r="J214" s="97" t="s">
        <v>664</v>
      </c>
      <c r="K214" s="86" t="s">
        <v>64</v>
      </c>
      <c r="L214" s="86" t="s">
        <v>65</v>
      </c>
      <c r="M214" s="86" t="str">
        <f t="shared" si="3"/>
        <v>MESSAGE - GOODS ITEM - PRODUCED DOCUMENTS/CERTIFICATES. Document reference</v>
      </c>
      <c r="N214" s="96"/>
      <c r="O214" s="91"/>
      <c r="P214" s="96" t="s">
        <v>33</v>
      </c>
      <c r="Q214" s="91" t="s">
        <v>66</v>
      </c>
      <c r="R214" s="96" t="s">
        <v>258</v>
      </c>
      <c r="S214" s="91" t="s">
        <v>68</v>
      </c>
      <c r="T214" s="96"/>
      <c r="U214" s="91"/>
      <c r="V214" s="96" t="s">
        <v>1004</v>
      </c>
      <c r="W214" s="91" t="s">
        <v>70</v>
      </c>
      <c r="X214" s="17" t="s">
        <v>46</v>
      </c>
      <c r="Y214" s="17" t="s">
        <v>37</v>
      </c>
      <c r="Z214" s="17" t="s">
        <v>1005</v>
      </c>
      <c r="AA214" s="17" t="s">
        <v>1006</v>
      </c>
    </row>
    <row r="215" spans="1:27" ht="60" customHeight="1" x14ac:dyDescent="0.2">
      <c r="A215" s="20" t="s">
        <v>26</v>
      </c>
      <c r="B215" s="20" t="s">
        <v>27</v>
      </c>
      <c r="C215" s="94" t="s">
        <v>28</v>
      </c>
      <c r="D215" s="95" t="s">
        <v>28</v>
      </c>
      <c r="E215" s="96">
        <v>4</v>
      </c>
      <c r="F215" s="65" t="s">
        <v>651</v>
      </c>
      <c r="G215" s="215" t="s">
        <v>994</v>
      </c>
      <c r="H215" s="97" t="s">
        <v>667</v>
      </c>
      <c r="I215" s="97" t="s">
        <v>1007</v>
      </c>
      <c r="J215" s="97" t="s">
        <v>669</v>
      </c>
      <c r="K215" s="86"/>
      <c r="L215" s="86"/>
      <c r="M215" s="86" t="str">
        <f t="shared" si="3"/>
        <v xml:space="preserve">. </v>
      </c>
      <c r="N215" s="96"/>
      <c r="O215" s="91"/>
      <c r="P215" s="96" t="s">
        <v>103</v>
      </c>
      <c r="Q215" s="91"/>
      <c r="R215" s="96" t="s">
        <v>68</v>
      </c>
      <c r="S215" s="91"/>
      <c r="T215" s="96"/>
      <c r="U215" s="91"/>
      <c r="V215" s="96"/>
      <c r="W215" s="91"/>
      <c r="X215" s="17" t="s">
        <v>115</v>
      </c>
      <c r="Y215" s="17" t="s">
        <v>306</v>
      </c>
      <c r="Z215" s="17" t="s">
        <v>307</v>
      </c>
      <c r="AA215" s="17" t="s">
        <v>1008</v>
      </c>
    </row>
    <row r="216" spans="1:27" ht="60" customHeight="1" x14ac:dyDescent="0.2">
      <c r="A216" s="20" t="s">
        <v>26</v>
      </c>
      <c r="B216" s="20" t="s">
        <v>27</v>
      </c>
      <c r="C216" s="94" t="s">
        <v>28</v>
      </c>
      <c r="D216" s="95" t="s">
        <v>28</v>
      </c>
      <c r="E216" s="96">
        <v>4</v>
      </c>
      <c r="F216" s="65" t="s">
        <v>671</v>
      </c>
      <c r="G216" s="216" t="s">
        <v>1009</v>
      </c>
      <c r="H216" s="97"/>
      <c r="I216" s="97" t="s">
        <v>1010</v>
      </c>
      <c r="J216" s="97" t="s">
        <v>674</v>
      </c>
      <c r="K216" s="86" t="s">
        <v>1011</v>
      </c>
      <c r="L216" s="86"/>
      <c r="M216" s="86" t="str">
        <f t="shared" si="3"/>
        <v xml:space="preserve">MESSAGE - GOODS ITEM - PREVIOUS ADMINISTRATIVE REFERENCES. </v>
      </c>
      <c r="N216" s="96" t="s">
        <v>444</v>
      </c>
      <c r="O216" s="91" t="s">
        <v>201</v>
      </c>
      <c r="P216" s="96" t="s">
        <v>103</v>
      </c>
      <c r="Q216" s="91" t="s">
        <v>66</v>
      </c>
      <c r="R216" s="96"/>
      <c r="S216" s="91"/>
      <c r="T216" s="96"/>
      <c r="U216" s="91"/>
      <c r="V216" s="96" t="s">
        <v>1012</v>
      </c>
      <c r="W216" s="91" t="s">
        <v>1013</v>
      </c>
      <c r="X216" s="17" t="s">
        <v>491</v>
      </c>
      <c r="Y216" s="17" t="s">
        <v>37</v>
      </c>
      <c r="Z216" s="17" t="s">
        <v>1014</v>
      </c>
      <c r="AA216" s="17" t="s">
        <v>1015</v>
      </c>
    </row>
    <row r="217" spans="1:27" ht="60" customHeight="1" x14ac:dyDescent="0.2">
      <c r="A217" s="20" t="s">
        <v>26</v>
      </c>
      <c r="B217" s="20" t="s">
        <v>27</v>
      </c>
      <c r="C217" s="94" t="s">
        <v>28</v>
      </c>
      <c r="D217" s="95" t="s">
        <v>28</v>
      </c>
      <c r="E217" s="96">
        <v>4</v>
      </c>
      <c r="F217" s="65" t="s">
        <v>205</v>
      </c>
      <c r="G217" s="215" t="s">
        <v>1009</v>
      </c>
      <c r="H217" s="97" t="s">
        <v>206</v>
      </c>
      <c r="I217" s="97" t="s">
        <v>1016</v>
      </c>
      <c r="J217" s="97" t="s">
        <v>677</v>
      </c>
      <c r="K217" s="86"/>
      <c r="L217" s="86"/>
      <c r="M217" s="86" t="str">
        <f t="shared" si="3"/>
        <v xml:space="preserve">. </v>
      </c>
      <c r="N217" s="96"/>
      <c r="O217" s="91"/>
      <c r="P217" s="96" t="s">
        <v>33</v>
      </c>
      <c r="Q217" s="91"/>
      <c r="R217" s="96" t="s">
        <v>146</v>
      </c>
      <c r="S217" s="91"/>
      <c r="T217" s="96"/>
      <c r="U217" s="91"/>
      <c r="V217" s="96" t="s">
        <v>209</v>
      </c>
      <c r="W217" s="91"/>
      <c r="X217" s="17" t="s">
        <v>115</v>
      </c>
      <c r="Y217" s="17" t="s">
        <v>210</v>
      </c>
      <c r="Z217" s="17" t="s">
        <v>117</v>
      </c>
      <c r="AA217" s="17" t="s">
        <v>211</v>
      </c>
    </row>
    <row r="218" spans="1:27" ht="60" customHeight="1" x14ac:dyDescent="0.2">
      <c r="A218" s="20" t="s">
        <v>26</v>
      </c>
      <c r="B218" s="20" t="s">
        <v>27</v>
      </c>
      <c r="C218" s="94" t="s">
        <v>28</v>
      </c>
      <c r="D218" s="95" t="s">
        <v>28</v>
      </c>
      <c r="E218" s="96">
        <v>4</v>
      </c>
      <c r="F218" s="65" t="s">
        <v>671</v>
      </c>
      <c r="G218" s="215" t="s">
        <v>1009</v>
      </c>
      <c r="H218" s="97" t="s">
        <v>386</v>
      </c>
      <c r="I218" s="97" t="s">
        <v>1017</v>
      </c>
      <c r="J218" s="97" t="s">
        <v>679</v>
      </c>
      <c r="K218" s="86" t="s">
        <v>1011</v>
      </c>
      <c r="L218" s="86" t="s">
        <v>1018</v>
      </c>
      <c r="M218" s="86" t="str">
        <f t="shared" si="3"/>
        <v>MESSAGE - GOODS ITEM - PREVIOUS ADMINISTRATIVE REFERENCES. Previous document type </v>
      </c>
      <c r="N218" s="96"/>
      <c r="O218" s="91"/>
      <c r="P218" s="96" t="s">
        <v>33</v>
      </c>
      <c r="Q218" s="91" t="s">
        <v>33</v>
      </c>
      <c r="R218" s="96" t="s">
        <v>680</v>
      </c>
      <c r="S218" s="91" t="s">
        <v>1019</v>
      </c>
      <c r="T218" s="96" t="s">
        <v>681</v>
      </c>
      <c r="U218" s="91" t="s">
        <v>681</v>
      </c>
      <c r="V218" s="96" t="s">
        <v>682</v>
      </c>
      <c r="W218" s="91" t="s">
        <v>1020</v>
      </c>
      <c r="X218" s="17" t="s">
        <v>36</v>
      </c>
      <c r="Y218" s="17" t="s">
        <v>1021</v>
      </c>
      <c r="Z218" s="17" t="s">
        <v>1022</v>
      </c>
      <c r="AA218" s="17" t="s">
        <v>683</v>
      </c>
    </row>
    <row r="219" spans="1:27" ht="60" customHeight="1" x14ac:dyDescent="0.2">
      <c r="A219" s="20" t="s">
        <v>26</v>
      </c>
      <c r="B219" s="20" t="s">
        <v>27</v>
      </c>
      <c r="C219" s="94" t="s">
        <v>28</v>
      </c>
      <c r="D219" s="95" t="s">
        <v>28</v>
      </c>
      <c r="E219" s="96">
        <v>4</v>
      </c>
      <c r="F219" s="65" t="s">
        <v>671</v>
      </c>
      <c r="G219" s="215" t="s">
        <v>1009</v>
      </c>
      <c r="H219" s="97" t="s">
        <v>180</v>
      </c>
      <c r="I219" s="97" t="s">
        <v>1023</v>
      </c>
      <c r="J219" s="97" t="s">
        <v>685</v>
      </c>
      <c r="K219" s="86" t="s">
        <v>1011</v>
      </c>
      <c r="L219" s="86" t="s">
        <v>1024</v>
      </c>
      <c r="M219" s="86" t="str">
        <f t="shared" si="3"/>
        <v xml:space="preserve">MESSAGE - GOODS ITEM - PREVIOUS ADMINISTRATIVE REFERENCES. Previous document reference </v>
      </c>
      <c r="N219" s="96"/>
      <c r="O219" s="91"/>
      <c r="P219" s="96" t="s">
        <v>33</v>
      </c>
      <c r="Q219" s="91" t="s">
        <v>33</v>
      </c>
      <c r="R219" s="96" t="s">
        <v>258</v>
      </c>
      <c r="S219" s="91" t="s">
        <v>68</v>
      </c>
      <c r="T219" s="96"/>
      <c r="U219" s="91"/>
      <c r="V219" s="96" t="s">
        <v>1004</v>
      </c>
      <c r="W219" s="91"/>
      <c r="X219" s="17" t="s">
        <v>157</v>
      </c>
      <c r="Y219" s="17" t="s">
        <v>1025</v>
      </c>
      <c r="Z219" s="17" t="s">
        <v>1026</v>
      </c>
      <c r="AA219" s="17" t="s">
        <v>1027</v>
      </c>
    </row>
    <row r="220" spans="1:27" ht="60" customHeight="1" x14ac:dyDescent="0.2">
      <c r="A220" s="20" t="s">
        <v>26</v>
      </c>
      <c r="B220" s="20" t="s">
        <v>27</v>
      </c>
      <c r="C220" s="94" t="s">
        <v>28</v>
      </c>
      <c r="D220" s="95" t="s">
        <v>28</v>
      </c>
      <c r="E220" s="96">
        <v>4</v>
      </c>
      <c r="F220" s="65" t="s">
        <v>687</v>
      </c>
      <c r="G220" s="215" t="s">
        <v>1009</v>
      </c>
      <c r="H220" s="97" t="s">
        <v>667</v>
      </c>
      <c r="I220" s="97" t="s">
        <v>1028</v>
      </c>
      <c r="J220" s="97" t="s">
        <v>689</v>
      </c>
      <c r="K220" s="86" t="s">
        <v>1011</v>
      </c>
      <c r="L220" s="86" t="s">
        <v>1029</v>
      </c>
      <c r="M220" s="86" t="str">
        <f t="shared" si="3"/>
        <v xml:space="preserve">MESSAGE - GOODS ITEM - PREVIOUS ADMINISTRATIVE REFERENCES. Complement of information </v>
      </c>
      <c r="N220" s="96"/>
      <c r="O220" s="91"/>
      <c r="P220" s="96" t="s">
        <v>103</v>
      </c>
      <c r="Q220" s="91" t="s">
        <v>103</v>
      </c>
      <c r="R220" s="96" t="s">
        <v>68</v>
      </c>
      <c r="S220" s="91" t="s">
        <v>1030</v>
      </c>
      <c r="T220" s="96"/>
      <c r="U220" s="91"/>
      <c r="V220" s="96" t="s">
        <v>1031</v>
      </c>
      <c r="W220" s="91"/>
      <c r="X220" s="17" t="s">
        <v>36</v>
      </c>
      <c r="Y220" s="17" t="s">
        <v>37</v>
      </c>
      <c r="Z220" s="17" t="s">
        <v>147</v>
      </c>
      <c r="AA220" s="17" t="s">
        <v>1032</v>
      </c>
    </row>
    <row r="221" spans="1:27" ht="60" customHeight="1" x14ac:dyDescent="0.2">
      <c r="A221" s="20" t="s">
        <v>26</v>
      </c>
      <c r="B221" s="20" t="s">
        <v>27</v>
      </c>
      <c r="C221" s="94" t="s">
        <v>28</v>
      </c>
      <c r="D221" s="95" t="s">
        <v>28</v>
      </c>
      <c r="E221" s="96">
        <v>4</v>
      </c>
      <c r="F221" s="65"/>
      <c r="G221" s="216" t="s">
        <v>1033</v>
      </c>
      <c r="H221" s="97"/>
      <c r="I221" s="97" t="s">
        <v>1034</v>
      </c>
      <c r="J221" s="97" t="s">
        <v>805</v>
      </c>
      <c r="K221" s="86"/>
      <c r="L221" s="86"/>
      <c r="M221" s="86" t="str">
        <f t="shared" si="3"/>
        <v xml:space="preserve">. </v>
      </c>
      <c r="N221" s="96" t="s">
        <v>32</v>
      </c>
      <c r="O221" s="91"/>
      <c r="P221" s="96" t="s">
        <v>66</v>
      </c>
      <c r="Q221" s="91"/>
      <c r="R221" s="96"/>
      <c r="S221" s="91"/>
      <c r="T221" s="96"/>
      <c r="U221" s="91"/>
      <c r="V221" s="96" t="s">
        <v>1035</v>
      </c>
      <c r="W221" s="91"/>
      <c r="X221" s="17" t="s">
        <v>115</v>
      </c>
      <c r="Y221" s="17" t="s">
        <v>1036</v>
      </c>
      <c r="Z221" s="17" t="s">
        <v>335</v>
      </c>
      <c r="AA221" s="17" t="s">
        <v>1037</v>
      </c>
    </row>
    <row r="222" spans="1:27" ht="60" customHeight="1" x14ac:dyDescent="0.2">
      <c r="A222" s="20" t="s">
        <v>26</v>
      </c>
      <c r="B222" s="20" t="s">
        <v>27</v>
      </c>
      <c r="C222" s="94" t="s">
        <v>28</v>
      </c>
      <c r="D222" s="95" t="s">
        <v>28</v>
      </c>
      <c r="E222" s="96">
        <v>4</v>
      </c>
      <c r="F222" s="65" t="s">
        <v>808</v>
      </c>
      <c r="G222" s="215" t="s">
        <v>1033</v>
      </c>
      <c r="H222" s="97" t="s">
        <v>809</v>
      </c>
      <c r="I222" s="97" t="s">
        <v>1038</v>
      </c>
      <c r="J222" s="97" t="s">
        <v>811</v>
      </c>
      <c r="K222" s="86" t="s">
        <v>821</v>
      </c>
      <c r="L222" s="86" t="s">
        <v>812</v>
      </c>
      <c r="M222" s="86" t="str">
        <f t="shared" si="3"/>
        <v>MESSAGE - GOODS ITEM. Transport charges/ Method of Payment</v>
      </c>
      <c r="N222" s="96"/>
      <c r="O222" s="91"/>
      <c r="P222" s="96" t="s">
        <v>33</v>
      </c>
      <c r="Q222" s="91" t="s">
        <v>66</v>
      </c>
      <c r="R222" s="96" t="s">
        <v>134</v>
      </c>
      <c r="S222" s="91" t="s">
        <v>134</v>
      </c>
      <c r="T222" s="96" t="s">
        <v>813</v>
      </c>
      <c r="U222" s="91" t="s">
        <v>813</v>
      </c>
      <c r="V222" s="96"/>
      <c r="W222" s="91" t="s">
        <v>929</v>
      </c>
      <c r="X222" s="17" t="s">
        <v>36</v>
      </c>
      <c r="Y222" s="17" t="s">
        <v>930</v>
      </c>
      <c r="Z222" s="17" t="s">
        <v>931</v>
      </c>
      <c r="AA222" s="17" t="s">
        <v>815</v>
      </c>
    </row>
    <row r="223" spans="1:27" ht="60" customHeight="1" x14ac:dyDescent="0.2">
      <c r="A223" s="20" t="s">
        <v>26</v>
      </c>
      <c r="B223" s="20" t="s">
        <v>27</v>
      </c>
      <c r="C223" s="94" t="s">
        <v>28</v>
      </c>
      <c r="D223" s="95" t="s">
        <v>28</v>
      </c>
      <c r="E223" s="96">
        <v>4</v>
      </c>
      <c r="F223" s="65"/>
      <c r="G223" s="216" t="s">
        <v>1039</v>
      </c>
      <c r="H223" s="97"/>
      <c r="I223" s="97" t="s">
        <v>1040</v>
      </c>
      <c r="J223" s="97" t="s">
        <v>706</v>
      </c>
      <c r="K223" s="86"/>
      <c r="L223" s="86"/>
      <c r="M223" s="86" t="str">
        <f t="shared" si="3"/>
        <v xml:space="preserve">. </v>
      </c>
      <c r="N223" s="96" t="s">
        <v>32</v>
      </c>
      <c r="O223" s="91"/>
      <c r="P223" s="96" t="s">
        <v>66</v>
      </c>
      <c r="Q223" s="91"/>
      <c r="R223" s="96"/>
      <c r="S223" s="91"/>
      <c r="T223" s="96" t="s">
        <v>474</v>
      </c>
      <c r="U223" s="91"/>
      <c r="V223" s="96" t="s">
        <v>707</v>
      </c>
      <c r="W223" s="91"/>
      <c r="X223" s="17" t="s">
        <v>115</v>
      </c>
      <c r="Y223" s="17" t="s">
        <v>435</v>
      </c>
      <c r="Z223" s="17" t="s">
        <v>435</v>
      </c>
      <c r="AA223" s="17" t="s">
        <v>708</v>
      </c>
    </row>
    <row r="224" spans="1:27" ht="60" customHeight="1" x14ac:dyDescent="0.2">
      <c r="A224" s="20" t="s">
        <v>26</v>
      </c>
      <c r="B224" s="20" t="s">
        <v>27</v>
      </c>
      <c r="C224" s="94" t="s">
        <v>709</v>
      </c>
      <c r="D224" s="95" t="s">
        <v>28</v>
      </c>
      <c r="E224" s="96">
        <v>4</v>
      </c>
      <c r="F224" s="65" t="s">
        <v>710</v>
      </c>
      <c r="G224" s="215" t="s">
        <v>1039</v>
      </c>
      <c r="H224" s="97" t="s">
        <v>180</v>
      </c>
      <c r="I224" s="97" t="s">
        <v>1041</v>
      </c>
      <c r="J224" s="97" t="s">
        <v>712</v>
      </c>
      <c r="K224" s="86" t="s">
        <v>31</v>
      </c>
      <c r="L224" s="86" t="s">
        <v>713</v>
      </c>
      <c r="M224" s="86" t="str">
        <f t="shared" si="3"/>
        <v>MESSAGE - HEADER. Commercial Reference Number</v>
      </c>
      <c r="N224" s="96" t="s">
        <v>474</v>
      </c>
      <c r="O224" s="91"/>
      <c r="P224" s="96" t="s">
        <v>33</v>
      </c>
      <c r="Q224" s="91" t="s">
        <v>66</v>
      </c>
      <c r="R224" s="96" t="s">
        <v>258</v>
      </c>
      <c r="S224" s="91" t="s">
        <v>258</v>
      </c>
      <c r="T224" s="96" t="s">
        <v>474</v>
      </c>
      <c r="U224" s="91"/>
      <c r="V224" s="96" t="s">
        <v>81</v>
      </c>
      <c r="W224" s="91" t="s">
        <v>714</v>
      </c>
      <c r="X224" s="17" t="s">
        <v>36</v>
      </c>
      <c r="Y224" s="17" t="s">
        <v>229</v>
      </c>
      <c r="Z224" s="17" t="s">
        <v>229</v>
      </c>
      <c r="AA224" s="17" t="s">
        <v>715</v>
      </c>
    </row>
    <row r="225" spans="1:27" ht="60" customHeight="1" x14ac:dyDescent="0.2">
      <c r="A225" s="20" t="s">
        <v>26</v>
      </c>
      <c r="B225" s="102" t="s">
        <v>1042</v>
      </c>
      <c r="C225" s="94" t="s">
        <v>28</v>
      </c>
      <c r="D225" s="95" t="s">
        <v>28</v>
      </c>
      <c r="E225" s="103">
        <v>1</v>
      </c>
      <c r="F225" s="16"/>
      <c r="G225" s="166" t="s">
        <v>29</v>
      </c>
      <c r="H225" s="104"/>
      <c r="I225" s="104" t="s">
        <v>1043</v>
      </c>
      <c r="J225" s="104" t="s">
        <v>29</v>
      </c>
      <c r="K225" s="84" t="s">
        <v>31</v>
      </c>
      <c r="L225" s="86"/>
      <c r="M225" s="86" t="str">
        <f t="shared" si="3"/>
        <v xml:space="preserve">MESSAGE - HEADER. </v>
      </c>
      <c r="N225" s="103" t="s">
        <v>32</v>
      </c>
      <c r="O225" s="91" t="s">
        <v>32</v>
      </c>
      <c r="P225" s="103" t="s">
        <v>33</v>
      </c>
      <c r="Q225" s="91" t="s">
        <v>33</v>
      </c>
      <c r="R225" s="103"/>
      <c r="S225" s="91"/>
      <c r="T225" s="103"/>
      <c r="U225" s="91"/>
      <c r="V225" s="103"/>
      <c r="W225" s="86"/>
      <c r="X225" s="17" t="s">
        <v>36</v>
      </c>
      <c r="Y225" s="17" t="s">
        <v>37</v>
      </c>
      <c r="Z225" s="17" t="s">
        <v>147</v>
      </c>
      <c r="AA225" s="17"/>
    </row>
    <row r="226" spans="1:27" ht="60" customHeight="1" x14ac:dyDescent="0.2">
      <c r="A226" s="20" t="s">
        <v>26</v>
      </c>
      <c r="B226" s="102" t="s">
        <v>1042</v>
      </c>
      <c r="C226" s="94" t="s">
        <v>28</v>
      </c>
      <c r="D226" s="95" t="s">
        <v>28</v>
      </c>
      <c r="E226" s="103">
        <v>1</v>
      </c>
      <c r="F226" s="105" t="s">
        <v>39</v>
      </c>
      <c r="G226" s="160" t="s">
        <v>29</v>
      </c>
      <c r="H226" s="104" t="s">
        <v>40</v>
      </c>
      <c r="I226" s="104" t="s">
        <v>1044</v>
      </c>
      <c r="J226" s="104" t="s">
        <v>42</v>
      </c>
      <c r="K226" s="86" t="s">
        <v>31</v>
      </c>
      <c r="L226" s="86" t="s">
        <v>43</v>
      </c>
      <c r="M226" s="86" t="str">
        <f t="shared" si="3"/>
        <v>MESSAGE - HEADER. Document/reference number</v>
      </c>
      <c r="N226" s="103"/>
      <c r="O226" s="91"/>
      <c r="P226" s="103" t="s">
        <v>33</v>
      </c>
      <c r="Q226" s="91" t="s">
        <v>33</v>
      </c>
      <c r="R226" s="103" t="s">
        <v>44</v>
      </c>
      <c r="S226" s="91" t="s">
        <v>45</v>
      </c>
      <c r="T226" s="103"/>
      <c r="U226" s="91"/>
      <c r="V226" s="103"/>
      <c r="W226" s="86"/>
      <c r="X226" s="17" t="s">
        <v>46</v>
      </c>
      <c r="Y226" s="17" t="s">
        <v>47</v>
      </c>
      <c r="Z226" s="17" t="s">
        <v>38</v>
      </c>
      <c r="AA226" s="17" t="s">
        <v>48</v>
      </c>
    </row>
    <row r="227" spans="1:27" ht="60" customHeight="1" x14ac:dyDescent="0.2">
      <c r="A227" s="20" t="s">
        <v>26</v>
      </c>
      <c r="B227" s="106" t="s">
        <v>1042</v>
      </c>
      <c r="C227" s="107" t="s">
        <v>28</v>
      </c>
      <c r="D227" s="108" t="s">
        <v>28</v>
      </c>
      <c r="E227" s="103">
        <v>1</v>
      </c>
      <c r="F227" s="105"/>
      <c r="G227" s="167" t="s">
        <v>1045</v>
      </c>
      <c r="H227" s="109"/>
      <c r="I227" s="109" t="s">
        <v>1046</v>
      </c>
      <c r="J227" s="109" t="s">
        <v>1045</v>
      </c>
      <c r="K227" s="85" t="s">
        <v>1047</v>
      </c>
      <c r="L227" s="85"/>
      <c r="M227" s="86" t="str">
        <f t="shared" si="3"/>
        <v xml:space="preserve">MESSGE - (PRESENTATION OFFICE) CUSTOMS OFFICE. </v>
      </c>
      <c r="N227" s="103" t="s">
        <v>32</v>
      </c>
      <c r="O227" s="91" t="s">
        <v>32</v>
      </c>
      <c r="P227" s="103" t="s">
        <v>33</v>
      </c>
      <c r="Q227" s="91" t="s">
        <v>33</v>
      </c>
      <c r="R227" s="103"/>
      <c r="S227" s="91"/>
      <c r="T227" s="103"/>
      <c r="U227" s="91"/>
      <c r="V227" s="103"/>
      <c r="W227" s="86"/>
      <c r="X227" s="17" t="s">
        <v>36</v>
      </c>
      <c r="Y227" s="17" t="s">
        <v>37</v>
      </c>
      <c r="Z227" s="17" t="s">
        <v>147</v>
      </c>
      <c r="AA227" s="17" t="s">
        <v>1048</v>
      </c>
    </row>
    <row r="228" spans="1:27" ht="60" customHeight="1" x14ac:dyDescent="0.2">
      <c r="A228" s="20" t="s">
        <v>26</v>
      </c>
      <c r="B228" s="23" t="s">
        <v>1042</v>
      </c>
      <c r="C228" s="110" t="s">
        <v>28</v>
      </c>
      <c r="D228" s="111" t="s">
        <v>28</v>
      </c>
      <c r="E228" s="103">
        <v>1</v>
      </c>
      <c r="F228" s="105" t="s">
        <v>1049</v>
      </c>
      <c r="G228" s="160" t="s">
        <v>1045</v>
      </c>
      <c r="H228" s="104" t="s">
        <v>180</v>
      </c>
      <c r="I228" s="104" t="s">
        <v>1050</v>
      </c>
      <c r="J228" s="104" t="s">
        <v>1051</v>
      </c>
      <c r="K228" s="86" t="s">
        <v>1047</v>
      </c>
      <c r="L228" s="86" t="s">
        <v>1052</v>
      </c>
      <c r="M228" s="86" t="str">
        <f t="shared" si="3"/>
        <v>MESSGE - (PRESENTATION OFFICE) CUSTOMS OFFICE. Reference number </v>
      </c>
      <c r="N228" s="103"/>
      <c r="O228" s="91"/>
      <c r="P228" s="103" t="s">
        <v>33</v>
      </c>
      <c r="Q228" s="91" t="s">
        <v>33</v>
      </c>
      <c r="R228" s="103" t="s">
        <v>183</v>
      </c>
      <c r="S228" s="91" t="s">
        <v>183</v>
      </c>
      <c r="T228" s="103" t="s">
        <v>184</v>
      </c>
      <c r="U228" s="91"/>
      <c r="V228" s="103"/>
      <c r="W228" s="86"/>
      <c r="X228" s="17" t="s">
        <v>36</v>
      </c>
      <c r="Y228" s="17" t="s">
        <v>37</v>
      </c>
      <c r="Z228" s="17" t="s">
        <v>147</v>
      </c>
      <c r="AA228" s="17" t="s">
        <v>1053</v>
      </c>
    </row>
    <row r="229" spans="1:27" ht="60" customHeight="1" x14ac:dyDescent="0.2">
      <c r="A229" s="20" t="s">
        <v>26</v>
      </c>
      <c r="B229" s="112" t="s">
        <v>1054</v>
      </c>
      <c r="C229" s="94" t="s">
        <v>28</v>
      </c>
      <c r="D229" s="95" t="s">
        <v>28</v>
      </c>
      <c r="E229" s="113">
        <v>1</v>
      </c>
      <c r="F229" s="65"/>
      <c r="G229" s="168" t="s">
        <v>29</v>
      </c>
      <c r="H229" s="114"/>
      <c r="I229" s="114" t="s">
        <v>1055</v>
      </c>
      <c r="J229" s="114" t="s">
        <v>29</v>
      </c>
      <c r="K229" s="86" t="s">
        <v>31</v>
      </c>
      <c r="L229" s="86"/>
      <c r="M229" s="86" t="str">
        <f t="shared" si="3"/>
        <v xml:space="preserve">MESSAGE - HEADER. </v>
      </c>
      <c r="N229" s="130" t="s">
        <v>32</v>
      </c>
      <c r="O229" s="91" t="s">
        <v>32</v>
      </c>
      <c r="P229" s="130" t="s">
        <v>33</v>
      </c>
      <c r="Q229" s="91" t="s">
        <v>33</v>
      </c>
      <c r="R229" s="130"/>
      <c r="S229" s="91"/>
      <c r="T229" s="130"/>
      <c r="U229" s="91"/>
      <c r="V229" s="130"/>
      <c r="W229" s="91" t="s">
        <v>35</v>
      </c>
      <c r="X229" s="17" t="s">
        <v>36</v>
      </c>
      <c r="Y229" s="17" t="s">
        <v>37</v>
      </c>
      <c r="Z229" s="17" t="s">
        <v>38</v>
      </c>
      <c r="AA229" s="17"/>
    </row>
    <row r="230" spans="1:27" ht="60" customHeight="1" x14ac:dyDescent="0.2">
      <c r="A230" s="20" t="s">
        <v>26</v>
      </c>
      <c r="B230" s="112" t="s">
        <v>1054</v>
      </c>
      <c r="C230" s="94" t="s">
        <v>28</v>
      </c>
      <c r="D230" s="95" t="s">
        <v>28</v>
      </c>
      <c r="E230" s="113">
        <v>1</v>
      </c>
      <c r="F230" s="65" t="s">
        <v>39</v>
      </c>
      <c r="G230" s="114" t="s">
        <v>29</v>
      </c>
      <c r="H230" s="104" t="s">
        <v>40</v>
      </c>
      <c r="I230" s="114" t="s">
        <v>1056</v>
      </c>
      <c r="J230" s="114" t="s">
        <v>42</v>
      </c>
      <c r="K230" s="86" t="s">
        <v>31</v>
      </c>
      <c r="L230" s="86" t="s">
        <v>43</v>
      </c>
      <c r="M230" s="86" t="str">
        <f t="shared" si="3"/>
        <v>MESSAGE - HEADER. Document/reference number</v>
      </c>
      <c r="N230" s="113"/>
      <c r="O230" s="91"/>
      <c r="P230" s="113" t="s">
        <v>33</v>
      </c>
      <c r="Q230" s="91" t="s">
        <v>33</v>
      </c>
      <c r="R230" s="113" t="s">
        <v>44</v>
      </c>
      <c r="S230" s="91" t="s">
        <v>45</v>
      </c>
      <c r="T230" s="113"/>
      <c r="U230" s="91"/>
      <c r="V230" s="113"/>
      <c r="W230" s="91"/>
      <c r="X230" s="17" t="s">
        <v>46</v>
      </c>
      <c r="Y230" s="17" t="s">
        <v>47</v>
      </c>
      <c r="Z230" s="17" t="s">
        <v>38</v>
      </c>
      <c r="AA230" s="17" t="s">
        <v>47</v>
      </c>
    </row>
    <row r="231" spans="1:27" ht="60" customHeight="1" x14ac:dyDescent="0.2">
      <c r="A231" s="20" t="s">
        <v>26</v>
      </c>
      <c r="B231" s="112" t="s">
        <v>1054</v>
      </c>
      <c r="C231" s="94" t="s">
        <v>28</v>
      </c>
      <c r="D231" s="95" t="s">
        <v>28</v>
      </c>
      <c r="E231" s="113">
        <v>1</v>
      </c>
      <c r="F231" s="65" t="s">
        <v>1057</v>
      </c>
      <c r="G231" s="114" t="s">
        <v>29</v>
      </c>
      <c r="H231" s="114" t="s">
        <v>49</v>
      </c>
      <c r="I231" s="114" t="s">
        <v>1058</v>
      </c>
      <c r="J231" s="114" t="s">
        <v>51</v>
      </c>
      <c r="K231" s="86" t="s">
        <v>31</v>
      </c>
      <c r="L231" s="86" t="s">
        <v>52</v>
      </c>
      <c r="M231" s="86" t="str">
        <f t="shared" si="3"/>
        <v>MESSAGE - HEADER. Type of declaration</v>
      </c>
      <c r="N231" s="113"/>
      <c r="O231" s="91"/>
      <c r="P231" s="113" t="s">
        <v>66</v>
      </c>
      <c r="Q231" s="91" t="s">
        <v>66</v>
      </c>
      <c r="R231" s="113" t="s">
        <v>53</v>
      </c>
      <c r="S231" s="91" t="s">
        <v>54</v>
      </c>
      <c r="T231" s="96" t="s">
        <v>55</v>
      </c>
      <c r="U231" s="91" t="s">
        <v>55</v>
      </c>
      <c r="V231" s="113" t="s">
        <v>1059</v>
      </c>
      <c r="W231" s="91" t="s">
        <v>841</v>
      </c>
      <c r="X231" s="17" t="s">
        <v>36</v>
      </c>
      <c r="Y231" s="17" t="s">
        <v>37</v>
      </c>
      <c r="Z231" s="17" t="s">
        <v>38</v>
      </c>
      <c r="AA231" s="17" t="s">
        <v>59</v>
      </c>
    </row>
    <row r="232" spans="1:27" ht="60" customHeight="1" x14ac:dyDescent="0.2">
      <c r="A232" s="20" t="s">
        <v>26</v>
      </c>
      <c r="B232" s="112" t="s">
        <v>1054</v>
      </c>
      <c r="C232" s="94" t="s">
        <v>28</v>
      </c>
      <c r="D232" s="95" t="s">
        <v>28</v>
      </c>
      <c r="E232" s="113">
        <v>1</v>
      </c>
      <c r="F232" s="65" t="s">
        <v>60</v>
      </c>
      <c r="G232" s="114" t="s">
        <v>29</v>
      </c>
      <c r="H232" s="114" t="s">
        <v>61</v>
      </c>
      <c r="I232" s="114" t="s">
        <v>1060</v>
      </c>
      <c r="J232" s="114" t="s">
        <v>63</v>
      </c>
      <c r="K232" s="86" t="s">
        <v>64</v>
      </c>
      <c r="L232" s="86" t="s">
        <v>65</v>
      </c>
      <c r="M232" s="86" t="str">
        <f t="shared" si="3"/>
        <v>MESSAGE - GOODS ITEM - PRODUCED DOCUMENTS/CERTIFICATES. Document reference</v>
      </c>
      <c r="N232" s="113"/>
      <c r="O232" s="91"/>
      <c r="P232" s="113" t="s">
        <v>66</v>
      </c>
      <c r="Q232" s="91" t="s">
        <v>66</v>
      </c>
      <c r="R232" s="113" t="s">
        <v>67</v>
      </c>
      <c r="S232" s="91" t="s">
        <v>68</v>
      </c>
      <c r="T232" s="113"/>
      <c r="U232" s="91"/>
      <c r="V232" s="113" t="s">
        <v>1061</v>
      </c>
      <c r="W232" s="91" t="s">
        <v>70</v>
      </c>
      <c r="X232" s="17" t="s">
        <v>36</v>
      </c>
      <c r="Y232" s="17" t="s">
        <v>71</v>
      </c>
      <c r="Z232" s="17" t="s">
        <v>72</v>
      </c>
      <c r="AA232" s="17" t="s">
        <v>73</v>
      </c>
    </row>
    <row r="233" spans="1:27" ht="60" customHeight="1" x14ac:dyDescent="0.2">
      <c r="A233" s="20" t="s">
        <v>26</v>
      </c>
      <c r="B233" s="112" t="s">
        <v>1054</v>
      </c>
      <c r="C233" s="94" t="s">
        <v>28</v>
      </c>
      <c r="D233" s="95" t="s">
        <v>28</v>
      </c>
      <c r="E233" s="113">
        <v>1</v>
      </c>
      <c r="F233" s="65" t="s">
        <v>74</v>
      </c>
      <c r="G233" s="114" t="s">
        <v>29</v>
      </c>
      <c r="H233" s="114" t="s">
        <v>75</v>
      </c>
      <c r="I233" s="114" t="s">
        <v>1062</v>
      </c>
      <c r="J233" s="114" t="s">
        <v>77</v>
      </c>
      <c r="K233" s="86" t="s">
        <v>31</v>
      </c>
      <c r="L233" s="86" t="s">
        <v>1063</v>
      </c>
      <c r="M233" s="86" t="str">
        <f xml:space="preserve"> CONCATENATE(K233,". ", L233)</f>
        <v>MESSAGE - HEADER. Acceptance date</v>
      </c>
      <c r="N233" s="113"/>
      <c r="O233" s="91"/>
      <c r="P233" s="113" t="s">
        <v>66</v>
      </c>
      <c r="Q233" s="91" t="s">
        <v>66</v>
      </c>
      <c r="R233" s="113" t="s">
        <v>79</v>
      </c>
      <c r="S233" s="91" t="s">
        <v>80</v>
      </c>
      <c r="T233" s="113"/>
      <c r="U233" s="91"/>
      <c r="V233" s="113" t="s">
        <v>1064</v>
      </c>
      <c r="W233" s="91" t="s">
        <v>827</v>
      </c>
      <c r="X233" s="17" t="s">
        <v>46</v>
      </c>
      <c r="Y233" s="17" t="s">
        <v>82</v>
      </c>
      <c r="Z233" s="17" t="s">
        <v>83</v>
      </c>
      <c r="AA233" s="17" t="s">
        <v>1065</v>
      </c>
    </row>
    <row r="234" spans="1:27" ht="60" customHeight="1" x14ac:dyDescent="0.2">
      <c r="A234" s="20" t="s">
        <v>26</v>
      </c>
      <c r="B234" s="63" t="s">
        <v>1054</v>
      </c>
      <c r="C234" s="5" t="s">
        <v>28</v>
      </c>
      <c r="D234" s="62" t="s">
        <v>28</v>
      </c>
      <c r="E234" s="70">
        <v>1</v>
      </c>
      <c r="F234" s="64" t="s">
        <v>1066</v>
      </c>
      <c r="G234" s="71" t="s">
        <v>29</v>
      </c>
      <c r="H234" s="71" t="s">
        <v>85</v>
      </c>
      <c r="I234" s="71" t="s">
        <v>1067</v>
      </c>
      <c r="J234" s="71" t="s">
        <v>87</v>
      </c>
      <c r="K234" s="83" t="s">
        <v>31</v>
      </c>
      <c r="L234" s="83" t="s">
        <v>88</v>
      </c>
      <c r="M234" s="83" t="str">
        <f t="shared" si="3"/>
        <v>MESSAGE - HEADER. Issuing date</v>
      </c>
      <c r="N234" s="70"/>
      <c r="O234" s="92"/>
      <c r="P234" s="70" t="s">
        <v>66</v>
      </c>
      <c r="Q234" s="92" t="s">
        <v>66</v>
      </c>
      <c r="R234" s="70" t="s">
        <v>79</v>
      </c>
      <c r="S234" s="92" t="s">
        <v>80</v>
      </c>
      <c r="T234" s="70"/>
      <c r="U234" s="92"/>
      <c r="V234" s="70" t="s">
        <v>1064</v>
      </c>
      <c r="W234" s="92" t="s">
        <v>827</v>
      </c>
      <c r="X234" s="17" t="s">
        <v>46</v>
      </c>
      <c r="Y234" s="17" t="s">
        <v>82</v>
      </c>
      <c r="Z234" s="17" t="s">
        <v>83</v>
      </c>
      <c r="AA234" s="17" t="s">
        <v>1068</v>
      </c>
    </row>
    <row r="235" spans="1:27" ht="60" customHeight="1" x14ac:dyDescent="0.2">
      <c r="A235" s="20" t="s">
        <v>26</v>
      </c>
      <c r="B235" s="63" t="s">
        <v>1054</v>
      </c>
      <c r="C235" s="5" t="s">
        <v>28</v>
      </c>
      <c r="D235" s="62" t="s">
        <v>28</v>
      </c>
      <c r="E235" s="70">
        <v>1</v>
      </c>
      <c r="F235" s="64" t="s">
        <v>89</v>
      </c>
      <c r="G235" s="71" t="s">
        <v>29</v>
      </c>
      <c r="H235" s="71" t="s">
        <v>90</v>
      </c>
      <c r="I235" s="71" t="s">
        <v>1069</v>
      </c>
      <c r="J235" s="71" t="s">
        <v>92</v>
      </c>
      <c r="K235" s="83" t="s">
        <v>31</v>
      </c>
      <c r="L235" s="83" t="s">
        <v>93</v>
      </c>
      <c r="M235" s="83" t="str">
        <f t="shared" si="3"/>
        <v>MESSAGE - HEADER. Country of dispatch/export code</v>
      </c>
      <c r="N235" s="70"/>
      <c r="O235" s="92"/>
      <c r="P235" s="70" t="s">
        <v>66</v>
      </c>
      <c r="Q235" s="92" t="s">
        <v>66</v>
      </c>
      <c r="R235" s="70" t="s">
        <v>94</v>
      </c>
      <c r="S235" s="92" t="s">
        <v>94</v>
      </c>
      <c r="T235" s="70" t="s">
        <v>95</v>
      </c>
      <c r="U235" s="92" t="s">
        <v>95</v>
      </c>
      <c r="V235" s="70" t="s">
        <v>1070</v>
      </c>
      <c r="W235" s="92" t="s">
        <v>1071</v>
      </c>
      <c r="X235" s="17" t="s">
        <v>36</v>
      </c>
      <c r="Y235" s="17" t="s">
        <v>37</v>
      </c>
      <c r="Z235" s="17" t="s">
        <v>38</v>
      </c>
      <c r="AA235" s="17" t="s">
        <v>98</v>
      </c>
    </row>
    <row r="236" spans="1:27" ht="60" customHeight="1" x14ac:dyDescent="0.2">
      <c r="A236" s="20" t="s">
        <v>26</v>
      </c>
      <c r="B236" s="63" t="s">
        <v>1054</v>
      </c>
      <c r="C236" s="5" t="s">
        <v>28</v>
      </c>
      <c r="D236" s="62" t="s">
        <v>28</v>
      </c>
      <c r="E236" s="70">
        <v>1</v>
      </c>
      <c r="F236" s="64" t="s">
        <v>99</v>
      </c>
      <c r="G236" s="71" t="s">
        <v>29</v>
      </c>
      <c r="H236" s="71" t="s">
        <v>100</v>
      </c>
      <c r="I236" s="71" t="s">
        <v>1072</v>
      </c>
      <c r="J236" s="71" t="s">
        <v>102</v>
      </c>
      <c r="K236" s="83" t="s">
        <v>31</v>
      </c>
      <c r="L236" s="83" t="s">
        <v>100</v>
      </c>
      <c r="M236" s="83" t="str">
        <f t="shared" si="3"/>
        <v>MESSAGE - HEADER. Security</v>
      </c>
      <c r="N236" s="70"/>
      <c r="O236" s="92"/>
      <c r="P236" s="70" t="s">
        <v>66</v>
      </c>
      <c r="Q236" s="92" t="s">
        <v>103</v>
      </c>
      <c r="R236" s="70" t="s">
        <v>104</v>
      </c>
      <c r="S236" s="92" t="s">
        <v>104</v>
      </c>
      <c r="T236" s="70" t="s">
        <v>105</v>
      </c>
      <c r="U236" s="92" t="s">
        <v>105</v>
      </c>
      <c r="V236" s="70" t="s">
        <v>1073</v>
      </c>
      <c r="W236" s="92" t="s">
        <v>1074</v>
      </c>
      <c r="X236" s="17" t="s">
        <v>36</v>
      </c>
      <c r="Y236" s="17" t="s">
        <v>107</v>
      </c>
      <c r="Z236" s="17" t="s">
        <v>108</v>
      </c>
      <c r="AA236" s="17" t="s">
        <v>109</v>
      </c>
    </row>
    <row r="237" spans="1:27" ht="60" customHeight="1" x14ac:dyDescent="0.2">
      <c r="A237" s="20" t="s">
        <v>26</v>
      </c>
      <c r="B237" s="63" t="s">
        <v>1054</v>
      </c>
      <c r="C237" s="5" t="s">
        <v>28</v>
      </c>
      <c r="D237" s="62" t="s">
        <v>28</v>
      </c>
      <c r="E237" s="70">
        <v>1</v>
      </c>
      <c r="F237" s="64" t="s">
        <v>110</v>
      </c>
      <c r="G237" s="71" t="s">
        <v>29</v>
      </c>
      <c r="H237" s="71" t="s">
        <v>111</v>
      </c>
      <c r="I237" s="71" t="s">
        <v>1075</v>
      </c>
      <c r="J237" s="71" t="s">
        <v>113</v>
      </c>
      <c r="K237" s="83"/>
      <c r="L237" s="83"/>
      <c r="M237" s="83" t="str">
        <f t="shared" si="3"/>
        <v xml:space="preserve">. </v>
      </c>
      <c r="N237" s="70"/>
      <c r="O237" s="92"/>
      <c r="P237" s="70" t="s">
        <v>66</v>
      </c>
      <c r="Q237" s="92"/>
      <c r="R237" s="70" t="s">
        <v>104</v>
      </c>
      <c r="S237" s="92"/>
      <c r="T237" s="70" t="s">
        <v>114</v>
      </c>
      <c r="U237" s="92"/>
      <c r="V237" s="70" t="s">
        <v>1073</v>
      </c>
      <c r="W237" s="92"/>
      <c r="X237" s="17" t="s">
        <v>115</v>
      </c>
      <c r="Y237" s="17" t="s">
        <v>116</v>
      </c>
      <c r="Z237" s="17" t="s">
        <v>117</v>
      </c>
      <c r="AA237" s="17" t="s">
        <v>1076</v>
      </c>
    </row>
    <row r="238" spans="1:27" ht="60" customHeight="1" x14ac:dyDescent="0.2">
      <c r="A238" s="20" t="s">
        <v>26</v>
      </c>
      <c r="B238" s="63" t="s">
        <v>1054</v>
      </c>
      <c r="C238" s="5" t="s">
        <v>28</v>
      </c>
      <c r="D238" s="62" t="s">
        <v>28</v>
      </c>
      <c r="E238" s="70">
        <v>1</v>
      </c>
      <c r="F238" s="64" t="s">
        <v>1077</v>
      </c>
      <c r="G238" s="71" t="s">
        <v>29</v>
      </c>
      <c r="H238" s="71" t="s">
        <v>119</v>
      </c>
      <c r="I238" s="71" t="s">
        <v>1078</v>
      </c>
      <c r="J238" s="71" t="s">
        <v>121</v>
      </c>
      <c r="K238" s="83" t="s">
        <v>31</v>
      </c>
      <c r="L238" s="83" t="s">
        <v>122</v>
      </c>
      <c r="M238" s="83" t="str">
        <f t="shared" si="3"/>
        <v>MESSAGE - HEADER. Transport mode at border</v>
      </c>
      <c r="N238" s="70"/>
      <c r="O238" s="92"/>
      <c r="P238" s="125" t="s">
        <v>66</v>
      </c>
      <c r="Q238" s="92" t="s">
        <v>66</v>
      </c>
      <c r="R238" s="125" t="s">
        <v>104</v>
      </c>
      <c r="S238" s="92" t="s">
        <v>123</v>
      </c>
      <c r="T238" s="70" t="s">
        <v>124</v>
      </c>
      <c r="U238" s="92" t="s">
        <v>124</v>
      </c>
      <c r="V238" s="72" t="s">
        <v>1079</v>
      </c>
      <c r="W238" s="92" t="s">
        <v>1080</v>
      </c>
      <c r="X238" s="17" t="s">
        <v>36</v>
      </c>
      <c r="Y238" s="17" t="s">
        <v>127</v>
      </c>
      <c r="Z238" s="17" t="s">
        <v>127</v>
      </c>
      <c r="AA238" s="17" t="s">
        <v>1081</v>
      </c>
    </row>
    <row r="239" spans="1:27" ht="60" customHeight="1" x14ac:dyDescent="0.2">
      <c r="A239" s="20" t="s">
        <v>26</v>
      </c>
      <c r="B239" s="63" t="s">
        <v>1054</v>
      </c>
      <c r="C239" s="5" t="s">
        <v>28</v>
      </c>
      <c r="D239" s="62" t="s">
        <v>28</v>
      </c>
      <c r="E239" s="70">
        <v>1</v>
      </c>
      <c r="F239" s="64" t="s">
        <v>129</v>
      </c>
      <c r="G239" s="71" t="s">
        <v>29</v>
      </c>
      <c r="H239" s="71" t="s">
        <v>130</v>
      </c>
      <c r="I239" s="71" t="s">
        <v>1082</v>
      </c>
      <c r="J239" s="71" t="s">
        <v>132</v>
      </c>
      <c r="K239" s="83" t="s">
        <v>31</v>
      </c>
      <c r="L239" s="83" t="s">
        <v>130</v>
      </c>
      <c r="M239" s="83" t="str">
        <f t="shared" si="3"/>
        <v>MESSAGE - HEADER. Specific circumstance indicator</v>
      </c>
      <c r="N239" s="70"/>
      <c r="O239" s="92"/>
      <c r="P239" s="125" t="s">
        <v>66</v>
      </c>
      <c r="Q239" s="92" t="s">
        <v>66</v>
      </c>
      <c r="R239" s="70" t="s">
        <v>133</v>
      </c>
      <c r="S239" s="92" t="s">
        <v>134</v>
      </c>
      <c r="T239" s="70" t="s">
        <v>135</v>
      </c>
      <c r="U239" s="92" t="s">
        <v>136</v>
      </c>
      <c r="V239" s="70" t="s">
        <v>1083</v>
      </c>
      <c r="W239" s="92" t="s">
        <v>138</v>
      </c>
      <c r="X239" s="17" t="s">
        <v>139</v>
      </c>
      <c r="Y239" s="17" t="s">
        <v>140</v>
      </c>
      <c r="Z239" s="17" t="s">
        <v>141</v>
      </c>
      <c r="AA239" s="17"/>
    </row>
    <row r="240" spans="1:27" ht="60" customHeight="1" x14ac:dyDescent="0.2">
      <c r="A240" s="20" t="s">
        <v>26</v>
      </c>
      <c r="B240" s="63" t="s">
        <v>1054</v>
      </c>
      <c r="C240" s="5" t="s">
        <v>28</v>
      </c>
      <c r="D240" s="62" t="s">
        <v>28</v>
      </c>
      <c r="E240" s="70">
        <v>1</v>
      </c>
      <c r="F240" s="64" t="s">
        <v>142</v>
      </c>
      <c r="G240" s="71" t="s">
        <v>29</v>
      </c>
      <c r="H240" s="71" t="s">
        <v>143</v>
      </c>
      <c r="I240" s="71" t="s">
        <v>1084</v>
      </c>
      <c r="J240" s="71" t="s">
        <v>145</v>
      </c>
      <c r="K240" s="83" t="s">
        <v>31</v>
      </c>
      <c r="L240" s="83" t="s">
        <v>143</v>
      </c>
      <c r="M240" s="83" t="str">
        <f t="shared" si="3"/>
        <v>MESSAGE - HEADER. Total number of items</v>
      </c>
      <c r="N240" s="70"/>
      <c r="O240" s="92"/>
      <c r="P240" s="70" t="s">
        <v>66</v>
      </c>
      <c r="Q240" s="92" t="s">
        <v>66</v>
      </c>
      <c r="R240" s="70" t="s">
        <v>146</v>
      </c>
      <c r="S240" s="92" t="s">
        <v>146</v>
      </c>
      <c r="T240" s="70"/>
      <c r="U240" s="92"/>
      <c r="V240" s="70" t="s">
        <v>1073</v>
      </c>
      <c r="W240" s="92" t="s">
        <v>827</v>
      </c>
      <c r="X240" s="17" t="s">
        <v>36</v>
      </c>
      <c r="Y240" s="17" t="s">
        <v>37</v>
      </c>
      <c r="Z240" s="17" t="s">
        <v>38</v>
      </c>
      <c r="AA240" s="17" t="s">
        <v>1085</v>
      </c>
    </row>
    <row r="241" spans="1:27" ht="60" customHeight="1" x14ac:dyDescent="0.2">
      <c r="A241" s="20" t="s">
        <v>26</v>
      </c>
      <c r="B241" s="63" t="s">
        <v>1054</v>
      </c>
      <c r="C241" s="5" t="s">
        <v>28</v>
      </c>
      <c r="D241" s="62" t="s">
        <v>28</v>
      </c>
      <c r="E241" s="70">
        <v>1</v>
      </c>
      <c r="F241" s="64" t="s">
        <v>149</v>
      </c>
      <c r="G241" s="71" t="s">
        <v>29</v>
      </c>
      <c r="H241" s="71" t="s">
        <v>150</v>
      </c>
      <c r="I241" s="71" t="s">
        <v>1086</v>
      </c>
      <c r="J241" s="71" t="s">
        <v>152</v>
      </c>
      <c r="K241" s="83" t="s">
        <v>31</v>
      </c>
      <c r="L241" s="83" t="s">
        <v>150</v>
      </c>
      <c r="M241" s="83" t="str">
        <f t="shared" si="3"/>
        <v>MESSAGE - HEADER. Total number of packages</v>
      </c>
      <c r="N241" s="70"/>
      <c r="O241" s="92"/>
      <c r="P241" s="70" t="s">
        <v>66</v>
      </c>
      <c r="Q241" s="92" t="s">
        <v>66</v>
      </c>
      <c r="R241" s="70" t="s">
        <v>153</v>
      </c>
      <c r="S241" s="92" t="s">
        <v>154</v>
      </c>
      <c r="T241" s="70"/>
      <c r="U241" s="92"/>
      <c r="V241" s="70" t="s">
        <v>1087</v>
      </c>
      <c r="W241" s="92" t="s">
        <v>1088</v>
      </c>
      <c r="X241" s="17" t="s">
        <v>46</v>
      </c>
      <c r="Y241" s="17" t="s">
        <v>158</v>
      </c>
      <c r="Z241" s="17" t="s">
        <v>159</v>
      </c>
      <c r="AA241" s="17" t="s">
        <v>1089</v>
      </c>
    </row>
    <row r="242" spans="1:27" ht="60" customHeight="1" x14ac:dyDescent="0.2">
      <c r="A242" s="20" t="s">
        <v>26</v>
      </c>
      <c r="B242" s="63" t="s">
        <v>1054</v>
      </c>
      <c r="C242" s="5" t="s">
        <v>28</v>
      </c>
      <c r="D242" s="62" t="s">
        <v>28</v>
      </c>
      <c r="E242" s="70">
        <v>1</v>
      </c>
      <c r="F242" s="64"/>
      <c r="G242" s="71" t="s">
        <v>29</v>
      </c>
      <c r="H242" s="71" t="s">
        <v>162</v>
      </c>
      <c r="I242" s="71" t="s">
        <v>1090</v>
      </c>
      <c r="J242" s="71" t="s">
        <v>164</v>
      </c>
      <c r="K242" s="83" t="s">
        <v>31</v>
      </c>
      <c r="L242" s="83" t="s">
        <v>165</v>
      </c>
      <c r="M242" s="83" t="str">
        <f t="shared" si="3"/>
        <v xml:space="preserve">MESSAGE - HEADER. Total gross mass </v>
      </c>
      <c r="N242" s="70"/>
      <c r="O242" s="92"/>
      <c r="P242" s="70" t="s">
        <v>66</v>
      </c>
      <c r="Q242" s="92" t="s">
        <v>33</v>
      </c>
      <c r="R242" s="70" t="s">
        <v>166</v>
      </c>
      <c r="S242" s="92" t="s">
        <v>167</v>
      </c>
      <c r="T242" s="70"/>
      <c r="U242" s="92"/>
      <c r="V242" s="70" t="s">
        <v>1091</v>
      </c>
      <c r="W242" s="92" t="s">
        <v>827</v>
      </c>
      <c r="X242" s="17" t="s">
        <v>115</v>
      </c>
      <c r="Y242" s="17" t="s">
        <v>37</v>
      </c>
      <c r="Z242" s="17" t="s">
        <v>169</v>
      </c>
      <c r="AA242" s="17" t="s">
        <v>1092</v>
      </c>
    </row>
    <row r="243" spans="1:27" ht="60" customHeight="1" x14ac:dyDescent="0.2">
      <c r="A243" s="20" t="s">
        <v>26</v>
      </c>
      <c r="B243" s="63" t="s">
        <v>1054</v>
      </c>
      <c r="C243" s="5" t="s">
        <v>28</v>
      </c>
      <c r="D243" s="62" t="s">
        <v>28</v>
      </c>
      <c r="E243" s="70">
        <v>1</v>
      </c>
      <c r="F243" s="64"/>
      <c r="G243" s="71" t="s">
        <v>29</v>
      </c>
      <c r="H243" s="71" t="s">
        <v>172</v>
      </c>
      <c r="I243" s="71" t="s">
        <v>1093</v>
      </c>
      <c r="J243" s="71" t="s">
        <v>174</v>
      </c>
      <c r="K243" s="83"/>
      <c r="L243" s="83"/>
      <c r="M243" s="83" t="str">
        <f t="shared" si="3"/>
        <v xml:space="preserve">. </v>
      </c>
      <c r="N243" s="70"/>
      <c r="O243" s="92"/>
      <c r="P243" s="70" t="s">
        <v>66</v>
      </c>
      <c r="Q243" s="92"/>
      <c r="R243" s="70" t="s">
        <v>104</v>
      </c>
      <c r="S243" s="92"/>
      <c r="T243" s="70" t="s">
        <v>114</v>
      </c>
      <c r="U243" s="92"/>
      <c r="V243" s="70" t="s">
        <v>1073</v>
      </c>
      <c r="W243" s="92"/>
      <c r="X243" s="17" t="s">
        <v>115</v>
      </c>
      <c r="Y243" s="17" t="s">
        <v>175</v>
      </c>
      <c r="Z243" s="17" t="s">
        <v>117</v>
      </c>
      <c r="AA243" s="17"/>
    </row>
    <row r="244" spans="1:27" ht="60" customHeight="1" x14ac:dyDescent="0.2">
      <c r="A244" s="20" t="s">
        <v>26</v>
      </c>
      <c r="B244" s="63" t="s">
        <v>1054</v>
      </c>
      <c r="C244" s="5" t="s">
        <v>28</v>
      </c>
      <c r="D244" s="62" t="s">
        <v>28</v>
      </c>
      <c r="E244" s="70">
        <v>1</v>
      </c>
      <c r="F244" s="64" t="s">
        <v>1094</v>
      </c>
      <c r="G244" s="71" t="s">
        <v>29</v>
      </c>
      <c r="H244" s="71" t="s">
        <v>1095</v>
      </c>
      <c r="I244" s="71" t="s">
        <v>1096</v>
      </c>
      <c r="J244" s="71" t="s">
        <v>1097</v>
      </c>
      <c r="K244" s="83" t="s">
        <v>31</v>
      </c>
      <c r="L244" s="83" t="s">
        <v>1098</v>
      </c>
      <c r="M244" s="83" t="str">
        <f t="shared" si="3"/>
        <v>MESSAGE - HEADER. Request Rejection Reason Code</v>
      </c>
      <c r="N244" s="70"/>
      <c r="O244" s="92"/>
      <c r="P244" s="70" t="s">
        <v>103</v>
      </c>
      <c r="Q244" s="92" t="s">
        <v>66</v>
      </c>
      <c r="R244" s="70" t="s">
        <v>123</v>
      </c>
      <c r="S244" s="92" t="s">
        <v>123</v>
      </c>
      <c r="T244" s="70" t="s">
        <v>1099</v>
      </c>
      <c r="U244" s="92" t="s">
        <v>1099</v>
      </c>
      <c r="V244" s="70" t="s">
        <v>1100</v>
      </c>
      <c r="W244" s="92" t="s">
        <v>1101</v>
      </c>
      <c r="X244" s="17" t="s">
        <v>36</v>
      </c>
      <c r="Y244" s="17" t="s">
        <v>37</v>
      </c>
      <c r="Z244" s="17" t="s">
        <v>38</v>
      </c>
      <c r="AA244" s="17"/>
    </row>
    <row r="245" spans="1:27" ht="60" customHeight="1" x14ac:dyDescent="0.2">
      <c r="A245" s="20" t="s">
        <v>26</v>
      </c>
      <c r="B245" s="63" t="s">
        <v>1054</v>
      </c>
      <c r="C245" s="5" t="s">
        <v>28</v>
      </c>
      <c r="D245" s="62" t="s">
        <v>28</v>
      </c>
      <c r="E245" s="70">
        <v>1</v>
      </c>
      <c r="F245" s="64" t="s">
        <v>1102</v>
      </c>
      <c r="G245" s="71" t="s">
        <v>29</v>
      </c>
      <c r="H245" s="71" t="s">
        <v>1103</v>
      </c>
      <c r="I245" s="71" t="s">
        <v>1104</v>
      </c>
      <c r="J245" s="71" t="s">
        <v>1105</v>
      </c>
      <c r="K245" s="83" t="s">
        <v>31</v>
      </c>
      <c r="L245" s="83" t="s">
        <v>1106</v>
      </c>
      <c r="M245" s="83" t="str">
        <f t="shared" si="3"/>
        <v>MESSAGE - HEADER. AAR Rejection Reason</v>
      </c>
      <c r="N245" s="70"/>
      <c r="O245" s="92"/>
      <c r="P245" s="70" t="s">
        <v>66</v>
      </c>
      <c r="Q245" s="92" t="s">
        <v>66</v>
      </c>
      <c r="R245" s="70" t="s">
        <v>305</v>
      </c>
      <c r="S245" s="92" t="s">
        <v>1107</v>
      </c>
      <c r="T245" s="70"/>
      <c r="U245" s="92"/>
      <c r="V245" s="70" t="s">
        <v>1108</v>
      </c>
      <c r="W245" s="92" t="s">
        <v>1109</v>
      </c>
      <c r="X245" s="17" t="s">
        <v>36</v>
      </c>
      <c r="Y245" s="17" t="s">
        <v>37</v>
      </c>
      <c r="Z245" s="17" t="s">
        <v>38</v>
      </c>
      <c r="AA245" s="17"/>
    </row>
    <row r="246" spans="1:27" ht="60" customHeight="1" x14ac:dyDescent="0.2">
      <c r="A246" s="20" t="s">
        <v>26</v>
      </c>
      <c r="B246" s="63" t="s">
        <v>1054</v>
      </c>
      <c r="C246" s="5" t="s">
        <v>28</v>
      </c>
      <c r="D246" s="62" t="s">
        <v>28</v>
      </c>
      <c r="E246" s="70">
        <v>1</v>
      </c>
      <c r="F246" s="64"/>
      <c r="G246" s="169" t="s">
        <v>176</v>
      </c>
      <c r="H246" s="71"/>
      <c r="I246" s="71" t="s">
        <v>1110</v>
      </c>
      <c r="J246" s="71" t="s">
        <v>176</v>
      </c>
      <c r="K246" s="83" t="s">
        <v>178</v>
      </c>
      <c r="L246" s="83"/>
      <c r="M246" s="83" t="str">
        <f t="shared" si="3"/>
        <v xml:space="preserve">MESSAGE - (DEPARTURE) CUSTOMS OFFICE. </v>
      </c>
      <c r="N246" s="70" t="s">
        <v>32</v>
      </c>
      <c r="O246" s="92" t="s">
        <v>32</v>
      </c>
      <c r="P246" s="70" t="s">
        <v>66</v>
      </c>
      <c r="Q246" s="92" t="s">
        <v>66</v>
      </c>
      <c r="R246" s="70"/>
      <c r="S246" s="92"/>
      <c r="T246" s="70"/>
      <c r="U246" s="92"/>
      <c r="V246" s="70" t="s">
        <v>1111</v>
      </c>
      <c r="W246" s="92" t="s">
        <v>1112</v>
      </c>
      <c r="X246" s="17" t="s">
        <v>36</v>
      </c>
      <c r="Y246" s="17" t="s">
        <v>37</v>
      </c>
      <c r="Z246" s="17" t="s">
        <v>38</v>
      </c>
      <c r="AA246" s="17" t="s">
        <v>1113</v>
      </c>
    </row>
    <row r="247" spans="1:27" ht="60" customHeight="1" x14ac:dyDescent="0.2">
      <c r="A247" s="20" t="s">
        <v>26</v>
      </c>
      <c r="B247" s="63" t="s">
        <v>1054</v>
      </c>
      <c r="C247" s="5" t="s">
        <v>28</v>
      </c>
      <c r="D247" s="62" t="s">
        <v>28</v>
      </c>
      <c r="E247" s="70">
        <v>1</v>
      </c>
      <c r="F247" s="64" t="s">
        <v>179</v>
      </c>
      <c r="G247" s="71" t="s">
        <v>176</v>
      </c>
      <c r="H247" s="71" t="s">
        <v>180</v>
      </c>
      <c r="I247" s="71" t="s">
        <v>1114</v>
      </c>
      <c r="J247" s="71" t="s">
        <v>182</v>
      </c>
      <c r="K247" s="83" t="s">
        <v>178</v>
      </c>
      <c r="L247" s="83" t="s">
        <v>180</v>
      </c>
      <c r="M247" s="83" t="str">
        <f xml:space="preserve"> CONCATENATE(K247,". ", L247)</f>
        <v>MESSAGE - (DEPARTURE) CUSTOMS OFFICE. Reference number</v>
      </c>
      <c r="N247" s="70"/>
      <c r="O247" s="92"/>
      <c r="P247" s="70" t="s">
        <v>33</v>
      </c>
      <c r="Q247" s="92" t="s">
        <v>33</v>
      </c>
      <c r="R247" s="70" t="s">
        <v>183</v>
      </c>
      <c r="S247" s="92" t="s">
        <v>183</v>
      </c>
      <c r="T247" s="70" t="s">
        <v>184</v>
      </c>
      <c r="U247" s="92"/>
      <c r="V247" s="70" t="s">
        <v>185</v>
      </c>
      <c r="W247" s="92" t="s">
        <v>186</v>
      </c>
      <c r="X247" s="17" t="s">
        <v>36</v>
      </c>
      <c r="Y247" s="17" t="s">
        <v>37</v>
      </c>
      <c r="Z247" s="17" t="s">
        <v>38</v>
      </c>
      <c r="AA247" s="17" t="s">
        <v>187</v>
      </c>
    </row>
    <row r="248" spans="1:27" ht="60" customHeight="1" x14ac:dyDescent="0.2">
      <c r="A248" s="20" t="s">
        <v>26</v>
      </c>
      <c r="B248" s="63" t="s">
        <v>1054</v>
      </c>
      <c r="C248" s="5" t="s">
        <v>28</v>
      </c>
      <c r="D248" s="62" t="s">
        <v>28</v>
      </c>
      <c r="E248" s="70">
        <v>1</v>
      </c>
      <c r="F248" s="64"/>
      <c r="G248" s="169" t="s">
        <v>188</v>
      </c>
      <c r="H248" s="71"/>
      <c r="I248" s="71" t="s">
        <v>1115</v>
      </c>
      <c r="J248" s="71" t="s">
        <v>188</v>
      </c>
      <c r="K248" s="83" t="s">
        <v>190</v>
      </c>
      <c r="L248" s="83"/>
      <c r="M248" s="83" t="str">
        <f t="shared" si="3"/>
        <v xml:space="preserve">MESSAGE - (DESTINATION) CUSTOMS OFFICE. </v>
      </c>
      <c r="N248" s="70" t="s">
        <v>32</v>
      </c>
      <c r="O248" s="92" t="s">
        <v>32</v>
      </c>
      <c r="P248" s="70" t="s">
        <v>66</v>
      </c>
      <c r="Q248" s="92" t="s">
        <v>66</v>
      </c>
      <c r="R248" s="70"/>
      <c r="S248" s="92"/>
      <c r="T248" s="70"/>
      <c r="U248" s="92"/>
      <c r="V248" s="70" t="s">
        <v>1073</v>
      </c>
      <c r="W248" s="92" t="s">
        <v>827</v>
      </c>
      <c r="X248" s="17" t="s">
        <v>36</v>
      </c>
      <c r="Y248" s="17" t="s">
        <v>37</v>
      </c>
      <c r="Z248" s="17" t="s">
        <v>38</v>
      </c>
      <c r="AA248" s="17" t="s">
        <v>1116</v>
      </c>
    </row>
    <row r="249" spans="1:27" ht="60" customHeight="1" x14ac:dyDescent="0.2">
      <c r="A249" s="20" t="s">
        <v>26</v>
      </c>
      <c r="B249" s="63" t="s">
        <v>1054</v>
      </c>
      <c r="C249" s="5" t="s">
        <v>28</v>
      </c>
      <c r="D249" s="62" t="s">
        <v>28</v>
      </c>
      <c r="E249" s="70">
        <v>1</v>
      </c>
      <c r="F249" s="64" t="s">
        <v>192</v>
      </c>
      <c r="G249" s="71" t="s">
        <v>188</v>
      </c>
      <c r="H249" s="71" t="s">
        <v>180</v>
      </c>
      <c r="I249" s="71" t="s">
        <v>1117</v>
      </c>
      <c r="J249" s="71" t="s">
        <v>194</v>
      </c>
      <c r="K249" s="83" t="s">
        <v>190</v>
      </c>
      <c r="L249" s="83" t="s">
        <v>180</v>
      </c>
      <c r="M249" s="83" t="str">
        <f t="shared" si="3"/>
        <v>MESSAGE - (DESTINATION) CUSTOMS OFFICE. Reference number</v>
      </c>
      <c r="N249" s="70"/>
      <c r="O249" s="92"/>
      <c r="P249" s="70" t="s">
        <v>33</v>
      </c>
      <c r="Q249" s="92" t="s">
        <v>33</v>
      </c>
      <c r="R249" s="70" t="s">
        <v>183</v>
      </c>
      <c r="S249" s="92" t="s">
        <v>183</v>
      </c>
      <c r="T249" s="70" t="s">
        <v>184</v>
      </c>
      <c r="U249" s="92"/>
      <c r="V249" s="70" t="s">
        <v>195</v>
      </c>
      <c r="W249" s="92" t="s">
        <v>1118</v>
      </c>
      <c r="X249" s="17" t="s">
        <v>36</v>
      </c>
      <c r="Y249" s="17" t="s">
        <v>37</v>
      </c>
      <c r="Z249" s="17" t="s">
        <v>38</v>
      </c>
      <c r="AA249" s="17" t="s">
        <v>187</v>
      </c>
    </row>
    <row r="250" spans="1:27" ht="60" customHeight="1" x14ac:dyDescent="0.2">
      <c r="A250" s="20" t="s">
        <v>26</v>
      </c>
      <c r="B250" s="63" t="s">
        <v>1054</v>
      </c>
      <c r="C250" s="5" t="s">
        <v>28</v>
      </c>
      <c r="D250" s="62" t="s">
        <v>28</v>
      </c>
      <c r="E250" s="70">
        <v>1</v>
      </c>
      <c r="F250" s="64" t="s">
        <v>1049</v>
      </c>
      <c r="G250" s="169" t="s">
        <v>1045</v>
      </c>
      <c r="H250" s="71"/>
      <c r="I250" s="71" t="s">
        <v>1119</v>
      </c>
      <c r="J250" s="71" t="s">
        <v>1045</v>
      </c>
      <c r="K250" s="83" t="s">
        <v>1120</v>
      </c>
      <c r="L250" s="83"/>
      <c r="M250" s="83" t="str">
        <f t="shared" si="3"/>
        <v xml:space="preserve">MESSAGE - (PRESENTATION OFFICE) CUSTOMS OFFICE. </v>
      </c>
      <c r="N250" s="70" t="s">
        <v>32</v>
      </c>
      <c r="O250" s="92" t="s">
        <v>32</v>
      </c>
      <c r="P250" s="70" t="s">
        <v>33</v>
      </c>
      <c r="Q250" s="92" t="s">
        <v>33</v>
      </c>
      <c r="R250" s="70"/>
      <c r="S250" s="92"/>
      <c r="T250" s="70"/>
      <c r="U250" s="92"/>
      <c r="V250" s="70"/>
      <c r="W250" s="92"/>
      <c r="X250" s="17" t="s">
        <v>36</v>
      </c>
      <c r="Y250" s="17" t="s">
        <v>37</v>
      </c>
      <c r="Z250" s="17" t="s">
        <v>38</v>
      </c>
      <c r="AA250" s="17"/>
    </row>
    <row r="251" spans="1:27" ht="60" customHeight="1" x14ac:dyDescent="0.2">
      <c r="A251" s="20" t="s">
        <v>26</v>
      </c>
      <c r="B251" s="63" t="s">
        <v>1054</v>
      </c>
      <c r="C251" s="5" t="s">
        <v>28</v>
      </c>
      <c r="D251" s="62" t="s">
        <v>28</v>
      </c>
      <c r="E251" s="70">
        <v>1</v>
      </c>
      <c r="F251" s="64" t="s">
        <v>1049</v>
      </c>
      <c r="G251" s="71" t="s">
        <v>1045</v>
      </c>
      <c r="H251" s="71" t="s">
        <v>180</v>
      </c>
      <c r="I251" s="71" t="s">
        <v>1121</v>
      </c>
      <c r="J251" s="71" t="s">
        <v>1051</v>
      </c>
      <c r="K251" s="83" t="s">
        <v>1120</v>
      </c>
      <c r="L251" s="83" t="s">
        <v>180</v>
      </c>
      <c r="M251" s="83" t="str">
        <f t="shared" si="3"/>
        <v>MESSAGE - (PRESENTATION OFFICE) CUSTOMS OFFICE. Reference number</v>
      </c>
      <c r="N251" s="70"/>
      <c r="O251" s="92"/>
      <c r="P251" s="70" t="s">
        <v>33</v>
      </c>
      <c r="Q251" s="92" t="s">
        <v>33</v>
      </c>
      <c r="R251" s="70" t="s">
        <v>183</v>
      </c>
      <c r="S251" s="92" t="s">
        <v>183</v>
      </c>
      <c r="T251" s="70" t="s">
        <v>184</v>
      </c>
      <c r="U251" s="92"/>
      <c r="V251" s="70"/>
      <c r="W251" s="92"/>
      <c r="X251" s="17" t="s">
        <v>36</v>
      </c>
      <c r="Y251" s="17" t="s">
        <v>37</v>
      </c>
      <c r="Z251" s="17" t="s">
        <v>38</v>
      </c>
      <c r="AA251" s="17" t="s">
        <v>187</v>
      </c>
    </row>
    <row r="252" spans="1:27" ht="60" customHeight="1" x14ac:dyDescent="0.2">
      <c r="A252" s="20" t="s">
        <v>26</v>
      </c>
      <c r="B252" s="63" t="s">
        <v>1054</v>
      </c>
      <c r="C252" s="5" t="s">
        <v>28</v>
      </c>
      <c r="D252" s="62" t="s">
        <v>28</v>
      </c>
      <c r="E252" s="70">
        <v>1</v>
      </c>
      <c r="F252" s="64"/>
      <c r="G252" s="169" t="s">
        <v>198</v>
      </c>
      <c r="H252" s="71"/>
      <c r="I252" s="71" t="s">
        <v>1122</v>
      </c>
      <c r="J252" s="71" t="s">
        <v>198</v>
      </c>
      <c r="K252" s="83" t="s">
        <v>200</v>
      </c>
      <c r="L252" s="83"/>
      <c r="M252" s="83" t="s">
        <v>1123</v>
      </c>
      <c r="N252" s="70" t="s">
        <v>201</v>
      </c>
      <c r="O252" s="92" t="s">
        <v>201</v>
      </c>
      <c r="P252" s="70" t="s">
        <v>66</v>
      </c>
      <c r="Q252" s="92" t="s">
        <v>66</v>
      </c>
      <c r="R252" s="70"/>
      <c r="S252" s="92"/>
      <c r="T252" s="70"/>
      <c r="U252" s="92"/>
      <c r="V252" s="70" t="s">
        <v>1124</v>
      </c>
      <c r="W252" s="92" t="s">
        <v>1125</v>
      </c>
      <c r="X252" s="17" t="s">
        <v>36</v>
      </c>
      <c r="Y252" s="17" t="s">
        <v>37</v>
      </c>
      <c r="Z252" s="17" t="s">
        <v>38</v>
      </c>
      <c r="AA252" s="17" t="s">
        <v>1126</v>
      </c>
    </row>
    <row r="253" spans="1:27" ht="60" customHeight="1" x14ac:dyDescent="0.2">
      <c r="A253" s="20" t="s">
        <v>26</v>
      </c>
      <c r="B253" s="63" t="s">
        <v>1054</v>
      </c>
      <c r="C253" s="5" t="s">
        <v>28</v>
      </c>
      <c r="D253" s="62" t="s">
        <v>28</v>
      </c>
      <c r="E253" s="70">
        <v>1</v>
      </c>
      <c r="F253" s="64" t="s">
        <v>205</v>
      </c>
      <c r="G253" s="71" t="s">
        <v>198</v>
      </c>
      <c r="H253" s="71" t="s">
        <v>206</v>
      </c>
      <c r="I253" s="71" t="s">
        <v>1127</v>
      </c>
      <c r="J253" s="71" t="s">
        <v>208</v>
      </c>
      <c r="K253" s="83" t="s">
        <v>1128</v>
      </c>
      <c r="L253" s="83"/>
      <c r="M253" s="83" t="s">
        <v>1129</v>
      </c>
      <c r="N253" s="70"/>
      <c r="O253" s="92"/>
      <c r="P253" s="70" t="s">
        <v>33</v>
      </c>
      <c r="Q253" s="92"/>
      <c r="R253" s="70" t="s">
        <v>146</v>
      </c>
      <c r="S253" s="92"/>
      <c r="T253" s="70"/>
      <c r="U253" s="92"/>
      <c r="V253" s="70" t="s">
        <v>209</v>
      </c>
      <c r="W253" s="92"/>
      <c r="X253" s="17" t="s">
        <v>115</v>
      </c>
      <c r="Y253" s="17" t="s">
        <v>1130</v>
      </c>
      <c r="Z253" s="17" t="s">
        <v>117</v>
      </c>
      <c r="AA253" s="17" t="s">
        <v>211</v>
      </c>
    </row>
    <row r="254" spans="1:27" ht="60" customHeight="1" x14ac:dyDescent="0.2">
      <c r="A254" s="20" t="s">
        <v>26</v>
      </c>
      <c r="B254" s="63" t="s">
        <v>1054</v>
      </c>
      <c r="C254" s="5" t="s">
        <v>28</v>
      </c>
      <c r="D254" s="62" t="s">
        <v>28</v>
      </c>
      <c r="E254" s="70">
        <v>1</v>
      </c>
      <c r="F254" s="64" t="s">
        <v>212</v>
      </c>
      <c r="G254" s="71" t="s">
        <v>198</v>
      </c>
      <c r="H254" s="71" t="s">
        <v>180</v>
      </c>
      <c r="I254" s="71" t="s">
        <v>1131</v>
      </c>
      <c r="J254" s="71" t="s">
        <v>214</v>
      </c>
      <c r="K254" s="83" t="s">
        <v>200</v>
      </c>
      <c r="L254" s="83" t="s">
        <v>180</v>
      </c>
      <c r="M254" s="83" t="s">
        <v>1132</v>
      </c>
      <c r="N254" s="70"/>
      <c r="O254" s="92"/>
      <c r="P254" s="70" t="s">
        <v>33</v>
      </c>
      <c r="Q254" s="92" t="s">
        <v>33</v>
      </c>
      <c r="R254" s="70" t="s">
        <v>183</v>
      </c>
      <c r="S254" s="92" t="s">
        <v>183</v>
      </c>
      <c r="T254" s="70" t="s">
        <v>184</v>
      </c>
      <c r="U254" s="92"/>
      <c r="V254" s="70" t="s">
        <v>215</v>
      </c>
      <c r="W254" s="92" t="s">
        <v>1133</v>
      </c>
      <c r="X254" s="17" t="s">
        <v>36</v>
      </c>
      <c r="Y254" s="17" t="s">
        <v>37</v>
      </c>
      <c r="Z254" s="17" t="s">
        <v>38</v>
      </c>
      <c r="AA254" s="17" t="s">
        <v>187</v>
      </c>
    </row>
    <row r="255" spans="1:27" ht="60" customHeight="1" x14ac:dyDescent="0.2">
      <c r="A255" s="20" t="s">
        <v>26</v>
      </c>
      <c r="B255" s="63" t="s">
        <v>1054</v>
      </c>
      <c r="C255" s="5" t="s">
        <v>28</v>
      </c>
      <c r="D255" s="62" t="s">
        <v>28</v>
      </c>
      <c r="E255" s="70">
        <v>1</v>
      </c>
      <c r="F255" s="64"/>
      <c r="G255" s="71" t="s">
        <v>198</v>
      </c>
      <c r="H255" s="71" t="s">
        <v>218</v>
      </c>
      <c r="I255" s="71" t="s">
        <v>1134</v>
      </c>
      <c r="J255" s="71" t="s">
        <v>220</v>
      </c>
      <c r="K255" s="83" t="s">
        <v>200</v>
      </c>
      <c r="L255" s="83" t="s">
        <v>221</v>
      </c>
      <c r="M255" s="83" t="s">
        <v>1135</v>
      </c>
      <c r="N255" s="70"/>
      <c r="O255" s="92"/>
      <c r="P255" s="70" t="s">
        <v>66</v>
      </c>
      <c r="Q255" s="92" t="s">
        <v>66</v>
      </c>
      <c r="R255" s="70" t="s">
        <v>222</v>
      </c>
      <c r="S255" s="92" t="s">
        <v>1136</v>
      </c>
      <c r="T255" s="70"/>
      <c r="U255" s="92"/>
      <c r="V255" s="70" t="s">
        <v>223</v>
      </c>
      <c r="W255" s="92" t="s">
        <v>1137</v>
      </c>
      <c r="X255" s="17" t="s">
        <v>46</v>
      </c>
      <c r="Y255" s="17" t="s">
        <v>82</v>
      </c>
      <c r="Z255" s="17" t="s">
        <v>83</v>
      </c>
      <c r="AA255" s="17"/>
    </row>
    <row r="256" spans="1:27" ht="60" customHeight="1" x14ac:dyDescent="0.2">
      <c r="A256" s="20" t="s">
        <v>26</v>
      </c>
      <c r="B256" s="63" t="s">
        <v>1054</v>
      </c>
      <c r="C256" s="5" t="s">
        <v>28</v>
      </c>
      <c r="D256" s="62" t="s">
        <v>28</v>
      </c>
      <c r="E256" s="70">
        <v>1</v>
      </c>
      <c r="F256" s="64"/>
      <c r="G256" s="169" t="s">
        <v>226</v>
      </c>
      <c r="H256" s="71"/>
      <c r="I256" s="71" t="s">
        <v>1138</v>
      </c>
      <c r="J256" s="71" t="s">
        <v>226</v>
      </c>
      <c r="K256" s="83"/>
      <c r="L256" s="83"/>
      <c r="M256" s="83"/>
      <c r="N256" s="70" t="s">
        <v>201</v>
      </c>
      <c r="O256" s="92"/>
      <c r="P256" s="70" t="s">
        <v>66</v>
      </c>
      <c r="Q256" s="92"/>
      <c r="R256" s="70"/>
      <c r="S256" s="92"/>
      <c r="T256" s="70"/>
      <c r="U256" s="92"/>
      <c r="V256" s="72" t="s">
        <v>1139</v>
      </c>
      <c r="W256" s="92"/>
      <c r="X256" s="17" t="s">
        <v>115</v>
      </c>
      <c r="Y256" s="17" t="s">
        <v>229</v>
      </c>
      <c r="Z256" s="17" t="s">
        <v>229</v>
      </c>
      <c r="AA256" s="17" t="s">
        <v>230</v>
      </c>
    </row>
    <row r="257" spans="1:27" ht="60" customHeight="1" x14ac:dyDescent="0.2">
      <c r="A257" s="20" t="s">
        <v>26</v>
      </c>
      <c r="B257" s="63" t="s">
        <v>1054</v>
      </c>
      <c r="C257" s="5" t="s">
        <v>28</v>
      </c>
      <c r="D257" s="62" t="s">
        <v>28</v>
      </c>
      <c r="E257" s="70">
        <v>1</v>
      </c>
      <c r="F257" s="64"/>
      <c r="G257" s="71" t="s">
        <v>226</v>
      </c>
      <c r="H257" s="71" t="s">
        <v>206</v>
      </c>
      <c r="I257" s="71" t="s">
        <v>1140</v>
      </c>
      <c r="J257" s="71" t="s">
        <v>232</v>
      </c>
      <c r="K257" s="83"/>
      <c r="L257" s="83"/>
      <c r="M257" s="83"/>
      <c r="N257" s="70"/>
      <c r="O257" s="92"/>
      <c r="P257" s="70" t="s">
        <v>33</v>
      </c>
      <c r="Q257" s="92"/>
      <c r="R257" s="70" t="s">
        <v>146</v>
      </c>
      <c r="S257" s="92"/>
      <c r="T257" s="70"/>
      <c r="U257" s="92"/>
      <c r="V257" s="70" t="s">
        <v>209</v>
      </c>
      <c r="W257" s="92"/>
      <c r="X257" s="17" t="s">
        <v>115</v>
      </c>
      <c r="Y257" s="17" t="s">
        <v>229</v>
      </c>
      <c r="Z257" s="17" t="s">
        <v>229</v>
      </c>
      <c r="AA257" s="17" t="s">
        <v>211</v>
      </c>
    </row>
    <row r="258" spans="1:27" ht="60" customHeight="1" x14ac:dyDescent="0.2">
      <c r="A258" s="20" t="s">
        <v>26</v>
      </c>
      <c r="B258" s="63" t="s">
        <v>1054</v>
      </c>
      <c r="C258" s="5" t="s">
        <v>28</v>
      </c>
      <c r="D258" s="62" t="s">
        <v>28</v>
      </c>
      <c r="E258" s="70">
        <v>1</v>
      </c>
      <c r="F258" s="64"/>
      <c r="G258" s="71" t="s">
        <v>226</v>
      </c>
      <c r="H258" s="71" t="s">
        <v>180</v>
      </c>
      <c r="I258" s="71" t="s">
        <v>1141</v>
      </c>
      <c r="J258" s="71" t="s">
        <v>234</v>
      </c>
      <c r="K258" s="83"/>
      <c r="L258" s="83"/>
      <c r="M258" s="83"/>
      <c r="N258" s="70"/>
      <c r="O258" s="92"/>
      <c r="P258" s="70" t="s">
        <v>33</v>
      </c>
      <c r="Q258" s="92"/>
      <c r="R258" s="70" t="s">
        <v>183</v>
      </c>
      <c r="S258" s="92"/>
      <c r="T258" s="70" t="s">
        <v>184</v>
      </c>
      <c r="U258" s="92"/>
      <c r="V258" s="70"/>
      <c r="W258" s="92"/>
      <c r="X258" s="17" t="s">
        <v>115</v>
      </c>
      <c r="Y258" s="17" t="s">
        <v>229</v>
      </c>
      <c r="Z258" s="17" t="s">
        <v>229</v>
      </c>
      <c r="AA258" s="17" t="s">
        <v>187</v>
      </c>
    </row>
    <row r="259" spans="1:27" ht="60" customHeight="1" x14ac:dyDescent="0.2">
      <c r="A259" s="20" t="s">
        <v>26</v>
      </c>
      <c r="B259" s="63" t="s">
        <v>1054</v>
      </c>
      <c r="C259" s="5" t="s">
        <v>28</v>
      </c>
      <c r="D259" s="62" t="s">
        <v>28</v>
      </c>
      <c r="E259" s="70">
        <v>1</v>
      </c>
      <c r="F259" s="64" t="s">
        <v>235</v>
      </c>
      <c r="G259" s="169" t="s">
        <v>236</v>
      </c>
      <c r="H259" s="71"/>
      <c r="I259" s="71" t="s">
        <v>1142</v>
      </c>
      <c r="J259" s="71" t="s">
        <v>236</v>
      </c>
      <c r="K259" s="83" t="s">
        <v>238</v>
      </c>
      <c r="L259" s="83"/>
      <c r="M259" s="83" t="str">
        <f t="shared" ref="M259:M317" si="4" xml:space="preserve"> CONCATENATE(K259,". ", L259)</f>
        <v xml:space="preserve">MESSAGE - (PRINCIPAL) TRADER. </v>
      </c>
      <c r="N259" s="70" t="s">
        <v>32</v>
      </c>
      <c r="O259" s="92" t="s">
        <v>32</v>
      </c>
      <c r="P259" s="70" t="s">
        <v>66</v>
      </c>
      <c r="Q259" s="92" t="s">
        <v>66</v>
      </c>
      <c r="R259" s="70"/>
      <c r="S259" s="92"/>
      <c r="T259" s="70"/>
      <c r="U259" s="92"/>
      <c r="V259" s="70" t="s">
        <v>1073</v>
      </c>
      <c r="W259" s="92" t="s">
        <v>827</v>
      </c>
      <c r="X259" s="17" t="s">
        <v>36</v>
      </c>
      <c r="Y259" s="17" t="s">
        <v>37</v>
      </c>
      <c r="Z259" s="17" t="s">
        <v>38</v>
      </c>
      <c r="AA259" s="17"/>
    </row>
    <row r="260" spans="1:27" ht="60" customHeight="1" x14ac:dyDescent="0.2">
      <c r="A260" s="20" t="s">
        <v>26</v>
      </c>
      <c r="B260" s="63" t="s">
        <v>1054</v>
      </c>
      <c r="C260" s="5" t="s">
        <v>28</v>
      </c>
      <c r="D260" s="62" t="s">
        <v>28</v>
      </c>
      <c r="E260" s="70">
        <v>1</v>
      </c>
      <c r="F260" s="64" t="s">
        <v>239</v>
      </c>
      <c r="G260" s="71" t="s">
        <v>236</v>
      </c>
      <c r="H260" s="71" t="s">
        <v>240</v>
      </c>
      <c r="I260" s="71" t="s">
        <v>1143</v>
      </c>
      <c r="J260" s="71" t="s">
        <v>242</v>
      </c>
      <c r="K260" s="83" t="s">
        <v>238</v>
      </c>
      <c r="L260" s="83" t="s">
        <v>243</v>
      </c>
      <c r="M260" s="83" t="str">
        <f t="shared" si="4"/>
        <v>MESSAGE - (PRINCIPAL) TRADER. TIN</v>
      </c>
      <c r="N260" s="70"/>
      <c r="O260" s="92"/>
      <c r="P260" s="96" t="s">
        <v>33</v>
      </c>
      <c r="Q260" s="92" t="s">
        <v>103</v>
      </c>
      <c r="R260" s="96" t="s">
        <v>244</v>
      </c>
      <c r="S260" s="92" t="s">
        <v>244</v>
      </c>
      <c r="T260" s="70"/>
      <c r="U260" s="92"/>
      <c r="V260" s="70" t="s">
        <v>81</v>
      </c>
      <c r="W260" s="92"/>
      <c r="X260" s="17" t="s">
        <v>36</v>
      </c>
      <c r="Y260" s="17" t="s">
        <v>245</v>
      </c>
      <c r="Z260" s="17" t="s">
        <v>38</v>
      </c>
      <c r="AA260" s="17" t="s">
        <v>1144</v>
      </c>
    </row>
    <row r="261" spans="1:27" ht="60" customHeight="1" x14ac:dyDescent="0.2">
      <c r="A261" s="20" t="s">
        <v>26</v>
      </c>
      <c r="B261" s="63" t="s">
        <v>1054</v>
      </c>
      <c r="C261" s="5" t="s">
        <v>28</v>
      </c>
      <c r="D261" s="62" t="s">
        <v>28</v>
      </c>
      <c r="E261" s="70">
        <v>1</v>
      </c>
      <c r="F261" s="64" t="s">
        <v>247</v>
      </c>
      <c r="G261" s="71" t="s">
        <v>236</v>
      </c>
      <c r="H261" s="71" t="s">
        <v>248</v>
      </c>
      <c r="I261" s="71" t="s">
        <v>1145</v>
      </c>
      <c r="J261" s="71" t="s">
        <v>250</v>
      </c>
      <c r="K261" s="83" t="s">
        <v>238</v>
      </c>
      <c r="L261" s="83" t="s">
        <v>251</v>
      </c>
      <c r="M261" s="83" t="str">
        <f t="shared" si="4"/>
        <v>MESSAGE - (PRINCIPAL) TRADER. Holder ID TIR</v>
      </c>
      <c r="N261" s="70"/>
      <c r="O261" s="92"/>
      <c r="P261" s="70" t="s">
        <v>103</v>
      </c>
      <c r="Q261" s="92" t="s">
        <v>66</v>
      </c>
      <c r="R261" s="70" t="s">
        <v>244</v>
      </c>
      <c r="S261" s="92" t="s">
        <v>244</v>
      </c>
      <c r="T261" s="70"/>
      <c r="U261" s="92"/>
      <c r="V261" s="70" t="s">
        <v>252</v>
      </c>
      <c r="W261" s="92" t="s">
        <v>253</v>
      </c>
      <c r="X261" s="17" t="s">
        <v>36</v>
      </c>
      <c r="Y261" s="17" t="s">
        <v>37</v>
      </c>
      <c r="Z261" s="17" t="s">
        <v>38</v>
      </c>
      <c r="AA261" s="17" t="s">
        <v>1146</v>
      </c>
    </row>
    <row r="262" spans="1:27" ht="60" customHeight="1" x14ac:dyDescent="0.2">
      <c r="A262" s="20" t="s">
        <v>26</v>
      </c>
      <c r="B262" s="63" t="s">
        <v>1054</v>
      </c>
      <c r="C262" s="5" t="s">
        <v>28</v>
      </c>
      <c r="D262" s="62" t="s">
        <v>28</v>
      </c>
      <c r="E262" s="70">
        <v>1</v>
      </c>
      <c r="F262" s="64" t="s">
        <v>235</v>
      </c>
      <c r="G262" s="71" t="s">
        <v>236</v>
      </c>
      <c r="H262" s="71" t="s">
        <v>255</v>
      </c>
      <c r="I262" s="71" t="s">
        <v>1147</v>
      </c>
      <c r="J262" s="71" t="s">
        <v>257</v>
      </c>
      <c r="K262" s="83" t="s">
        <v>238</v>
      </c>
      <c r="L262" s="83" t="s">
        <v>255</v>
      </c>
      <c r="M262" s="83" t="str">
        <f t="shared" si="4"/>
        <v>MESSAGE - (PRINCIPAL) TRADER. Name</v>
      </c>
      <c r="N262" s="70"/>
      <c r="O262" s="92"/>
      <c r="P262" s="70" t="s">
        <v>33</v>
      </c>
      <c r="Q262" s="92" t="s">
        <v>33</v>
      </c>
      <c r="R262" s="70" t="s">
        <v>258</v>
      </c>
      <c r="S262" s="92" t="s">
        <v>68</v>
      </c>
      <c r="T262" s="70"/>
      <c r="U262" s="92"/>
      <c r="V262" s="70" t="s">
        <v>259</v>
      </c>
      <c r="W262" s="92"/>
      <c r="X262" s="17" t="s">
        <v>46</v>
      </c>
      <c r="Y262" s="17" t="s">
        <v>37</v>
      </c>
      <c r="Z262" s="17" t="s">
        <v>260</v>
      </c>
      <c r="AA262" s="17"/>
    </row>
    <row r="263" spans="1:27" ht="60" customHeight="1" x14ac:dyDescent="0.2">
      <c r="A263" s="20" t="s">
        <v>26</v>
      </c>
      <c r="B263" s="63" t="s">
        <v>1054</v>
      </c>
      <c r="C263" s="5" t="s">
        <v>28</v>
      </c>
      <c r="D263" s="62" t="s">
        <v>28</v>
      </c>
      <c r="E263" s="70">
        <v>2</v>
      </c>
      <c r="F263" s="64"/>
      <c r="G263" s="178" t="s">
        <v>261</v>
      </c>
      <c r="H263" s="71"/>
      <c r="I263" s="71" t="s">
        <v>1148</v>
      </c>
      <c r="J263" s="71" t="s">
        <v>263</v>
      </c>
      <c r="K263" s="83"/>
      <c r="L263" s="83"/>
      <c r="M263" s="83" t="str">
        <f t="shared" si="4"/>
        <v xml:space="preserve">. </v>
      </c>
      <c r="N263" s="70" t="s">
        <v>32</v>
      </c>
      <c r="O263" s="92"/>
      <c r="P263" s="70" t="s">
        <v>33</v>
      </c>
      <c r="Q263" s="92"/>
      <c r="R263" s="70"/>
      <c r="S263" s="92"/>
      <c r="T263" s="70"/>
      <c r="U263" s="92"/>
      <c r="V263" s="70"/>
      <c r="W263" s="92"/>
      <c r="X263" s="17" t="s">
        <v>115</v>
      </c>
      <c r="Y263" s="17" t="s">
        <v>264</v>
      </c>
      <c r="Z263" s="17" t="s">
        <v>264</v>
      </c>
      <c r="AA263" s="17"/>
    </row>
    <row r="264" spans="1:27" ht="60" customHeight="1" x14ac:dyDescent="0.2">
      <c r="A264" s="20" t="s">
        <v>26</v>
      </c>
      <c r="B264" s="63" t="s">
        <v>1054</v>
      </c>
      <c r="C264" s="5" t="s">
        <v>28</v>
      </c>
      <c r="D264" s="62" t="s">
        <v>28</v>
      </c>
      <c r="E264" s="70">
        <v>2</v>
      </c>
      <c r="F264" s="64" t="s">
        <v>235</v>
      </c>
      <c r="G264" s="214" t="s">
        <v>261</v>
      </c>
      <c r="H264" s="71" t="s">
        <v>265</v>
      </c>
      <c r="I264" s="71" t="s">
        <v>1149</v>
      </c>
      <c r="J264" s="71" t="s">
        <v>267</v>
      </c>
      <c r="K264" s="83" t="s">
        <v>238</v>
      </c>
      <c r="L264" s="83" t="s">
        <v>265</v>
      </c>
      <c r="M264" s="83" t="str">
        <f t="shared" si="4"/>
        <v>MESSAGE - (PRINCIPAL) TRADER. Street and number</v>
      </c>
      <c r="N264" s="70"/>
      <c r="O264" s="92"/>
      <c r="P264" s="70" t="s">
        <v>33</v>
      </c>
      <c r="Q264" s="92" t="s">
        <v>33</v>
      </c>
      <c r="R264" s="70" t="s">
        <v>258</v>
      </c>
      <c r="S264" s="92" t="s">
        <v>68</v>
      </c>
      <c r="T264" s="70"/>
      <c r="U264" s="92"/>
      <c r="V264" s="70" t="s">
        <v>259</v>
      </c>
      <c r="W264" s="92"/>
      <c r="X264" s="17" t="s">
        <v>46</v>
      </c>
      <c r="Y264" s="17" t="s">
        <v>37</v>
      </c>
      <c r="Z264" s="17" t="s">
        <v>268</v>
      </c>
      <c r="AA264" s="17"/>
    </row>
    <row r="265" spans="1:27" ht="60" customHeight="1" x14ac:dyDescent="0.2">
      <c r="A265" s="20" t="s">
        <v>26</v>
      </c>
      <c r="B265" s="63" t="s">
        <v>1054</v>
      </c>
      <c r="C265" s="5" t="s">
        <v>28</v>
      </c>
      <c r="D265" s="62" t="s">
        <v>28</v>
      </c>
      <c r="E265" s="70">
        <v>2</v>
      </c>
      <c r="F265" s="64" t="s">
        <v>235</v>
      </c>
      <c r="G265" s="214" t="s">
        <v>261</v>
      </c>
      <c r="H265" s="71" t="s">
        <v>269</v>
      </c>
      <c r="I265" s="71" t="s">
        <v>1150</v>
      </c>
      <c r="J265" s="71" t="s">
        <v>271</v>
      </c>
      <c r="K265" s="83" t="s">
        <v>238</v>
      </c>
      <c r="L265" s="83" t="s">
        <v>272</v>
      </c>
      <c r="M265" s="83" t="str">
        <f t="shared" si="4"/>
        <v>MESSAGE - (PRINCIPAL) TRADER. Postal Code</v>
      </c>
      <c r="N265" s="70"/>
      <c r="O265" s="92"/>
      <c r="P265" s="70" t="s">
        <v>66</v>
      </c>
      <c r="Q265" s="92" t="s">
        <v>33</v>
      </c>
      <c r="R265" s="70" t="s">
        <v>244</v>
      </c>
      <c r="S265" s="92" t="s">
        <v>54</v>
      </c>
      <c r="T265" s="70"/>
      <c r="U265" s="92"/>
      <c r="V265" s="70" t="s">
        <v>273</v>
      </c>
      <c r="W265" s="92"/>
      <c r="X265" s="17" t="s">
        <v>157</v>
      </c>
      <c r="Y265" s="17" t="s">
        <v>37</v>
      </c>
      <c r="Z265" s="17" t="s">
        <v>274</v>
      </c>
      <c r="AA265" s="17" t="s">
        <v>1151</v>
      </c>
    </row>
    <row r="266" spans="1:27" ht="60" customHeight="1" x14ac:dyDescent="0.2">
      <c r="A266" s="20" t="s">
        <v>26</v>
      </c>
      <c r="B266" s="63" t="s">
        <v>1054</v>
      </c>
      <c r="C266" s="5" t="s">
        <v>28</v>
      </c>
      <c r="D266" s="62" t="s">
        <v>28</v>
      </c>
      <c r="E266" s="70">
        <v>2</v>
      </c>
      <c r="F266" s="64" t="s">
        <v>235</v>
      </c>
      <c r="G266" s="214" t="s">
        <v>261</v>
      </c>
      <c r="H266" s="71" t="s">
        <v>276</v>
      </c>
      <c r="I266" s="71" t="s">
        <v>1152</v>
      </c>
      <c r="J266" s="71" t="s">
        <v>278</v>
      </c>
      <c r="K266" s="83" t="s">
        <v>238</v>
      </c>
      <c r="L266" s="83" t="s">
        <v>276</v>
      </c>
      <c r="M266" s="83" t="str">
        <f t="shared" si="4"/>
        <v>MESSAGE - (PRINCIPAL) TRADER. City</v>
      </c>
      <c r="N266" s="70"/>
      <c r="O266" s="92"/>
      <c r="P266" s="70" t="s">
        <v>33</v>
      </c>
      <c r="Q266" s="92" t="s">
        <v>33</v>
      </c>
      <c r="R266" s="70" t="s">
        <v>68</v>
      </c>
      <c r="S266" s="92" t="s">
        <v>68</v>
      </c>
      <c r="T266" s="70"/>
      <c r="U266" s="92"/>
      <c r="V266" s="70"/>
      <c r="W266" s="92"/>
      <c r="X266" s="17" t="s">
        <v>36</v>
      </c>
      <c r="Y266" s="17" t="s">
        <v>37</v>
      </c>
      <c r="Z266" s="17" t="s">
        <v>38</v>
      </c>
      <c r="AA266" s="17"/>
    </row>
    <row r="267" spans="1:27" ht="60" customHeight="1" x14ac:dyDescent="0.2">
      <c r="A267" s="20" t="s">
        <v>26</v>
      </c>
      <c r="B267" s="63" t="s">
        <v>1054</v>
      </c>
      <c r="C267" s="5" t="s">
        <v>28</v>
      </c>
      <c r="D267" s="62" t="s">
        <v>28</v>
      </c>
      <c r="E267" s="70">
        <v>2</v>
      </c>
      <c r="F267" s="64" t="s">
        <v>235</v>
      </c>
      <c r="G267" s="214" t="s">
        <v>261</v>
      </c>
      <c r="H267" s="71" t="s">
        <v>279</v>
      </c>
      <c r="I267" s="71" t="s">
        <v>1153</v>
      </c>
      <c r="J267" s="71" t="s">
        <v>281</v>
      </c>
      <c r="K267" s="83" t="s">
        <v>238</v>
      </c>
      <c r="L267" s="83" t="s">
        <v>282</v>
      </c>
      <c r="M267" s="83" t="str">
        <f t="shared" si="4"/>
        <v>MESSAGE - (PRINCIPAL) TRADER. Country code</v>
      </c>
      <c r="N267" s="70"/>
      <c r="O267" s="92"/>
      <c r="P267" s="70" t="s">
        <v>33</v>
      </c>
      <c r="Q267" s="92" t="s">
        <v>33</v>
      </c>
      <c r="R267" s="70" t="s">
        <v>94</v>
      </c>
      <c r="S267" s="92" t="s">
        <v>94</v>
      </c>
      <c r="T267" s="70" t="s">
        <v>95</v>
      </c>
      <c r="U267" s="92"/>
      <c r="V267" s="70"/>
      <c r="W267" s="92"/>
      <c r="X267" s="17" t="s">
        <v>36</v>
      </c>
      <c r="Y267" s="17" t="s">
        <v>37</v>
      </c>
      <c r="Z267" s="17" t="s">
        <v>38</v>
      </c>
      <c r="AA267" s="17"/>
    </row>
    <row r="268" spans="1:27" ht="60" customHeight="1" x14ac:dyDescent="0.2">
      <c r="A268" s="20" t="s">
        <v>26</v>
      </c>
      <c r="B268" s="63" t="s">
        <v>1054</v>
      </c>
      <c r="C268" s="5" t="s">
        <v>28</v>
      </c>
      <c r="D268" s="62" t="s">
        <v>28</v>
      </c>
      <c r="E268" s="70">
        <v>1</v>
      </c>
      <c r="F268" s="64"/>
      <c r="G268" s="169" t="s">
        <v>283</v>
      </c>
      <c r="H268" s="71"/>
      <c r="I268" s="71" t="s">
        <v>1154</v>
      </c>
      <c r="J268" s="71" t="s">
        <v>283</v>
      </c>
      <c r="K268" s="83" t="s">
        <v>285</v>
      </c>
      <c r="L268" s="83"/>
      <c r="M268" s="83" t="str">
        <f t="shared" si="4"/>
        <v xml:space="preserve">MESSAGE - CONTROL RESULT. </v>
      </c>
      <c r="N268" s="70" t="s">
        <v>32</v>
      </c>
      <c r="O268" s="92"/>
      <c r="P268" s="70" t="s">
        <v>66</v>
      </c>
      <c r="Q268" s="92" t="s">
        <v>33</v>
      </c>
      <c r="R268" s="70"/>
      <c r="S268" s="92"/>
      <c r="T268" s="70"/>
      <c r="U268" s="92"/>
      <c r="V268" s="70" t="s">
        <v>1073</v>
      </c>
      <c r="W268" s="92" t="s">
        <v>827</v>
      </c>
      <c r="X268" s="17" t="s">
        <v>36</v>
      </c>
      <c r="Y268" s="17" t="s">
        <v>37</v>
      </c>
      <c r="Z268" s="17" t="s">
        <v>38</v>
      </c>
      <c r="AA268" s="17"/>
    </row>
    <row r="269" spans="1:27" ht="60" customHeight="1" x14ac:dyDescent="0.2">
      <c r="A269" s="20" t="s">
        <v>26</v>
      </c>
      <c r="B269" s="63" t="s">
        <v>1054</v>
      </c>
      <c r="C269" s="5" t="s">
        <v>28</v>
      </c>
      <c r="D269" s="62" t="s">
        <v>28</v>
      </c>
      <c r="E269" s="70">
        <v>1</v>
      </c>
      <c r="F269" s="64" t="s">
        <v>286</v>
      </c>
      <c r="G269" s="71" t="s">
        <v>283</v>
      </c>
      <c r="H269" s="71" t="s">
        <v>287</v>
      </c>
      <c r="I269" s="71" t="s">
        <v>1155</v>
      </c>
      <c r="J269" s="71" t="s">
        <v>289</v>
      </c>
      <c r="K269" s="83" t="s">
        <v>285</v>
      </c>
      <c r="L269" s="83" t="s">
        <v>290</v>
      </c>
      <c r="M269" s="83" t="str">
        <f t="shared" si="4"/>
        <v>MESSAGE - CONTROL RESULT. Control Result Code</v>
      </c>
      <c r="N269" s="70"/>
      <c r="O269" s="92"/>
      <c r="P269" s="70" t="s">
        <v>33</v>
      </c>
      <c r="Q269" s="92" t="s">
        <v>33</v>
      </c>
      <c r="R269" s="70" t="s">
        <v>291</v>
      </c>
      <c r="S269" s="92" t="s">
        <v>291</v>
      </c>
      <c r="T269" s="70" t="s">
        <v>292</v>
      </c>
      <c r="U269" s="92" t="s">
        <v>292</v>
      </c>
      <c r="V269" s="70" t="s">
        <v>293</v>
      </c>
      <c r="W269" s="92" t="s">
        <v>294</v>
      </c>
      <c r="X269" s="17" t="s">
        <v>36</v>
      </c>
      <c r="Y269" s="17" t="s">
        <v>37</v>
      </c>
      <c r="Z269" s="17" t="s">
        <v>38</v>
      </c>
      <c r="AA269" s="17"/>
    </row>
    <row r="270" spans="1:27" ht="60" customHeight="1" x14ac:dyDescent="0.2">
      <c r="A270" s="20" t="s">
        <v>26</v>
      </c>
      <c r="B270" s="63" t="s">
        <v>1054</v>
      </c>
      <c r="C270" s="5" t="s">
        <v>28</v>
      </c>
      <c r="D270" s="62" t="s">
        <v>28</v>
      </c>
      <c r="E270" s="70">
        <v>1</v>
      </c>
      <c r="F270" s="64" t="s">
        <v>296</v>
      </c>
      <c r="G270" s="71" t="s">
        <v>283</v>
      </c>
      <c r="H270" s="71" t="s">
        <v>297</v>
      </c>
      <c r="I270" s="71" t="s">
        <v>1156</v>
      </c>
      <c r="J270" s="71" t="s">
        <v>299</v>
      </c>
      <c r="K270" s="83" t="s">
        <v>285</v>
      </c>
      <c r="L270" s="83" t="s">
        <v>300</v>
      </c>
      <c r="M270" s="83" t="str">
        <f t="shared" si="4"/>
        <v>MESSAGE - CONTROL RESULT. Date Limit</v>
      </c>
      <c r="N270" s="70"/>
      <c r="O270" s="92"/>
      <c r="P270" s="70" t="s">
        <v>33</v>
      </c>
      <c r="Q270" s="92" t="s">
        <v>33</v>
      </c>
      <c r="R270" s="70" t="s">
        <v>79</v>
      </c>
      <c r="S270" s="92" t="s">
        <v>80</v>
      </c>
      <c r="T270" s="70"/>
      <c r="U270" s="92"/>
      <c r="V270" s="70" t="s">
        <v>81</v>
      </c>
      <c r="W270" s="92"/>
      <c r="X270" s="17" t="s">
        <v>46</v>
      </c>
      <c r="Y270" s="17" t="s">
        <v>82</v>
      </c>
      <c r="Z270" s="17" t="s">
        <v>83</v>
      </c>
      <c r="AA270" s="17" t="s">
        <v>1068</v>
      </c>
    </row>
    <row r="271" spans="1:27" ht="60" customHeight="1" x14ac:dyDescent="0.2">
      <c r="A271" s="20" t="s">
        <v>26</v>
      </c>
      <c r="B271" s="63" t="s">
        <v>1054</v>
      </c>
      <c r="C271" s="5" t="s">
        <v>28</v>
      </c>
      <c r="D271" s="62" t="s">
        <v>28</v>
      </c>
      <c r="E271" s="70">
        <v>1</v>
      </c>
      <c r="F271" s="64"/>
      <c r="G271" s="71" t="s">
        <v>283</v>
      </c>
      <c r="H271" s="71" t="s">
        <v>302</v>
      </c>
      <c r="I271" s="71" t="s">
        <v>1157</v>
      </c>
      <c r="J271" s="71" t="s">
        <v>304</v>
      </c>
      <c r="K271" s="83"/>
      <c r="L271" s="83"/>
      <c r="M271" s="83"/>
      <c r="N271" s="70"/>
      <c r="O271" s="92"/>
      <c r="P271" s="70" t="s">
        <v>103</v>
      </c>
      <c r="Q271" s="92"/>
      <c r="R271" s="70" t="s">
        <v>305</v>
      </c>
      <c r="S271" s="92"/>
      <c r="T271" s="70"/>
      <c r="U271" s="92"/>
      <c r="V271" s="70"/>
      <c r="W271" s="92"/>
      <c r="X271" s="17" t="s">
        <v>115</v>
      </c>
      <c r="Y271" s="17" t="s">
        <v>37</v>
      </c>
      <c r="Z271" s="17" t="s">
        <v>38</v>
      </c>
      <c r="AA271" s="17"/>
    </row>
    <row r="272" spans="1:27" ht="60" customHeight="1" x14ac:dyDescent="0.2">
      <c r="A272" s="20" t="s">
        <v>26</v>
      </c>
      <c r="B272" s="63" t="s">
        <v>1054</v>
      </c>
      <c r="C272" s="5" t="s">
        <v>28</v>
      </c>
      <c r="D272" s="62" t="s">
        <v>28</v>
      </c>
      <c r="E272" s="70">
        <v>1</v>
      </c>
      <c r="F272" s="64"/>
      <c r="G272" s="71" t="s">
        <v>283</v>
      </c>
      <c r="H272" s="71" t="s">
        <v>308</v>
      </c>
      <c r="I272" s="71" t="s">
        <v>1158</v>
      </c>
      <c r="J272" s="71" t="s">
        <v>310</v>
      </c>
      <c r="K272" s="83"/>
      <c r="L272" s="83"/>
      <c r="M272" s="83"/>
      <c r="N272" s="70"/>
      <c r="O272" s="92"/>
      <c r="P272" s="70" t="s">
        <v>33</v>
      </c>
      <c r="Q272" s="92"/>
      <c r="R272" s="70" t="s">
        <v>311</v>
      </c>
      <c r="S272" s="92"/>
      <c r="T272" s="70"/>
      <c r="U272" s="92"/>
      <c r="V272" s="70"/>
      <c r="W272" s="92"/>
      <c r="X272" s="17"/>
      <c r="Y272" s="17"/>
      <c r="Z272" s="17"/>
      <c r="AA272" s="17"/>
    </row>
    <row r="273" spans="1:27" ht="60" customHeight="1" x14ac:dyDescent="0.2">
      <c r="A273" s="20" t="s">
        <v>26</v>
      </c>
      <c r="B273" s="63" t="s">
        <v>1054</v>
      </c>
      <c r="C273" s="5" t="s">
        <v>28</v>
      </c>
      <c r="D273" s="62" t="s">
        <v>28</v>
      </c>
      <c r="E273" s="70">
        <v>1</v>
      </c>
      <c r="F273" s="64"/>
      <c r="G273" s="169" t="s">
        <v>312</v>
      </c>
      <c r="H273" s="71"/>
      <c r="I273" s="71" t="s">
        <v>1159</v>
      </c>
      <c r="J273" s="71" t="s">
        <v>312</v>
      </c>
      <c r="K273" s="83" t="s">
        <v>314</v>
      </c>
      <c r="L273" s="83"/>
      <c r="M273" s="83" t="str">
        <f t="shared" si="4"/>
        <v xml:space="preserve">MESSAGE - RISK ANALYSIS. </v>
      </c>
      <c r="N273" s="70" t="s">
        <v>315</v>
      </c>
      <c r="O273" s="92" t="s">
        <v>316</v>
      </c>
      <c r="P273" s="70" t="s">
        <v>66</v>
      </c>
      <c r="Q273" s="92" t="s">
        <v>66</v>
      </c>
      <c r="R273" s="70"/>
      <c r="S273" s="92"/>
      <c r="T273" s="70"/>
      <c r="U273" s="92"/>
      <c r="V273" s="70" t="s">
        <v>1160</v>
      </c>
      <c r="W273" s="92" t="s">
        <v>1161</v>
      </c>
      <c r="X273" s="17" t="s">
        <v>491</v>
      </c>
      <c r="Y273" s="17" t="s">
        <v>319</v>
      </c>
      <c r="Z273" s="17" t="s">
        <v>320</v>
      </c>
      <c r="AA273" s="17" t="s">
        <v>321</v>
      </c>
    </row>
    <row r="274" spans="1:27" ht="60" customHeight="1" x14ac:dyDescent="0.2">
      <c r="A274" s="20" t="s">
        <v>26</v>
      </c>
      <c r="B274" s="63" t="s">
        <v>1054</v>
      </c>
      <c r="C274" s="5" t="s">
        <v>28</v>
      </c>
      <c r="D274" s="62" t="s">
        <v>28</v>
      </c>
      <c r="E274" s="70">
        <v>1</v>
      </c>
      <c r="F274" s="64" t="s">
        <v>205</v>
      </c>
      <c r="G274" s="71" t="s">
        <v>312</v>
      </c>
      <c r="H274" s="71" t="s">
        <v>206</v>
      </c>
      <c r="I274" s="71" t="s">
        <v>1162</v>
      </c>
      <c r="J274" s="71" t="s">
        <v>323</v>
      </c>
      <c r="K274" s="83"/>
      <c r="L274" s="83"/>
      <c r="M274" s="83" t="str">
        <f t="shared" si="4"/>
        <v xml:space="preserve">. </v>
      </c>
      <c r="N274" s="70"/>
      <c r="O274" s="92"/>
      <c r="P274" s="70" t="s">
        <v>33</v>
      </c>
      <c r="Q274" s="92"/>
      <c r="R274" s="70" t="s">
        <v>146</v>
      </c>
      <c r="S274" s="92"/>
      <c r="T274" s="70"/>
      <c r="U274" s="92"/>
      <c r="V274" s="70" t="s">
        <v>209</v>
      </c>
      <c r="W274" s="92"/>
      <c r="X274" s="17" t="s">
        <v>36</v>
      </c>
      <c r="Y274" s="17" t="s">
        <v>210</v>
      </c>
      <c r="Z274" s="17" t="s">
        <v>117</v>
      </c>
      <c r="AA274" s="17" t="s">
        <v>211</v>
      </c>
    </row>
    <row r="275" spans="1:27" ht="60" customHeight="1" x14ac:dyDescent="0.2">
      <c r="A275" s="20" t="s">
        <v>26</v>
      </c>
      <c r="B275" s="63" t="s">
        <v>1054</v>
      </c>
      <c r="C275" s="5" t="s">
        <v>28</v>
      </c>
      <c r="D275" s="62" t="s">
        <v>28</v>
      </c>
      <c r="E275" s="70">
        <v>1</v>
      </c>
      <c r="F275" s="64" t="s">
        <v>324</v>
      </c>
      <c r="G275" s="71" t="s">
        <v>312</v>
      </c>
      <c r="H275" s="71" t="s">
        <v>325</v>
      </c>
      <c r="I275" s="71" t="s">
        <v>1163</v>
      </c>
      <c r="J275" s="71" t="s">
        <v>327</v>
      </c>
      <c r="K275" s="83" t="s">
        <v>314</v>
      </c>
      <c r="L275" s="83" t="s">
        <v>328</v>
      </c>
      <c r="M275" s="83" t="str">
        <f t="shared" si="4"/>
        <v>MESSAGE - RISK ANALYSIS. Item Number involved</v>
      </c>
      <c r="N275" s="70"/>
      <c r="O275" s="92"/>
      <c r="P275" s="68" t="s">
        <v>103</v>
      </c>
      <c r="Q275" s="92" t="s">
        <v>103</v>
      </c>
      <c r="R275" s="70" t="s">
        <v>146</v>
      </c>
      <c r="S275" s="92" t="s">
        <v>146</v>
      </c>
      <c r="T275" s="70"/>
      <c r="U275" s="92"/>
      <c r="V275" s="70" t="s">
        <v>329</v>
      </c>
      <c r="W275" s="92" t="s">
        <v>1164</v>
      </c>
      <c r="X275" s="17" t="s">
        <v>36</v>
      </c>
      <c r="Y275" s="17" t="s">
        <v>37</v>
      </c>
      <c r="Z275" s="17" t="s">
        <v>38</v>
      </c>
      <c r="AA275" s="17" t="s">
        <v>1165</v>
      </c>
    </row>
    <row r="276" spans="1:27" ht="60" customHeight="1" x14ac:dyDescent="0.2">
      <c r="A276" s="20" t="s">
        <v>26</v>
      </c>
      <c r="B276" s="63" t="s">
        <v>1054</v>
      </c>
      <c r="C276" s="5" t="s">
        <v>28</v>
      </c>
      <c r="D276" s="62" t="s">
        <v>28</v>
      </c>
      <c r="E276" s="70">
        <v>2</v>
      </c>
      <c r="F276" s="64"/>
      <c r="G276" s="178" t="s">
        <v>331</v>
      </c>
      <c r="H276" s="71"/>
      <c r="I276" s="71" t="s">
        <v>1166</v>
      </c>
      <c r="J276" s="71" t="s">
        <v>333</v>
      </c>
      <c r="K276" s="83"/>
      <c r="L276" s="83"/>
      <c r="M276" s="83" t="str">
        <f t="shared" si="4"/>
        <v xml:space="preserve">. </v>
      </c>
      <c r="N276" s="70" t="s">
        <v>32</v>
      </c>
      <c r="O276" s="92"/>
      <c r="P276" s="70" t="s">
        <v>33</v>
      </c>
      <c r="Q276" s="92"/>
      <c r="R276" s="70"/>
      <c r="S276" s="92"/>
      <c r="T276" s="70"/>
      <c r="U276" s="92"/>
      <c r="V276" s="70"/>
      <c r="W276" s="92"/>
      <c r="X276" s="17" t="s">
        <v>115</v>
      </c>
      <c r="Y276" s="17" t="s">
        <v>334</v>
      </c>
      <c r="Z276" s="17" t="s">
        <v>335</v>
      </c>
      <c r="AA276" s="17"/>
    </row>
    <row r="277" spans="1:27" ht="60" customHeight="1" x14ac:dyDescent="0.2">
      <c r="A277" s="20" t="s">
        <v>26</v>
      </c>
      <c r="B277" s="63" t="s">
        <v>1054</v>
      </c>
      <c r="C277" s="5" t="s">
        <v>28</v>
      </c>
      <c r="D277" s="62" t="s">
        <v>28</v>
      </c>
      <c r="E277" s="70">
        <v>2</v>
      </c>
      <c r="F277" s="64" t="s">
        <v>336</v>
      </c>
      <c r="G277" s="214" t="s">
        <v>331</v>
      </c>
      <c r="H277" s="71" t="s">
        <v>287</v>
      </c>
      <c r="I277" s="71" t="s">
        <v>1167</v>
      </c>
      <c r="J277" s="71" t="s">
        <v>338</v>
      </c>
      <c r="K277" s="83" t="s">
        <v>314</v>
      </c>
      <c r="L277" s="83" t="s">
        <v>339</v>
      </c>
      <c r="M277" s="83" t="str">
        <f t="shared" si="4"/>
        <v>MESSAGE - RISK ANALYSIS. Risk Analysis result code</v>
      </c>
      <c r="N277" s="70"/>
      <c r="O277" s="92"/>
      <c r="P277" s="70" t="s">
        <v>33</v>
      </c>
      <c r="Q277" s="92" t="s">
        <v>33</v>
      </c>
      <c r="R277" s="70" t="s">
        <v>244</v>
      </c>
      <c r="S277" s="92" t="s">
        <v>53</v>
      </c>
      <c r="T277" s="70"/>
      <c r="U277" s="92"/>
      <c r="V277" s="70" t="s">
        <v>340</v>
      </c>
      <c r="W277" s="92" t="s">
        <v>341</v>
      </c>
      <c r="X277" s="17" t="s">
        <v>46</v>
      </c>
      <c r="Y277" s="17" t="s">
        <v>37</v>
      </c>
      <c r="Z277" s="17" t="s">
        <v>342</v>
      </c>
      <c r="AA277" s="17" t="s">
        <v>1168</v>
      </c>
    </row>
    <row r="278" spans="1:27" ht="60" customHeight="1" x14ac:dyDescent="0.2">
      <c r="A278" s="20" t="s">
        <v>26</v>
      </c>
      <c r="B278" s="63" t="s">
        <v>1054</v>
      </c>
      <c r="C278" s="5" t="s">
        <v>28</v>
      </c>
      <c r="D278" s="62" t="s">
        <v>28</v>
      </c>
      <c r="E278" s="70">
        <v>2</v>
      </c>
      <c r="F278" s="64" t="s">
        <v>344</v>
      </c>
      <c r="G278" s="214" t="s">
        <v>331</v>
      </c>
      <c r="H278" s="71" t="s">
        <v>302</v>
      </c>
      <c r="I278" s="71" t="s">
        <v>1169</v>
      </c>
      <c r="J278" s="71" t="s">
        <v>346</v>
      </c>
      <c r="K278" s="83" t="s">
        <v>314</v>
      </c>
      <c r="L278" s="83" t="s">
        <v>347</v>
      </c>
      <c r="M278" s="83" t="str">
        <f t="shared" si="4"/>
        <v>MESSAGE - RISK ANALYSIS. Risk Analysis text</v>
      </c>
      <c r="N278" s="70"/>
      <c r="O278" s="92"/>
      <c r="P278" s="70" t="s">
        <v>103</v>
      </c>
      <c r="Q278" s="92" t="s">
        <v>103</v>
      </c>
      <c r="R278" s="70" t="s">
        <v>305</v>
      </c>
      <c r="S278" s="92" t="s">
        <v>1107</v>
      </c>
      <c r="T278" s="70"/>
      <c r="U278" s="92"/>
      <c r="V278" s="70" t="s">
        <v>348</v>
      </c>
      <c r="W278" s="92"/>
      <c r="X278" s="17" t="s">
        <v>36</v>
      </c>
      <c r="Y278" s="17" t="s">
        <v>37</v>
      </c>
      <c r="Z278" s="17" t="s">
        <v>38</v>
      </c>
      <c r="AA278" s="17" t="s">
        <v>349</v>
      </c>
    </row>
    <row r="279" spans="1:27" ht="60" customHeight="1" x14ac:dyDescent="0.2">
      <c r="A279" s="20" t="s">
        <v>26</v>
      </c>
      <c r="B279" s="63" t="s">
        <v>1054</v>
      </c>
      <c r="C279" s="5" t="s">
        <v>28</v>
      </c>
      <c r="D279" s="62" t="s">
        <v>28</v>
      </c>
      <c r="E279" s="70">
        <v>1</v>
      </c>
      <c r="F279" s="64"/>
      <c r="G279" s="169" t="s">
        <v>350</v>
      </c>
      <c r="H279" s="71"/>
      <c r="I279" s="71" t="s">
        <v>1170</v>
      </c>
      <c r="J279" s="71" t="s">
        <v>350</v>
      </c>
      <c r="K279" s="83"/>
      <c r="L279" s="83"/>
      <c r="M279" s="83" t="str">
        <f t="shared" si="4"/>
        <v xml:space="preserve">. </v>
      </c>
      <c r="N279" s="70" t="s">
        <v>32</v>
      </c>
      <c r="O279" s="92"/>
      <c r="P279" s="70" t="s">
        <v>66</v>
      </c>
      <c r="Q279" s="92"/>
      <c r="R279" s="70"/>
      <c r="S279" s="92"/>
      <c r="T279" s="70"/>
      <c r="U279" s="92"/>
      <c r="V279" s="70" t="s">
        <v>1073</v>
      </c>
      <c r="W279" s="92"/>
      <c r="X279" s="17" t="s">
        <v>115</v>
      </c>
      <c r="Y279" s="150" t="s">
        <v>264</v>
      </c>
      <c r="Z279" s="17" t="s">
        <v>352</v>
      </c>
      <c r="AA279" s="17"/>
    </row>
    <row r="280" spans="1:27" ht="60" customHeight="1" x14ac:dyDescent="0.2">
      <c r="A280" s="20" t="s">
        <v>26</v>
      </c>
      <c r="B280" s="63" t="s">
        <v>1054</v>
      </c>
      <c r="C280" s="5" t="s">
        <v>28</v>
      </c>
      <c r="D280" s="62" t="s">
        <v>28</v>
      </c>
      <c r="E280" s="70">
        <v>1</v>
      </c>
      <c r="F280" s="64" t="s">
        <v>353</v>
      </c>
      <c r="G280" s="71" t="s">
        <v>350</v>
      </c>
      <c r="H280" s="71" t="s">
        <v>354</v>
      </c>
      <c r="I280" s="71" t="s">
        <v>1171</v>
      </c>
      <c r="J280" s="71" t="s">
        <v>356</v>
      </c>
      <c r="K280" s="83" t="s">
        <v>31</v>
      </c>
      <c r="L280" s="83" t="s">
        <v>357</v>
      </c>
      <c r="M280" s="83" t="str">
        <f t="shared" si="4"/>
        <v>MESSAGE - HEADER. Containerised indicator</v>
      </c>
      <c r="N280" s="70"/>
      <c r="O280" s="92"/>
      <c r="P280" s="70" t="s">
        <v>33</v>
      </c>
      <c r="Q280" s="92" t="s">
        <v>66</v>
      </c>
      <c r="R280" s="70" t="s">
        <v>104</v>
      </c>
      <c r="S280" s="92" t="s">
        <v>104</v>
      </c>
      <c r="T280" s="70" t="s">
        <v>114</v>
      </c>
      <c r="U280" s="92" t="s">
        <v>114</v>
      </c>
      <c r="V280" s="70"/>
      <c r="W280" s="92" t="s">
        <v>827</v>
      </c>
      <c r="X280" s="17" t="s">
        <v>36</v>
      </c>
      <c r="Y280" s="17" t="s">
        <v>37</v>
      </c>
      <c r="Z280" s="17" t="s">
        <v>38</v>
      </c>
      <c r="AA280" s="17" t="s">
        <v>1172</v>
      </c>
    </row>
    <row r="281" spans="1:27" ht="60" customHeight="1" x14ac:dyDescent="0.2">
      <c r="A281" s="20" t="s">
        <v>26</v>
      </c>
      <c r="B281" s="63" t="s">
        <v>1054</v>
      </c>
      <c r="C281" s="5" t="s">
        <v>28</v>
      </c>
      <c r="D281" s="62" t="s">
        <v>28</v>
      </c>
      <c r="E281" s="70">
        <v>1</v>
      </c>
      <c r="F281" s="64"/>
      <c r="G281" s="161" t="s">
        <v>350</v>
      </c>
      <c r="H281" s="69" t="s">
        <v>359</v>
      </c>
      <c r="I281" s="69" t="s">
        <v>1173</v>
      </c>
      <c r="J281" s="69" t="s">
        <v>361</v>
      </c>
      <c r="K281" s="83"/>
      <c r="L281" s="83"/>
      <c r="M281" s="83" t="str">
        <f t="shared" si="4"/>
        <v xml:space="preserve">. </v>
      </c>
      <c r="N281" s="68"/>
      <c r="O281" s="92"/>
      <c r="P281" s="68" t="s">
        <v>103</v>
      </c>
      <c r="Q281" s="92"/>
      <c r="R281" s="68" t="s">
        <v>104</v>
      </c>
      <c r="S281" s="92"/>
      <c r="T281" s="68" t="s">
        <v>124</v>
      </c>
      <c r="U281" s="92"/>
      <c r="V281" s="68"/>
      <c r="W281" s="92"/>
      <c r="X281" s="17" t="s">
        <v>115</v>
      </c>
      <c r="Y281" s="17" t="s">
        <v>306</v>
      </c>
      <c r="Z281" s="17" t="s">
        <v>307</v>
      </c>
      <c r="AA281" s="17"/>
    </row>
    <row r="282" spans="1:27" ht="60" customHeight="1" x14ac:dyDescent="0.2">
      <c r="A282" s="20" t="s">
        <v>26</v>
      </c>
      <c r="B282" s="63" t="s">
        <v>1054</v>
      </c>
      <c r="C282" s="5" t="s">
        <v>28</v>
      </c>
      <c r="D282" s="62" t="s">
        <v>28</v>
      </c>
      <c r="E282" s="70">
        <v>1</v>
      </c>
      <c r="F282" s="64" t="s">
        <v>362</v>
      </c>
      <c r="G282" s="71" t="s">
        <v>350</v>
      </c>
      <c r="H282" s="71" t="s">
        <v>363</v>
      </c>
      <c r="I282" s="71" t="s">
        <v>1174</v>
      </c>
      <c r="J282" s="71" t="s">
        <v>365</v>
      </c>
      <c r="K282" s="83" t="s">
        <v>31</v>
      </c>
      <c r="L282" s="83" t="s">
        <v>366</v>
      </c>
      <c r="M282" s="83" t="str">
        <f t="shared" si="4"/>
        <v>MESSAGE - HEADER. Country of destination code</v>
      </c>
      <c r="N282" s="70"/>
      <c r="O282" s="92"/>
      <c r="P282" s="70" t="s">
        <v>66</v>
      </c>
      <c r="Q282" s="92" t="s">
        <v>66</v>
      </c>
      <c r="R282" s="70" t="s">
        <v>94</v>
      </c>
      <c r="S282" s="92" t="s">
        <v>94</v>
      </c>
      <c r="T282" s="70" t="s">
        <v>95</v>
      </c>
      <c r="U282" s="92" t="s">
        <v>95</v>
      </c>
      <c r="V282" s="70" t="s">
        <v>367</v>
      </c>
      <c r="W282" s="92" t="s">
        <v>1175</v>
      </c>
      <c r="X282" s="17" t="s">
        <v>36</v>
      </c>
      <c r="Y282" s="17" t="s">
        <v>37</v>
      </c>
      <c r="Z282" s="17" t="s">
        <v>147</v>
      </c>
      <c r="AA282" s="17" t="s">
        <v>1176</v>
      </c>
    </row>
    <row r="283" spans="1:27" ht="60" customHeight="1" x14ac:dyDescent="0.2">
      <c r="A283" s="20" t="s">
        <v>26</v>
      </c>
      <c r="B283" s="63" t="s">
        <v>1054</v>
      </c>
      <c r="C283" s="5" t="s">
        <v>28</v>
      </c>
      <c r="D283" s="62" t="s">
        <v>28</v>
      </c>
      <c r="E283" s="70">
        <v>2</v>
      </c>
      <c r="F283" s="64" t="s">
        <v>1177</v>
      </c>
      <c r="G283" s="178" t="s">
        <v>371</v>
      </c>
      <c r="H283" s="71"/>
      <c r="I283" s="71" t="s">
        <v>1178</v>
      </c>
      <c r="J283" s="71" t="s">
        <v>373</v>
      </c>
      <c r="K283" s="83"/>
      <c r="L283" s="83"/>
      <c r="M283" s="83" t="str">
        <f t="shared" si="4"/>
        <v xml:space="preserve">. </v>
      </c>
      <c r="N283" s="70" t="s">
        <v>32</v>
      </c>
      <c r="O283" s="92" t="s">
        <v>32</v>
      </c>
      <c r="P283" s="70" t="s">
        <v>66</v>
      </c>
      <c r="Q283" s="92" t="s">
        <v>66</v>
      </c>
      <c r="R283" s="70"/>
      <c r="S283" s="92"/>
      <c r="T283" s="70"/>
      <c r="U283" s="92"/>
      <c r="V283" s="70" t="s">
        <v>375</v>
      </c>
      <c r="W283" s="92" t="s">
        <v>1179</v>
      </c>
      <c r="X283" s="17" t="s">
        <v>36</v>
      </c>
      <c r="Y283" s="17" t="s">
        <v>37</v>
      </c>
      <c r="Z283" s="17" t="s">
        <v>38</v>
      </c>
      <c r="AA283" s="17"/>
    </row>
    <row r="284" spans="1:27" ht="60" customHeight="1" x14ac:dyDescent="0.2">
      <c r="A284" s="20" t="s">
        <v>26</v>
      </c>
      <c r="B284" s="63" t="s">
        <v>1054</v>
      </c>
      <c r="C284" s="5" t="s">
        <v>28</v>
      </c>
      <c r="D284" s="62" t="s">
        <v>28</v>
      </c>
      <c r="E284" s="70">
        <v>2</v>
      </c>
      <c r="F284" s="64" t="s">
        <v>377</v>
      </c>
      <c r="G284" s="214" t="s">
        <v>371</v>
      </c>
      <c r="H284" s="71" t="s">
        <v>240</v>
      </c>
      <c r="I284" s="71" t="s">
        <v>1180</v>
      </c>
      <c r="J284" s="71" t="s">
        <v>379</v>
      </c>
      <c r="K284" s="83" t="s">
        <v>374</v>
      </c>
      <c r="L284" s="83" t="s">
        <v>243</v>
      </c>
      <c r="M284" s="83" t="str">
        <f t="shared" si="4"/>
        <v>MESSAGE - (CARRIER) TRADER. TIN</v>
      </c>
      <c r="N284" s="70"/>
      <c r="O284" s="92"/>
      <c r="P284" s="70" t="s">
        <v>33</v>
      </c>
      <c r="Q284" s="92" t="s">
        <v>103</v>
      </c>
      <c r="R284" s="70" t="s">
        <v>244</v>
      </c>
      <c r="S284" s="92" t="s">
        <v>244</v>
      </c>
      <c r="T284" s="70"/>
      <c r="U284" s="92"/>
      <c r="V284" s="70" t="s">
        <v>380</v>
      </c>
      <c r="W284" s="92"/>
      <c r="X284" s="17" t="s">
        <v>157</v>
      </c>
      <c r="Y284" s="17" t="s">
        <v>245</v>
      </c>
      <c r="Z284" s="17" t="s">
        <v>38</v>
      </c>
      <c r="AA284" s="17" t="s">
        <v>1181</v>
      </c>
    </row>
    <row r="285" spans="1:27" ht="60" customHeight="1" x14ac:dyDescent="0.2">
      <c r="A285" s="20" t="s">
        <v>26</v>
      </c>
      <c r="B285" s="63" t="s">
        <v>1054</v>
      </c>
      <c r="C285" s="5" t="s">
        <v>28</v>
      </c>
      <c r="D285" s="62" t="s">
        <v>28</v>
      </c>
      <c r="E285" s="70">
        <v>3</v>
      </c>
      <c r="F285" s="64"/>
      <c r="G285" s="178" t="s">
        <v>382</v>
      </c>
      <c r="H285" s="71"/>
      <c r="I285" s="71" t="s">
        <v>1182</v>
      </c>
      <c r="J285" s="71" t="s">
        <v>384</v>
      </c>
      <c r="K285" s="83"/>
      <c r="L285" s="83"/>
      <c r="M285" s="83" t="str">
        <f t="shared" si="4"/>
        <v xml:space="preserve">. </v>
      </c>
      <c r="N285" s="70" t="s">
        <v>32</v>
      </c>
      <c r="O285" s="92"/>
      <c r="P285" s="70" t="s">
        <v>103</v>
      </c>
      <c r="Q285" s="92"/>
      <c r="R285" s="70"/>
      <c r="S285" s="92"/>
      <c r="T285" s="70"/>
      <c r="U285" s="92"/>
      <c r="V285" s="70"/>
      <c r="W285" s="92"/>
      <c r="X285" s="17" t="s">
        <v>115</v>
      </c>
      <c r="Y285" s="17" t="s">
        <v>306</v>
      </c>
      <c r="Z285" s="17" t="s">
        <v>307</v>
      </c>
      <c r="AA285" s="17"/>
    </row>
    <row r="286" spans="1:27" ht="60" customHeight="1" x14ac:dyDescent="0.2">
      <c r="A286" s="20" t="s">
        <v>26</v>
      </c>
      <c r="B286" s="63" t="s">
        <v>1054</v>
      </c>
      <c r="C286" s="5" t="s">
        <v>28</v>
      </c>
      <c r="D286" s="62" t="s">
        <v>28</v>
      </c>
      <c r="E286" s="70">
        <v>3</v>
      </c>
      <c r="F286" s="64"/>
      <c r="G286" s="214" t="s">
        <v>382</v>
      </c>
      <c r="H286" s="71" t="s">
        <v>386</v>
      </c>
      <c r="I286" s="71" t="s">
        <v>1183</v>
      </c>
      <c r="J286" s="71" t="s">
        <v>388</v>
      </c>
      <c r="K286" s="83"/>
      <c r="L286" s="83"/>
      <c r="M286" s="83" t="str">
        <f t="shared" si="4"/>
        <v xml:space="preserve">. </v>
      </c>
      <c r="N286" s="70"/>
      <c r="O286" s="92"/>
      <c r="P286" s="70" t="s">
        <v>33</v>
      </c>
      <c r="Q286" s="92"/>
      <c r="R286" s="70" t="s">
        <v>389</v>
      </c>
      <c r="S286" s="92"/>
      <c r="T286" s="70" t="s">
        <v>390</v>
      </c>
      <c r="U286" s="92"/>
      <c r="V286" s="70"/>
      <c r="W286" s="92"/>
      <c r="X286" s="17" t="s">
        <v>115</v>
      </c>
      <c r="Y286" s="17" t="s">
        <v>391</v>
      </c>
      <c r="Z286" s="17" t="s">
        <v>391</v>
      </c>
      <c r="AA286" s="17" t="s">
        <v>392</v>
      </c>
    </row>
    <row r="287" spans="1:27" ht="60" customHeight="1" x14ac:dyDescent="0.2">
      <c r="A287" s="20" t="s">
        <v>26</v>
      </c>
      <c r="B287" s="63" t="s">
        <v>1054</v>
      </c>
      <c r="C287" s="5" t="s">
        <v>28</v>
      </c>
      <c r="D287" s="62" t="s">
        <v>28</v>
      </c>
      <c r="E287" s="70">
        <v>3</v>
      </c>
      <c r="F287" s="64" t="s">
        <v>370</v>
      </c>
      <c r="G287" s="214" t="s">
        <v>382</v>
      </c>
      <c r="H287" s="71" t="s">
        <v>393</v>
      </c>
      <c r="I287" s="71" t="s">
        <v>1184</v>
      </c>
      <c r="J287" s="71" t="s">
        <v>395</v>
      </c>
      <c r="K287" s="83"/>
      <c r="L287" s="83"/>
      <c r="M287" s="83" t="str">
        <f t="shared" si="4"/>
        <v xml:space="preserve">. </v>
      </c>
      <c r="N287" s="70"/>
      <c r="O287" s="92"/>
      <c r="P287" s="70" t="s">
        <v>33</v>
      </c>
      <c r="Q287" s="92"/>
      <c r="R287" s="70" t="s">
        <v>305</v>
      </c>
      <c r="S287" s="92"/>
      <c r="T287" s="70"/>
      <c r="U287" s="92"/>
      <c r="V287" s="70"/>
      <c r="W287" s="92"/>
      <c r="X287" s="17" t="s">
        <v>115</v>
      </c>
      <c r="Y287" s="17" t="s">
        <v>391</v>
      </c>
      <c r="Z287" s="17" t="s">
        <v>391</v>
      </c>
      <c r="AA287" s="17" t="s">
        <v>1185</v>
      </c>
    </row>
    <row r="288" spans="1:27" ht="60" customHeight="1" x14ac:dyDescent="0.2">
      <c r="A288" s="20" t="s">
        <v>26</v>
      </c>
      <c r="B288" s="63" t="s">
        <v>1054</v>
      </c>
      <c r="C288" s="5" t="s">
        <v>28</v>
      </c>
      <c r="D288" s="62" t="s">
        <v>28</v>
      </c>
      <c r="E288" s="70">
        <v>2</v>
      </c>
      <c r="F288" s="64" t="s">
        <v>397</v>
      </c>
      <c r="G288" s="178" t="s">
        <v>398</v>
      </c>
      <c r="H288" s="71"/>
      <c r="I288" s="71" t="s">
        <v>1186</v>
      </c>
      <c r="J288" s="71" t="s">
        <v>400</v>
      </c>
      <c r="K288" s="83" t="s">
        <v>401</v>
      </c>
      <c r="L288" s="83"/>
      <c r="M288" s="83" t="str">
        <f t="shared" si="4"/>
        <v xml:space="preserve">MESSAGE - (CONSIGNOR) TRADER. </v>
      </c>
      <c r="N288" s="70" t="s">
        <v>32</v>
      </c>
      <c r="O288" s="92"/>
      <c r="P288" s="70" t="s">
        <v>66</v>
      </c>
      <c r="Q288" s="92"/>
      <c r="R288" s="70"/>
      <c r="S288" s="92"/>
      <c r="T288" s="70"/>
      <c r="U288" s="92"/>
      <c r="V288" s="70" t="s">
        <v>403</v>
      </c>
      <c r="W288" s="92" t="s">
        <v>1187</v>
      </c>
      <c r="X288" s="17" t="s">
        <v>405</v>
      </c>
      <c r="Y288" s="17" t="s">
        <v>37</v>
      </c>
      <c r="Z288" s="17" t="s">
        <v>38</v>
      </c>
      <c r="AA288" s="17" t="s">
        <v>1188</v>
      </c>
    </row>
    <row r="289" spans="1:27" ht="60" customHeight="1" x14ac:dyDescent="0.2">
      <c r="A289" s="20" t="s">
        <v>26</v>
      </c>
      <c r="B289" s="63" t="s">
        <v>1054</v>
      </c>
      <c r="C289" s="5" t="s">
        <v>28</v>
      </c>
      <c r="D289" s="62" t="s">
        <v>28</v>
      </c>
      <c r="E289" s="70">
        <v>2</v>
      </c>
      <c r="F289" s="64" t="s">
        <v>397</v>
      </c>
      <c r="G289" s="214" t="s">
        <v>398</v>
      </c>
      <c r="H289" s="71" t="s">
        <v>240</v>
      </c>
      <c r="I289" s="71" t="s">
        <v>1189</v>
      </c>
      <c r="J289" s="71" t="s">
        <v>409</v>
      </c>
      <c r="K289" s="83" t="s">
        <v>401</v>
      </c>
      <c r="L289" s="83" t="s">
        <v>243</v>
      </c>
      <c r="M289" s="83" t="str">
        <f t="shared" si="4"/>
        <v>MESSAGE - (CONSIGNOR) TRADER. TIN</v>
      </c>
      <c r="N289" s="70"/>
      <c r="O289" s="92"/>
      <c r="P289" s="70" t="s">
        <v>103</v>
      </c>
      <c r="Q289" s="92" t="s">
        <v>103</v>
      </c>
      <c r="R289" s="70" t="s">
        <v>244</v>
      </c>
      <c r="S289" s="92" t="s">
        <v>244</v>
      </c>
      <c r="T289" s="70"/>
      <c r="U289" s="92"/>
      <c r="V289" s="70" t="s">
        <v>81</v>
      </c>
      <c r="W289" s="92"/>
      <c r="X289" s="17" t="s">
        <v>36</v>
      </c>
      <c r="Y289" s="17" t="s">
        <v>37</v>
      </c>
      <c r="Z289" s="17" t="s">
        <v>38</v>
      </c>
      <c r="AA289" s="17" t="s">
        <v>1190</v>
      </c>
    </row>
    <row r="290" spans="1:27" ht="60" customHeight="1" x14ac:dyDescent="0.2">
      <c r="A290" s="20" t="s">
        <v>26</v>
      </c>
      <c r="B290" s="63" t="s">
        <v>1054</v>
      </c>
      <c r="C290" s="5" t="s">
        <v>28</v>
      </c>
      <c r="D290" s="62" t="s">
        <v>28</v>
      </c>
      <c r="E290" s="70">
        <v>2</v>
      </c>
      <c r="F290" s="64" t="s">
        <v>397</v>
      </c>
      <c r="G290" s="214" t="s">
        <v>398</v>
      </c>
      <c r="H290" s="71" t="s">
        <v>255</v>
      </c>
      <c r="I290" s="71" t="s">
        <v>1191</v>
      </c>
      <c r="J290" s="71" t="s">
        <v>412</v>
      </c>
      <c r="K290" s="83" t="s">
        <v>401</v>
      </c>
      <c r="L290" s="83" t="s">
        <v>255</v>
      </c>
      <c r="M290" s="83" t="str">
        <f t="shared" si="4"/>
        <v>MESSAGE - (CONSIGNOR) TRADER. Name</v>
      </c>
      <c r="N290" s="70"/>
      <c r="O290" s="92"/>
      <c r="P290" s="70" t="s">
        <v>33</v>
      </c>
      <c r="Q290" s="92" t="s">
        <v>33</v>
      </c>
      <c r="R290" s="70" t="s">
        <v>258</v>
      </c>
      <c r="S290" s="92" t="s">
        <v>68</v>
      </c>
      <c r="T290" s="70"/>
      <c r="U290" s="92"/>
      <c r="V290" s="70" t="s">
        <v>259</v>
      </c>
      <c r="W290" s="92"/>
      <c r="X290" s="17" t="s">
        <v>46</v>
      </c>
      <c r="Y290" s="17" t="s">
        <v>37</v>
      </c>
      <c r="Z290" s="17" t="s">
        <v>260</v>
      </c>
      <c r="AA290" s="17"/>
    </row>
    <row r="291" spans="1:27" ht="60" customHeight="1" x14ac:dyDescent="0.2">
      <c r="A291" s="20" t="s">
        <v>26</v>
      </c>
      <c r="B291" s="63" t="s">
        <v>1054</v>
      </c>
      <c r="C291" s="5" t="s">
        <v>28</v>
      </c>
      <c r="D291" s="62" t="s">
        <v>28</v>
      </c>
      <c r="E291" s="70">
        <v>3</v>
      </c>
      <c r="F291" s="64"/>
      <c r="G291" s="178" t="s">
        <v>413</v>
      </c>
      <c r="H291" s="71"/>
      <c r="I291" s="71" t="s">
        <v>1192</v>
      </c>
      <c r="J291" s="71" t="s">
        <v>263</v>
      </c>
      <c r="K291" s="83"/>
      <c r="L291" s="83"/>
      <c r="M291" s="83" t="str">
        <f t="shared" si="4"/>
        <v xml:space="preserve">. </v>
      </c>
      <c r="N291" s="70" t="s">
        <v>32</v>
      </c>
      <c r="O291" s="92"/>
      <c r="P291" s="70" t="s">
        <v>33</v>
      </c>
      <c r="Q291" s="92"/>
      <c r="R291" s="70"/>
      <c r="S291" s="92"/>
      <c r="T291" s="70"/>
      <c r="U291" s="92"/>
      <c r="V291" s="70"/>
      <c r="W291" s="92"/>
      <c r="X291" s="17" t="s">
        <v>115</v>
      </c>
      <c r="Y291" s="17" t="s">
        <v>435</v>
      </c>
      <c r="Z291" s="17" t="s">
        <v>264</v>
      </c>
      <c r="AA291" s="17"/>
    </row>
    <row r="292" spans="1:27" ht="60" customHeight="1" x14ac:dyDescent="0.2">
      <c r="A292" s="20" t="s">
        <v>26</v>
      </c>
      <c r="B292" s="63" t="s">
        <v>1054</v>
      </c>
      <c r="C292" s="5" t="s">
        <v>28</v>
      </c>
      <c r="D292" s="62" t="s">
        <v>28</v>
      </c>
      <c r="E292" s="70">
        <v>3</v>
      </c>
      <c r="F292" s="64" t="s">
        <v>397</v>
      </c>
      <c r="G292" s="214" t="s">
        <v>413</v>
      </c>
      <c r="H292" s="71" t="s">
        <v>265</v>
      </c>
      <c r="I292" s="71" t="s">
        <v>1193</v>
      </c>
      <c r="J292" s="71" t="s">
        <v>267</v>
      </c>
      <c r="K292" s="83" t="s">
        <v>401</v>
      </c>
      <c r="L292" s="83" t="s">
        <v>265</v>
      </c>
      <c r="M292" s="83" t="str">
        <f t="shared" si="4"/>
        <v>MESSAGE - (CONSIGNOR) TRADER. Street and number</v>
      </c>
      <c r="N292" s="70"/>
      <c r="O292" s="92"/>
      <c r="P292" s="70" t="s">
        <v>33</v>
      </c>
      <c r="Q292" s="92" t="s">
        <v>33</v>
      </c>
      <c r="R292" s="70" t="s">
        <v>258</v>
      </c>
      <c r="S292" s="92" t="s">
        <v>68</v>
      </c>
      <c r="T292" s="70"/>
      <c r="U292" s="92"/>
      <c r="V292" s="70" t="s">
        <v>259</v>
      </c>
      <c r="W292" s="92"/>
      <c r="X292" s="17" t="s">
        <v>46</v>
      </c>
      <c r="Y292" s="17" t="s">
        <v>37</v>
      </c>
      <c r="Z292" s="17" t="s">
        <v>268</v>
      </c>
      <c r="AA292" s="17"/>
    </row>
    <row r="293" spans="1:27" ht="60" customHeight="1" x14ac:dyDescent="0.2">
      <c r="A293" s="20" t="s">
        <v>26</v>
      </c>
      <c r="B293" s="63" t="s">
        <v>1054</v>
      </c>
      <c r="C293" s="5" t="s">
        <v>28</v>
      </c>
      <c r="D293" s="62" t="s">
        <v>28</v>
      </c>
      <c r="E293" s="70">
        <v>3</v>
      </c>
      <c r="F293" s="64" t="s">
        <v>397</v>
      </c>
      <c r="G293" s="214" t="s">
        <v>413</v>
      </c>
      <c r="H293" s="71" t="s">
        <v>269</v>
      </c>
      <c r="I293" s="71" t="s">
        <v>1194</v>
      </c>
      <c r="J293" s="71" t="s">
        <v>271</v>
      </c>
      <c r="K293" s="83" t="s">
        <v>401</v>
      </c>
      <c r="L293" s="83" t="s">
        <v>272</v>
      </c>
      <c r="M293" s="83" t="str">
        <f t="shared" si="4"/>
        <v>MESSAGE - (CONSIGNOR) TRADER. Postal Code</v>
      </c>
      <c r="N293" s="70"/>
      <c r="O293" s="92"/>
      <c r="P293" s="70" t="s">
        <v>66</v>
      </c>
      <c r="Q293" s="92" t="s">
        <v>33</v>
      </c>
      <c r="R293" s="70" t="s">
        <v>244</v>
      </c>
      <c r="S293" s="92" t="s">
        <v>54</v>
      </c>
      <c r="T293" s="70"/>
      <c r="U293" s="92"/>
      <c r="V293" s="70" t="s">
        <v>273</v>
      </c>
      <c r="W293" s="92"/>
      <c r="X293" s="17" t="s">
        <v>157</v>
      </c>
      <c r="Y293" s="17" t="s">
        <v>37</v>
      </c>
      <c r="Z293" s="17" t="s">
        <v>274</v>
      </c>
      <c r="AA293" s="17" t="s">
        <v>1195</v>
      </c>
    </row>
    <row r="294" spans="1:27" ht="60" customHeight="1" x14ac:dyDescent="0.2">
      <c r="A294" s="20" t="s">
        <v>26</v>
      </c>
      <c r="B294" s="63" t="s">
        <v>1054</v>
      </c>
      <c r="C294" s="5" t="s">
        <v>28</v>
      </c>
      <c r="D294" s="62" t="s">
        <v>28</v>
      </c>
      <c r="E294" s="70">
        <v>3</v>
      </c>
      <c r="F294" s="64" t="s">
        <v>397</v>
      </c>
      <c r="G294" s="214" t="s">
        <v>413</v>
      </c>
      <c r="H294" s="71" t="s">
        <v>276</v>
      </c>
      <c r="I294" s="71" t="s">
        <v>1196</v>
      </c>
      <c r="J294" s="71" t="s">
        <v>278</v>
      </c>
      <c r="K294" s="83" t="s">
        <v>401</v>
      </c>
      <c r="L294" s="83" t="s">
        <v>276</v>
      </c>
      <c r="M294" s="83" t="str">
        <f t="shared" si="4"/>
        <v>MESSAGE - (CONSIGNOR) TRADER. City</v>
      </c>
      <c r="N294" s="70"/>
      <c r="O294" s="92"/>
      <c r="P294" s="70" t="s">
        <v>33</v>
      </c>
      <c r="Q294" s="92" t="s">
        <v>33</v>
      </c>
      <c r="R294" s="70" t="s">
        <v>68</v>
      </c>
      <c r="S294" s="92" t="s">
        <v>68</v>
      </c>
      <c r="T294" s="70"/>
      <c r="U294" s="92"/>
      <c r="V294" s="70"/>
      <c r="W294" s="92"/>
      <c r="X294" s="17" t="s">
        <v>36</v>
      </c>
      <c r="Y294" s="17" t="s">
        <v>37</v>
      </c>
      <c r="Z294" s="17" t="s">
        <v>38</v>
      </c>
      <c r="AA294" s="17"/>
    </row>
    <row r="295" spans="1:27" ht="60" customHeight="1" x14ac:dyDescent="0.2">
      <c r="A295" s="20" t="s">
        <v>26</v>
      </c>
      <c r="B295" s="63" t="s">
        <v>1054</v>
      </c>
      <c r="C295" s="5" t="s">
        <v>28</v>
      </c>
      <c r="D295" s="62" t="s">
        <v>28</v>
      </c>
      <c r="E295" s="70">
        <v>3</v>
      </c>
      <c r="F295" s="64" t="s">
        <v>397</v>
      </c>
      <c r="G295" s="214" t="s">
        <v>413</v>
      </c>
      <c r="H295" s="71" t="s">
        <v>279</v>
      </c>
      <c r="I295" s="71" t="s">
        <v>1197</v>
      </c>
      <c r="J295" s="71" t="s">
        <v>281</v>
      </c>
      <c r="K295" s="83" t="s">
        <v>401</v>
      </c>
      <c r="L295" s="83" t="s">
        <v>282</v>
      </c>
      <c r="M295" s="83" t="str">
        <f t="shared" si="4"/>
        <v>MESSAGE - (CONSIGNOR) TRADER. Country code</v>
      </c>
      <c r="N295" s="70"/>
      <c r="O295" s="92"/>
      <c r="P295" s="70" t="s">
        <v>33</v>
      </c>
      <c r="Q295" s="92" t="s">
        <v>33</v>
      </c>
      <c r="R295" s="70" t="s">
        <v>94</v>
      </c>
      <c r="S295" s="92" t="s">
        <v>94</v>
      </c>
      <c r="T295" s="70" t="s">
        <v>95</v>
      </c>
      <c r="U295" s="92" t="s">
        <v>95</v>
      </c>
      <c r="V295" s="70"/>
      <c r="W295" s="92"/>
      <c r="X295" s="17" t="s">
        <v>36</v>
      </c>
      <c r="Y295" s="17" t="s">
        <v>37</v>
      </c>
      <c r="Z295" s="17" t="s">
        <v>38</v>
      </c>
      <c r="AA295" s="17"/>
    </row>
    <row r="296" spans="1:27" ht="60" customHeight="1" x14ac:dyDescent="0.2">
      <c r="A296" s="20" t="s">
        <v>26</v>
      </c>
      <c r="B296" s="63" t="s">
        <v>1054</v>
      </c>
      <c r="C296" s="5" t="s">
        <v>28</v>
      </c>
      <c r="D296" s="62" t="s">
        <v>28</v>
      </c>
      <c r="E296" s="70">
        <v>2</v>
      </c>
      <c r="F296" s="64" t="s">
        <v>1198</v>
      </c>
      <c r="G296" s="178" t="s">
        <v>420</v>
      </c>
      <c r="H296" s="71"/>
      <c r="I296" s="71" t="s">
        <v>1199</v>
      </c>
      <c r="J296" s="71" t="s">
        <v>422</v>
      </c>
      <c r="K296" s="83" t="s">
        <v>423</v>
      </c>
      <c r="L296" s="83"/>
      <c r="M296" s="83" t="str">
        <f t="shared" si="4"/>
        <v xml:space="preserve">MESSAGE - (CONSIGNEE) TRADER. </v>
      </c>
      <c r="N296" s="70" t="s">
        <v>32</v>
      </c>
      <c r="O296" s="92" t="s">
        <v>32</v>
      </c>
      <c r="P296" s="70" t="s">
        <v>66</v>
      </c>
      <c r="Q296" s="92" t="s">
        <v>66</v>
      </c>
      <c r="R296" s="70"/>
      <c r="S296" s="92"/>
      <c r="T296" s="70"/>
      <c r="U296" s="92"/>
      <c r="V296" s="70" t="s">
        <v>424</v>
      </c>
      <c r="W296" s="92" t="s">
        <v>1200</v>
      </c>
      <c r="X296" s="17" t="s">
        <v>405</v>
      </c>
      <c r="Y296" s="17" t="s">
        <v>37</v>
      </c>
      <c r="Z296" s="17" t="s">
        <v>147</v>
      </c>
      <c r="AA296" s="17" t="s">
        <v>1201</v>
      </c>
    </row>
    <row r="297" spans="1:27" ht="60" customHeight="1" x14ac:dyDescent="0.2">
      <c r="A297" s="20" t="s">
        <v>26</v>
      </c>
      <c r="B297" s="63" t="s">
        <v>1054</v>
      </c>
      <c r="C297" s="5" t="s">
        <v>28</v>
      </c>
      <c r="D297" s="62" t="s">
        <v>28</v>
      </c>
      <c r="E297" s="70">
        <v>2</v>
      </c>
      <c r="F297" s="64" t="s">
        <v>427</v>
      </c>
      <c r="G297" s="214" t="s">
        <v>420</v>
      </c>
      <c r="H297" s="71" t="s">
        <v>240</v>
      </c>
      <c r="I297" s="71" t="s">
        <v>1202</v>
      </c>
      <c r="J297" s="71" t="s">
        <v>429</v>
      </c>
      <c r="K297" s="83" t="s">
        <v>423</v>
      </c>
      <c r="L297" s="83" t="s">
        <v>243</v>
      </c>
      <c r="M297" s="83" t="str">
        <f t="shared" si="4"/>
        <v>MESSAGE - (CONSIGNEE) TRADER. TIN</v>
      </c>
      <c r="N297" s="70"/>
      <c r="O297" s="92"/>
      <c r="P297" s="96" t="s">
        <v>103</v>
      </c>
      <c r="Q297" s="92" t="s">
        <v>103</v>
      </c>
      <c r="R297" s="70" t="s">
        <v>244</v>
      </c>
      <c r="S297" s="92" t="s">
        <v>244</v>
      </c>
      <c r="T297" s="70"/>
      <c r="U297" s="92"/>
      <c r="V297" s="70" t="s">
        <v>430</v>
      </c>
      <c r="W297" s="92"/>
      <c r="X297" s="17" t="s">
        <v>36</v>
      </c>
      <c r="Y297" s="17" t="s">
        <v>37</v>
      </c>
      <c r="Z297" s="17" t="s">
        <v>38</v>
      </c>
      <c r="AA297" s="17" t="s">
        <v>1203</v>
      </c>
    </row>
    <row r="298" spans="1:27" ht="60" customHeight="1" x14ac:dyDescent="0.2">
      <c r="A298" s="20" t="s">
        <v>26</v>
      </c>
      <c r="B298" s="63" t="s">
        <v>1054</v>
      </c>
      <c r="C298" s="5" t="s">
        <v>28</v>
      </c>
      <c r="D298" s="62" t="s">
        <v>28</v>
      </c>
      <c r="E298" s="70">
        <v>2</v>
      </c>
      <c r="F298" s="64" t="s">
        <v>419</v>
      </c>
      <c r="G298" s="214" t="s">
        <v>420</v>
      </c>
      <c r="H298" s="71" t="s">
        <v>255</v>
      </c>
      <c r="I298" s="71" t="s">
        <v>1204</v>
      </c>
      <c r="J298" s="71" t="s">
        <v>433</v>
      </c>
      <c r="K298" s="83" t="s">
        <v>423</v>
      </c>
      <c r="L298" s="83" t="s">
        <v>255</v>
      </c>
      <c r="M298" s="83" t="str">
        <f t="shared" si="4"/>
        <v>MESSAGE - (CONSIGNEE) TRADER. Name</v>
      </c>
      <c r="N298" s="70"/>
      <c r="O298" s="92"/>
      <c r="P298" s="70" t="s">
        <v>33</v>
      </c>
      <c r="Q298" s="92" t="s">
        <v>33</v>
      </c>
      <c r="R298" s="70" t="s">
        <v>258</v>
      </c>
      <c r="S298" s="92" t="s">
        <v>68</v>
      </c>
      <c r="T298" s="70"/>
      <c r="U298" s="92"/>
      <c r="V298" s="70" t="s">
        <v>259</v>
      </c>
      <c r="W298" s="92"/>
      <c r="X298" s="17" t="s">
        <v>46</v>
      </c>
      <c r="Y298" s="17" t="s">
        <v>37</v>
      </c>
      <c r="Z298" s="17" t="s">
        <v>260</v>
      </c>
      <c r="AA298" s="17"/>
    </row>
    <row r="299" spans="1:27" ht="60" customHeight="1" x14ac:dyDescent="0.2">
      <c r="A299" s="20" t="s">
        <v>26</v>
      </c>
      <c r="B299" s="63" t="s">
        <v>1054</v>
      </c>
      <c r="C299" s="5" t="s">
        <v>28</v>
      </c>
      <c r="D299" s="62" t="s">
        <v>28</v>
      </c>
      <c r="E299" s="70">
        <v>3</v>
      </c>
      <c r="F299" s="64"/>
      <c r="G299" s="178" t="s">
        <v>413</v>
      </c>
      <c r="H299" s="71"/>
      <c r="I299" s="71" t="s">
        <v>1205</v>
      </c>
      <c r="J299" s="71" t="s">
        <v>263</v>
      </c>
      <c r="K299" s="83"/>
      <c r="L299" s="83"/>
      <c r="M299" s="83" t="str">
        <f t="shared" si="4"/>
        <v xml:space="preserve">. </v>
      </c>
      <c r="N299" s="70" t="s">
        <v>32</v>
      </c>
      <c r="O299" s="92"/>
      <c r="P299" s="70" t="s">
        <v>33</v>
      </c>
      <c r="Q299" s="92"/>
      <c r="R299" s="70"/>
      <c r="S299" s="92"/>
      <c r="T299" s="70"/>
      <c r="U299" s="92"/>
      <c r="V299" s="70"/>
      <c r="W299" s="92"/>
      <c r="X299" s="17" t="s">
        <v>36</v>
      </c>
      <c r="Y299" s="17" t="s">
        <v>435</v>
      </c>
      <c r="Z299" s="17" t="s">
        <v>264</v>
      </c>
      <c r="AA299" s="17"/>
    </row>
    <row r="300" spans="1:27" ht="60" customHeight="1" x14ac:dyDescent="0.2">
      <c r="A300" s="20" t="s">
        <v>26</v>
      </c>
      <c r="B300" s="63" t="s">
        <v>1054</v>
      </c>
      <c r="C300" s="5" t="s">
        <v>28</v>
      </c>
      <c r="D300" s="62" t="s">
        <v>28</v>
      </c>
      <c r="E300" s="70">
        <v>3</v>
      </c>
      <c r="F300" s="64" t="s">
        <v>419</v>
      </c>
      <c r="G300" s="214" t="s">
        <v>413</v>
      </c>
      <c r="H300" s="71" t="s">
        <v>265</v>
      </c>
      <c r="I300" s="71" t="s">
        <v>1206</v>
      </c>
      <c r="J300" s="71" t="s">
        <v>267</v>
      </c>
      <c r="K300" s="83" t="s">
        <v>423</v>
      </c>
      <c r="L300" s="83" t="s">
        <v>265</v>
      </c>
      <c r="M300" s="83" t="str">
        <f t="shared" si="4"/>
        <v>MESSAGE - (CONSIGNEE) TRADER. Street and number</v>
      </c>
      <c r="N300" s="70"/>
      <c r="O300" s="92"/>
      <c r="P300" s="70" t="s">
        <v>33</v>
      </c>
      <c r="Q300" s="92"/>
      <c r="R300" s="70" t="s">
        <v>258</v>
      </c>
      <c r="S300" s="92"/>
      <c r="T300" s="70"/>
      <c r="U300" s="92"/>
      <c r="V300" s="70" t="s">
        <v>259</v>
      </c>
      <c r="W300" s="92"/>
      <c r="X300" s="17" t="s">
        <v>157</v>
      </c>
      <c r="Y300" s="17" t="s">
        <v>37</v>
      </c>
      <c r="Z300" s="17" t="s">
        <v>268</v>
      </c>
      <c r="AA300" s="17"/>
    </row>
    <row r="301" spans="1:27" ht="60" customHeight="1" x14ac:dyDescent="0.2">
      <c r="A301" s="20" t="s">
        <v>26</v>
      </c>
      <c r="B301" s="63" t="s">
        <v>1054</v>
      </c>
      <c r="C301" s="5" t="s">
        <v>28</v>
      </c>
      <c r="D301" s="62" t="s">
        <v>28</v>
      </c>
      <c r="E301" s="70">
        <v>3</v>
      </c>
      <c r="F301" s="64" t="s">
        <v>419</v>
      </c>
      <c r="G301" s="214" t="s">
        <v>413</v>
      </c>
      <c r="H301" s="71" t="s">
        <v>269</v>
      </c>
      <c r="I301" s="71" t="s">
        <v>1207</v>
      </c>
      <c r="J301" s="71" t="s">
        <v>271</v>
      </c>
      <c r="K301" s="83" t="s">
        <v>423</v>
      </c>
      <c r="L301" s="83" t="s">
        <v>272</v>
      </c>
      <c r="M301" s="83" t="str">
        <f t="shared" si="4"/>
        <v>MESSAGE - (CONSIGNEE) TRADER. Postal Code</v>
      </c>
      <c r="N301" s="70"/>
      <c r="O301" s="92"/>
      <c r="P301" s="70" t="s">
        <v>66</v>
      </c>
      <c r="Q301" s="92"/>
      <c r="R301" s="70" t="s">
        <v>244</v>
      </c>
      <c r="S301" s="92"/>
      <c r="T301" s="70"/>
      <c r="U301" s="92"/>
      <c r="V301" s="70" t="s">
        <v>273</v>
      </c>
      <c r="W301" s="92"/>
      <c r="X301" s="17" t="s">
        <v>36</v>
      </c>
      <c r="Y301" s="17" t="s">
        <v>37</v>
      </c>
      <c r="Z301" s="17" t="s">
        <v>274</v>
      </c>
      <c r="AA301" s="17" t="s">
        <v>1195</v>
      </c>
    </row>
    <row r="302" spans="1:27" ht="60" customHeight="1" x14ac:dyDescent="0.2">
      <c r="A302" s="20" t="s">
        <v>26</v>
      </c>
      <c r="B302" s="63" t="s">
        <v>1054</v>
      </c>
      <c r="C302" s="5" t="s">
        <v>28</v>
      </c>
      <c r="D302" s="62" t="s">
        <v>28</v>
      </c>
      <c r="E302" s="70">
        <v>3</v>
      </c>
      <c r="F302" s="64" t="s">
        <v>419</v>
      </c>
      <c r="G302" s="214" t="s">
        <v>413</v>
      </c>
      <c r="H302" s="71" t="s">
        <v>276</v>
      </c>
      <c r="I302" s="71" t="s">
        <v>1208</v>
      </c>
      <c r="J302" s="71" t="s">
        <v>278</v>
      </c>
      <c r="K302" s="83" t="s">
        <v>423</v>
      </c>
      <c r="L302" s="83" t="s">
        <v>276</v>
      </c>
      <c r="M302" s="83" t="str">
        <f t="shared" si="4"/>
        <v>MESSAGE - (CONSIGNEE) TRADER. City</v>
      </c>
      <c r="N302" s="70"/>
      <c r="O302" s="92"/>
      <c r="P302" s="70" t="s">
        <v>33</v>
      </c>
      <c r="Q302" s="92"/>
      <c r="R302" s="70" t="s">
        <v>68</v>
      </c>
      <c r="S302" s="92"/>
      <c r="T302" s="70"/>
      <c r="U302" s="92"/>
      <c r="V302" s="70"/>
      <c r="W302" s="92"/>
      <c r="X302" s="17" t="s">
        <v>36</v>
      </c>
      <c r="Y302" s="17" t="s">
        <v>37</v>
      </c>
      <c r="Z302" s="17" t="s">
        <v>38</v>
      </c>
      <c r="AA302" s="17"/>
    </row>
    <row r="303" spans="1:27" ht="60" customHeight="1" x14ac:dyDescent="0.2">
      <c r="A303" s="20" t="s">
        <v>26</v>
      </c>
      <c r="B303" s="63" t="s">
        <v>1054</v>
      </c>
      <c r="C303" s="5" t="s">
        <v>28</v>
      </c>
      <c r="D303" s="62" t="s">
        <v>28</v>
      </c>
      <c r="E303" s="70">
        <v>3</v>
      </c>
      <c r="F303" s="64" t="s">
        <v>419</v>
      </c>
      <c r="G303" s="214" t="s">
        <v>413</v>
      </c>
      <c r="H303" s="71" t="s">
        <v>279</v>
      </c>
      <c r="I303" s="71" t="s">
        <v>1209</v>
      </c>
      <c r="J303" s="71" t="s">
        <v>281</v>
      </c>
      <c r="K303" s="83" t="s">
        <v>423</v>
      </c>
      <c r="L303" s="83" t="s">
        <v>282</v>
      </c>
      <c r="M303" s="83" t="str">
        <f t="shared" si="4"/>
        <v>MESSAGE - (CONSIGNEE) TRADER. Country code</v>
      </c>
      <c r="N303" s="70"/>
      <c r="O303" s="92"/>
      <c r="P303" s="70" t="s">
        <v>33</v>
      </c>
      <c r="Q303" s="92"/>
      <c r="R303" s="70" t="s">
        <v>94</v>
      </c>
      <c r="S303" s="92"/>
      <c r="T303" s="70" t="s">
        <v>95</v>
      </c>
      <c r="U303" s="92"/>
      <c r="V303" s="70"/>
      <c r="W303" s="92"/>
      <c r="X303" s="17" t="s">
        <v>36</v>
      </c>
      <c r="Y303" s="17" t="s">
        <v>37</v>
      </c>
      <c r="Z303" s="17" t="s">
        <v>38</v>
      </c>
      <c r="AA303" s="17"/>
    </row>
    <row r="304" spans="1:27" ht="60" customHeight="1" x14ac:dyDescent="0.2">
      <c r="A304" s="20" t="s">
        <v>26</v>
      </c>
      <c r="B304" s="63" t="s">
        <v>1054</v>
      </c>
      <c r="C304" s="5" t="s">
        <v>28</v>
      </c>
      <c r="D304" s="62" t="s">
        <v>28</v>
      </c>
      <c r="E304" s="70">
        <v>2</v>
      </c>
      <c r="F304" s="64" t="s">
        <v>440</v>
      </c>
      <c r="G304" s="178" t="s">
        <v>441</v>
      </c>
      <c r="H304" s="71"/>
      <c r="I304" s="71" t="s">
        <v>1210</v>
      </c>
      <c r="J304" s="71" t="s">
        <v>443</v>
      </c>
      <c r="K304" s="83"/>
      <c r="L304" s="83"/>
      <c r="M304" s="83" t="str">
        <f t="shared" si="4"/>
        <v xml:space="preserve">. </v>
      </c>
      <c r="N304" s="70" t="s">
        <v>444</v>
      </c>
      <c r="O304" s="92"/>
      <c r="P304" s="70" t="s">
        <v>66</v>
      </c>
      <c r="Q304" s="92"/>
      <c r="R304" s="70"/>
      <c r="S304" s="92"/>
      <c r="T304" s="70"/>
      <c r="U304" s="92"/>
      <c r="V304" s="70" t="s">
        <v>445</v>
      </c>
      <c r="W304" s="92"/>
      <c r="X304" s="17" t="s">
        <v>115</v>
      </c>
      <c r="Y304" s="17" t="s">
        <v>446</v>
      </c>
      <c r="Z304" s="17" t="s">
        <v>117</v>
      </c>
      <c r="AA304" s="17" t="s">
        <v>867</v>
      </c>
    </row>
    <row r="305" spans="1:27" ht="60" customHeight="1" x14ac:dyDescent="0.2">
      <c r="A305" s="20" t="s">
        <v>26</v>
      </c>
      <c r="B305" s="63" t="s">
        <v>1054</v>
      </c>
      <c r="C305" s="5" t="s">
        <v>28</v>
      </c>
      <c r="D305" s="62" t="s">
        <v>28</v>
      </c>
      <c r="E305" s="70">
        <v>2</v>
      </c>
      <c r="F305" s="64" t="s">
        <v>205</v>
      </c>
      <c r="G305" s="214" t="s">
        <v>441</v>
      </c>
      <c r="H305" s="71" t="s">
        <v>206</v>
      </c>
      <c r="I305" s="71" t="s">
        <v>1211</v>
      </c>
      <c r="J305" s="71" t="s">
        <v>449</v>
      </c>
      <c r="K305" s="83"/>
      <c r="L305" s="83"/>
      <c r="M305" s="83" t="str">
        <f t="shared" si="4"/>
        <v xml:space="preserve">. </v>
      </c>
      <c r="N305" s="70"/>
      <c r="O305" s="92"/>
      <c r="P305" s="70" t="s">
        <v>33</v>
      </c>
      <c r="Q305" s="92"/>
      <c r="R305" s="70" t="s">
        <v>146</v>
      </c>
      <c r="S305" s="92"/>
      <c r="T305" s="70"/>
      <c r="U305" s="92"/>
      <c r="V305" s="70" t="s">
        <v>209</v>
      </c>
      <c r="W305" s="92"/>
      <c r="X305" s="17" t="s">
        <v>115</v>
      </c>
      <c r="Y305" s="17" t="s">
        <v>446</v>
      </c>
      <c r="Z305" s="17" t="s">
        <v>117</v>
      </c>
      <c r="AA305" s="17" t="s">
        <v>211</v>
      </c>
    </row>
    <row r="306" spans="1:27" ht="60" customHeight="1" x14ac:dyDescent="0.2">
      <c r="A306" s="20" t="s">
        <v>26</v>
      </c>
      <c r="B306" s="63" t="s">
        <v>1054</v>
      </c>
      <c r="C306" s="5" t="s">
        <v>28</v>
      </c>
      <c r="D306" s="62" t="s">
        <v>28</v>
      </c>
      <c r="E306" s="70">
        <v>2</v>
      </c>
      <c r="F306" s="64" t="s">
        <v>440</v>
      </c>
      <c r="G306" s="214" t="s">
        <v>441</v>
      </c>
      <c r="H306" s="71" t="s">
        <v>450</v>
      </c>
      <c r="I306" s="71" t="s">
        <v>1212</v>
      </c>
      <c r="J306" s="71" t="s">
        <v>452</v>
      </c>
      <c r="K306" s="83"/>
      <c r="L306" s="83"/>
      <c r="M306" s="83" t="str">
        <f t="shared" si="4"/>
        <v xml:space="preserve">. </v>
      </c>
      <c r="N306" s="70"/>
      <c r="O306" s="92"/>
      <c r="P306" s="70" t="s">
        <v>33</v>
      </c>
      <c r="Q306" s="92"/>
      <c r="R306" s="70" t="s">
        <v>453</v>
      </c>
      <c r="S306" s="92"/>
      <c r="T306" s="70" t="s">
        <v>454</v>
      </c>
      <c r="U306" s="92"/>
      <c r="V306" s="70"/>
      <c r="W306" s="92"/>
      <c r="X306" s="17" t="s">
        <v>115</v>
      </c>
      <c r="Y306" s="17" t="s">
        <v>446</v>
      </c>
      <c r="Z306" s="17" t="s">
        <v>117</v>
      </c>
      <c r="AA306" s="17" t="s">
        <v>455</v>
      </c>
    </row>
    <row r="307" spans="1:27" ht="60" customHeight="1" x14ac:dyDescent="0.2">
      <c r="A307" s="20" t="s">
        <v>26</v>
      </c>
      <c r="B307" s="63" t="s">
        <v>1054</v>
      </c>
      <c r="C307" s="5" t="s">
        <v>28</v>
      </c>
      <c r="D307" s="62" t="s">
        <v>28</v>
      </c>
      <c r="E307" s="70">
        <v>2</v>
      </c>
      <c r="F307" s="64" t="s">
        <v>440</v>
      </c>
      <c r="G307" s="214" t="s">
        <v>441</v>
      </c>
      <c r="H307" s="71" t="s">
        <v>240</v>
      </c>
      <c r="I307" s="71" t="s">
        <v>1213</v>
      </c>
      <c r="J307" s="71" t="s">
        <v>457</v>
      </c>
      <c r="K307" s="83"/>
      <c r="L307" s="83"/>
      <c r="M307" s="83" t="str">
        <f t="shared" si="4"/>
        <v xml:space="preserve">. </v>
      </c>
      <c r="N307" s="70"/>
      <c r="O307" s="92"/>
      <c r="P307" s="70" t="s">
        <v>33</v>
      </c>
      <c r="Q307" s="92"/>
      <c r="R307" s="70" t="s">
        <v>244</v>
      </c>
      <c r="S307" s="92"/>
      <c r="T307" s="70"/>
      <c r="U307" s="92"/>
      <c r="V307" s="70" t="s">
        <v>380</v>
      </c>
      <c r="W307" s="92"/>
      <c r="X307" s="17" t="s">
        <v>115</v>
      </c>
      <c r="Y307" s="17" t="s">
        <v>446</v>
      </c>
      <c r="Z307" s="17" t="s">
        <v>117</v>
      </c>
      <c r="AA307" s="17" t="s">
        <v>1214</v>
      </c>
    </row>
    <row r="308" spans="1:27" ht="60" customHeight="1" x14ac:dyDescent="0.2">
      <c r="A308" s="20" t="s">
        <v>26</v>
      </c>
      <c r="B308" s="63" t="s">
        <v>1054</v>
      </c>
      <c r="C308" s="5" t="s">
        <v>28</v>
      </c>
      <c r="D308" s="62" t="s">
        <v>28</v>
      </c>
      <c r="E308" s="70">
        <v>2</v>
      </c>
      <c r="F308" s="64"/>
      <c r="G308" s="178" t="s">
        <v>459</v>
      </c>
      <c r="H308" s="71"/>
      <c r="I308" s="71" t="s">
        <v>1215</v>
      </c>
      <c r="J308" s="71" t="s">
        <v>461</v>
      </c>
      <c r="K308" s="83" t="s">
        <v>462</v>
      </c>
      <c r="L308" s="83"/>
      <c r="M308" s="83" t="str">
        <f t="shared" si="4"/>
        <v xml:space="preserve">MESSAGE - GOODS ITEM - CONTAINERS. </v>
      </c>
      <c r="N308" s="70" t="s">
        <v>463</v>
      </c>
      <c r="O308" s="92" t="s">
        <v>444</v>
      </c>
      <c r="P308" s="70" t="s">
        <v>66</v>
      </c>
      <c r="Q308" s="92" t="s">
        <v>66</v>
      </c>
      <c r="R308" s="70"/>
      <c r="S308" s="92"/>
      <c r="T308" s="70"/>
      <c r="U308" s="92"/>
      <c r="V308" s="70" t="s">
        <v>464</v>
      </c>
      <c r="W308" s="92" t="s">
        <v>465</v>
      </c>
      <c r="X308" s="17" t="s">
        <v>115</v>
      </c>
      <c r="Y308" s="151" t="s">
        <v>264</v>
      </c>
      <c r="Z308" s="151" t="s">
        <v>264</v>
      </c>
      <c r="AA308" s="17" t="s">
        <v>466</v>
      </c>
    </row>
    <row r="309" spans="1:27" ht="60" customHeight="1" x14ac:dyDescent="0.2">
      <c r="A309" s="20" t="s">
        <v>26</v>
      </c>
      <c r="B309" s="63" t="s">
        <v>1054</v>
      </c>
      <c r="C309" s="5" t="s">
        <v>28</v>
      </c>
      <c r="D309" s="62" t="s">
        <v>28</v>
      </c>
      <c r="E309" s="70">
        <v>2</v>
      </c>
      <c r="F309" s="64" t="s">
        <v>205</v>
      </c>
      <c r="G309" s="214" t="s">
        <v>459</v>
      </c>
      <c r="H309" s="71" t="s">
        <v>206</v>
      </c>
      <c r="I309" s="71" t="s">
        <v>1216</v>
      </c>
      <c r="J309" s="71" t="s">
        <v>468</v>
      </c>
      <c r="K309" s="83"/>
      <c r="L309" s="83"/>
      <c r="M309" s="83" t="str">
        <f t="shared" si="4"/>
        <v xml:space="preserve">. </v>
      </c>
      <c r="N309" s="70"/>
      <c r="O309" s="92"/>
      <c r="P309" s="70" t="s">
        <v>33</v>
      </c>
      <c r="Q309" s="92"/>
      <c r="R309" s="70" t="s">
        <v>146</v>
      </c>
      <c r="S309" s="92"/>
      <c r="T309" s="70"/>
      <c r="U309" s="92"/>
      <c r="V309" s="70" t="s">
        <v>209</v>
      </c>
      <c r="W309" s="92"/>
      <c r="X309" s="17" t="s">
        <v>115</v>
      </c>
      <c r="Y309" s="17" t="s">
        <v>210</v>
      </c>
      <c r="Z309" s="17" t="s">
        <v>117</v>
      </c>
      <c r="AA309" s="17" t="s">
        <v>211</v>
      </c>
    </row>
    <row r="310" spans="1:27" ht="60" customHeight="1" x14ac:dyDescent="0.2">
      <c r="A310" s="20" t="s">
        <v>26</v>
      </c>
      <c r="B310" s="63" t="s">
        <v>1054</v>
      </c>
      <c r="C310" s="5" t="s">
        <v>28</v>
      </c>
      <c r="D310" s="62" t="s">
        <v>28</v>
      </c>
      <c r="E310" s="70">
        <v>2</v>
      </c>
      <c r="F310" s="64" t="s">
        <v>469</v>
      </c>
      <c r="G310" s="214" t="s">
        <v>459</v>
      </c>
      <c r="H310" s="71" t="s">
        <v>470</v>
      </c>
      <c r="I310" s="71" t="s">
        <v>1217</v>
      </c>
      <c r="J310" s="71" t="s">
        <v>472</v>
      </c>
      <c r="K310" s="83" t="s">
        <v>462</v>
      </c>
      <c r="L310" s="83" t="s">
        <v>473</v>
      </c>
      <c r="M310" s="83" t="str">
        <f t="shared" si="4"/>
        <v>MESSAGE - GOODS ITEM - CONTAINERS. Container number</v>
      </c>
      <c r="N310" s="70"/>
      <c r="O310" s="92"/>
      <c r="P310" s="70" t="s">
        <v>66</v>
      </c>
      <c r="Q310" s="92" t="s">
        <v>33</v>
      </c>
      <c r="R310" s="70" t="s">
        <v>244</v>
      </c>
      <c r="S310" s="92" t="s">
        <v>244</v>
      </c>
      <c r="T310" s="70"/>
      <c r="U310" s="92"/>
      <c r="V310" s="70" t="s">
        <v>475</v>
      </c>
      <c r="W310" s="92"/>
      <c r="X310" s="17" t="s">
        <v>36</v>
      </c>
      <c r="Y310" s="17" t="s">
        <v>37</v>
      </c>
      <c r="Z310" s="17" t="s">
        <v>147</v>
      </c>
      <c r="AA310" s="17" t="s">
        <v>476</v>
      </c>
    </row>
    <row r="311" spans="1:27" ht="60" customHeight="1" x14ac:dyDescent="0.2">
      <c r="A311" s="20" t="s">
        <v>26</v>
      </c>
      <c r="B311" s="63" t="s">
        <v>1054</v>
      </c>
      <c r="C311" s="5" t="s">
        <v>28</v>
      </c>
      <c r="D311" s="62" t="s">
        <v>28</v>
      </c>
      <c r="E311" s="70">
        <v>2</v>
      </c>
      <c r="F311" s="64" t="s">
        <v>477</v>
      </c>
      <c r="G311" s="214" t="s">
        <v>459</v>
      </c>
      <c r="H311" s="71" t="s">
        <v>478</v>
      </c>
      <c r="I311" s="71" t="s">
        <v>1218</v>
      </c>
      <c r="J311" s="71" t="s">
        <v>480</v>
      </c>
      <c r="K311" s="83" t="s">
        <v>481</v>
      </c>
      <c r="L311" s="83" t="s">
        <v>482</v>
      </c>
      <c r="M311" s="83" t="str">
        <f t="shared" si="4"/>
        <v>MESSAGE - SEALS INFO. Seals number</v>
      </c>
      <c r="N311" s="70"/>
      <c r="O311" s="92"/>
      <c r="P311" s="70" t="s">
        <v>33</v>
      </c>
      <c r="Q311" s="92" t="s">
        <v>33</v>
      </c>
      <c r="R311" s="70" t="s">
        <v>483</v>
      </c>
      <c r="S311" s="92" t="s">
        <v>483</v>
      </c>
      <c r="T311" s="70"/>
      <c r="U311" s="92"/>
      <c r="V311" s="70" t="s">
        <v>484</v>
      </c>
      <c r="W311" s="92"/>
      <c r="X311" s="17" t="s">
        <v>36</v>
      </c>
      <c r="Y311" s="17" t="s">
        <v>37</v>
      </c>
      <c r="Z311" s="17" t="s">
        <v>147</v>
      </c>
      <c r="AA311" s="17" t="s">
        <v>485</v>
      </c>
    </row>
    <row r="312" spans="1:27" ht="60" customHeight="1" x14ac:dyDescent="0.2">
      <c r="A312" s="20" t="s">
        <v>26</v>
      </c>
      <c r="B312" s="63" t="s">
        <v>1054</v>
      </c>
      <c r="C312" s="5" t="s">
        <v>28</v>
      </c>
      <c r="D312" s="62" t="s">
        <v>28</v>
      </c>
      <c r="E312" s="70">
        <v>3</v>
      </c>
      <c r="F312" s="64"/>
      <c r="G312" s="178" t="s">
        <v>486</v>
      </c>
      <c r="H312" s="71"/>
      <c r="I312" s="71" t="s">
        <v>1219</v>
      </c>
      <c r="J312" s="71" t="s">
        <v>488</v>
      </c>
      <c r="K312" s="83" t="s">
        <v>489</v>
      </c>
      <c r="L312" s="83"/>
      <c r="M312" s="83" t="str">
        <f t="shared" si="4"/>
        <v xml:space="preserve">MESSAGE - SEALS INFO - SEALS ID. </v>
      </c>
      <c r="N312" s="70" t="s">
        <v>444</v>
      </c>
      <c r="O312" s="92" t="s">
        <v>463</v>
      </c>
      <c r="P312" s="70" t="s">
        <v>66</v>
      </c>
      <c r="Q312" s="92" t="s">
        <v>33</v>
      </c>
      <c r="R312" s="70"/>
      <c r="S312" s="92"/>
      <c r="T312" s="70"/>
      <c r="U312" s="92"/>
      <c r="V312" s="70" t="s">
        <v>490</v>
      </c>
      <c r="W312" s="92"/>
      <c r="X312" s="17" t="s">
        <v>491</v>
      </c>
      <c r="Y312" s="17" t="s">
        <v>492</v>
      </c>
      <c r="Z312" s="17" t="s">
        <v>147</v>
      </c>
      <c r="AA312" s="17" t="s">
        <v>493</v>
      </c>
    </row>
    <row r="313" spans="1:27" ht="60" customHeight="1" x14ac:dyDescent="0.2">
      <c r="A313" s="20" t="s">
        <v>26</v>
      </c>
      <c r="B313" s="63" t="s">
        <v>1054</v>
      </c>
      <c r="C313" s="5" t="s">
        <v>28</v>
      </c>
      <c r="D313" s="62" t="s">
        <v>28</v>
      </c>
      <c r="E313" s="70">
        <v>3</v>
      </c>
      <c r="F313" s="64" t="s">
        <v>205</v>
      </c>
      <c r="G313" s="214" t="s">
        <v>486</v>
      </c>
      <c r="H313" s="71" t="s">
        <v>206</v>
      </c>
      <c r="I313" s="71" t="s">
        <v>1220</v>
      </c>
      <c r="J313" s="71" t="s">
        <v>495</v>
      </c>
      <c r="K313" s="83"/>
      <c r="L313" s="83"/>
      <c r="M313" s="83" t="str">
        <f t="shared" si="4"/>
        <v xml:space="preserve">. </v>
      </c>
      <c r="N313" s="70"/>
      <c r="O313" s="92"/>
      <c r="P313" s="70" t="s">
        <v>33</v>
      </c>
      <c r="Q313" s="92"/>
      <c r="R313" s="70" t="s">
        <v>146</v>
      </c>
      <c r="S313" s="92"/>
      <c r="T313" s="70"/>
      <c r="U313" s="92"/>
      <c r="V313" s="70" t="s">
        <v>209</v>
      </c>
      <c r="W313" s="92"/>
      <c r="X313" s="17" t="s">
        <v>115</v>
      </c>
      <c r="Y313" s="17" t="s">
        <v>210</v>
      </c>
      <c r="Z313" s="17" t="s">
        <v>117</v>
      </c>
      <c r="AA313" s="17" t="s">
        <v>211</v>
      </c>
    </row>
    <row r="314" spans="1:27" ht="60" customHeight="1" x14ac:dyDescent="0.2">
      <c r="A314" s="20" t="s">
        <v>26</v>
      </c>
      <c r="B314" s="63" t="s">
        <v>1054</v>
      </c>
      <c r="C314" s="5" t="s">
        <v>28</v>
      </c>
      <c r="D314" s="62" t="s">
        <v>28</v>
      </c>
      <c r="E314" s="70">
        <v>3</v>
      </c>
      <c r="F314" s="64" t="s">
        <v>477</v>
      </c>
      <c r="G314" s="214" t="s">
        <v>486</v>
      </c>
      <c r="H314" s="71" t="s">
        <v>393</v>
      </c>
      <c r="I314" s="71" t="s">
        <v>1221</v>
      </c>
      <c r="J314" s="71" t="s">
        <v>497</v>
      </c>
      <c r="K314" s="83" t="s">
        <v>489</v>
      </c>
      <c r="L314" s="83" t="s">
        <v>498</v>
      </c>
      <c r="M314" s="83" t="str">
        <f t="shared" si="4"/>
        <v>MESSAGE - SEALS INFO - SEALS ID. Seals identity</v>
      </c>
      <c r="N314" s="70"/>
      <c r="O314" s="92"/>
      <c r="P314" s="70" t="s">
        <v>33</v>
      </c>
      <c r="Q314" s="92" t="s">
        <v>33</v>
      </c>
      <c r="R314" s="70" t="s">
        <v>499</v>
      </c>
      <c r="S314" s="92" t="s">
        <v>499</v>
      </c>
      <c r="T314" s="70"/>
      <c r="U314" s="92"/>
      <c r="V314" s="70" t="s">
        <v>81</v>
      </c>
      <c r="W314" s="92"/>
      <c r="X314" s="17" t="s">
        <v>36</v>
      </c>
      <c r="Y314" s="17" t="s">
        <v>37</v>
      </c>
      <c r="Z314" s="17" t="s">
        <v>38</v>
      </c>
      <c r="AA314" s="17" t="s">
        <v>500</v>
      </c>
    </row>
    <row r="315" spans="1:27" ht="60" customHeight="1" x14ac:dyDescent="0.2">
      <c r="A315" s="20" t="s">
        <v>26</v>
      </c>
      <c r="B315" s="63" t="s">
        <v>1054</v>
      </c>
      <c r="C315" s="5" t="s">
        <v>28</v>
      </c>
      <c r="D315" s="62" t="s">
        <v>28</v>
      </c>
      <c r="E315" s="70">
        <v>3</v>
      </c>
      <c r="F315" s="64"/>
      <c r="G315" s="178" t="s">
        <v>501</v>
      </c>
      <c r="H315" s="71"/>
      <c r="I315" s="71" t="s">
        <v>1222</v>
      </c>
      <c r="J315" s="71" t="s">
        <v>503</v>
      </c>
      <c r="K315" s="83"/>
      <c r="L315" s="83"/>
      <c r="M315" s="83" t="str">
        <f t="shared" si="4"/>
        <v xml:space="preserve">. </v>
      </c>
      <c r="N315" s="70" t="s">
        <v>463</v>
      </c>
      <c r="O315" s="92"/>
      <c r="P315" s="70" t="s">
        <v>66</v>
      </c>
      <c r="Q315" s="92"/>
      <c r="R315" s="70"/>
      <c r="S315" s="92"/>
      <c r="T315" s="70"/>
      <c r="U315" s="92"/>
      <c r="V315" s="70" t="s">
        <v>504</v>
      </c>
      <c r="W315" s="92"/>
      <c r="X315" s="17" t="s">
        <v>115</v>
      </c>
      <c r="Y315" s="17" t="s">
        <v>505</v>
      </c>
      <c r="Z315" s="17" t="s">
        <v>335</v>
      </c>
      <c r="AA315" s="17" t="s">
        <v>506</v>
      </c>
    </row>
    <row r="316" spans="1:27" ht="60" customHeight="1" x14ac:dyDescent="0.2">
      <c r="A316" s="20" t="s">
        <v>26</v>
      </c>
      <c r="B316" s="63" t="s">
        <v>1054</v>
      </c>
      <c r="C316" s="5" t="s">
        <v>28</v>
      </c>
      <c r="D316" s="62" t="s">
        <v>28</v>
      </c>
      <c r="E316" s="70">
        <v>3</v>
      </c>
      <c r="F316" s="64"/>
      <c r="G316" s="214" t="s">
        <v>501</v>
      </c>
      <c r="H316" s="71" t="s">
        <v>206</v>
      </c>
      <c r="I316" s="71" t="s">
        <v>1223</v>
      </c>
      <c r="J316" s="71" t="s">
        <v>508</v>
      </c>
      <c r="K316" s="83"/>
      <c r="L316" s="83"/>
      <c r="M316" s="83" t="str">
        <f t="shared" si="4"/>
        <v xml:space="preserve">. </v>
      </c>
      <c r="N316" s="70"/>
      <c r="O316" s="92"/>
      <c r="P316" s="70" t="s">
        <v>33</v>
      </c>
      <c r="Q316" s="92"/>
      <c r="R316" s="70" t="s">
        <v>146</v>
      </c>
      <c r="S316" s="92"/>
      <c r="T316" s="70"/>
      <c r="U316" s="92"/>
      <c r="V316" s="70" t="s">
        <v>209</v>
      </c>
      <c r="W316" s="92"/>
      <c r="X316" s="17" t="s">
        <v>115</v>
      </c>
      <c r="Y316" s="17" t="s">
        <v>210</v>
      </c>
      <c r="Z316" s="17" t="s">
        <v>117</v>
      </c>
      <c r="AA316" s="17" t="s">
        <v>211</v>
      </c>
    </row>
    <row r="317" spans="1:27" ht="60" customHeight="1" x14ac:dyDescent="0.2">
      <c r="A317" s="20" t="s">
        <v>26</v>
      </c>
      <c r="B317" s="63" t="s">
        <v>1054</v>
      </c>
      <c r="C317" s="5" t="s">
        <v>28</v>
      </c>
      <c r="D317" s="62" t="s">
        <v>28</v>
      </c>
      <c r="E317" s="70">
        <v>3</v>
      </c>
      <c r="F317" s="64"/>
      <c r="G317" s="214" t="s">
        <v>501</v>
      </c>
      <c r="H317" s="71" t="s">
        <v>509</v>
      </c>
      <c r="I317" s="71" t="s">
        <v>1224</v>
      </c>
      <c r="J317" s="71" t="s">
        <v>511</v>
      </c>
      <c r="K317" s="83"/>
      <c r="L317" s="83"/>
      <c r="M317" s="83" t="str">
        <f t="shared" si="4"/>
        <v xml:space="preserve">. </v>
      </c>
      <c r="N317" s="70"/>
      <c r="O317" s="92"/>
      <c r="P317" s="70" t="s">
        <v>33</v>
      </c>
      <c r="Q317" s="92"/>
      <c r="R317" s="70" t="s">
        <v>146</v>
      </c>
      <c r="S317" s="92"/>
      <c r="T317" s="70"/>
      <c r="U317" s="92"/>
      <c r="V317" s="70" t="s">
        <v>512</v>
      </c>
      <c r="W317" s="92"/>
      <c r="X317" s="17" t="s">
        <v>115</v>
      </c>
      <c r="Y317" s="17" t="s">
        <v>505</v>
      </c>
      <c r="Z317" s="17" t="s">
        <v>335</v>
      </c>
      <c r="AA317" s="17"/>
    </row>
    <row r="318" spans="1:27" ht="60" customHeight="1" x14ac:dyDescent="0.2">
      <c r="A318" s="20" t="s">
        <v>26</v>
      </c>
      <c r="B318" s="63" t="s">
        <v>1054</v>
      </c>
      <c r="C318" s="5" t="s">
        <v>28</v>
      </c>
      <c r="D318" s="62" t="s">
        <v>28</v>
      </c>
      <c r="E318" s="70">
        <v>2</v>
      </c>
      <c r="F318" s="64" t="s">
        <v>514</v>
      </c>
      <c r="G318" s="178" t="s">
        <v>515</v>
      </c>
      <c r="H318" s="71"/>
      <c r="I318" s="71" t="s">
        <v>1225</v>
      </c>
      <c r="J318" s="71" t="s">
        <v>517</v>
      </c>
      <c r="K318" s="83"/>
      <c r="L318" s="83"/>
      <c r="M318" s="83" t="str">
        <f t="shared" ref="M318:M379" si="5" xml:space="preserve"> CONCATENATE(K318,". ", L318)</f>
        <v xml:space="preserve">. </v>
      </c>
      <c r="N318" s="70" t="s">
        <v>316</v>
      </c>
      <c r="O318" s="92"/>
      <c r="P318" s="70" t="s">
        <v>66</v>
      </c>
      <c r="Q318" s="92"/>
      <c r="R318" s="70"/>
      <c r="S318" s="92"/>
      <c r="T318" s="70"/>
      <c r="U318" s="92"/>
      <c r="V318" s="70" t="s">
        <v>518</v>
      </c>
      <c r="W318" s="92"/>
      <c r="X318" s="17" t="s">
        <v>115</v>
      </c>
      <c r="Y318" s="17" t="s">
        <v>519</v>
      </c>
      <c r="Z318" s="17" t="s">
        <v>352</v>
      </c>
      <c r="AA318" s="17" t="s">
        <v>520</v>
      </c>
    </row>
    <row r="319" spans="1:27" ht="60" customHeight="1" x14ac:dyDescent="0.2">
      <c r="A319" s="20" t="s">
        <v>26</v>
      </c>
      <c r="B319" s="63" t="s">
        <v>1054</v>
      </c>
      <c r="C319" s="5" t="s">
        <v>28</v>
      </c>
      <c r="D319" s="62" t="s">
        <v>28</v>
      </c>
      <c r="E319" s="70">
        <v>2</v>
      </c>
      <c r="F319" s="64"/>
      <c r="G319" s="214" t="s">
        <v>515</v>
      </c>
      <c r="H319" s="71" t="s">
        <v>206</v>
      </c>
      <c r="I319" s="71" t="s">
        <v>1226</v>
      </c>
      <c r="J319" s="71" t="s">
        <v>522</v>
      </c>
      <c r="K319" s="83"/>
      <c r="L319" s="83"/>
      <c r="M319" s="83" t="str">
        <f t="shared" si="5"/>
        <v xml:space="preserve">. </v>
      </c>
      <c r="N319" s="70"/>
      <c r="O319" s="92"/>
      <c r="P319" s="70" t="s">
        <v>33</v>
      </c>
      <c r="Q319" s="92"/>
      <c r="R319" s="70" t="s">
        <v>146</v>
      </c>
      <c r="S319" s="92"/>
      <c r="T319" s="70"/>
      <c r="U319" s="92"/>
      <c r="V319" s="70" t="s">
        <v>209</v>
      </c>
      <c r="W319" s="92"/>
      <c r="X319" s="17" t="s">
        <v>115</v>
      </c>
      <c r="Y319" s="17" t="s">
        <v>210</v>
      </c>
      <c r="Z319" s="17" t="s">
        <v>117</v>
      </c>
      <c r="AA319" s="17" t="s">
        <v>211</v>
      </c>
    </row>
    <row r="320" spans="1:27" ht="60" customHeight="1" x14ac:dyDescent="0.2">
      <c r="A320" s="20" t="s">
        <v>26</v>
      </c>
      <c r="B320" s="63" t="s">
        <v>1054</v>
      </c>
      <c r="C320" s="5" t="s">
        <v>28</v>
      </c>
      <c r="D320" s="62" t="s">
        <v>28</v>
      </c>
      <c r="E320" s="70">
        <v>2</v>
      </c>
      <c r="F320" s="64" t="s">
        <v>538</v>
      </c>
      <c r="G320" s="214" t="s">
        <v>515</v>
      </c>
      <c r="H320" s="71" t="s">
        <v>523</v>
      </c>
      <c r="I320" s="71" t="s">
        <v>1227</v>
      </c>
      <c r="J320" s="71" t="s">
        <v>525</v>
      </c>
      <c r="K320" s="83" t="s">
        <v>31</v>
      </c>
      <c r="L320" s="83" t="s">
        <v>533</v>
      </c>
      <c r="M320" s="83" t="str">
        <f t="shared" si="5"/>
        <v>MESSAGE - HEADER. Identity of means of transport at departure (exp/trans)</v>
      </c>
      <c r="N320" s="70"/>
      <c r="O320" s="92"/>
      <c r="P320" s="70" t="s">
        <v>66</v>
      </c>
      <c r="Q320" s="92"/>
      <c r="R320" s="70" t="s">
        <v>526</v>
      </c>
      <c r="S320" s="92"/>
      <c r="T320" s="70" t="s">
        <v>527</v>
      </c>
      <c r="U320" s="92"/>
      <c r="V320" s="70" t="s">
        <v>528</v>
      </c>
      <c r="W320" s="92"/>
      <c r="X320" s="17" t="s">
        <v>115</v>
      </c>
      <c r="Y320" s="17" t="s">
        <v>529</v>
      </c>
      <c r="Z320" s="17" t="s">
        <v>307</v>
      </c>
      <c r="AA320" s="17" t="s">
        <v>530</v>
      </c>
    </row>
    <row r="321" spans="1:27" ht="60" customHeight="1" x14ac:dyDescent="0.2">
      <c r="A321" s="20" t="s">
        <v>26</v>
      </c>
      <c r="B321" s="63" t="s">
        <v>1054</v>
      </c>
      <c r="C321" s="5" t="s">
        <v>28</v>
      </c>
      <c r="D321" s="62" t="s">
        <v>28</v>
      </c>
      <c r="E321" s="70">
        <v>2</v>
      </c>
      <c r="F321" s="64" t="s">
        <v>514</v>
      </c>
      <c r="G321" s="214" t="s">
        <v>515</v>
      </c>
      <c r="H321" s="71" t="s">
        <v>240</v>
      </c>
      <c r="I321" s="71" t="s">
        <v>1228</v>
      </c>
      <c r="J321" s="71" t="s">
        <v>532</v>
      </c>
      <c r="K321" s="83"/>
      <c r="L321" s="83"/>
      <c r="M321" s="83" t="str">
        <f t="shared" si="5"/>
        <v xml:space="preserve">. </v>
      </c>
      <c r="N321" s="70"/>
      <c r="O321" s="92"/>
      <c r="P321" s="70" t="s">
        <v>66</v>
      </c>
      <c r="Q321" s="92" t="s">
        <v>66</v>
      </c>
      <c r="R321" s="70" t="s">
        <v>68</v>
      </c>
      <c r="S321" s="92" t="s">
        <v>534</v>
      </c>
      <c r="T321" s="70"/>
      <c r="U321" s="92"/>
      <c r="V321" s="70" t="s">
        <v>535</v>
      </c>
      <c r="W321" s="92" t="s">
        <v>782</v>
      </c>
      <c r="X321" s="17" t="s">
        <v>46</v>
      </c>
      <c r="Y321" s="17" t="s">
        <v>37</v>
      </c>
      <c r="Z321" s="17" t="s">
        <v>537</v>
      </c>
      <c r="AA321" s="17"/>
    </row>
    <row r="322" spans="1:27" ht="60" customHeight="1" x14ac:dyDescent="0.2">
      <c r="A322" s="20" t="s">
        <v>26</v>
      </c>
      <c r="B322" s="63" t="s">
        <v>1054</v>
      </c>
      <c r="C322" s="5" t="s">
        <v>28</v>
      </c>
      <c r="D322" s="62" t="s">
        <v>28</v>
      </c>
      <c r="E322" s="70">
        <v>2</v>
      </c>
      <c r="F322" s="64" t="s">
        <v>538</v>
      </c>
      <c r="G322" s="214" t="s">
        <v>515</v>
      </c>
      <c r="H322" s="71" t="s">
        <v>539</v>
      </c>
      <c r="I322" s="71" t="s">
        <v>1229</v>
      </c>
      <c r="J322" s="71" t="s">
        <v>541</v>
      </c>
      <c r="K322" s="83" t="s">
        <v>31</v>
      </c>
      <c r="L322" s="83" t="s">
        <v>542</v>
      </c>
      <c r="M322" s="83" t="str">
        <f t="shared" si="5"/>
        <v>MESSAGE - HEADER. Nationality of means of transport at departure</v>
      </c>
      <c r="N322" s="70"/>
      <c r="O322" s="92"/>
      <c r="P322" s="70" t="s">
        <v>66</v>
      </c>
      <c r="Q322" s="92" t="s">
        <v>66</v>
      </c>
      <c r="R322" s="70" t="s">
        <v>94</v>
      </c>
      <c r="S322" s="92" t="s">
        <v>94</v>
      </c>
      <c r="T322" s="70" t="s">
        <v>95</v>
      </c>
      <c r="U322" s="92" t="s">
        <v>95</v>
      </c>
      <c r="V322" s="70" t="s">
        <v>543</v>
      </c>
      <c r="W322" s="92" t="s">
        <v>784</v>
      </c>
      <c r="X322" s="17" t="s">
        <v>36</v>
      </c>
      <c r="Y322" s="17" t="s">
        <v>37</v>
      </c>
      <c r="Z322" s="17" t="s">
        <v>147</v>
      </c>
      <c r="AA322" s="17" t="s">
        <v>545</v>
      </c>
    </row>
    <row r="323" spans="1:27" ht="60" customHeight="1" x14ac:dyDescent="0.2">
      <c r="A323" s="20" t="s">
        <v>26</v>
      </c>
      <c r="B323" s="63" t="s">
        <v>1054</v>
      </c>
      <c r="C323" s="5" t="s">
        <v>28</v>
      </c>
      <c r="D323" s="62" t="s">
        <v>28</v>
      </c>
      <c r="E323" s="70">
        <v>2</v>
      </c>
      <c r="F323" s="64" t="s">
        <v>546</v>
      </c>
      <c r="G323" s="178" t="s">
        <v>547</v>
      </c>
      <c r="H323" s="71"/>
      <c r="I323" s="71" t="s">
        <v>1230</v>
      </c>
      <c r="J323" s="71" t="s">
        <v>549</v>
      </c>
      <c r="K323" s="83" t="s">
        <v>550</v>
      </c>
      <c r="L323" s="83"/>
      <c r="M323" s="83" t="str">
        <f t="shared" si="5"/>
        <v xml:space="preserve">MESSAGE - ITINERARY. </v>
      </c>
      <c r="N323" s="70" t="s">
        <v>444</v>
      </c>
      <c r="O323" s="92" t="s">
        <v>444</v>
      </c>
      <c r="P323" s="70" t="s">
        <v>66</v>
      </c>
      <c r="Q323" s="92" t="s">
        <v>66</v>
      </c>
      <c r="R323" s="70"/>
      <c r="S323" s="92"/>
      <c r="T323" s="70"/>
      <c r="U323" s="92" t="s">
        <v>1231</v>
      </c>
      <c r="V323" s="72" t="s">
        <v>551</v>
      </c>
      <c r="W323" s="92"/>
      <c r="X323" s="17" t="s">
        <v>405</v>
      </c>
      <c r="Y323" s="150" t="s">
        <v>553</v>
      </c>
      <c r="Z323" s="150" t="s">
        <v>147</v>
      </c>
      <c r="AA323" s="17" t="s">
        <v>1232</v>
      </c>
    </row>
    <row r="324" spans="1:27" ht="60" customHeight="1" x14ac:dyDescent="0.2">
      <c r="A324" s="20" t="s">
        <v>26</v>
      </c>
      <c r="B324" s="63" t="s">
        <v>1054</v>
      </c>
      <c r="C324" s="5" t="s">
        <v>28</v>
      </c>
      <c r="D324" s="62" t="s">
        <v>28</v>
      </c>
      <c r="E324" s="70">
        <v>2</v>
      </c>
      <c r="F324" s="64" t="s">
        <v>205</v>
      </c>
      <c r="G324" s="214" t="s">
        <v>547</v>
      </c>
      <c r="H324" s="71" t="s">
        <v>206</v>
      </c>
      <c r="I324" s="71" t="s">
        <v>1233</v>
      </c>
      <c r="J324" s="71" t="s">
        <v>556</v>
      </c>
      <c r="K324" s="83"/>
      <c r="L324" s="83"/>
      <c r="M324" s="83" t="str">
        <f t="shared" si="5"/>
        <v xml:space="preserve">. </v>
      </c>
      <c r="N324" s="70"/>
      <c r="O324" s="92"/>
      <c r="P324" s="70" t="s">
        <v>33</v>
      </c>
      <c r="Q324" s="92"/>
      <c r="R324" s="70" t="s">
        <v>146</v>
      </c>
      <c r="S324" s="92"/>
      <c r="T324" s="70"/>
      <c r="U324" s="92"/>
      <c r="V324" s="70" t="s">
        <v>209</v>
      </c>
      <c r="W324" s="92"/>
      <c r="X324" s="17" t="s">
        <v>115</v>
      </c>
      <c r="Y324" s="17" t="s">
        <v>229</v>
      </c>
      <c r="Z324" s="17" t="s">
        <v>117</v>
      </c>
      <c r="AA324" s="17" t="s">
        <v>211</v>
      </c>
    </row>
    <row r="325" spans="1:27" ht="60" customHeight="1" x14ac:dyDescent="0.2">
      <c r="A325" s="20" t="s">
        <v>26</v>
      </c>
      <c r="B325" s="63" t="s">
        <v>1054</v>
      </c>
      <c r="C325" s="5" t="s">
        <v>28</v>
      </c>
      <c r="D325" s="62" t="s">
        <v>28</v>
      </c>
      <c r="E325" s="70">
        <v>2</v>
      </c>
      <c r="F325" s="64" t="s">
        <v>546</v>
      </c>
      <c r="G325" s="214" t="s">
        <v>547</v>
      </c>
      <c r="H325" s="71" t="s">
        <v>279</v>
      </c>
      <c r="I325" s="71" t="s">
        <v>1234</v>
      </c>
      <c r="J325" s="71" t="s">
        <v>558</v>
      </c>
      <c r="K325" s="83" t="s">
        <v>550</v>
      </c>
      <c r="L325" s="83" t="s">
        <v>559</v>
      </c>
      <c r="M325" s="83" t="str">
        <f t="shared" si="5"/>
        <v>MESSAGE - ITINERARY. Country of routing code</v>
      </c>
      <c r="N325" s="70"/>
      <c r="O325" s="92"/>
      <c r="P325" s="70" t="s">
        <v>33</v>
      </c>
      <c r="Q325" s="92" t="s">
        <v>33</v>
      </c>
      <c r="R325" s="70" t="s">
        <v>94</v>
      </c>
      <c r="S325" s="92" t="s">
        <v>94</v>
      </c>
      <c r="T325" s="70" t="s">
        <v>95</v>
      </c>
      <c r="U325" s="92" t="s">
        <v>95</v>
      </c>
      <c r="V325" s="70"/>
      <c r="W325" s="92"/>
      <c r="X325" s="17" t="s">
        <v>36</v>
      </c>
      <c r="Y325" s="17" t="s">
        <v>229</v>
      </c>
      <c r="Z325" s="17" t="s">
        <v>147</v>
      </c>
      <c r="AA325" s="17" t="s">
        <v>560</v>
      </c>
    </row>
    <row r="326" spans="1:27" ht="60" customHeight="1" x14ac:dyDescent="0.2">
      <c r="A326" s="20" t="s">
        <v>26</v>
      </c>
      <c r="B326" s="63" t="s">
        <v>1054</v>
      </c>
      <c r="C326" s="5" t="s">
        <v>28</v>
      </c>
      <c r="D326" s="62" t="s">
        <v>28</v>
      </c>
      <c r="E326" s="70">
        <v>2</v>
      </c>
      <c r="F326" s="64"/>
      <c r="G326" s="178" t="s">
        <v>562</v>
      </c>
      <c r="H326" s="71"/>
      <c r="I326" s="71" t="s">
        <v>1235</v>
      </c>
      <c r="J326" s="71" t="s">
        <v>564</v>
      </c>
      <c r="K326" s="83"/>
      <c r="L326" s="83"/>
      <c r="M326" s="83" t="str">
        <f t="shared" si="5"/>
        <v xml:space="preserve">. </v>
      </c>
      <c r="N326" s="70" t="s">
        <v>32</v>
      </c>
      <c r="O326" s="92"/>
      <c r="P326" s="70" t="s">
        <v>66</v>
      </c>
      <c r="Q326" s="92"/>
      <c r="R326" s="70"/>
      <c r="S326" s="92"/>
      <c r="T326" s="70"/>
      <c r="U326" s="92"/>
      <c r="V326" s="70" t="s">
        <v>565</v>
      </c>
      <c r="W326" s="92"/>
      <c r="X326" s="17" t="s">
        <v>115</v>
      </c>
      <c r="Y326" s="17" t="s">
        <v>264</v>
      </c>
      <c r="Z326" s="17" t="s">
        <v>264</v>
      </c>
      <c r="AA326" s="17" t="s">
        <v>566</v>
      </c>
    </row>
    <row r="327" spans="1:27" ht="60" customHeight="1" x14ac:dyDescent="0.2">
      <c r="A327" s="20" t="s">
        <v>1236</v>
      </c>
      <c r="B327" s="63" t="s">
        <v>1054</v>
      </c>
      <c r="C327" s="5" t="s">
        <v>28</v>
      </c>
      <c r="D327" s="62" t="s">
        <v>28</v>
      </c>
      <c r="E327" s="70">
        <v>2</v>
      </c>
      <c r="F327" s="64" t="s">
        <v>561</v>
      </c>
      <c r="G327" s="214" t="s">
        <v>562</v>
      </c>
      <c r="H327" s="71" t="s">
        <v>523</v>
      </c>
      <c r="I327" s="71" t="s">
        <v>1237</v>
      </c>
      <c r="J327" s="71" t="s">
        <v>568</v>
      </c>
      <c r="K327" s="83"/>
      <c r="L327" s="83"/>
      <c r="M327" s="83" t="str">
        <f t="shared" si="5"/>
        <v xml:space="preserve">. </v>
      </c>
      <c r="N327" s="70"/>
      <c r="O327" s="92"/>
      <c r="P327" s="70" t="s">
        <v>66</v>
      </c>
      <c r="Q327" s="92"/>
      <c r="R327" s="70" t="s">
        <v>526</v>
      </c>
      <c r="S327" s="92"/>
      <c r="T327" s="70" t="s">
        <v>527</v>
      </c>
      <c r="U327" s="92"/>
      <c r="V327" s="70" t="s">
        <v>569</v>
      </c>
      <c r="W327" s="92"/>
      <c r="X327" s="17" t="s">
        <v>115</v>
      </c>
      <c r="Y327" s="17" t="s">
        <v>570</v>
      </c>
      <c r="Z327" s="17" t="s">
        <v>117</v>
      </c>
      <c r="AA327" s="17" t="s">
        <v>530</v>
      </c>
    </row>
    <row r="328" spans="1:27" ht="60" customHeight="1" x14ac:dyDescent="0.2">
      <c r="A328" s="20" t="s">
        <v>26</v>
      </c>
      <c r="B328" s="63" t="s">
        <v>1054</v>
      </c>
      <c r="C328" s="5" t="s">
        <v>28</v>
      </c>
      <c r="D328" s="62" t="s">
        <v>28</v>
      </c>
      <c r="E328" s="70">
        <v>2</v>
      </c>
      <c r="F328" s="64" t="s">
        <v>561</v>
      </c>
      <c r="G328" s="214" t="s">
        <v>562</v>
      </c>
      <c r="H328" s="71" t="s">
        <v>240</v>
      </c>
      <c r="I328" s="71" t="s">
        <v>1238</v>
      </c>
      <c r="J328" s="71" t="s">
        <v>573</v>
      </c>
      <c r="K328" s="83" t="s">
        <v>31</v>
      </c>
      <c r="L328" s="83" t="s">
        <v>574</v>
      </c>
      <c r="M328" s="83" t="str">
        <f t="shared" si="5"/>
        <v>MESSAGE - HEADER. Identity of means of transport crossing border</v>
      </c>
      <c r="N328" s="70"/>
      <c r="O328" s="92"/>
      <c r="P328" s="70" t="s">
        <v>66</v>
      </c>
      <c r="Q328" s="92" t="s">
        <v>66</v>
      </c>
      <c r="R328" s="70" t="s">
        <v>68</v>
      </c>
      <c r="S328" s="92" t="s">
        <v>534</v>
      </c>
      <c r="T328" s="70"/>
      <c r="U328" s="92"/>
      <c r="V328" s="70" t="s">
        <v>575</v>
      </c>
      <c r="W328" s="92" t="s">
        <v>1239</v>
      </c>
      <c r="X328" s="17" t="s">
        <v>405</v>
      </c>
      <c r="Y328" s="17" t="s">
        <v>577</v>
      </c>
      <c r="Z328" s="17" t="s">
        <v>578</v>
      </c>
      <c r="AA328" s="17"/>
    </row>
    <row r="329" spans="1:27" ht="60" customHeight="1" x14ac:dyDescent="0.2">
      <c r="A329" s="20" t="s">
        <v>26</v>
      </c>
      <c r="B329" s="63" t="s">
        <v>1054</v>
      </c>
      <c r="C329" s="5" t="s">
        <v>28</v>
      </c>
      <c r="D329" s="62" t="s">
        <v>28</v>
      </c>
      <c r="E329" s="70">
        <v>2</v>
      </c>
      <c r="F329" s="64" t="s">
        <v>580</v>
      </c>
      <c r="G329" s="214" t="s">
        <v>562</v>
      </c>
      <c r="H329" s="71" t="s">
        <v>539</v>
      </c>
      <c r="I329" s="71" t="s">
        <v>1240</v>
      </c>
      <c r="J329" s="71" t="s">
        <v>582</v>
      </c>
      <c r="K329" s="83" t="s">
        <v>31</v>
      </c>
      <c r="L329" s="83" t="s">
        <v>583</v>
      </c>
      <c r="M329" s="83" t="str">
        <f t="shared" si="5"/>
        <v>MESSAGE - HEADER. Nationality of means of transport crossing border</v>
      </c>
      <c r="N329" s="70"/>
      <c r="O329" s="92"/>
      <c r="P329" s="70" t="s">
        <v>66</v>
      </c>
      <c r="Q329" s="92" t="s">
        <v>66</v>
      </c>
      <c r="R329" s="70" t="s">
        <v>94</v>
      </c>
      <c r="S329" s="92" t="s">
        <v>94</v>
      </c>
      <c r="T329" s="70" t="s">
        <v>95</v>
      </c>
      <c r="U329" s="92" t="s">
        <v>95</v>
      </c>
      <c r="V329" s="70" t="s">
        <v>584</v>
      </c>
      <c r="W329" s="92" t="s">
        <v>1241</v>
      </c>
      <c r="X329" s="17" t="s">
        <v>405</v>
      </c>
      <c r="Y329" s="17" t="s">
        <v>37</v>
      </c>
      <c r="Z329" s="17" t="s">
        <v>586</v>
      </c>
      <c r="AA329" s="17" t="s">
        <v>1242</v>
      </c>
    </row>
    <row r="330" spans="1:27" ht="60" customHeight="1" x14ac:dyDescent="0.2">
      <c r="A330" s="20" t="s">
        <v>26</v>
      </c>
      <c r="B330" s="63" t="s">
        <v>1054</v>
      </c>
      <c r="C330" s="5" t="s">
        <v>28</v>
      </c>
      <c r="D330" s="62" t="s">
        <v>28</v>
      </c>
      <c r="E330" s="70">
        <v>2</v>
      </c>
      <c r="F330" s="64" t="s">
        <v>588</v>
      </c>
      <c r="G330" s="214" t="s">
        <v>562</v>
      </c>
      <c r="H330" s="71" t="s">
        <v>589</v>
      </c>
      <c r="I330" s="71" t="s">
        <v>1243</v>
      </c>
      <c r="J330" s="71" t="s">
        <v>591</v>
      </c>
      <c r="K330" s="83" t="s">
        <v>31</v>
      </c>
      <c r="L330" s="83" t="s">
        <v>589</v>
      </c>
      <c r="M330" s="83" t="str">
        <f t="shared" si="5"/>
        <v>MESSAGE - HEADER. Conveyance reference number</v>
      </c>
      <c r="N330" s="70"/>
      <c r="O330" s="92"/>
      <c r="P330" s="125" t="s">
        <v>66</v>
      </c>
      <c r="Q330" s="92" t="s">
        <v>66</v>
      </c>
      <c r="R330" s="96" t="s">
        <v>68</v>
      </c>
      <c r="S330" s="92" t="s">
        <v>68</v>
      </c>
      <c r="T330" s="70"/>
      <c r="U330" s="92"/>
      <c r="V330" s="70" t="s">
        <v>592</v>
      </c>
      <c r="W330" s="92" t="s">
        <v>1244</v>
      </c>
      <c r="X330" s="17" t="s">
        <v>46</v>
      </c>
      <c r="Y330" s="283" t="s">
        <v>37</v>
      </c>
      <c r="Z330" s="283" t="s">
        <v>147</v>
      </c>
      <c r="AA330" s="17"/>
    </row>
    <row r="331" spans="1:27" ht="60" customHeight="1" x14ac:dyDescent="0.2">
      <c r="A331" s="20" t="s">
        <v>26</v>
      </c>
      <c r="B331" s="63" t="s">
        <v>1054</v>
      </c>
      <c r="C331" s="5" t="s">
        <v>28</v>
      </c>
      <c r="D331" s="62" t="s">
        <v>28</v>
      </c>
      <c r="E331" s="70">
        <v>2</v>
      </c>
      <c r="F331" s="64" t="s">
        <v>594</v>
      </c>
      <c r="G331" s="178" t="s">
        <v>595</v>
      </c>
      <c r="H331" s="71"/>
      <c r="I331" s="71" t="s">
        <v>1245</v>
      </c>
      <c r="J331" s="71" t="s">
        <v>597</v>
      </c>
      <c r="K331" s="83"/>
      <c r="L331" s="83"/>
      <c r="M331" s="83" t="str">
        <f t="shared" si="5"/>
        <v xml:space="preserve">. </v>
      </c>
      <c r="N331" s="70" t="s">
        <v>32</v>
      </c>
      <c r="O331" s="92"/>
      <c r="P331" s="70" t="s">
        <v>66</v>
      </c>
      <c r="Q331" s="92"/>
      <c r="R331" s="70"/>
      <c r="S331" s="92"/>
      <c r="T331" s="70"/>
      <c r="U331" s="92"/>
      <c r="V331" s="72" t="s">
        <v>598</v>
      </c>
      <c r="W331" s="92"/>
      <c r="X331" s="17" t="s">
        <v>115</v>
      </c>
      <c r="Y331" s="17" t="s">
        <v>599</v>
      </c>
      <c r="Z331" s="17" t="s">
        <v>599</v>
      </c>
      <c r="AA331" s="17" t="s">
        <v>600</v>
      </c>
    </row>
    <row r="332" spans="1:27" ht="60" customHeight="1" x14ac:dyDescent="0.2">
      <c r="A332" s="20" t="s">
        <v>26</v>
      </c>
      <c r="B332" s="63" t="s">
        <v>1054</v>
      </c>
      <c r="C332" s="5" t="s">
        <v>28</v>
      </c>
      <c r="D332" s="62" t="s">
        <v>28</v>
      </c>
      <c r="E332" s="70">
        <v>2</v>
      </c>
      <c r="F332" s="64" t="s">
        <v>594</v>
      </c>
      <c r="G332" s="214" t="s">
        <v>595</v>
      </c>
      <c r="H332" s="71" t="s">
        <v>601</v>
      </c>
      <c r="I332" s="71" t="s">
        <v>1246</v>
      </c>
      <c r="J332" s="71" t="s">
        <v>603</v>
      </c>
      <c r="K332" s="83"/>
      <c r="L332" s="83"/>
      <c r="M332" s="83"/>
      <c r="N332" s="70"/>
      <c r="O332" s="92"/>
      <c r="P332" s="70" t="s">
        <v>103</v>
      </c>
      <c r="Q332" s="92" t="s">
        <v>66</v>
      </c>
      <c r="R332" s="70" t="s">
        <v>244</v>
      </c>
      <c r="S332" s="92" t="s">
        <v>244</v>
      </c>
      <c r="T332" s="70"/>
      <c r="U332" s="92"/>
      <c r="V332" s="70"/>
      <c r="W332" s="92" t="s">
        <v>616</v>
      </c>
      <c r="X332" s="17" t="s">
        <v>36</v>
      </c>
      <c r="Y332" s="61" t="s">
        <v>604</v>
      </c>
      <c r="Z332" s="17" t="s">
        <v>117</v>
      </c>
      <c r="AA332" s="17" t="s">
        <v>1247</v>
      </c>
    </row>
    <row r="333" spans="1:27" ht="60" customHeight="1" x14ac:dyDescent="0.2">
      <c r="A333" s="20" t="s">
        <v>26</v>
      </c>
      <c r="B333" s="63" t="s">
        <v>1054</v>
      </c>
      <c r="C333" s="5" t="s">
        <v>28</v>
      </c>
      <c r="D333" s="62" t="s">
        <v>28</v>
      </c>
      <c r="E333" s="70">
        <v>2</v>
      </c>
      <c r="F333" s="64"/>
      <c r="G333" s="214" t="s">
        <v>595</v>
      </c>
      <c r="H333" s="71" t="s">
        <v>279</v>
      </c>
      <c r="I333" s="71" t="s">
        <v>1248</v>
      </c>
      <c r="J333" s="71" t="s">
        <v>607</v>
      </c>
      <c r="K333" s="83"/>
      <c r="L333" s="83"/>
      <c r="M333" s="83" t="str">
        <f t="shared" si="5"/>
        <v xml:space="preserve">. </v>
      </c>
      <c r="N333" s="70"/>
      <c r="O333" s="92"/>
      <c r="P333" s="70" t="s">
        <v>66</v>
      </c>
      <c r="Q333" s="92"/>
      <c r="R333" s="70" t="s">
        <v>94</v>
      </c>
      <c r="S333" s="92"/>
      <c r="T333" s="70" t="s">
        <v>95</v>
      </c>
      <c r="U333" s="92"/>
      <c r="V333" s="70" t="s">
        <v>608</v>
      </c>
      <c r="W333" s="92"/>
      <c r="X333" s="17" t="s">
        <v>115</v>
      </c>
      <c r="Y333" s="61" t="s">
        <v>609</v>
      </c>
      <c r="Z333" s="17" t="s">
        <v>117</v>
      </c>
      <c r="AA333" s="17" t="s">
        <v>610</v>
      </c>
    </row>
    <row r="334" spans="1:27" ht="60" customHeight="1" x14ac:dyDescent="0.2">
      <c r="A334" s="20" t="s">
        <v>26</v>
      </c>
      <c r="B334" s="63" t="s">
        <v>1054</v>
      </c>
      <c r="C334" s="5" t="s">
        <v>28</v>
      </c>
      <c r="D334" s="62" t="s">
        <v>28</v>
      </c>
      <c r="E334" s="70">
        <v>2</v>
      </c>
      <c r="F334" s="64" t="s">
        <v>594</v>
      </c>
      <c r="G334" s="214" t="s">
        <v>595</v>
      </c>
      <c r="H334" s="71" t="s">
        <v>611</v>
      </c>
      <c r="I334" s="71" t="s">
        <v>1249</v>
      </c>
      <c r="J334" s="71" t="s">
        <v>613</v>
      </c>
      <c r="K334" s="83" t="s">
        <v>31</v>
      </c>
      <c r="L334" s="83" t="s">
        <v>614</v>
      </c>
      <c r="M334" s="83" t="str">
        <f t="shared" si="5"/>
        <v>MESSAGE - HEADER. Place of loading, code</v>
      </c>
      <c r="N334" s="70"/>
      <c r="O334" s="92"/>
      <c r="P334" s="70" t="s">
        <v>66</v>
      </c>
      <c r="Q334" s="91" t="s">
        <v>66</v>
      </c>
      <c r="R334" s="70" t="s">
        <v>68</v>
      </c>
      <c r="S334" s="91" t="s">
        <v>68</v>
      </c>
      <c r="T334" s="70"/>
      <c r="U334" s="92"/>
      <c r="V334" s="70" t="s">
        <v>615</v>
      </c>
      <c r="W334" s="91" t="s">
        <v>1250</v>
      </c>
      <c r="X334" s="17" t="s">
        <v>115</v>
      </c>
      <c r="Y334" s="17" t="s">
        <v>617</v>
      </c>
      <c r="Z334" s="17" t="s">
        <v>147</v>
      </c>
      <c r="AA334" s="17"/>
    </row>
    <row r="335" spans="1:27" ht="60" customHeight="1" x14ac:dyDescent="0.2">
      <c r="A335" s="20" t="s">
        <v>26</v>
      </c>
      <c r="B335" s="63" t="s">
        <v>1054</v>
      </c>
      <c r="C335" s="5" t="s">
        <v>28</v>
      </c>
      <c r="D335" s="62" t="s">
        <v>28</v>
      </c>
      <c r="E335" s="70">
        <v>2</v>
      </c>
      <c r="F335" s="64" t="s">
        <v>619</v>
      </c>
      <c r="G335" s="178" t="s">
        <v>620</v>
      </c>
      <c r="H335" s="71"/>
      <c r="I335" s="71" t="s">
        <v>1251</v>
      </c>
      <c r="J335" s="71" t="s">
        <v>622</v>
      </c>
      <c r="K335" s="83"/>
      <c r="L335" s="83"/>
      <c r="M335" s="83" t="str">
        <f t="shared" si="5"/>
        <v xml:space="preserve">. </v>
      </c>
      <c r="N335" s="70" t="s">
        <v>32</v>
      </c>
      <c r="O335" s="92"/>
      <c r="P335" s="70" t="s">
        <v>66</v>
      </c>
      <c r="Q335" s="92"/>
      <c r="R335" s="70"/>
      <c r="S335" s="92"/>
      <c r="T335" s="70"/>
      <c r="U335" s="92"/>
      <c r="V335" s="70" t="s">
        <v>623</v>
      </c>
      <c r="W335" s="92"/>
      <c r="X335" s="17" t="s">
        <v>115</v>
      </c>
      <c r="Y335" s="17" t="s">
        <v>599</v>
      </c>
      <c r="Z335" s="17" t="s">
        <v>599</v>
      </c>
      <c r="AA335" s="17"/>
    </row>
    <row r="336" spans="1:27" ht="60" customHeight="1" x14ac:dyDescent="0.2">
      <c r="A336" s="20" t="s">
        <v>26</v>
      </c>
      <c r="B336" s="63" t="s">
        <v>1054</v>
      </c>
      <c r="C336" s="5" t="s">
        <v>28</v>
      </c>
      <c r="D336" s="62" t="s">
        <v>28</v>
      </c>
      <c r="E336" s="70">
        <v>2</v>
      </c>
      <c r="F336" s="64" t="s">
        <v>619</v>
      </c>
      <c r="G336" s="214" t="s">
        <v>620</v>
      </c>
      <c r="H336" s="71" t="s">
        <v>601</v>
      </c>
      <c r="I336" s="71" t="s">
        <v>1252</v>
      </c>
      <c r="J336" s="71" t="s">
        <v>625</v>
      </c>
      <c r="K336" s="83"/>
      <c r="L336" s="83"/>
      <c r="M336" s="83"/>
      <c r="N336" s="70"/>
      <c r="O336" s="92"/>
      <c r="P336" s="70" t="s">
        <v>103</v>
      </c>
      <c r="Q336" s="92"/>
      <c r="R336" s="70" t="s">
        <v>244</v>
      </c>
      <c r="S336" s="92"/>
      <c r="T336" s="70"/>
      <c r="U336" s="92"/>
      <c r="V336" s="70"/>
      <c r="W336" s="92"/>
      <c r="X336" s="17" t="s">
        <v>46</v>
      </c>
      <c r="Y336" s="61" t="s">
        <v>604</v>
      </c>
      <c r="Z336" s="17" t="s">
        <v>117</v>
      </c>
      <c r="AA336" s="17" t="s">
        <v>1253</v>
      </c>
    </row>
    <row r="337" spans="1:27" ht="60" customHeight="1" x14ac:dyDescent="0.2">
      <c r="A337" s="20" t="s">
        <v>26</v>
      </c>
      <c r="B337" s="63" t="s">
        <v>1054</v>
      </c>
      <c r="C337" s="5" t="s">
        <v>28</v>
      </c>
      <c r="D337" s="62" t="s">
        <v>28</v>
      </c>
      <c r="E337" s="70">
        <v>2</v>
      </c>
      <c r="F337" s="64" t="s">
        <v>619</v>
      </c>
      <c r="G337" s="214" t="s">
        <v>620</v>
      </c>
      <c r="H337" s="71" t="s">
        <v>279</v>
      </c>
      <c r="I337" s="71" t="s">
        <v>1254</v>
      </c>
      <c r="J337" s="71" t="s">
        <v>628</v>
      </c>
      <c r="K337" s="83"/>
      <c r="L337" s="83"/>
      <c r="M337" s="83" t="str">
        <f t="shared" si="5"/>
        <v xml:space="preserve">. </v>
      </c>
      <c r="N337" s="70"/>
      <c r="O337" s="92"/>
      <c r="P337" s="70" t="s">
        <v>66</v>
      </c>
      <c r="Q337" s="92"/>
      <c r="R337" s="70" t="s">
        <v>94</v>
      </c>
      <c r="S337" s="92"/>
      <c r="T337" s="70" t="s">
        <v>95</v>
      </c>
      <c r="U337" s="92"/>
      <c r="V337" s="70" t="s">
        <v>608</v>
      </c>
      <c r="W337" s="92"/>
      <c r="X337" s="17" t="s">
        <v>115</v>
      </c>
      <c r="Y337" s="61" t="s">
        <v>609</v>
      </c>
      <c r="Z337" s="17" t="s">
        <v>117</v>
      </c>
      <c r="AA337" s="17" t="s">
        <v>1255</v>
      </c>
    </row>
    <row r="338" spans="1:27" ht="60" customHeight="1" x14ac:dyDescent="0.2">
      <c r="A338" s="20" t="s">
        <v>26</v>
      </c>
      <c r="B338" s="63" t="s">
        <v>1054</v>
      </c>
      <c r="C338" s="5" t="s">
        <v>28</v>
      </c>
      <c r="D338" s="62" t="s">
        <v>28</v>
      </c>
      <c r="E338" s="70">
        <v>2</v>
      </c>
      <c r="F338" s="64" t="s">
        <v>619</v>
      </c>
      <c r="G338" s="214" t="s">
        <v>620</v>
      </c>
      <c r="H338" s="71" t="s">
        <v>611</v>
      </c>
      <c r="I338" s="71" t="s">
        <v>1256</v>
      </c>
      <c r="J338" s="71" t="s">
        <v>631</v>
      </c>
      <c r="K338" s="83" t="s">
        <v>31</v>
      </c>
      <c r="L338" s="83" t="s">
        <v>632</v>
      </c>
      <c r="M338" s="83" t="str">
        <f t="shared" si="5"/>
        <v>MESSAGE - HEADER. Place of unloading, code</v>
      </c>
      <c r="N338" s="70"/>
      <c r="O338" s="92"/>
      <c r="P338" s="70" t="s">
        <v>66</v>
      </c>
      <c r="Q338" s="92" t="s">
        <v>103</v>
      </c>
      <c r="R338" s="70" t="s">
        <v>68</v>
      </c>
      <c r="S338" s="92" t="s">
        <v>68</v>
      </c>
      <c r="T338" s="70"/>
      <c r="U338" s="92"/>
      <c r="V338" s="70" t="s">
        <v>608</v>
      </c>
      <c r="W338" s="92"/>
      <c r="X338" s="17" t="s">
        <v>115</v>
      </c>
      <c r="Y338" s="17" t="s">
        <v>37</v>
      </c>
      <c r="Z338" s="17" t="s">
        <v>147</v>
      </c>
      <c r="AA338" s="17" t="s">
        <v>634</v>
      </c>
    </row>
    <row r="339" spans="1:27" ht="60" customHeight="1" x14ac:dyDescent="0.2">
      <c r="A339" s="20" t="s">
        <v>26</v>
      </c>
      <c r="B339" s="63" t="s">
        <v>1054</v>
      </c>
      <c r="C339" s="5" t="s">
        <v>28</v>
      </c>
      <c r="D339" s="62" t="s">
        <v>28</v>
      </c>
      <c r="E339" s="70">
        <v>2</v>
      </c>
      <c r="F339" s="64"/>
      <c r="G339" s="178" t="s">
        <v>636</v>
      </c>
      <c r="H339" s="71"/>
      <c r="I339" s="71" t="s">
        <v>1257</v>
      </c>
      <c r="J339" s="71" t="s">
        <v>638</v>
      </c>
      <c r="K339" s="83"/>
      <c r="L339" s="83"/>
      <c r="M339" s="83" t="str">
        <f t="shared" si="5"/>
        <v xml:space="preserve">. </v>
      </c>
      <c r="N339" s="70" t="s">
        <v>444</v>
      </c>
      <c r="O339" s="92"/>
      <c r="P339" s="70" t="s">
        <v>103</v>
      </c>
      <c r="Q339" s="92"/>
      <c r="R339" s="70"/>
      <c r="S339" s="92"/>
      <c r="T339" s="70"/>
      <c r="U339" s="92"/>
      <c r="V339" s="70" t="s">
        <v>639</v>
      </c>
      <c r="W339" s="92"/>
      <c r="X339" s="17" t="s">
        <v>115</v>
      </c>
      <c r="Y339" s="17" t="s">
        <v>229</v>
      </c>
      <c r="Z339" s="17" t="s">
        <v>229</v>
      </c>
      <c r="AA339" s="17" t="s">
        <v>1258</v>
      </c>
    </row>
    <row r="340" spans="1:27" ht="60" customHeight="1" x14ac:dyDescent="0.2">
      <c r="A340" s="20" t="s">
        <v>26</v>
      </c>
      <c r="B340" s="63" t="s">
        <v>1054</v>
      </c>
      <c r="C340" s="5" t="s">
        <v>28</v>
      </c>
      <c r="D340" s="62" t="s">
        <v>28</v>
      </c>
      <c r="E340" s="70">
        <v>2</v>
      </c>
      <c r="F340" s="64"/>
      <c r="G340" s="214" t="s">
        <v>636</v>
      </c>
      <c r="H340" s="71" t="s">
        <v>206</v>
      </c>
      <c r="I340" s="71" t="s">
        <v>1259</v>
      </c>
      <c r="J340" s="71" t="s">
        <v>642</v>
      </c>
      <c r="K340" s="83"/>
      <c r="L340" s="83"/>
      <c r="M340" s="83" t="str">
        <f t="shared" si="5"/>
        <v xml:space="preserve">. </v>
      </c>
      <c r="N340" s="70"/>
      <c r="O340" s="92"/>
      <c r="P340" s="70" t="s">
        <v>33</v>
      </c>
      <c r="Q340" s="92"/>
      <c r="R340" s="70" t="s">
        <v>146</v>
      </c>
      <c r="S340" s="92"/>
      <c r="T340" s="70"/>
      <c r="U340" s="92"/>
      <c r="V340" s="70" t="s">
        <v>209</v>
      </c>
      <c r="W340" s="92"/>
      <c r="X340" s="17" t="s">
        <v>115</v>
      </c>
      <c r="Y340" s="17" t="s">
        <v>229</v>
      </c>
      <c r="Z340" s="17" t="s">
        <v>229</v>
      </c>
      <c r="AA340" s="17" t="s">
        <v>211</v>
      </c>
    </row>
    <row r="341" spans="1:27" ht="60" customHeight="1" x14ac:dyDescent="0.2">
      <c r="A341" s="20" t="s">
        <v>26</v>
      </c>
      <c r="B341" s="63" t="s">
        <v>1054</v>
      </c>
      <c r="C341" s="5" t="s">
        <v>28</v>
      </c>
      <c r="D341" s="62" t="s">
        <v>28</v>
      </c>
      <c r="E341" s="70">
        <v>2</v>
      </c>
      <c r="F341" s="64"/>
      <c r="G341" s="214" t="s">
        <v>636</v>
      </c>
      <c r="H341" s="71" t="s">
        <v>287</v>
      </c>
      <c r="I341" s="71" t="s">
        <v>1260</v>
      </c>
      <c r="J341" s="71" t="s">
        <v>644</v>
      </c>
      <c r="K341" s="83"/>
      <c r="L341" s="83"/>
      <c r="M341" s="83" t="str">
        <f t="shared" si="5"/>
        <v xml:space="preserve">. </v>
      </c>
      <c r="N341" s="70"/>
      <c r="O341" s="92"/>
      <c r="P341" s="70" t="s">
        <v>33</v>
      </c>
      <c r="Q341" s="92"/>
      <c r="R341" s="70" t="s">
        <v>645</v>
      </c>
      <c r="S341" s="92"/>
      <c r="T341" s="70" t="s">
        <v>646</v>
      </c>
      <c r="U341" s="92"/>
      <c r="V341" s="70"/>
      <c r="W341" s="92"/>
      <c r="X341" s="17" t="s">
        <v>115</v>
      </c>
      <c r="Y341" s="17" t="s">
        <v>229</v>
      </c>
      <c r="Z341" s="17" t="s">
        <v>229</v>
      </c>
      <c r="AA341" s="17" t="s">
        <v>1261</v>
      </c>
    </row>
    <row r="342" spans="1:27" ht="60" customHeight="1" x14ac:dyDescent="0.2">
      <c r="A342" s="20" t="s">
        <v>26</v>
      </c>
      <c r="B342" s="63" t="s">
        <v>1054</v>
      </c>
      <c r="C342" s="5" t="s">
        <v>28</v>
      </c>
      <c r="D342" s="62" t="s">
        <v>28</v>
      </c>
      <c r="E342" s="70">
        <v>2</v>
      </c>
      <c r="F342" s="64"/>
      <c r="G342" s="214" t="s">
        <v>636</v>
      </c>
      <c r="H342" s="71" t="s">
        <v>302</v>
      </c>
      <c r="I342" s="71" t="s">
        <v>1262</v>
      </c>
      <c r="J342" s="71" t="s">
        <v>649</v>
      </c>
      <c r="K342" s="83"/>
      <c r="L342" s="83"/>
      <c r="M342" s="83" t="str">
        <f t="shared" si="5"/>
        <v xml:space="preserve">. </v>
      </c>
      <c r="N342" s="70"/>
      <c r="O342" s="92"/>
      <c r="P342" s="70" t="s">
        <v>103</v>
      </c>
      <c r="Q342" s="92"/>
      <c r="R342" s="70" t="s">
        <v>305</v>
      </c>
      <c r="S342" s="92"/>
      <c r="T342" s="70"/>
      <c r="U342" s="92"/>
      <c r="V342" s="70"/>
      <c r="W342" s="92"/>
      <c r="X342" s="17" t="s">
        <v>115</v>
      </c>
      <c r="Y342" s="17" t="s">
        <v>229</v>
      </c>
      <c r="Z342" s="17" t="s">
        <v>229</v>
      </c>
      <c r="AA342" s="17" t="s">
        <v>650</v>
      </c>
    </row>
    <row r="343" spans="1:27" ht="60" customHeight="1" x14ac:dyDescent="0.2">
      <c r="A343" s="20" t="s">
        <v>26</v>
      </c>
      <c r="B343" s="63" t="s">
        <v>1054</v>
      </c>
      <c r="C343" s="5" t="s">
        <v>28</v>
      </c>
      <c r="D343" s="62" t="s">
        <v>28</v>
      </c>
      <c r="E343" s="70">
        <v>2</v>
      </c>
      <c r="F343" s="64"/>
      <c r="G343" s="178" t="s">
        <v>652</v>
      </c>
      <c r="H343" s="71"/>
      <c r="I343" s="71" t="s">
        <v>1263</v>
      </c>
      <c r="J343" s="71" t="s">
        <v>654</v>
      </c>
      <c r="K343" s="83"/>
      <c r="L343" s="83"/>
      <c r="M343" s="83" t="str">
        <f t="shared" si="5"/>
        <v xml:space="preserve">. </v>
      </c>
      <c r="N343" s="70" t="s">
        <v>444</v>
      </c>
      <c r="O343" s="92"/>
      <c r="P343" s="70" t="s">
        <v>103</v>
      </c>
      <c r="Q343" s="92"/>
      <c r="R343" s="70"/>
      <c r="S343" s="92"/>
      <c r="T343" s="70"/>
      <c r="U343" s="92"/>
      <c r="V343" s="70" t="s">
        <v>639</v>
      </c>
      <c r="W343" s="92"/>
      <c r="X343" s="17" t="s">
        <v>115</v>
      </c>
      <c r="Y343" s="17" t="s">
        <v>229</v>
      </c>
      <c r="Z343" s="17" t="s">
        <v>229</v>
      </c>
      <c r="AA343" s="17" t="s">
        <v>1264</v>
      </c>
    </row>
    <row r="344" spans="1:27" ht="60" customHeight="1" x14ac:dyDescent="0.2">
      <c r="A344" s="20" t="s">
        <v>26</v>
      </c>
      <c r="B344" s="63" t="s">
        <v>1054</v>
      </c>
      <c r="C344" s="5" t="s">
        <v>28</v>
      </c>
      <c r="D344" s="62" t="s">
        <v>28</v>
      </c>
      <c r="E344" s="70">
        <v>2</v>
      </c>
      <c r="F344" s="64"/>
      <c r="G344" s="214" t="s">
        <v>652</v>
      </c>
      <c r="H344" s="71" t="s">
        <v>206</v>
      </c>
      <c r="I344" s="71" t="s">
        <v>1265</v>
      </c>
      <c r="J344" s="71" t="s">
        <v>657</v>
      </c>
      <c r="K344" s="83"/>
      <c r="L344" s="83"/>
      <c r="M344" s="83" t="str">
        <f t="shared" si="5"/>
        <v xml:space="preserve">. </v>
      </c>
      <c r="N344" s="70"/>
      <c r="O344" s="92"/>
      <c r="P344" s="70" t="s">
        <v>33</v>
      </c>
      <c r="Q344" s="92"/>
      <c r="R344" s="70" t="s">
        <v>146</v>
      </c>
      <c r="S344" s="92"/>
      <c r="T344" s="70"/>
      <c r="U344" s="92"/>
      <c r="V344" s="70" t="s">
        <v>209</v>
      </c>
      <c r="W344" s="92"/>
      <c r="X344" s="17" t="s">
        <v>115</v>
      </c>
      <c r="Y344" s="17" t="s">
        <v>229</v>
      </c>
      <c r="Z344" s="17" t="s">
        <v>229</v>
      </c>
      <c r="AA344" s="17" t="s">
        <v>211</v>
      </c>
    </row>
    <row r="345" spans="1:27" ht="60" customHeight="1" x14ac:dyDescent="0.2">
      <c r="A345" s="20" t="s">
        <v>26</v>
      </c>
      <c r="B345" s="63" t="s">
        <v>1054</v>
      </c>
      <c r="C345" s="5" t="s">
        <v>28</v>
      </c>
      <c r="D345" s="62" t="s">
        <v>28</v>
      </c>
      <c r="E345" s="70">
        <v>2</v>
      </c>
      <c r="F345" s="64"/>
      <c r="G345" s="214" t="s">
        <v>652</v>
      </c>
      <c r="H345" s="71" t="s">
        <v>386</v>
      </c>
      <c r="I345" s="71" t="s">
        <v>1266</v>
      </c>
      <c r="J345" s="71" t="s">
        <v>659</v>
      </c>
      <c r="K345" s="83"/>
      <c r="L345" s="83"/>
      <c r="M345" s="83" t="str">
        <f t="shared" si="5"/>
        <v xml:space="preserve">. </v>
      </c>
      <c r="N345" s="70"/>
      <c r="O345" s="92"/>
      <c r="P345" s="70" t="s">
        <v>33</v>
      </c>
      <c r="Q345" s="92"/>
      <c r="R345" s="70" t="s">
        <v>660</v>
      </c>
      <c r="S345" s="92"/>
      <c r="T345" s="70" t="s">
        <v>661</v>
      </c>
      <c r="U345" s="92"/>
      <c r="V345" s="70"/>
      <c r="W345" s="92"/>
      <c r="X345" s="17" t="s">
        <v>115</v>
      </c>
      <c r="Y345" s="17" t="s">
        <v>229</v>
      </c>
      <c r="Z345" s="17" t="s">
        <v>229</v>
      </c>
      <c r="AA345" s="17" t="s">
        <v>1267</v>
      </c>
    </row>
    <row r="346" spans="1:27" ht="60" customHeight="1" x14ac:dyDescent="0.2">
      <c r="A346" s="20" t="s">
        <v>26</v>
      </c>
      <c r="B346" s="63" t="s">
        <v>1054</v>
      </c>
      <c r="C346" s="5" t="s">
        <v>28</v>
      </c>
      <c r="D346" s="62" t="s">
        <v>28</v>
      </c>
      <c r="E346" s="70">
        <v>2</v>
      </c>
      <c r="F346" s="64"/>
      <c r="G346" s="214" t="s">
        <v>652</v>
      </c>
      <c r="H346" s="71" t="s">
        <v>180</v>
      </c>
      <c r="I346" s="71" t="s">
        <v>1268</v>
      </c>
      <c r="J346" s="71" t="s">
        <v>664</v>
      </c>
      <c r="K346" s="83"/>
      <c r="L346" s="83"/>
      <c r="M346" s="83" t="str">
        <f t="shared" si="5"/>
        <v xml:space="preserve">. </v>
      </c>
      <c r="N346" s="70"/>
      <c r="O346" s="92"/>
      <c r="P346" s="70" t="s">
        <v>33</v>
      </c>
      <c r="Q346" s="92"/>
      <c r="R346" s="70" t="s">
        <v>258</v>
      </c>
      <c r="S346" s="92"/>
      <c r="T346" s="70"/>
      <c r="U346" s="92"/>
      <c r="V346" s="70" t="s">
        <v>665</v>
      </c>
      <c r="W346" s="92"/>
      <c r="X346" s="17" t="s">
        <v>115</v>
      </c>
      <c r="Y346" s="17" t="s">
        <v>229</v>
      </c>
      <c r="Z346" s="17" t="s">
        <v>229</v>
      </c>
      <c r="AA346" s="17" t="s">
        <v>666</v>
      </c>
    </row>
    <row r="347" spans="1:27" ht="60" customHeight="1" x14ac:dyDescent="0.2">
      <c r="A347" s="20" t="s">
        <v>26</v>
      </c>
      <c r="B347" s="63" t="s">
        <v>1054</v>
      </c>
      <c r="C347" s="5" t="s">
        <v>28</v>
      </c>
      <c r="D347" s="62" t="s">
        <v>28</v>
      </c>
      <c r="E347" s="70">
        <v>2</v>
      </c>
      <c r="F347" s="64"/>
      <c r="G347" s="214" t="s">
        <v>652</v>
      </c>
      <c r="H347" s="71" t="s">
        <v>667</v>
      </c>
      <c r="I347" s="71" t="s">
        <v>1269</v>
      </c>
      <c r="J347" s="71" t="s">
        <v>669</v>
      </c>
      <c r="K347" s="83"/>
      <c r="L347" s="83"/>
      <c r="M347" s="83" t="str">
        <f t="shared" si="5"/>
        <v xml:space="preserve">. </v>
      </c>
      <c r="N347" s="70"/>
      <c r="O347" s="92"/>
      <c r="P347" s="70" t="s">
        <v>103</v>
      </c>
      <c r="Q347" s="92"/>
      <c r="R347" s="70" t="s">
        <v>68</v>
      </c>
      <c r="S347" s="92"/>
      <c r="T347" s="70"/>
      <c r="U347" s="92"/>
      <c r="V347" s="70"/>
      <c r="W347" s="92"/>
      <c r="X347" s="17" t="s">
        <v>115</v>
      </c>
      <c r="Y347" s="17" t="s">
        <v>229</v>
      </c>
      <c r="Z347" s="17" t="s">
        <v>229</v>
      </c>
      <c r="AA347" s="17" t="s">
        <v>670</v>
      </c>
    </row>
    <row r="348" spans="1:27" ht="60" customHeight="1" x14ac:dyDescent="0.2">
      <c r="A348" s="20" t="s">
        <v>26</v>
      </c>
      <c r="B348" s="63" t="s">
        <v>1054</v>
      </c>
      <c r="C348" s="5" t="s">
        <v>28</v>
      </c>
      <c r="D348" s="62" t="s">
        <v>28</v>
      </c>
      <c r="E348" s="70">
        <v>2</v>
      </c>
      <c r="F348" s="64" t="s">
        <v>671</v>
      </c>
      <c r="G348" s="178" t="s">
        <v>672</v>
      </c>
      <c r="H348" s="71"/>
      <c r="I348" s="71" t="s">
        <v>1270</v>
      </c>
      <c r="J348" s="71" t="s">
        <v>674</v>
      </c>
      <c r="K348" s="83"/>
      <c r="L348" s="83"/>
      <c r="M348" s="83" t="str">
        <f t="shared" si="5"/>
        <v xml:space="preserve">. </v>
      </c>
      <c r="N348" s="70" t="s">
        <v>463</v>
      </c>
      <c r="O348" s="92"/>
      <c r="P348" s="70" t="s">
        <v>103</v>
      </c>
      <c r="Q348" s="92"/>
      <c r="R348" s="70"/>
      <c r="S348" s="92"/>
      <c r="T348" s="70"/>
      <c r="U348" s="92"/>
      <c r="V348" s="70" t="s">
        <v>639</v>
      </c>
      <c r="W348" s="92"/>
      <c r="X348" s="17" t="s">
        <v>115</v>
      </c>
      <c r="Y348" s="17" t="s">
        <v>229</v>
      </c>
      <c r="Z348" s="17" t="s">
        <v>229</v>
      </c>
      <c r="AA348" s="17" t="s">
        <v>1271</v>
      </c>
    </row>
    <row r="349" spans="1:27" ht="60" customHeight="1" x14ac:dyDescent="0.2">
      <c r="A349" s="20" t="s">
        <v>26</v>
      </c>
      <c r="B349" s="63" t="s">
        <v>1054</v>
      </c>
      <c r="C349" s="5" t="s">
        <v>28</v>
      </c>
      <c r="D349" s="62" t="s">
        <v>28</v>
      </c>
      <c r="E349" s="70">
        <v>2</v>
      </c>
      <c r="F349" s="64" t="s">
        <v>205</v>
      </c>
      <c r="G349" s="214" t="s">
        <v>672</v>
      </c>
      <c r="H349" s="71" t="s">
        <v>206</v>
      </c>
      <c r="I349" s="71" t="s">
        <v>1272</v>
      </c>
      <c r="J349" s="71" t="s">
        <v>677</v>
      </c>
      <c r="K349" s="83"/>
      <c r="L349" s="83"/>
      <c r="M349" s="83" t="str">
        <f t="shared" si="5"/>
        <v xml:space="preserve">. </v>
      </c>
      <c r="N349" s="70"/>
      <c r="O349" s="92"/>
      <c r="P349" s="70" t="s">
        <v>33</v>
      </c>
      <c r="Q349" s="92"/>
      <c r="R349" s="70" t="s">
        <v>146</v>
      </c>
      <c r="S349" s="92"/>
      <c r="T349" s="70"/>
      <c r="U349" s="92"/>
      <c r="V349" s="70" t="s">
        <v>209</v>
      </c>
      <c r="W349" s="92"/>
      <c r="X349" s="17" t="s">
        <v>115</v>
      </c>
      <c r="Y349" s="17" t="s">
        <v>229</v>
      </c>
      <c r="Z349" s="17" t="s">
        <v>229</v>
      </c>
      <c r="AA349" s="17" t="s">
        <v>211</v>
      </c>
    </row>
    <row r="350" spans="1:27" ht="60" customHeight="1" x14ac:dyDescent="0.2">
      <c r="A350" s="20" t="s">
        <v>26</v>
      </c>
      <c r="B350" s="63" t="s">
        <v>1054</v>
      </c>
      <c r="C350" s="5" t="s">
        <v>28</v>
      </c>
      <c r="D350" s="62" t="s">
        <v>28</v>
      </c>
      <c r="E350" s="70">
        <v>2</v>
      </c>
      <c r="F350" s="64" t="s">
        <v>671</v>
      </c>
      <c r="G350" s="214" t="s">
        <v>672</v>
      </c>
      <c r="H350" s="71" t="s">
        <v>386</v>
      </c>
      <c r="I350" s="71" t="s">
        <v>1273</v>
      </c>
      <c r="J350" s="71" t="s">
        <v>679</v>
      </c>
      <c r="K350" s="83"/>
      <c r="L350" s="83"/>
      <c r="M350" s="83" t="str">
        <f t="shared" si="5"/>
        <v xml:space="preserve">. </v>
      </c>
      <c r="N350" s="70"/>
      <c r="O350" s="92"/>
      <c r="P350" s="70" t="s">
        <v>33</v>
      </c>
      <c r="Q350" s="92"/>
      <c r="R350" s="70" t="s">
        <v>680</v>
      </c>
      <c r="S350" s="92"/>
      <c r="T350" s="70" t="s">
        <v>681</v>
      </c>
      <c r="U350" s="92"/>
      <c r="V350" s="70" t="s">
        <v>682</v>
      </c>
      <c r="W350" s="92"/>
      <c r="X350" s="17" t="s">
        <v>115</v>
      </c>
      <c r="Y350" s="17" t="s">
        <v>229</v>
      </c>
      <c r="Z350" s="17" t="s">
        <v>229</v>
      </c>
      <c r="AA350" s="17" t="s">
        <v>1274</v>
      </c>
    </row>
    <row r="351" spans="1:27" ht="60" customHeight="1" x14ac:dyDescent="0.2">
      <c r="A351" s="20" t="s">
        <v>26</v>
      </c>
      <c r="B351" s="63" t="s">
        <v>1054</v>
      </c>
      <c r="C351" s="5" t="s">
        <v>28</v>
      </c>
      <c r="D351" s="62" t="s">
        <v>28</v>
      </c>
      <c r="E351" s="70">
        <v>2</v>
      </c>
      <c r="F351" s="64" t="s">
        <v>671</v>
      </c>
      <c r="G351" s="214" t="s">
        <v>672</v>
      </c>
      <c r="H351" s="71" t="s">
        <v>180</v>
      </c>
      <c r="I351" s="71" t="s">
        <v>1275</v>
      </c>
      <c r="J351" s="71" t="s">
        <v>685</v>
      </c>
      <c r="K351" s="83"/>
      <c r="L351" s="83"/>
      <c r="M351" s="83" t="str">
        <f t="shared" si="5"/>
        <v xml:space="preserve">. </v>
      </c>
      <c r="N351" s="70"/>
      <c r="O351" s="92"/>
      <c r="P351" s="70" t="s">
        <v>33</v>
      </c>
      <c r="Q351" s="92"/>
      <c r="R351" s="70" t="s">
        <v>258</v>
      </c>
      <c r="S351" s="92"/>
      <c r="T351" s="70"/>
      <c r="U351" s="92"/>
      <c r="V351" s="70" t="s">
        <v>665</v>
      </c>
      <c r="W351" s="92"/>
      <c r="X351" s="17" t="s">
        <v>115</v>
      </c>
      <c r="Y351" s="17" t="s">
        <v>229</v>
      </c>
      <c r="Z351" s="17" t="s">
        <v>229</v>
      </c>
      <c r="AA351" s="17" t="s">
        <v>1276</v>
      </c>
    </row>
    <row r="352" spans="1:27" ht="60" customHeight="1" x14ac:dyDescent="0.2">
      <c r="A352" s="20" t="s">
        <v>26</v>
      </c>
      <c r="B352" s="63" t="s">
        <v>1054</v>
      </c>
      <c r="C352" s="5" t="s">
        <v>28</v>
      </c>
      <c r="D352" s="62" t="s">
        <v>28</v>
      </c>
      <c r="E352" s="70">
        <v>2</v>
      </c>
      <c r="F352" s="64" t="s">
        <v>687</v>
      </c>
      <c r="G352" s="214" t="s">
        <v>672</v>
      </c>
      <c r="H352" s="71" t="s">
        <v>667</v>
      </c>
      <c r="I352" s="71" t="s">
        <v>1277</v>
      </c>
      <c r="J352" s="71" t="s">
        <v>689</v>
      </c>
      <c r="K352" s="83"/>
      <c r="L352" s="83"/>
      <c r="M352" s="83" t="str">
        <f t="shared" si="5"/>
        <v xml:space="preserve">. </v>
      </c>
      <c r="N352" s="70"/>
      <c r="O352" s="92"/>
      <c r="P352" s="70" t="s">
        <v>103</v>
      </c>
      <c r="Q352" s="92"/>
      <c r="R352" s="70" t="s">
        <v>68</v>
      </c>
      <c r="S352" s="92"/>
      <c r="T352" s="70"/>
      <c r="U352" s="92"/>
      <c r="V352" s="70"/>
      <c r="W352" s="92"/>
      <c r="X352" s="17" t="s">
        <v>115</v>
      </c>
      <c r="Y352" s="17" t="s">
        <v>229</v>
      </c>
      <c r="Z352" s="17" t="s">
        <v>229</v>
      </c>
      <c r="AA352" s="17" t="s">
        <v>670</v>
      </c>
    </row>
    <row r="353" spans="1:27" ht="60" customHeight="1" x14ac:dyDescent="0.2">
      <c r="A353" s="20" t="s">
        <v>26</v>
      </c>
      <c r="B353" s="63" t="s">
        <v>1054</v>
      </c>
      <c r="C353" s="5" t="s">
        <v>28</v>
      </c>
      <c r="D353" s="62" t="s">
        <v>28</v>
      </c>
      <c r="E353" s="70">
        <v>2</v>
      </c>
      <c r="F353" s="64" t="s">
        <v>651</v>
      </c>
      <c r="G353" s="178" t="s">
        <v>690</v>
      </c>
      <c r="H353" s="71"/>
      <c r="I353" s="71" t="s">
        <v>1278</v>
      </c>
      <c r="J353" s="71" t="s">
        <v>692</v>
      </c>
      <c r="K353" s="83"/>
      <c r="L353" s="83"/>
      <c r="M353" s="83" t="str">
        <f t="shared" si="5"/>
        <v xml:space="preserve">. </v>
      </c>
      <c r="N353" s="70" t="s">
        <v>444</v>
      </c>
      <c r="O353" s="92"/>
      <c r="P353" s="70" t="s">
        <v>66</v>
      </c>
      <c r="Q353" s="92"/>
      <c r="R353" s="70"/>
      <c r="S353" s="92"/>
      <c r="T353" s="70"/>
      <c r="U353" s="92"/>
      <c r="V353" s="70" t="s">
        <v>693</v>
      </c>
      <c r="W353" s="92"/>
      <c r="X353" s="17" t="s">
        <v>115</v>
      </c>
      <c r="Y353" s="17" t="s">
        <v>229</v>
      </c>
      <c r="Z353" s="17" t="s">
        <v>229</v>
      </c>
      <c r="AA353" s="17" t="s">
        <v>694</v>
      </c>
    </row>
    <row r="354" spans="1:27" ht="60" customHeight="1" x14ac:dyDescent="0.2">
      <c r="A354" s="20" t="s">
        <v>26</v>
      </c>
      <c r="B354" s="63" t="s">
        <v>1054</v>
      </c>
      <c r="C354" s="5" t="s">
        <v>28</v>
      </c>
      <c r="D354" s="62" t="s">
        <v>28</v>
      </c>
      <c r="E354" s="70">
        <v>2</v>
      </c>
      <c r="F354" s="64"/>
      <c r="G354" s="214" t="s">
        <v>690</v>
      </c>
      <c r="H354" s="71" t="s">
        <v>206</v>
      </c>
      <c r="I354" s="71" t="s">
        <v>1279</v>
      </c>
      <c r="J354" s="71" t="s">
        <v>696</v>
      </c>
      <c r="K354" s="83"/>
      <c r="L354" s="83"/>
      <c r="M354" s="83" t="str">
        <f t="shared" si="5"/>
        <v xml:space="preserve">. </v>
      </c>
      <c r="N354" s="70"/>
      <c r="O354" s="92"/>
      <c r="P354" s="70" t="s">
        <v>33</v>
      </c>
      <c r="Q354" s="92"/>
      <c r="R354" s="70" t="s">
        <v>146</v>
      </c>
      <c r="S354" s="92"/>
      <c r="T354" s="70"/>
      <c r="U354" s="92"/>
      <c r="V354" s="70" t="s">
        <v>209</v>
      </c>
      <c r="W354" s="92"/>
      <c r="X354" s="17" t="s">
        <v>115</v>
      </c>
      <c r="Y354" s="17" t="s">
        <v>229</v>
      </c>
      <c r="Z354" s="17" t="s">
        <v>229</v>
      </c>
      <c r="AA354" s="17" t="s">
        <v>211</v>
      </c>
    </row>
    <row r="355" spans="1:27" ht="60" customHeight="1" x14ac:dyDescent="0.2">
      <c r="A355" s="20" t="s">
        <v>26</v>
      </c>
      <c r="B355" s="63" t="s">
        <v>1054</v>
      </c>
      <c r="C355" s="5" t="s">
        <v>28</v>
      </c>
      <c r="D355" s="62" t="s">
        <v>28</v>
      </c>
      <c r="E355" s="70">
        <v>2</v>
      </c>
      <c r="F355" s="64" t="s">
        <v>651</v>
      </c>
      <c r="G355" s="214" t="s">
        <v>690</v>
      </c>
      <c r="H355" s="71" t="s">
        <v>386</v>
      </c>
      <c r="I355" s="71" t="s">
        <v>1280</v>
      </c>
      <c r="J355" s="71" t="s">
        <v>698</v>
      </c>
      <c r="K355" s="83"/>
      <c r="L355" s="83"/>
      <c r="M355" s="83" t="str">
        <f t="shared" si="5"/>
        <v xml:space="preserve">. </v>
      </c>
      <c r="N355" s="70"/>
      <c r="O355" s="92"/>
      <c r="P355" s="70" t="s">
        <v>33</v>
      </c>
      <c r="Q355" s="92"/>
      <c r="R355" s="70" t="s">
        <v>660</v>
      </c>
      <c r="S355" s="92"/>
      <c r="T355" s="70" t="s">
        <v>699</v>
      </c>
      <c r="U355" s="92"/>
      <c r="V355" s="70"/>
      <c r="W355" s="92"/>
      <c r="X355" s="17" t="s">
        <v>115</v>
      </c>
      <c r="Y355" s="17" t="s">
        <v>229</v>
      </c>
      <c r="Z355" s="17" t="s">
        <v>229</v>
      </c>
      <c r="AA355" s="17" t="s">
        <v>1281</v>
      </c>
    </row>
    <row r="356" spans="1:27" ht="60" customHeight="1" x14ac:dyDescent="0.2">
      <c r="A356" s="20" t="s">
        <v>26</v>
      </c>
      <c r="B356" s="63" t="s">
        <v>1054</v>
      </c>
      <c r="C356" s="5" t="s">
        <v>28</v>
      </c>
      <c r="D356" s="62" t="s">
        <v>28</v>
      </c>
      <c r="E356" s="70">
        <v>2</v>
      </c>
      <c r="F356" s="64" t="s">
        <v>651</v>
      </c>
      <c r="G356" s="214" t="s">
        <v>690</v>
      </c>
      <c r="H356" s="71" t="s">
        <v>180</v>
      </c>
      <c r="I356" s="71" t="s">
        <v>1282</v>
      </c>
      <c r="J356" s="71" t="s">
        <v>702</v>
      </c>
      <c r="K356" s="83"/>
      <c r="L356" s="83"/>
      <c r="M356" s="83" t="str">
        <f t="shared" si="5"/>
        <v xml:space="preserve">. </v>
      </c>
      <c r="N356" s="70"/>
      <c r="O356" s="92"/>
      <c r="P356" s="70" t="s">
        <v>33</v>
      </c>
      <c r="Q356" s="92"/>
      <c r="R356" s="70" t="s">
        <v>258</v>
      </c>
      <c r="S356" s="92"/>
      <c r="T356" s="70"/>
      <c r="U356" s="92"/>
      <c r="V356" s="70" t="s">
        <v>665</v>
      </c>
      <c r="W356" s="92"/>
      <c r="X356" s="17" t="s">
        <v>115</v>
      </c>
      <c r="Y356" s="17" t="s">
        <v>229</v>
      </c>
      <c r="Z356" s="17" t="s">
        <v>229</v>
      </c>
      <c r="AA356" s="17" t="s">
        <v>703</v>
      </c>
    </row>
    <row r="357" spans="1:27" ht="60" customHeight="1" x14ac:dyDescent="0.2">
      <c r="A357" s="20" t="s">
        <v>26</v>
      </c>
      <c r="B357" s="63" t="s">
        <v>1054</v>
      </c>
      <c r="C357" s="5" t="s">
        <v>28</v>
      </c>
      <c r="D357" s="62" t="s">
        <v>28</v>
      </c>
      <c r="E357" s="70">
        <v>2</v>
      </c>
      <c r="F357" s="64"/>
      <c r="G357" s="178" t="s">
        <v>704</v>
      </c>
      <c r="H357" s="71"/>
      <c r="I357" s="71" t="s">
        <v>1283</v>
      </c>
      <c r="J357" s="71" t="s">
        <v>706</v>
      </c>
      <c r="K357" s="83"/>
      <c r="L357" s="83"/>
      <c r="M357" s="83" t="str">
        <f t="shared" si="5"/>
        <v xml:space="preserve">. </v>
      </c>
      <c r="N357" s="70" t="s">
        <v>32</v>
      </c>
      <c r="O357" s="92"/>
      <c r="P357" s="70" t="s">
        <v>66</v>
      </c>
      <c r="Q357" s="92"/>
      <c r="R357" s="70"/>
      <c r="S357" s="92"/>
      <c r="T357" s="70"/>
      <c r="U357" s="92"/>
      <c r="V357" s="70" t="s">
        <v>707</v>
      </c>
      <c r="W357" s="92"/>
      <c r="X357" s="17" t="s">
        <v>115</v>
      </c>
      <c r="Y357" s="17" t="s">
        <v>435</v>
      </c>
      <c r="Z357" s="17" t="s">
        <v>435</v>
      </c>
      <c r="AA357" s="17" t="s">
        <v>708</v>
      </c>
    </row>
    <row r="358" spans="1:27" ht="60" customHeight="1" x14ac:dyDescent="0.2">
      <c r="A358" s="20" t="s">
        <v>26</v>
      </c>
      <c r="B358" s="63" t="s">
        <v>1054</v>
      </c>
      <c r="C358" s="5" t="s">
        <v>28</v>
      </c>
      <c r="D358" s="62" t="s">
        <v>28</v>
      </c>
      <c r="E358" s="70">
        <v>2</v>
      </c>
      <c r="F358" s="64" t="s">
        <v>710</v>
      </c>
      <c r="G358" s="214" t="s">
        <v>704</v>
      </c>
      <c r="H358" s="97" t="s">
        <v>180</v>
      </c>
      <c r="I358" s="71" t="s">
        <v>1284</v>
      </c>
      <c r="J358" s="71" t="s">
        <v>712</v>
      </c>
      <c r="K358" s="83" t="s">
        <v>31</v>
      </c>
      <c r="L358" s="83" t="s">
        <v>713</v>
      </c>
      <c r="M358" s="83" t="str">
        <f t="shared" si="5"/>
        <v>MESSAGE - HEADER. Commercial Reference Number</v>
      </c>
      <c r="N358" s="70"/>
      <c r="O358" s="92"/>
      <c r="P358" s="70" t="s">
        <v>33</v>
      </c>
      <c r="Q358" s="92" t="s">
        <v>66</v>
      </c>
      <c r="R358" s="70" t="s">
        <v>258</v>
      </c>
      <c r="S358" s="92" t="s">
        <v>258</v>
      </c>
      <c r="T358" s="70"/>
      <c r="U358" s="92"/>
      <c r="V358" s="70" t="s">
        <v>81</v>
      </c>
      <c r="W358" s="92"/>
      <c r="X358" s="17" t="s">
        <v>36</v>
      </c>
      <c r="Y358" s="17" t="s">
        <v>37</v>
      </c>
      <c r="Z358" s="17" t="s">
        <v>38</v>
      </c>
      <c r="AA358" s="17" t="s">
        <v>715</v>
      </c>
    </row>
    <row r="359" spans="1:27" ht="60" customHeight="1" x14ac:dyDescent="0.2">
      <c r="A359" s="20" t="s">
        <v>26</v>
      </c>
      <c r="B359" s="63" t="s">
        <v>1054</v>
      </c>
      <c r="C359" s="5" t="s">
        <v>28</v>
      </c>
      <c r="D359" s="62" t="s">
        <v>28</v>
      </c>
      <c r="E359" s="70">
        <v>2</v>
      </c>
      <c r="F359" s="64"/>
      <c r="G359" s="178" t="s">
        <v>1285</v>
      </c>
      <c r="H359" s="71"/>
      <c r="I359" s="71" t="s">
        <v>1286</v>
      </c>
      <c r="J359" s="71" t="s">
        <v>1287</v>
      </c>
      <c r="K359" s="83"/>
      <c r="L359" s="83"/>
      <c r="M359" s="83" t="str">
        <f t="shared" si="5"/>
        <v xml:space="preserve">. </v>
      </c>
      <c r="N359" s="70" t="s">
        <v>201</v>
      </c>
      <c r="O359" s="92"/>
      <c r="P359" s="70" t="s">
        <v>103</v>
      </c>
      <c r="Q359" s="92"/>
      <c r="R359" s="70"/>
      <c r="S359" s="92"/>
      <c r="T359" s="70"/>
      <c r="U359" s="92"/>
      <c r="V359" s="70" t="s">
        <v>1288</v>
      </c>
      <c r="W359" s="92"/>
      <c r="X359" s="17" t="s">
        <v>115</v>
      </c>
      <c r="Y359" s="17" t="s">
        <v>264</v>
      </c>
      <c r="Z359" s="17" t="s">
        <v>264</v>
      </c>
      <c r="AA359" s="17"/>
    </row>
    <row r="360" spans="1:27" ht="60" customHeight="1" x14ac:dyDescent="0.2">
      <c r="A360" s="20" t="s">
        <v>26</v>
      </c>
      <c r="B360" s="63" t="s">
        <v>1054</v>
      </c>
      <c r="C360" s="5" t="s">
        <v>28</v>
      </c>
      <c r="D360" s="62" t="s">
        <v>28</v>
      </c>
      <c r="E360" s="70">
        <v>2</v>
      </c>
      <c r="F360" s="64"/>
      <c r="G360" s="214" t="s">
        <v>1285</v>
      </c>
      <c r="H360" s="71" t="s">
        <v>206</v>
      </c>
      <c r="I360" s="71" t="s">
        <v>1289</v>
      </c>
      <c r="J360" s="71" t="s">
        <v>1290</v>
      </c>
      <c r="K360" s="83"/>
      <c r="L360" s="83"/>
      <c r="M360" s="83" t="str">
        <f t="shared" si="5"/>
        <v xml:space="preserve">. </v>
      </c>
      <c r="N360" s="70"/>
      <c r="O360" s="92"/>
      <c r="P360" s="70" t="s">
        <v>33</v>
      </c>
      <c r="Q360" s="92"/>
      <c r="R360" s="70" t="s">
        <v>146</v>
      </c>
      <c r="S360" s="92"/>
      <c r="T360" s="70"/>
      <c r="U360" s="92"/>
      <c r="V360" s="70" t="s">
        <v>209</v>
      </c>
      <c r="W360" s="92"/>
      <c r="X360" s="17" t="s">
        <v>115</v>
      </c>
      <c r="Y360" s="17" t="s">
        <v>210</v>
      </c>
      <c r="Z360" s="17" t="s">
        <v>117</v>
      </c>
      <c r="AA360" s="17" t="s">
        <v>211</v>
      </c>
    </row>
    <row r="361" spans="1:27" ht="60" customHeight="1" x14ac:dyDescent="0.2">
      <c r="A361" s="20" t="s">
        <v>26</v>
      </c>
      <c r="B361" s="63" t="s">
        <v>1054</v>
      </c>
      <c r="C361" s="5" t="s">
        <v>28</v>
      </c>
      <c r="D361" s="62" t="s">
        <v>28</v>
      </c>
      <c r="E361" s="70">
        <v>2</v>
      </c>
      <c r="F361" s="64"/>
      <c r="G361" s="214" t="s">
        <v>1285</v>
      </c>
      <c r="H361" s="71" t="s">
        <v>287</v>
      </c>
      <c r="I361" s="71" t="s">
        <v>1291</v>
      </c>
      <c r="J361" s="71" t="s">
        <v>1292</v>
      </c>
      <c r="K361" s="83"/>
      <c r="L361" s="83"/>
      <c r="M361" s="83" t="str">
        <f t="shared" si="5"/>
        <v xml:space="preserve">. </v>
      </c>
      <c r="N361" s="70"/>
      <c r="O361" s="92"/>
      <c r="P361" s="70" t="s">
        <v>33</v>
      </c>
      <c r="Q361" s="92"/>
      <c r="R361" s="70" t="s">
        <v>104</v>
      </c>
      <c r="S361" s="92"/>
      <c r="T361" s="70" t="s">
        <v>1293</v>
      </c>
      <c r="U361" s="92"/>
      <c r="V361" s="70"/>
      <c r="W361" s="92"/>
      <c r="X361" s="17" t="s">
        <v>115</v>
      </c>
      <c r="Y361" s="17" t="s">
        <v>37</v>
      </c>
      <c r="Z361" s="17" t="s">
        <v>38</v>
      </c>
      <c r="AA361" s="17"/>
    </row>
    <row r="362" spans="1:27" ht="60" customHeight="1" x14ac:dyDescent="0.2">
      <c r="A362" s="20" t="s">
        <v>26</v>
      </c>
      <c r="B362" s="63" t="s">
        <v>1054</v>
      </c>
      <c r="C362" s="5" t="s">
        <v>28</v>
      </c>
      <c r="D362" s="62" t="s">
        <v>28</v>
      </c>
      <c r="E362" s="70">
        <v>2</v>
      </c>
      <c r="F362" s="64"/>
      <c r="G362" s="214" t="s">
        <v>1285</v>
      </c>
      <c r="H362" s="71" t="s">
        <v>1294</v>
      </c>
      <c r="I362" s="71" t="s">
        <v>1295</v>
      </c>
      <c r="J362" s="71" t="s">
        <v>1296</v>
      </c>
      <c r="K362" s="83"/>
      <c r="L362" s="83"/>
      <c r="M362" s="83" t="str">
        <f t="shared" si="5"/>
        <v xml:space="preserve">. </v>
      </c>
      <c r="N362" s="70"/>
      <c r="O362" s="92"/>
      <c r="P362" s="70" t="s">
        <v>33</v>
      </c>
      <c r="Q362" s="92"/>
      <c r="R362" s="70" t="s">
        <v>305</v>
      </c>
      <c r="S362" s="92"/>
      <c r="T362" s="70"/>
      <c r="U362" s="92"/>
      <c r="V362" s="70"/>
      <c r="W362" s="92"/>
      <c r="X362" s="17" t="s">
        <v>115</v>
      </c>
      <c r="Y362" s="17" t="s">
        <v>37</v>
      </c>
      <c r="Z362" s="17" t="s">
        <v>38</v>
      </c>
      <c r="AA362" s="17"/>
    </row>
    <row r="363" spans="1:27" ht="60" customHeight="1" x14ac:dyDescent="0.2">
      <c r="A363" s="20" t="s">
        <v>26</v>
      </c>
      <c r="B363" s="63" t="s">
        <v>1054</v>
      </c>
      <c r="C363" s="5" t="s">
        <v>28</v>
      </c>
      <c r="D363" s="62" t="s">
        <v>28</v>
      </c>
      <c r="E363" s="70">
        <v>3</v>
      </c>
      <c r="F363" s="64"/>
      <c r="G363" s="178" t="s">
        <v>1297</v>
      </c>
      <c r="H363" s="71"/>
      <c r="I363" s="71" t="s">
        <v>1298</v>
      </c>
      <c r="J363" s="71" t="s">
        <v>1299</v>
      </c>
      <c r="K363" s="83"/>
      <c r="L363" s="83"/>
      <c r="M363" s="83" t="str">
        <f t="shared" si="5"/>
        <v xml:space="preserve">. </v>
      </c>
      <c r="N363" s="70" t="s">
        <v>32</v>
      </c>
      <c r="O363" s="92"/>
      <c r="P363" s="70" t="s">
        <v>103</v>
      </c>
      <c r="Q363" s="92"/>
      <c r="R363" s="70"/>
      <c r="S363" s="92"/>
      <c r="T363" s="70"/>
      <c r="U363" s="92"/>
      <c r="V363" s="70"/>
      <c r="W363" s="92"/>
      <c r="X363" s="17" t="s">
        <v>115</v>
      </c>
      <c r="Y363" s="17" t="s">
        <v>264</v>
      </c>
      <c r="Z363" s="17" t="s">
        <v>264</v>
      </c>
      <c r="AA363" s="17"/>
    </row>
    <row r="364" spans="1:27" ht="60" customHeight="1" x14ac:dyDescent="0.2">
      <c r="A364" s="20" t="s">
        <v>26</v>
      </c>
      <c r="B364" s="63" t="s">
        <v>1054</v>
      </c>
      <c r="C364" s="5" t="s">
        <v>28</v>
      </c>
      <c r="D364" s="62" t="s">
        <v>28</v>
      </c>
      <c r="E364" s="70">
        <v>3</v>
      </c>
      <c r="F364" s="64"/>
      <c r="G364" s="214" t="s">
        <v>1297</v>
      </c>
      <c r="H364" s="71" t="s">
        <v>1300</v>
      </c>
      <c r="I364" s="71" t="s">
        <v>1301</v>
      </c>
      <c r="J364" s="71" t="s">
        <v>1302</v>
      </c>
      <c r="K364" s="83"/>
      <c r="L364" s="83"/>
      <c r="M364" s="83" t="str">
        <f t="shared" si="5"/>
        <v xml:space="preserve">. </v>
      </c>
      <c r="N364" s="70"/>
      <c r="O364" s="92"/>
      <c r="P364" s="70" t="s">
        <v>33</v>
      </c>
      <c r="Q364" s="92"/>
      <c r="R364" s="70" t="s">
        <v>79</v>
      </c>
      <c r="S364" s="92"/>
      <c r="T364" s="70"/>
      <c r="U364" s="92"/>
      <c r="V364" s="70" t="s">
        <v>81</v>
      </c>
      <c r="W364" s="92"/>
      <c r="X364" s="17" t="s">
        <v>115</v>
      </c>
      <c r="Y364" s="17" t="s">
        <v>37</v>
      </c>
      <c r="Z364" s="17" t="s">
        <v>38</v>
      </c>
      <c r="AA364" s="17"/>
    </row>
    <row r="365" spans="1:27" ht="60" customHeight="1" x14ac:dyDescent="0.2">
      <c r="A365" s="20" t="s">
        <v>26</v>
      </c>
      <c r="B365" s="63" t="s">
        <v>1054</v>
      </c>
      <c r="C365" s="5" t="s">
        <v>28</v>
      </c>
      <c r="D365" s="62" t="s">
        <v>28</v>
      </c>
      <c r="E365" s="70">
        <v>3</v>
      </c>
      <c r="F365" s="64"/>
      <c r="G365" s="214" t="s">
        <v>1297</v>
      </c>
      <c r="H365" s="71" t="s">
        <v>1303</v>
      </c>
      <c r="I365" s="71" t="s">
        <v>1304</v>
      </c>
      <c r="J365" s="71" t="s">
        <v>1305</v>
      </c>
      <c r="K365" s="83"/>
      <c r="L365" s="83"/>
      <c r="M365" s="83" t="str">
        <f t="shared" si="5"/>
        <v xml:space="preserve">. </v>
      </c>
      <c r="N365" s="70"/>
      <c r="O365" s="92"/>
      <c r="P365" s="70" t="s">
        <v>33</v>
      </c>
      <c r="Q365" s="92"/>
      <c r="R365" s="70" t="s">
        <v>68</v>
      </c>
      <c r="S365" s="92"/>
      <c r="T365" s="70"/>
      <c r="U365" s="92"/>
      <c r="V365" s="70"/>
      <c r="W365" s="92"/>
      <c r="X365" s="17" t="s">
        <v>115</v>
      </c>
      <c r="Y365" s="17" t="s">
        <v>37</v>
      </c>
      <c r="Z365" s="17" t="s">
        <v>38</v>
      </c>
      <c r="AA365" s="17"/>
    </row>
    <row r="366" spans="1:27" ht="60" customHeight="1" x14ac:dyDescent="0.2">
      <c r="A366" s="20" t="s">
        <v>26</v>
      </c>
      <c r="B366" s="63" t="s">
        <v>1054</v>
      </c>
      <c r="C366" s="5" t="s">
        <v>28</v>
      </c>
      <c r="D366" s="62" t="s">
        <v>28</v>
      </c>
      <c r="E366" s="70">
        <v>3</v>
      </c>
      <c r="F366" s="64"/>
      <c r="G366" s="214" t="s">
        <v>1297</v>
      </c>
      <c r="H366" s="71" t="s">
        <v>1306</v>
      </c>
      <c r="I366" s="71" t="s">
        <v>1307</v>
      </c>
      <c r="J366" s="71" t="s">
        <v>1308</v>
      </c>
      <c r="K366" s="83"/>
      <c r="L366" s="83"/>
      <c r="M366" s="83" t="str">
        <f t="shared" si="5"/>
        <v xml:space="preserve">. </v>
      </c>
      <c r="N366" s="70"/>
      <c r="O366" s="92"/>
      <c r="P366" s="70" t="s">
        <v>33</v>
      </c>
      <c r="Q366" s="92"/>
      <c r="R366" s="70" t="s">
        <v>68</v>
      </c>
      <c r="S366" s="92"/>
      <c r="T366" s="70"/>
      <c r="U366" s="92"/>
      <c r="V366" s="70"/>
      <c r="W366" s="92"/>
      <c r="X366" s="17" t="s">
        <v>115</v>
      </c>
      <c r="Y366" s="17" t="s">
        <v>37</v>
      </c>
      <c r="Z366" s="17" t="s">
        <v>38</v>
      </c>
      <c r="AA366" s="17"/>
    </row>
    <row r="367" spans="1:27" ht="60" customHeight="1" x14ac:dyDescent="0.2">
      <c r="A367" s="20" t="s">
        <v>26</v>
      </c>
      <c r="B367" s="63" t="s">
        <v>1054</v>
      </c>
      <c r="C367" s="5" t="s">
        <v>28</v>
      </c>
      <c r="D367" s="62" t="s">
        <v>28</v>
      </c>
      <c r="E367" s="70">
        <v>3</v>
      </c>
      <c r="F367" s="64"/>
      <c r="G367" s="214" t="s">
        <v>1297</v>
      </c>
      <c r="H367" s="71" t="s">
        <v>279</v>
      </c>
      <c r="I367" s="71" t="s">
        <v>1309</v>
      </c>
      <c r="J367" s="71" t="s">
        <v>1310</v>
      </c>
      <c r="K367" s="83"/>
      <c r="L367" s="83"/>
      <c r="M367" s="83" t="str">
        <f t="shared" si="5"/>
        <v xml:space="preserve">. </v>
      </c>
      <c r="N367" s="70"/>
      <c r="O367" s="92"/>
      <c r="P367" s="70" t="s">
        <v>33</v>
      </c>
      <c r="Q367" s="92"/>
      <c r="R367" s="70" t="s">
        <v>94</v>
      </c>
      <c r="S367" s="92"/>
      <c r="T367" s="70" t="s">
        <v>1311</v>
      </c>
      <c r="U367" s="92"/>
      <c r="V367" s="70"/>
      <c r="W367" s="92"/>
      <c r="X367" s="17" t="s">
        <v>115</v>
      </c>
      <c r="Y367" s="17" t="s">
        <v>37</v>
      </c>
      <c r="Z367" s="17" t="s">
        <v>38</v>
      </c>
      <c r="AA367" s="17"/>
    </row>
    <row r="368" spans="1:27" ht="60" customHeight="1" x14ac:dyDescent="0.2">
      <c r="A368" s="20" t="s">
        <v>26</v>
      </c>
      <c r="B368" s="63" t="s">
        <v>1054</v>
      </c>
      <c r="C368" s="5" t="s">
        <v>28</v>
      </c>
      <c r="D368" s="62" t="s">
        <v>28</v>
      </c>
      <c r="E368" s="70">
        <v>3</v>
      </c>
      <c r="F368" s="64"/>
      <c r="G368" s="178" t="s">
        <v>1312</v>
      </c>
      <c r="H368" s="71"/>
      <c r="I368" s="71" t="s">
        <v>1313</v>
      </c>
      <c r="J368" s="71" t="s">
        <v>1314</v>
      </c>
      <c r="K368" s="83"/>
      <c r="L368" s="83"/>
      <c r="M368" s="83" t="str">
        <f t="shared" si="5"/>
        <v xml:space="preserve">. </v>
      </c>
      <c r="N368" s="70" t="s">
        <v>32</v>
      </c>
      <c r="O368" s="92"/>
      <c r="P368" s="70" t="s">
        <v>33</v>
      </c>
      <c r="Q368" s="92"/>
      <c r="R368" s="70"/>
      <c r="S368" s="92"/>
      <c r="T368" s="70"/>
      <c r="U368" s="92"/>
      <c r="V368" s="70"/>
      <c r="W368" s="92"/>
      <c r="X368" s="17" t="s">
        <v>115</v>
      </c>
      <c r="Y368" s="17" t="s">
        <v>37</v>
      </c>
      <c r="Z368" s="17" t="s">
        <v>38</v>
      </c>
      <c r="AA368" s="17"/>
    </row>
    <row r="369" spans="1:27" ht="60" customHeight="1" x14ac:dyDescent="0.2">
      <c r="A369" s="20" t="s">
        <v>26</v>
      </c>
      <c r="B369" s="199" t="s">
        <v>1054</v>
      </c>
      <c r="C369" s="5" t="s">
        <v>28</v>
      </c>
      <c r="D369" s="62" t="s">
        <v>28</v>
      </c>
      <c r="E369" s="70">
        <v>3</v>
      </c>
      <c r="F369" s="64"/>
      <c r="G369" s="180" t="s">
        <v>1312</v>
      </c>
      <c r="H369" s="126" t="s">
        <v>1315</v>
      </c>
      <c r="I369" s="71" t="s">
        <v>1316</v>
      </c>
      <c r="J369" s="71" t="s">
        <v>1317</v>
      </c>
      <c r="K369" s="83"/>
      <c r="L369" s="83"/>
      <c r="M369" s="83" t="str">
        <f t="shared" si="5"/>
        <v xml:space="preserve">. </v>
      </c>
      <c r="N369" s="70"/>
      <c r="O369" s="92"/>
      <c r="P369" s="19" t="s">
        <v>33</v>
      </c>
      <c r="Q369" s="92"/>
      <c r="R369" s="125" t="s">
        <v>134</v>
      </c>
      <c r="S369" s="92"/>
      <c r="T369" s="15" t="s">
        <v>1318</v>
      </c>
      <c r="U369" s="92"/>
      <c r="V369" s="68"/>
      <c r="W369" s="92"/>
      <c r="X369" s="17" t="s">
        <v>115</v>
      </c>
      <c r="Y369" s="17" t="s">
        <v>1319</v>
      </c>
      <c r="Z369" s="17" t="s">
        <v>117</v>
      </c>
      <c r="AA369" s="17"/>
    </row>
    <row r="370" spans="1:27" ht="60" customHeight="1" x14ac:dyDescent="0.2">
      <c r="A370" s="20" t="s">
        <v>26</v>
      </c>
      <c r="B370" s="63" t="s">
        <v>1054</v>
      </c>
      <c r="C370" s="5" t="s">
        <v>28</v>
      </c>
      <c r="D370" s="62" t="s">
        <v>28</v>
      </c>
      <c r="E370" s="70">
        <v>3</v>
      </c>
      <c r="F370" s="64"/>
      <c r="G370" s="214" t="s">
        <v>1312</v>
      </c>
      <c r="H370" s="71" t="s">
        <v>601</v>
      </c>
      <c r="I370" s="71" t="s">
        <v>1320</v>
      </c>
      <c r="J370" s="71" t="s">
        <v>1321</v>
      </c>
      <c r="K370" s="83"/>
      <c r="L370" s="83"/>
      <c r="M370" s="83" t="str">
        <f t="shared" si="5"/>
        <v xml:space="preserve">. </v>
      </c>
      <c r="N370" s="70"/>
      <c r="O370" s="92"/>
      <c r="P370" s="70" t="s">
        <v>66</v>
      </c>
      <c r="Q370" s="92"/>
      <c r="R370" s="70" t="s">
        <v>244</v>
      </c>
      <c r="S370" s="92"/>
      <c r="T370" s="70" t="s">
        <v>1322</v>
      </c>
      <c r="U370" s="92"/>
      <c r="V370" s="68" t="s">
        <v>1323</v>
      </c>
      <c r="W370" s="92"/>
      <c r="X370" s="17" t="s">
        <v>115</v>
      </c>
      <c r="Y370" s="17" t="s">
        <v>37</v>
      </c>
      <c r="Z370" s="17" t="s">
        <v>38</v>
      </c>
      <c r="AA370" s="17"/>
    </row>
    <row r="371" spans="1:27" ht="60" customHeight="1" x14ac:dyDescent="0.2">
      <c r="A371" s="20" t="s">
        <v>26</v>
      </c>
      <c r="B371" s="63" t="s">
        <v>1054</v>
      </c>
      <c r="C371" s="5" t="s">
        <v>28</v>
      </c>
      <c r="D371" s="62" t="s">
        <v>28</v>
      </c>
      <c r="E371" s="70">
        <v>3</v>
      </c>
      <c r="F371" s="64"/>
      <c r="G371" s="214" t="s">
        <v>1312</v>
      </c>
      <c r="H371" s="71" t="s">
        <v>279</v>
      </c>
      <c r="I371" s="71" t="s">
        <v>1324</v>
      </c>
      <c r="J371" s="71" t="s">
        <v>1325</v>
      </c>
      <c r="K371" s="83"/>
      <c r="L371" s="83"/>
      <c r="M371" s="83" t="str">
        <f t="shared" si="5"/>
        <v xml:space="preserve">. </v>
      </c>
      <c r="N371" s="70"/>
      <c r="O371" s="92"/>
      <c r="P371" s="70" t="s">
        <v>33</v>
      </c>
      <c r="Q371" s="92"/>
      <c r="R371" s="70" t="s">
        <v>94</v>
      </c>
      <c r="S371" s="92"/>
      <c r="T371" s="70" t="s">
        <v>1311</v>
      </c>
      <c r="U371" s="92"/>
      <c r="V371" s="68"/>
      <c r="W371" s="92"/>
      <c r="X371" s="17" t="s">
        <v>115</v>
      </c>
      <c r="Y371" s="17" t="s">
        <v>37</v>
      </c>
      <c r="Z371" s="17" t="s">
        <v>38</v>
      </c>
      <c r="AA371" s="17"/>
    </row>
    <row r="372" spans="1:27" ht="60" customHeight="1" x14ac:dyDescent="0.2">
      <c r="A372" s="20" t="s">
        <v>26</v>
      </c>
      <c r="B372" s="63" t="s">
        <v>1054</v>
      </c>
      <c r="C372" s="5" t="s">
        <v>28</v>
      </c>
      <c r="D372" s="62" t="s">
        <v>28</v>
      </c>
      <c r="E372" s="70">
        <v>4</v>
      </c>
      <c r="F372" s="64"/>
      <c r="G372" s="178" t="s">
        <v>1326</v>
      </c>
      <c r="H372" s="71"/>
      <c r="I372" s="71" t="s">
        <v>1327</v>
      </c>
      <c r="J372" s="71" t="s">
        <v>1328</v>
      </c>
      <c r="K372" s="83"/>
      <c r="L372" s="83"/>
      <c r="M372" s="83" t="str">
        <f t="shared" si="5"/>
        <v xml:space="preserve">. </v>
      </c>
      <c r="N372" s="70" t="s">
        <v>32</v>
      </c>
      <c r="O372" s="92"/>
      <c r="P372" s="70" t="s">
        <v>66</v>
      </c>
      <c r="Q372" s="92"/>
      <c r="R372" s="70"/>
      <c r="S372" s="92"/>
      <c r="T372" s="70"/>
      <c r="U372" s="92"/>
      <c r="V372" s="68" t="s">
        <v>1323</v>
      </c>
      <c r="W372" s="92"/>
      <c r="X372" s="17" t="s">
        <v>115</v>
      </c>
      <c r="Y372" s="17" t="s">
        <v>37</v>
      </c>
      <c r="Z372" s="17" t="s">
        <v>38</v>
      </c>
      <c r="AA372" s="17"/>
    </row>
    <row r="373" spans="1:27" ht="60" customHeight="1" x14ac:dyDescent="0.2">
      <c r="A373" s="20" t="s">
        <v>26</v>
      </c>
      <c r="B373" s="63" t="s">
        <v>1054</v>
      </c>
      <c r="C373" s="5" t="s">
        <v>28</v>
      </c>
      <c r="D373" s="62" t="s">
        <v>28</v>
      </c>
      <c r="E373" s="70">
        <v>4</v>
      </c>
      <c r="F373" s="64"/>
      <c r="G373" s="214" t="s">
        <v>1326</v>
      </c>
      <c r="H373" s="71" t="s">
        <v>1329</v>
      </c>
      <c r="I373" s="71" t="s">
        <v>1330</v>
      </c>
      <c r="J373" s="71" t="s">
        <v>1331</v>
      </c>
      <c r="K373" s="83"/>
      <c r="L373" s="83"/>
      <c r="M373" s="83" t="str">
        <f t="shared" si="5"/>
        <v xml:space="preserve">. </v>
      </c>
      <c r="N373" s="70"/>
      <c r="O373" s="92"/>
      <c r="P373" s="70" t="s">
        <v>33</v>
      </c>
      <c r="Q373" s="92"/>
      <c r="R373" s="70" t="s">
        <v>244</v>
      </c>
      <c r="S373" s="92"/>
      <c r="T373" s="70"/>
      <c r="U373" s="92"/>
      <c r="V373" s="68" t="s">
        <v>1332</v>
      </c>
      <c r="W373" s="92"/>
      <c r="X373" s="17" t="s">
        <v>115</v>
      </c>
      <c r="Y373" s="17" t="s">
        <v>37</v>
      </c>
      <c r="Z373" s="17" t="s">
        <v>38</v>
      </c>
      <c r="AA373" s="17"/>
    </row>
    <row r="374" spans="1:27" ht="60" customHeight="1" x14ac:dyDescent="0.2">
      <c r="A374" s="20" t="s">
        <v>26</v>
      </c>
      <c r="B374" s="63" t="s">
        <v>1054</v>
      </c>
      <c r="C374" s="5" t="s">
        <v>28</v>
      </c>
      <c r="D374" s="62" t="s">
        <v>28</v>
      </c>
      <c r="E374" s="70">
        <v>4</v>
      </c>
      <c r="F374" s="64"/>
      <c r="G374" s="214" t="s">
        <v>1326</v>
      </c>
      <c r="H374" s="71" t="s">
        <v>1333</v>
      </c>
      <c r="I374" s="71" t="s">
        <v>1334</v>
      </c>
      <c r="J374" s="71" t="s">
        <v>1335</v>
      </c>
      <c r="K374" s="83"/>
      <c r="L374" s="83"/>
      <c r="M374" s="83" t="str">
        <f t="shared" si="5"/>
        <v xml:space="preserve">. </v>
      </c>
      <c r="N374" s="70"/>
      <c r="O374" s="92"/>
      <c r="P374" s="70" t="s">
        <v>33</v>
      </c>
      <c r="Q374" s="92"/>
      <c r="R374" s="70" t="s">
        <v>244</v>
      </c>
      <c r="S374" s="92"/>
      <c r="T374" s="70"/>
      <c r="U374" s="92"/>
      <c r="V374" s="68" t="s">
        <v>1332</v>
      </c>
      <c r="W374" s="92"/>
      <c r="X374" s="17" t="s">
        <v>115</v>
      </c>
      <c r="Y374" s="17" t="s">
        <v>37</v>
      </c>
      <c r="Z374" s="17" t="s">
        <v>38</v>
      </c>
      <c r="AA374" s="17"/>
    </row>
    <row r="375" spans="1:27" ht="60" customHeight="1" x14ac:dyDescent="0.2">
      <c r="A375" s="20" t="s">
        <v>26</v>
      </c>
      <c r="B375" s="63" t="s">
        <v>1054</v>
      </c>
      <c r="C375" s="5" t="s">
        <v>28</v>
      </c>
      <c r="D375" s="62" t="s">
        <v>28</v>
      </c>
      <c r="E375" s="70">
        <v>4</v>
      </c>
      <c r="F375" s="64"/>
      <c r="G375" s="178" t="s">
        <v>745</v>
      </c>
      <c r="H375" s="71"/>
      <c r="I375" s="71" t="s">
        <v>1336</v>
      </c>
      <c r="J375" s="71" t="s">
        <v>263</v>
      </c>
      <c r="K375" s="83"/>
      <c r="L375" s="83"/>
      <c r="M375" s="83" t="str">
        <f t="shared" si="5"/>
        <v xml:space="preserve">. </v>
      </c>
      <c r="N375" s="70" t="s">
        <v>32</v>
      </c>
      <c r="O375" s="92"/>
      <c r="P375" s="70" t="s">
        <v>66</v>
      </c>
      <c r="Q375" s="92"/>
      <c r="R375" s="70"/>
      <c r="S375" s="92"/>
      <c r="T375" s="70"/>
      <c r="U375" s="92"/>
      <c r="V375" s="68" t="s">
        <v>1323</v>
      </c>
      <c r="W375" s="92"/>
      <c r="X375" s="17" t="s">
        <v>115</v>
      </c>
      <c r="Y375" s="17" t="s">
        <v>229</v>
      </c>
      <c r="Z375" s="17" t="s">
        <v>229</v>
      </c>
      <c r="AA375" s="17"/>
    </row>
    <row r="376" spans="1:27" ht="60" customHeight="1" x14ac:dyDescent="0.2">
      <c r="A376" s="20" t="s">
        <v>26</v>
      </c>
      <c r="B376" s="63" t="s">
        <v>1054</v>
      </c>
      <c r="C376" s="5" t="s">
        <v>28</v>
      </c>
      <c r="D376" s="62" t="s">
        <v>28</v>
      </c>
      <c r="E376" s="70">
        <v>4</v>
      </c>
      <c r="F376" s="64"/>
      <c r="G376" s="214" t="s">
        <v>745</v>
      </c>
      <c r="H376" s="71" t="s">
        <v>265</v>
      </c>
      <c r="I376" s="71" t="s">
        <v>1337</v>
      </c>
      <c r="J376" s="71" t="s">
        <v>267</v>
      </c>
      <c r="K376" s="83"/>
      <c r="L376" s="83"/>
      <c r="M376" s="83" t="str">
        <f t="shared" si="5"/>
        <v xml:space="preserve">. </v>
      </c>
      <c r="N376" s="70"/>
      <c r="O376" s="92"/>
      <c r="P376" s="70" t="s">
        <v>33</v>
      </c>
      <c r="Q376" s="92"/>
      <c r="R376" s="70" t="s">
        <v>258</v>
      </c>
      <c r="S376" s="92"/>
      <c r="T376" s="70"/>
      <c r="U376" s="92"/>
      <c r="V376" s="68"/>
      <c r="W376" s="92"/>
      <c r="X376" s="17" t="s">
        <v>115</v>
      </c>
      <c r="Y376" s="17" t="s">
        <v>229</v>
      </c>
      <c r="Z376" s="17" t="s">
        <v>229</v>
      </c>
      <c r="AA376" s="17"/>
    </row>
    <row r="377" spans="1:27" ht="60" customHeight="1" x14ac:dyDescent="0.2">
      <c r="A377" s="20" t="s">
        <v>26</v>
      </c>
      <c r="B377" s="63" t="s">
        <v>1054</v>
      </c>
      <c r="C377" s="5" t="s">
        <v>28</v>
      </c>
      <c r="D377" s="62" t="s">
        <v>28</v>
      </c>
      <c r="E377" s="70">
        <v>4</v>
      </c>
      <c r="F377" s="64"/>
      <c r="G377" s="214" t="s">
        <v>745</v>
      </c>
      <c r="H377" s="71" t="s">
        <v>269</v>
      </c>
      <c r="I377" s="71" t="s">
        <v>1338</v>
      </c>
      <c r="J377" s="71" t="s">
        <v>271</v>
      </c>
      <c r="K377" s="83"/>
      <c r="L377" s="83"/>
      <c r="M377" s="83" t="str">
        <f t="shared" si="5"/>
        <v xml:space="preserve">. </v>
      </c>
      <c r="N377" s="70"/>
      <c r="O377" s="92"/>
      <c r="P377" s="70" t="s">
        <v>66</v>
      </c>
      <c r="Q377" s="92"/>
      <c r="R377" s="70" t="s">
        <v>244</v>
      </c>
      <c r="S377" s="92"/>
      <c r="T377" s="70"/>
      <c r="U377" s="92"/>
      <c r="V377" s="68" t="s">
        <v>1339</v>
      </c>
      <c r="W377" s="92"/>
      <c r="X377" s="17" t="s">
        <v>115</v>
      </c>
      <c r="Y377" s="17" t="s">
        <v>229</v>
      </c>
      <c r="Z377" s="17" t="s">
        <v>229</v>
      </c>
      <c r="AA377" s="17"/>
    </row>
    <row r="378" spans="1:27" ht="60" customHeight="1" x14ac:dyDescent="0.2">
      <c r="A378" s="20" t="s">
        <v>26</v>
      </c>
      <c r="B378" s="63" t="s">
        <v>1054</v>
      </c>
      <c r="C378" s="5" t="s">
        <v>28</v>
      </c>
      <c r="D378" s="62" t="s">
        <v>28</v>
      </c>
      <c r="E378" s="70">
        <v>4</v>
      </c>
      <c r="F378" s="64"/>
      <c r="G378" s="214" t="s">
        <v>745</v>
      </c>
      <c r="H378" s="71" t="s">
        <v>276</v>
      </c>
      <c r="I378" s="71" t="s">
        <v>1340</v>
      </c>
      <c r="J378" s="71" t="s">
        <v>278</v>
      </c>
      <c r="K378" s="83"/>
      <c r="L378" s="83"/>
      <c r="M378" s="83" t="str">
        <f t="shared" si="5"/>
        <v xml:space="preserve">. </v>
      </c>
      <c r="N378" s="70"/>
      <c r="O378" s="92"/>
      <c r="P378" s="70" t="s">
        <v>33</v>
      </c>
      <c r="Q378" s="92"/>
      <c r="R378" s="70" t="s">
        <v>68</v>
      </c>
      <c r="S378" s="92"/>
      <c r="T378" s="70"/>
      <c r="U378" s="92"/>
      <c r="V378" s="68"/>
      <c r="W378" s="92"/>
      <c r="X378" s="17" t="s">
        <v>115</v>
      </c>
      <c r="Y378" s="17" t="s">
        <v>229</v>
      </c>
      <c r="Z378" s="17" t="s">
        <v>229</v>
      </c>
      <c r="AA378" s="17"/>
    </row>
    <row r="379" spans="1:27" ht="60" customHeight="1" x14ac:dyDescent="0.2">
      <c r="A379" s="20" t="s">
        <v>26</v>
      </c>
      <c r="B379" s="63" t="s">
        <v>1054</v>
      </c>
      <c r="C379" s="5" t="s">
        <v>28</v>
      </c>
      <c r="D379" s="62" t="s">
        <v>28</v>
      </c>
      <c r="E379" s="70">
        <v>3</v>
      </c>
      <c r="F379" s="64"/>
      <c r="G379" s="178" t="s">
        <v>1341</v>
      </c>
      <c r="H379" s="71"/>
      <c r="I379" s="71" t="s">
        <v>1342</v>
      </c>
      <c r="J379" s="71" t="s">
        <v>461</v>
      </c>
      <c r="K379" s="83"/>
      <c r="L379" s="83"/>
      <c r="M379" s="83" t="str">
        <f t="shared" si="5"/>
        <v xml:space="preserve">. </v>
      </c>
      <c r="N379" s="70" t="s">
        <v>463</v>
      </c>
      <c r="O379" s="92"/>
      <c r="P379" s="70" t="s">
        <v>66</v>
      </c>
      <c r="Q379" s="92"/>
      <c r="R379" s="70"/>
      <c r="S379" s="92"/>
      <c r="T379" s="70"/>
      <c r="U379" s="92"/>
      <c r="V379" s="68" t="s">
        <v>1343</v>
      </c>
      <c r="W379" s="92"/>
      <c r="X379" s="17" t="s">
        <v>115</v>
      </c>
      <c r="Y379" s="17" t="s">
        <v>37</v>
      </c>
      <c r="Z379" s="17" t="s">
        <v>38</v>
      </c>
      <c r="AA379" s="17"/>
    </row>
    <row r="380" spans="1:27" ht="60" customHeight="1" x14ac:dyDescent="0.2">
      <c r="A380" s="20" t="s">
        <v>26</v>
      </c>
      <c r="B380" s="63" t="s">
        <v>1054</v>
      </c>
      <c r="C380" s="5" t="s">
        <v>28</v>
      </c>
      <c r="D380" s="62" t="s">
        <v>28</v>
      </c>
      <c r="E380" s="70">
        <v>3</v>
      </c>
      <c r="F380" s="64"/>
      <c r="G380" s="214" t="s">
        <v>1341</v>
      </c>
      <c r="H380" s="71" t="s">
        <v>206</v>
      </c>
      <c r="I380" s="71" t="s">
        <v>1344</v>
      </c>
      <c r="J380" s="71" t="s">
        <v>468</v>
      </c>
      <c r="K380" s="83"/>
      <c r="L380" s="83"/>
      <c r="M380" s="83" t="str">
        <f t="shared" ref="M380:M449" si="6" xml:space="preserve"> CONCATENATE(K380,". ", L380)</f>
        <v xml:space="preserve">. </v>
      </c>
      <c r="N380" s="70"/>
      <c r="O380" s="92"/>
      <c r="P380" s="70" t="s">
        <v>33</v>
      </c>
      <c r="Q380" s="92"/>
      <c r="R380" s="70" t="s">
        <v>146</v>
      </c>
      <c r="S380" s="92"/>
      <c r="T380" s="70"/>
      <c r="U380" s="92"/>
      <c r="V380" s="68" t="s">
        <v>209</v>
      </c>
      <c r="W380" s="92"/>
      <c r="X380" s="17" t="s">
        <v>115</v>
      </c>
      <c r="Y380" s="17" t="s">
        <v>210</v>
      </c>
      <c r="Z380" s="17" t="s">
        <v>117</v>
      </c>
      <c r="AA380" s="17" t="s">
        <v>211</v>
      </c>
    </row>
    <row r="381" spans="1:27" ht="60" customHeight="1" x14ac:dyDescent="0.2">
      <c r="A381" s="20" t="s">
        <v>26</v>
      </c>
      <c r="B381" s="63" t="s">
        <v>1054</v>
      </c>
      <c r="C381" s="5" t="s">
        <v>28</v>
      </c>
      <c r="D381" s="62" t="s">
        <v>28</v>
      </c>
      <c r="E381" s="70">
        <v>3</v>
      </c>
      <c r="F381" s="64"/>
      <c r="G381" s="214" t="s">
        <v>1341</v>
      </c>
      <c r="H381" s="71" t="s">
        <v>470</v>
      </c>
      <c r="I381" s="71" t="s">
        <v>1345</v>
      </c>
      <c r="J381" s="71" t="s">
        <v>472</v>
      </c>
      <c r="K381" s="83"/>
      <c r="L381" s="83"/>
      <c r="M381" s="83" t="str">
        <f t="shared" si="6"/>
        <v xml:space="preserve">. </v>
      </c>
      <c r="N381" s="70"/>
      <c r="O381" s="92"/>
      <c r="P381" s="70" t="s">
        <v>103</v>
      </c>
      <c r="Q381" s="92"/>
      <c r="R381" s="70" t="s">
        <v>244</v>
      </c>
      <c r="S381" s="92"/>
      <c r="T381" s="70"/>
      <c r="U381" s="92"/>
      <c r="V381" s="68" t="s">
        <v>1346</v>
      </c>
      <c r="W381" s="92"/>
      <c r="X381" s="17" t="s">
        <v>115</v>
      </c>
      <c r="Y381" s="17" t="s">
        <v>306</v>
      </c>
      <c r="Z381" s="17" t="s">
        <v>307</v>
      </c>
      <c r="AA381" s="17"/>
    </row>
    <row r="382" spans="1:27" ht="60" customHeight="1" x14ac:dyDescent="0.2">
      <c r="A382" s="20" t="s">
        <v>26</v>
      </c>
      <c r="B382" s="63" t="s">
        <v>1054</v>
      </c>
      <c r="C382" s="5" t="s">
        <v>28</v>
      </c>
      <c r="D382" s="62" t="s">
        <v>28</v>
      </c>
      <c r="E382" s="70">
        <v>3</v>
      </c>
      <c r="F382" s="64"/>
      <c r="G382" s="214" t="s">
        <v>1341</v>
      </c>
      <c r="H382" s="71" t="s">
        <v>478</v>
      </c>
      <c r="I382" s="71" t="s">
        <v>1347</v>
      </c>
      <c r="J382" s="71" t="s">
        <v>480</v>
      </c>
      <c r="K382" s="83"/>
      <c r="L382" s="83"/>
      <c r="M382" s="83" t="str">
        <f t="shared" si="6"/>
        <v xml:space="preserve">. </v>
      </c>
      <c r="N382" s="70"/>
      <c r="O382" s="92"/>
      <c r="P382" s="70" t="s">
        <v>66</v>
      </c>
      <c r="Q382" s="92"/>
      <c r="R382" s="70" t="s">
        <v>123</v>
      </c>
      <c r="S382" s="92"/>
      <c r="T382" s="70"/>
      <c r="U382" s="92"/>
      <c r="V382" s="68" t="s">
        <v>1348</v>
      </c>
      <c r="W382" s="92"/>
      <c r="X382" s="17" t="s">
        <v>115</v>
      </c>
      <c r="Y382" s="17" t="s">
        <v>37</v>
      </c>
      <c r="Z382" s="17" t="s">
        <v>38</v>
      </c>
      <c r="AA382" s="17"/>
    </row>
    <row r="383" spans="1:27" ht="60" customHeight="1" x14ac:dyDescent="0.2">
      <c r="A383" s="20" t="s">
        <v>26</v>
      </c>
      <c r="B383" s="63" t="s">
        <v>1054</v>
      </c>
      <c r="C383" s="5" t="s">
        <v>28</v>
      </c>
      <c r="D383" s="62" t="s">
        <v>28</v>
      </c>
      <c r="E383" s="70">
        <v>4</v>
      </c>
      <c r="F383" s="64"/>
      <c r="G383" s="178" t="s">
        <v>1349</v>
      </c>
      <c r="H383" s="71"/>
      <c r="I383" s="71" t="s">
        <v>1350</v>
      </c>
      <c r="J383" s="71" t="s">
        <v>1351</v>
      </c>
      <c r="K383" s="83"/>
      <c r="L383" s="83"/>
      <c r="M383" s="83" t="str">
        <f t="shared" si="6"/>
        <v xml:space="preserve">. </v>
      </c>
      <c r="N383" s="70" t="s">
        <v>444</v>
      </c>
      <c r="O383" s="92"/>
      <c r="P383" s="70" t="s">
        <v>66</v>
      </c>
      <c r="Q383" s="92"/>
      <c r="R383" s="70"/>
      <c r="S383" s="92"/>
      <c r="T383" s="70"/>
      <c r="U383" s="92"/>
      <c r="V383" s="68" t="s">
        <v>1352</v>
      </c>
      <c r="W383" s="92"/>
      <c r="X383" s="17" t="s">
        <v>115</v>
      </c>
      <c r="Y383" s="17" t="s">
        <v>37</v>
      </c>
      <c r="Z383" s="17" t="s">
        <v>38</v>
      </c>
      <c r="AA383" s="17"/>
    </row>
    <row r="384" spans="1:27" ht="60" customHeight="1" x14ac:dyDescent="0.2">
      <c r="A384" s="20" t="s">
        <v>26</v>
      </c>
      <c r="B384" s="63" t="s">
        <v>1054</v>
      </c>
      <c r="C384" s="5" t="s">
        <v>28</v>
      </c>
      <c r="D384" s="62" t="s">
        <v>28</v>
      </c>
      <c r="E384" s="70">
        <v>4</v>
      </c>
      <c r="F384" s="64"/>
      <c r="G384" s="214" t="s">
        <v>1349</v>
      </c>
      <c r="H384" s="71" t="s">
        <v>206</v>
      </c>
      <c r="I384" s="71" t="s">
        <v>1353</v>
      </c>
      <c r="J384" s="71" t="s">
        <v>1354</v>
      </c>
      <c r="K384" s="83"/>
      <c r="L384" s="83"/>
      <c r="M384" s="83" t="str">
        <f t="shared" si="6"/>
        <v xml:space="preserve">. </v>
      </c>
      <c r="N384" s="70"/>
      <c r="O384" s="92"/>
      <c r="P384" s="70" t="s">
        <v>33</v>
      </c>
      <c r="Q384" s="92"/>
      <c r="R384" s="70" t="s">
        <v>146</v>
      </c>
      <c r="S384" s="92"/>
      <c r="T384" s="70"/>
      <c r="U384" s="92"/>
      <c r="V384" s="68" t="s">
        <v>209</v>
      </c>
      <c r="W384" s="92"/>
      <c r="X384" s="17" t="s">
        <v>115</v>
      </c>
      <c r="Y384" s="17" t="s">
        <v>210</v>
      </c>
      <c r="Z384" s="17" t="s">
        <v>117</v>
      </c>
      <c r="AA384" s="17" t="s">
        <v>211</v>
      </c>
    </row>
    <row r="385" spans="1:27" ht="60" customHeight="1" x14ac:dyDescent="0.2">
      <c r="A385" s="20" t="s">
        <v>26</v>
      </c>
      <c r="B385" s="63" t="s">
        <v>1054</v>
      </c>
      <c r="C385" s="5" t="s">
        <v>28</v>
      </c>
      <c r="D385" s="62" t="s">
        <v>28</v>
      </c>
      <c r="E385" s="70">
        <v>4</v>
      </c>
      <c r="F385" s="64"/>
      <c r="G385" s="214" t="s">
        <v>1349</v>
      </c>
      <c r="H385" s="71" t="s">
        <v>393</v>
      </c>
      <c r="I385" s="71" t="s">
        <v>1355</v>
      </c>
      <c r="J385" s="71" t="s">
        <v>1356</v>
      </c>
      <c r="K385" s="83"/>
      <c r="L385" s="83"/>
      <c r="M385" s="83" t="str">
        <f t="shared" si="6"/>
        <v xml:space="preserve">. </v>
      </c>
      <c r="N385" s="70"/>
      <c r="O385" s="92"/>
      <c r="P385" s="70" t="s">
        <v>33</v>
      </c>
      <c r="Q385" s="92"/>
      <c r="R385" s="70" t="s">
        <v>499</v>
      </c>
      <c r="S385" s="92"/>
      <c r="T385" s="70"/>
      <c r="U385" s="92"/>
      <c r="V385" s="68" t="s">
        <v>1357</v>
      </c>
      <c r="W385" s="92"/>
      <c r="X385" s="17" t="s">
        <v>115</v>
      </c>
      <c r="Y385" s="17" t="s">
        <v>37</v>
      </c>
      <c r="Z385" s="17" t="s">
        <v>38</v>
      </c>
      <c r="AA385" s="17"/>
    </row>
    <row r="386" spans="1:27" ht="60" customHeight="1" x14ac:dyDescent="0.2">
      <c r="A386" s="20" t="s">
        <v>26</v>
      </c>
      <c r="B386" s="63" t="s">
        <v>1054</v>
      </c>
      <c r="C386" s="5" t="s">
        <v>28</v>
      </c>
      <c r="D386" s="62" t="s">
        <v>28</v>
      </c>
      <c r="E386" s="70">
        <v>4</v>
      </c>
      <c r="F386" s="64"/>
      <c r="G386" s="178" t="s">
        <v>1358</v>
      </c>
      <c r="H386" s="71"/>
      <c r="I386" s="71" t="s">
        <v>1359</v>
      </c>
      <c r="J386" s="71" t="s">
        <v>503</v>
      </c>
      <c r="K386" s="83"/>
      <c r="L386" s="83"/>
      <c r="M386" s="83" t="str">
        <f t="shared" si="6"/>
        <v xml:space="preserve">. </v>
      </c>
      <c r="N386" s="70" t="s">
        <v>463</v>
      </c>
      <c r="O386" s="92"/>
      <c r="P386" s="70" t="s">
        <v>103</v>
      </c>
      <c r="Q386" s="92"/>
      <c r="R386" s="70"/>
      <c r="S386" s="92"/>
      <c r="T386" s="70"/>
      <c r="U386" s="92"/>
      <c r="V386" s="68"/>
      <c r="W386" s="92"/>
      <c r="X386" s="17" t="s">
        <v>115</v>
      </c>
      <c r="Y386" s="17" t="s">
        <v>264</v>
      </c>
      <c r="Z386" s="17" t="s">
        <v>264</v>
      </c>
      <c r="AA386" s="17"/>
    </row>
    <row r="387" spans="1:27" ht="60" customHeight="1" x14ac:dyDescent="0.2">
      <c r="A387" s="20" t="s">
        <v>26</v>
      </c>
      <c r="B387" s="63" t="s">
        <v>1054</v>
      </c>
      <c r="C387" s="5" t="s">
        <v>28</v>
      </c>
      <c r="D387" s="62" t="s">
        <v>28</v>
      </c>
      <c r="E387" s="70">
        <v>4</v>
      </c>
      <c r="F387" s="64"/>
      <c r="G387" s="214" t="s">
        <v>1358</v>
      </c>
      <c r="H387" s="71" t="s">
        <v>206</v>
      </c>
      <c r="I387" s="71" t="s">
        <v>1360</v>
      </c>
      <c r="J387" s="71" t="s">
        <v>508</v>
      </c>
      <c r="K387" s="83"/>
      <c r="L387" s="83"/>
      <c r="M387" s="83" t="str">
        <f t="shared" si="6"/>
        <v xml:space="preserve">. </v>
      </c>
      <c r="N387" s="70"/>
      <c r="O387" s="92"/>
      <c r="P387" s="70" t="s">
        <v>33</v>
      </c>
      <c r="Q387" s="92"/>
      <c r="R387" s="70" t="s">
        <v>146</v>
      </c>
      <c r="S387" s="92"/>
      <c r="T387" s="70"/>
      <c r="U387" s="92"/>
      <c r="V387" s="68" t="s">
        <v>209</v>
      </c>
      <c r="W387" s="92"/>
      <c r="X387" s="17" t="s">
        <v>115</v>
      </c>
      <c r="Y387" s="17" t="s">
        <v>210</v>
      </c>
      <c r="Z387" s="17" t="s">
        <v>117</v>
      </c>
      <c r="AA387" s="17" t="s">
        <v>211</v>
      </c>
    </row>
    <row r="388" spans="1:27" ht="60" customHeight="1" x14ac:dyDescent="0.2">
      <c r="A388" s="20" t="s">
        <v>26</v>
      </c>
      <c r="B388" s="63" t="s">
        <v>1054</v>
      </c>
      <c r="C388" s="5" t="s">
        <v>28</v>
      </c>
      <c r="D388" s="62" t="s">
        <v>28</v>
      </c>
      <c r="E388" s="70">
        <v>4</v>
      </c>
      <c r="F388" s="64"/>
      <c r="G388" s="214" t="s">
        <v>1358</v>
      </c>
      <c r="H388" s="71" t="s">
        <v>509</v>
      </c>
      <c r="I388" s="71" t="s">
        <v>1361</v>
      </c>
      <c r="J388" s="71" t="s">
        <v>511</v>
      </c>
      <c r="K388" s="83"/>
      <c r="L388" s="83"/>
      <c r="M388" s="83" t="str">
        <f t="shared" si="6"/>
        <v xml:space="preserve">. </v>
      </c>
      <c r="N388" s="70"/>
      <c r="O388" s="92"/>
      <c r="P388" s="70" t="s">
        <v>33</v>
      </c>
      <c r="Q388" s="92"/>
      <c r="R388" s="70" t="s">
        <v>146</v>
      </c>
      <c r="S388" s="92"/>
      <c r="T388" s="70"/>
      <c r="U388" s="92"/>
      <c r="V388" s="68" t="s">
        <v>512</v>
      </c>
      <c r="W388" s="92"/>
      <c r="X388" s="17" t="s">
        <v>115</v>
      </c>
      <c r="Y388" s="17" t="s">
        <v>37</v>
      </c>
      <c r="Z388" s="17" t="s">
        <v>38</v>
      </c>
      <c r="AA388" s="17"/>
    </row>
    <row r="389" spans="1:27" ht="60" customHeight="1" x14ac:dyDescent="0.2">
      <c r="A389" s="20" t="s">
        <v>26</v>
      </c>
      <c r="B389" s="63" t="s">
        <v>1054</v>
      </c>
      <c r="C389" s="5" t="s">
        <v>28</v>
      </c>
      <c r="D389" s="62" t="s">
        <v>28</v>
      </c>
      <c r="E389" s="70">
        <v>3</v>
      </c>
      <c r="F389" s="64"/>
      <c r="G389" s="178" t="s">
        <v>1362</v>
      </c>
      <c r="H389" s="71"/>
      <c r="I389" s="71" t="s">
        <v>1363</v>
      </c>
      <c r="J389" s="71" t="s">
        <v>1364</v>
      </c>
      <c r="K389" s="83"/>
      <c r="L389" s="83"/>
      <c r="M389" s="83" t="str">
        <f t="shared" si="6"/>
        <v xml:space="preserve">. </v>
      </c>
      <c r="N389" s="70" t="s">
        <v>32</v>
      </c>
      <c r="O389" s="92"/>
      <c r="P389" s="70" t="s">
        <v>103</v>
      </c>
      <c r="Q389" s="92"/>
      <c r="R389" s="70"/>
      <c r="S389" s="92"/>
      <c r="T389" s="70"/>
      <c r="U389" s="92"/>
      <c r="V389" s="68"/>
      <c r="W389" s="92"/>
      <c r="X389" s="17" t="s">
        <v>115</v>
      </c>
      <c r="Y389" s="17" t="s">
        <v>37</v>
      </c>
      <c r="Z389" s="17" t="s">
        <v>38</v>
      </c>
      <c r="AA389" s="17"/>
    </row>
    <row r="390" spans="1:27" ht="60" customHeight="1" x14ac:dyDescent="0.2">
      <c r="A390" s="20" t="s">
        <v>26</v>
      </c>
      <c r="B390" s="63" t="s">
        <v>1054</v>
      </c>
      <c r="C390" s="5" t="s">
        <v>28</v>
      </c>
      <c r="D390" s="62" t="s">
        <v>28</v>
      </c>
      <c r="E390" s="70">
        <v>3</v>
      </c>
      <c r="F390" s="64"/>
      <c r="G390" s="214" t="s">
        <v>1362</v>
      </c>
      <c r="H390" s="71" t="s">
        <v>354</v>
      </c>
      <c r="I390" s="71" t="s">
        <v>1365</v>
      </c>
      <c r="J390" s="71" t="s">
        <v>1366</v>
      </c>
      <c r="K390" s="83"/>
      <c r="L390" s="83"/>
      <c r="M390" s="83" t="str">
        <f t="shared" si="6"/>
        <v xml:space="preserve">. </v>
      </c>
      <c r="N390" s="70"/>
      <c r="O390" s="92"/>
      <c r="P390" s="70" t="s">
        <v>33</v>
      </c>
      <c r="Q390" s="92"/>
      <c r="R390" s="70" t="s">
        <v>104</v>
      </c>
      <c r="S390" s="92"/>
      <c r="T390" s="70" t="s">
        <v>114</v>
      </c>
      <c r="U390" s="92"/>
      <c r="V390" s="68" t="s">
        <v>1357</v>
      </c>
      <c r="W390" s="92"/>
      <c r="X390" s="17" t="s">
        <v>115</v>
      </c>
      <c r="Y390" s="17" t="s">
        <v>37</v>
      </c>
      <c r="Z390" s="17" t="s">
        <v>38</v>
      </c>
      <c r="AA390" s="17"/>
    </row>
    <row r="391" spans="1:27" ht="60" customHeight="1" x14ac:dyDescent="0.2">
      <c r="A391" s="20" t="s">
        <v>26</v>
      </c>
      <c r="B391" s="63" t="s">
        <v>1054</v>
      </c>
      <c r="C391" s="5" t="s">
        <v>28</v>
      </c>
      <c r="D391" s="62" t="s">
        <v>28</v>
      </c>
      <c r="E391" s="70">
        <v>4</v>
      </c>
      <c r="F391" s="64"/>
      <c r="G391" s="178" t="s">
        <v>1367</v>
      </c>
      <c r="H391" s="71"/>
      <c r="I391" s="71" t="s">
        <v>1368</v>
      </c>
      <c r="J391" s="71" t="s">
        <v>1369</v>
      </c>
      <c r="K391" s="83"/>
      <c r="L391" s="83"/>
      <c r="M391" s="83" t="str">
        <f t="shared" si="6"/>
        <v xml:space="preserve">. </v>
      </c>
      <c r="N391" s="70" t="s">
        <v>32</v>
      </c>
      <c r="O391" s="92"/>
      <c r="P391" s="70" t="s">
        <v>66</v>
      </c>
      <c r="Q391" s="92"/>
      <c r="R391" s="70"/>
      <c r="S391" s="92"/>
      <c r="T391" s="70"/>
      <c r="U391" s="92"/>
      <c r="V391" s="68" t="s">
        <v>1370</v>
      </c>
      <c r="W391" s="92"/>
      <c r="X391" s="17" t="s">
        <v>115</v>
      </c>
      <c r="Y391" s="17" t="s">
        <v>264</v>
      </c>
      <c r="Z391" s="17" t="s">
        <v>264</v>
      </c>
      <c r="AA391" s="17"/>
    </row>
    <row r="392" spans="1:27" ht="60" customHeight="1" x14ac:dyDescent="0.2">
      <c r="A392" s="20" t="s">
        <v>26</v>
      </c>
      <c r="B392" s="63" t="s">
        <v>1054</v>
      </c>
      <c r="C392" s="5" t="s">
        <v>28</v>
      </c>
      <c r="D392" s="62" t="s">
        <v>28</v>
      </c>
      <c r="E392" s="70">
        <v>4</v>
      </c>
      <c r="F392" s="64"/>
      <c r="G392" s="214" t="s">
        <v>1367</v>
      </c>
      <c r="H392" s="71" t="s">
        <v>523</v>
      </c>
      <c r="I392" s="71" t="s">
        <v>1371</v>
      </c>
      <c r="J392" s="71" t="s">
        <v>1372</v>
      </c>
      <c r="K392" s="83"/>
      <c r="L392" s="83"/>
      <c r="M392" s="83" t="str">
        <f t="shared" si="6"/>
        <v xml:space="preserve">. </v>
      </c>
      <c r="N392" s="70"/>
      <c r="O392" s="92"/>
      <c r="P392" s="70" t="s">
        <v>33</v>
      </c>
      <c r="Q392" s="92"/>
      <c r="R392" s="70" t="s">
        <v>526</v>
      </c>
      <c r="S392" s="92"/>
      <c r="T392" s="70" t="s">
        <v>527</v>
      </c>
      <c r="U392" s="92"/>
      <c r="V392" s="68" t="s">
        <v>1357</v>
      </c>
      <c r="W392" s="92"/>
      <c r="X392" s="17" t="s">
        <v>115</v>
      </c>
      <c r="Y392" s="17" t="s">
        <v>37</v>
      </c>
      <c r="Z392" s="17" t="s">
        <v>38</v>
      </c>
      <c r="AA392" s="17"/>
    </row>
    <row r="393" spans="1:27" ht="60" customHeight="1" x14ac:dyDescent="0.2">
      <c r="A393" s="20" t="s">
        <v>26</v>
      </c>
      <c r="B393" s="63" t="s">
        <v>1054</v>
      </c>
      <c r="C393" s="5" t="s">
        <v>28</v>
      </c>
      <c r="D393" s="62" t="s">
        <v>28</v>
      </c>
      <c r="E393" s="70">
        <v>4</v>
      </c>
      <c r="F393" s="64"/>
      <c r="G393" s="214" t="s">
        <v>1367</v>
      </c>
      <c r="H393" s="71" t="s">
        <v>240</v>
      </c>
      <c r="I393" s="71" t="s">
        <v>1373</v>
      </c>
      <c r="J393" s="71" t="s">
        <v>1374</v>
      </c>
      <c r="K393" s="83"/>
      <c r="L393" s="83"/>
      <c r="M393" s="83" t="str">
        <f t="shared" si="6"/>
        <v xml:space="preserve">. </v>
      </c>
      <c r="N393" s="70"/>
      <c r="O393" s="92"/>
      <c r="P393" s="70" t="s">
        <v>33</v>
      </c>
      <c r="Q393" s="92"/>
      <c r="R393" s="70" t="s">
        <v>68</v>
      </c>
      <c r="S393" s="92"/>
      <c r="T393" s="70"/>
      <c r="U393" s="92"/>
      <c r="V393" s="68" t="s">
        <v>1357</v>
      </c>
      <c r="W393" s="92"/>
      <c r="X393" s="17" t="s">
        <v>115</v>
      </c>
      <c r="Y393" s="17" t="s">
        <v>37</v>
      </c>
      <c r="Z393" s="17" t="s">
        <v>38</v>
      </c>
      <c r="AA393" s="17"/>
    </row>
    <row r="394" spans="1:27" ht="60" customHeight="1" x14ac:dyDescent="0.2">
      <c r="A394" s="20" t="s">
        <v>26</v>
      </c>
      <c r="B394" s="63" t="s">
        <v>1054</v>
      </c>
      <c r="C394" s="5" t="s">
        <v>28</v>
      </c>
      <c r="D394" s="62" t="s">
        <v>28</v>
      </c>
      <c r="E394" s="70">
        <v>4</v>
      </c>
      <c r="F394" s="64"/>
      <c r="G394" s="214" t="s">
        <v>1367</v>
      </c>
      <c r="H394" s="71" t="s">
        <v>539</v>
      </c>
      <c r="I394" s="71" t="s">
        <v>1375</v>
      </c>
      <c r="J394" s="71" t="s">
        <v>1376</v>
      </c>
      <c r="K394" s="83"/>
      <c r="L394" s="83"/>
      <c r="M394" s="83" t="str">
        <f t="shared" si="6"/>
        <v xml:space="preserve">. </v>
      </c>
      <c r="N394" s="70"/>
      <c r="O394" s="92"/>
      <c r="P394" s="70" t="s">
        <v>33</v>
      </c>
      <c r="Q394" s="92"/>
      <c r="R394" s="70" t="s">
        <v>94</v>
      </c>
      <c r="S394" s="92"/>
      <c r="T394" s="70" t="s">
        <v>95</v>
      </c>
      <c r="U394" s="92"/>
      <c r="V394" s="68" t="s">
        <v>1357</v>
      </c>
      <c r="W394" s="92"/>
      <c r="X394" s="17" t="s">
        <v>115</v>
      </c>
      <c r="Y394" s="17" t="s">
        <v>37</v>
      </c>
      <c r="Z394" s="17" t="s">
        <v>38</v>
      </c>
      <c r="AA394" s="17"/>
    </row>
    <row r="395" spans="1:27" ht="60" customHeight="1" x14ac:dyDescent="0.2">
      <c r="A395" s="20" t="s">
        <v>26</v>
      </c>
      <c r="B395" s="63" t="s">
        <v>1054</v>
      </c>
      <c r="C395" s="5" t="s">
        <v>28</v>
      </c>
      <c r="D395" s="62" t="s">
        <v>28</v>
      </c>
      <c r="E395" s="70">
        <v>2</v>
      </c>
      <c r="F395" s="64"/>
      <c r="G395" s="178" t="s">
        <v>716</v>
      </c>
      <c r="H395" s="71"/>
      <c r="I395" s="71" t="s">
        <v>1377</v>
      </c>
      <c r="J395" s="71" t="s">
        <v>718</v>
      </c>
      <c r="K395" s="83"/>
      <c r="L395" s="83"/>
      <c r="M395" s="83" t="str">
        <f t="shared" si="6"/>
        <v xml:space="preserve">. </v>
      </c>
      <c r="N395" s="70" t="s">
        <v>316</v>
      </c>
      <c r="O395" s="92"/>
      <c r="P395" s="70" t="s">
        <v>33</v>
      </c>
      <c r="Q395" s="92"/>
      <c r="R395" s="70"/>
      <c r="S395" s="92"/>
      <c r="T395" s="70"/>
      <c r="U395" s="92"/>
      <c r="V395" s="68" t="s">
        <v>719</v>
      </c>
      <c r="W395" s="92"/>
      <c r="X395" s="102" t="s">
        <v>115</v>
      </c>
      <c r="Y395" s="127" t="s">
        <v>720</v>
      </c>
      <c r="Z395" s="61" t="s">
        <v>147</v>
      </c>
      <c r="AA395" s="17" t="s">
        <v>721</v>
      </c>
    </row>
    <row r="396" spans="1:27" ht="60" customHeight="1" x14ac:dyDescent="0.2">
      <c r="A396" s="20" t="s">
        <v>26</v>
      </c>
      <c r="B396" s="63" t="s">
        <v>1054</v>
      </c>
      <c r="C396" s="5" t="s">
        <v>28</v>
      </c>
      <c r="D396" s="62" t="s">
        <v>28</v>
      </c>
      <c r="E396" s="70">
        <v>2</v>
      </c>
      <c r="F396" s="64" t="s">
        <v>205</v>
      </c>
      <c r="G396" s="214" t="s">
        <v>716</v>
      </c>
      <c r="H396" s="71" t="s">
        <v>206</v>
      </c>
      <c r="I396" s="71" t="s">
        <v>1378</v>
      </c>
      <c r="J396" s="71" t="s">
        <v>723</v>
      </c>
      <c r="K396" s="83"/>
      <c r="L396" s="83"/>
      <c r="M396" s="83" t="str">
        <f t="shared" si="6"/>
        <v xml:space="preserve">. </v>
      </c>
      <c r="N396" s="70"/>
      <c r="O396" s="92"/>
      <c r="P396" s="70" t="s">
        <v>33</v>
      </c>
      <c r="Q396" s="92"/>
      <c r="R396" s="70" t="s">
        <v>146</v>
      </c>
      <c r="S396" s="92"/>
      <c r="T396" s="70"/>
      <c r="U396" s="92"/>
      <c r="V396" s="68" t="s">
        <v>209</v>
      </c>
      <c r="W396" s="92"/>
      <c r="X396" s="102" t="s">
        <v>115</v>
      </c>
      <c r="Y396" s="17" t="s">
        <v>210</v>
      </c>
      <c r="Z396" s="17" t="s">
        <v>117</v>
      </c>
      <c r="AA396" s="17" t="s">
        <v>211</v>
      </c>
    </row>
    <row r="397" spans="1:27" ht="60" customHeight="1" x14ac:dyDescent="0.2">
      <c r="A397" s="20" t="s">
        <v>26</v>
      </c>
      <c r="B397" s="63" t="s">
        <v>1054</v>
      </c>
      <c r="C397" s="5" t="s">
        <v>28</v>
      </c>
      <c r="D397" s="62" t="s">
        <v>28</v>
      </c>
      <c r="E397" s="70">
        <v>2</v>
      </c>
      <c r="F397" s="64" t="s">
        <v>89</v>
      </c>
      <c r="G397" s="214" t="s">
        <v>716</v>
      </c>
      <c r="H397" s="71" t="s">
        <v>90</v>
      </c>
      <c r="I397" s="71" t="s">
        <v>1379</v>
      </c>
      <c r="J397" s="71" t="s">
        <v>725</v>
      </c>
      <c r="K397" s="83"/>
      <c r="L397" s="83"/>
      <c r="M397" s="83" t="str">
        <f t="shared" si="6"/>
        <v xml:space="preserve">. </v>
      </c>
      <c r="N397" s="70"/>
      <c r="O397" s="92"/>
      <c r="P397" s="70" t="s">
        <v>66</v>
      </c>
      <c r="Q397" s="92"/>
      <c r="R397" s="70" t="s">
        <v>94</v>
      </c>
      <c r="S397" s="92"/>
      <c r="T397" s="70" t="s">
        <v>95</v>
      </c>
      <c r="U397" s="92"/>
      <c r="V397" s="68" t="s">
        <v>726</v>
      </c>
      <c r="W397" s="92"/>
      <c r="X397" s="102" t="s">
        <v>115</v>
      </c>
      <c r="Y397" s="129" t="s">
        <v>727</v>
      </c>
      <c r="Z397" s="128" t="s">
        <v>727</v>
      </c>
      <c r="AA397" s="17" t="s">
        <v>728</v>
      </c>
    </row>
    <row r="398" spans="1:27" ht="60" customHeight="1" x14ac:dyDescent="0.2">
      <c r="A398" s="20" t="s">
        <v>26</v>
      </c>
      <c r="B398" s="63" t="s">
        <v>1054</v>
      </c>
      <c r="C398" s="5" t="s">
        <v>28</v>
      </c>
      <c r="D398" s="62" t="s">
        <v>28</v>
      </c>
      <c r="E398" s="70">
        <v>2</v>
      </c>
      <c r="F398" s="64" t="s">
        <v>729</v>
      </c>
      <c r="G398" s="214" t="s">
        <v>716</v>
      </c>
      <c r="H398" s="71" t="s">
        <v>730</v>
      </c>
      <c r="I398" s="71" t="s">
        <v>1380</v>
      </c>
      <c r="J398" s="71" t="s">
        <v>732</v>
      </c>
      <c r="K398" s="83" t="s">
        <v>31</v>
      </c>
      <c r="L398" s="83" t="s">
        <v>162</v>
      </c>
      <c r="M398" s="83" t="str">
        <f t="shared" si="6"/>
        <v>MESSAGE - HEADER. Total gross mass</v>
      </c>
      <c r="N398" s="70"/>
      <c r="O398" s="92"/>
      <c r="P398" s="70" t="s">
        <v>33</v>
      </c>
      <c r="Q398" s="92" t="s">
        <v>66</v>
      </c>
      <c r="R398" s="70" t="s">
        <v>166</v>
      </c>
      <c r="S398" s="92" t="s">
        <v>167</v>
      </c>
      <c r="T398" s="70"/>
      <c r="U398" s="92" t="s">
        <v>827</v>
      </c>
      <c r="V398" s="68" t="s">
        <v>733</v>
      </c>
      <c r="W398" s="92"/>
      <c r="X398" s="102" t="s">
        <v>36</v>
      </c>
      <c r="Y398" s="128" t="s">
        <v>734</v>
      </c>
      <c r="Z398" s="128" t="s">
        <v>735</v>
      </c>
      <c r="AA398" s="17" t="s">
        <v>736</v>
      </c>
    </row>
    <row r="399" spans="1:27" ht="60" customHeight="1" x14ac:dyDescent="0.2">
      <c r="A399" s="20" t="s">
        <v>26</v>
      </c>
      <c r="B399" s="63" t="s">
        <v>1054</v>
      </c>
      <c r="C399" s="5" t="s">
        <v>28</v>
      </c>
      <c r="D399" s="62" t="s">
        <v>28</v>
      </c>
      <c r="E399" s="70">
        <v>3</v>
      </c>
      <c r="F399" s="64" t="s">
        <v>397</v>
      </c>
      <c r="G399" s="178" t="s">
        <v>737</v>
      </c>
      <c r="H399" s="71"/>
      <c r="I399" s="71" t="s">
        <v>1381</v>
      </c>
      <c r="J399" s="71" t="s">
        <v>400</v>
      </c>
      <c r="K399" s="83"/>
      <c r="L399" s="83"/>
      <c r="M399" s="83"/>
      <c r="N399" s="70" t="s">
        <v>32</v>
      </c>
      <c r="O399" s="92"/>
      <c r="P399" s="70" t="s">
        <v>66</v>
      </c>
      <c r="Q399" s="92"/>
      <c r="R399" s="70"/>
      <c r="S399" s="92"/>
      <c r="T399" s="70"/>
      <c r="U399" s="92"/>
      <c r="V399" s="68" t="s">
        <v>739</v>
      </c>
      <c r="W399" s="92"/>
      <c r="X399" s="17" t="s">
        <v>115</v>
      </c>
      <c r="Y399" s="123" t="s">
        <v>777</v>
      </c>
      <c r="Z399" s="17" t="s">
        <v>777</v>
      </c>
      <c r="AA399" s="17" t="s">
        <v>1188</v>
      </c>
    </row>
    <row r="400" spans="1:27" ht="60" customHeight="1" x14ac:dyDescent="0.2">
      <c r="A400" s="20" t="s">
        <v>26</v>
      </c>
      <c r="B400" s="63" t="s">
        <v>1054</v>
      </c>
      <c r="C400" s="5" t="s">
        <v>28</v>
      </c>
      <c r="D400" s="62" t="s">
        <v>28</v>
      </c>
      <c r="E400" s="70">
        <v>3</v>
      </c>
      <c r="F400" s="64" t="s">
        <v>397</v>
      </c>
      <c r="G400" s="214" t="s">
        <v>737</v>
      </c>
      <c r="H400" s="71" t="s">
        <v>240</v>
      </c>
      <c r="I400" s="71" t="s">
        <v>1382</v>
      </c>
      <c r="J400" s="71" t="s">
        <v>409</v>
      </c>
      <c r="K400" s="83" t="s">
        <v>401</v>
      </c>
      <c r="L400" s="83" t="s">
        <v>255</v>
      </c>
      <c r="M400" s="83" t="str">
        <f t="shared" si="6"/>
        <v>MESSAGE - (CONSIGNOR) TRADER. Name</v>
      </c>
      <c r="N400" s="70"/>
      <c r="O400" s="92"/>
      <c r="P400" s="70" t="s">
        <v>103</v>
      </c>
      <c r="Q400" s="92" t="s">
        <v>103</v>
      </c>
      <c r="R400" s="70" t="s">
        <v>244</v>
      </c>
      <c r="S400" s="92" t="s">
        <v>244</v>
      </c>
      <c r="T400" s="70"/>
      <c r="U400" s="92"/>
      <c r="V400" s="68" t="s">
        <v>81</v>
      </c>
      <c r="W400" s="92"/>
      <c r="X400" s="17" t="s">
        <v>36</v>
      </c>
      <c r="Y400" s="17" t="s">
        <v>229</v>
      </c>
      <c r="Z400" s="17" t="s">
        <v>229</v>
      </c>
      <c r="AA400" s="17" t="s">
        <v>1383</v>
      </c>
    </row>
    <row r="401" spans="1:27" ht="60" customHeight="1" x14ac:dyDescent="0.2">
      <c r="A401" s="20" t="s">
        <v>26</v>
      </c>
      <c r="B401" s="63" t="s">
        <v>1054</v>
      </c>
      <c r="C401" s="5" t="s">
        <v>28</v>
      </c>
      <c r="D401" s="62" t="s">
        <v>28</v>
      </c>
      <c r="E401" s="70">
        <v>3</v>
      </c>
      <c r="F401" s="64" t="s">
        <v>407</v>
      </c>
      <c r="G401" s="214" t="s">
        <v>737</v>
      </c>
      <c r="H401" s="71" t="s">
        <v>255</v>
      </c>
      <c r="I401" s="71" t="s">
        <v>1384</v>
      </c>
      <c r="J401" s="71" t="s">
        <v>412</v>
      </c>
      <c r="K401" s="83"/>
      <c r="L401" s="83"/>
      <c r="M401" s="83" t="str">
        <f t="shared" si="6"/>
        <v xml:space="preserve">. </v>
      </c>
      <c r="N401" s="70"/>
      <c r="O401" s="92"/>
      <c r="P401" s="70" t="s">
        <v>33</v>
      </c>
      <c r="Q401" s="92" t="s">
        <v>33</v>
      </c>
      <c r="R401" s="70" t="s">
        <v>258</v>
      </c>
      <c r="S401" s="92" t="s">
        <v>68</v>
      </c>
      <c r="T401" s="70"/>
      <c r="U401" s="92"/>
      <c r="V401" s="68" t="s">
        <v>259</v>
      </c>
      <c r="W401" s="92"/>
      <c r="X401" s="17" t="s">
        <v>115</v>
      </c>
      <c r="Y401" s="17" t="s">
        <v>229</v>
      </c>
      <c r="Z401" s="17" t="s">
        <v>229</v>
      </c>
      <c r="AA401" s="17"/>
    </row>
    <row r="402" spans="1:27" ht="60" customHeight="1" x14ac:dyDescent="0.2">
      <c r="A402" s="20" t="s">
        <v>26</v>
      </c>
      <c r="B402" s="63" t="s">
        <v>1054</v>
      </c>
      <c r="C402" s="5" t="s">
        <v>28</v>
      </c>
      <c r="D402" s="62" t="s">
        <v>28</v>
      </c>
      <c r="E402" s="70">
        <v>4</v>
      </c>
      <c r="F402" s="64"/>
      <c r="G402" s="178" t="s">
        <v>745</v>
      </c>
      <c r="H402" s="71"/>
      <c r="I402" s="71" t="s">
        <v>1385</v>
      </c>
      <c r="J402" s="71" t="s">
        <v>263</v>
      </c>
      <c r="K402" s="83" t="s">
        <v>401</v>
      </c>
      <c r="L402" s="83" t="s">
        <v>265</v>
      </c>
      <c r="M402" s="83" t="str">
        <f t="shared" si="6"/>
        <v>MESSAGE - (CONSIGNOR) TRADER. Street and number</v>
      </c>
      <c r="N402" s="70" t="s">
        <v>32</v>
      </c>
      <c r="O402" s="92"/>
      <c r="P402" s="70" t="s">
        <v>33</v>
      </c>
      <c r="Q402" s="92"/>
      <c r="R402" s="70"/>
      <c r="S402" s="92"/>
      <c r="T402" s="70"/>
      <c r="U402" s="92"/>
      <c r="V402" s="68"/>
      <c r="W402" s="92"/>
      <c r="X402" s="17" t="s">
        <v>115</v>
      </c>
      <c r="Y402" s="17" t="s">
        <v>229</v>
      </c>
      <c r="Z402" s="17" t="s">
        <v>229</v>
      </c>
      <c r="AA402" s="17"/>
    </row>
    <row r="403" spans="1:27" ht="60" customHeight="1" x14ac:dyDescent="0.2">
      <c r="A403" s="20" t="s">
        <v>26</v>
      </c>
      <c r="B403" s="63" t="s">
        <v>1054</v>
      </c>
      <c r="C403" s="5" t="s">
        <v>28</v>
      </c>
      <c r="D403" s="62" t="s">
        <v>28</v>
      </c>
      <c r="E403" s="70">
        <v>4</v>
      </c>
      <c r="F403" s="64" t="s">
        <v>397</v>
      </c>
      <c r="G403" s="214" t="s">
        <v>745</v>
      </c>
      <c r="H403" s="71" t="s">
        <v>265</v>
      </c>
      <c r="I403" s="71" t="s">
        <v>1386</v>
      </c>
      <c r="J403" s="71" t="s">
        <v>267</v>
      </c>
      <c r="K403" s="83" t="s">
        <v>401</v>
      </c>
      <c r="L403" s="83" t="s">
        <v>272</v>
      </c>
      <c r="M403" s="83" t="str">
        <f t="shared" si="6"/>
        <v>MESSAGE - (CONSIGNOR) TRADER. Postal Code</v>
      </c>
      <c r="N403" s="70"/>
      <c r="O403" s="92"/>
      <c r="P403" s="70" t="s">
        <v>33</v>
      </c>
      <c r="Q403" s="92" t="s">
        <v>33</v>
      </c>
      <c r="R403" s="70" t="s">
        <v>258</v>
      </c>
      <c r="S403" s="92" t="s">
        <v>68</v>
      </c>
      <c r="T403" s="70"/>
      <c r="U403" s="92"/>
      <c r="V403" s="68" t="s">
        <v>259</v>
      </c>
      <c r="W403" s="92"/>
      <c r="X403" s="17" t="s">
        <v>115</v>
      </c>
      <c r="Y403" s="17" t="s">
        <v>229</v>
      </c>
      <c r="Z403" s="17" t="s">
        <v>229</v>
      </c>
      <c r="AA403" s="17"/>
    </row>
    <row r="404" spans="1:27" ht="60" customHeight="1" x14ac:dyDescent="0.2">
      <c r="A404" s="20" t="s">
        <v>26</v>
      </c>
      <c r="B404" s="63" t="s">
        <v>1054</v>
      </c>
      <c r="C404" s="5" t="s">
        <v>28</v>
      </c>
      <c r="D404" s="62" t="s">
        <v>28</v>
      </c>
      <c r="E404" s="70">
        <v>4</v>
      </c>
      <c r="F404" s="64" t="s">
        <v>397</v>
      </c>
      <c r="G404" s="214" t="s">
        <v>745</v>
      </c>
      <c r="H404" s="71" t="s">
        <v>269</v>
      </c>
      <c r="I404" s="71" t="s">
        <v>1387</v>
      </c>
      <c r="J404" s="71" t="s">
        <v>271</v>
      </c>
      <c r="K404" s="83" t="s">
        <v>401</v>
      </c>
      <c r="L404" s="83" t="s">
        <v>276</v>
      </c>
      <c r="M404" s="83" t="str">
        <f t="shared" si="6"/>
        <v>MESSAGE - (CONSIGNOR) TRADER. City</v>
      </c>
      <c r="N404" s="70"/>
      <c r="O404" s="92"/>
      <c r="P404" s="70" t="s">
        <v>66</v>
      </c>
      <c r="Q404" s="92" t="s">
        <v>33</v>
      </c>
      <c r="R404" s="70" t="s">
        <v>244</v>
      </c>
      <c r="S404" s="92" t="s">
        <v>54</v>
      </c>
      <c r="T404" s="70"/>
      <c r="U404" s="92"/>
      <c r="V404" s="68" t="s">
        <v>273</v>
      </c>
      <c r="W404" s="92"/>
      <c r="X404" s="17" t="s">
        <v>115</v>
      </c>
      <c r="Y404" s="17" t="s">
        <v>229</v>
      </c>
      <c r="Z404" s="17" t="s">
        <v>229</v>
      </c>
      <c r="AA404" s="17" t="s">
        <v>1388</v>
      </c>
    </row>
    <row r="405" spans="1:27" ht="60" customHeight="1" x14ac:dyDescent="0.2">
      <c r="A405" s="20" t="s">
        <v>26</v>
      </c>
      <c r="B405" s="63" t="s">
        <v>1054</v>
      </c>
      <c r="C405" s="5" t="s">
        <v>28</v>
      </c>
      <c r="D405" s="62" t="s">
        <v>28</v>
      </c>
      <c r="E405" s="70">
        <v>4</v>
      </c>
      <c r="F405" s="64" t="s">
        <v>397</v>
      </c>
      <c r="G405" s="214" t="s">
        <v>745</v>
      </c>
      <c r="H405" s="71" t="s">
        <v>276</v>
      </c>
      <c r="I405" s="71" t="s">
        <v>1389</v>
      </c>
      <c r="J405" s="71" t="s">
        <v>278</v>
      </c>
      <c r="K405" s="83" t="s">
        <v>401</v>
      </c>
      <c r="L405" s="83" t="s">
        <v>282</v>
      </c>
      <c r="M405" s="83" t="str">
        <f t="shared" si="6"/>
        <v>MESSAGE - (CONSIGNOR) TRADER. Country code</v>
      </c>
      <c r="N405" s="70"/>
      <c r="O405" s="92"/>
      <c r="P405" s="70" t="s">
        <v>33</v>
      </c>
      <c r="Q405" s="92" t="s">
        <v>33</v>
      </c>
      <c r="R405" s="70" t="s">
        <v>68</v>
      </c>
      <c r="S405" s="92" t="s">
        <v>68</v>
      </c>
      <c r="T405" s="70"/>
      <c r="U405" s="92"/>
      <c r="V405" s="68"/>
      <c r="W405" s="92"/>
      <c r="X405" s="17" t="s">
        <v>115</v>
      </c>
      <c r="Y405" s="17" t="s">
        <v>229</v>
      </c>
      <c r="Z405" s="17" t="s">
        <v>229</v>
      </c>
      <c r="AA405" s="17" t="s">
        <v>1390</v>
      </c>
    </row>
    <row r="406" spans="1:27" ht="60" customHeight="1" x14ac:dyDescent="0.2">
      <c r="A406" s="20" t="s">
        <v>26</v>
      </c>
      <c r="B406" s="63" t="s">
        <v>1054</v>
      </c>
      <c r="C406" s="5" t="s">
        <v>28</v>
      </c>
      <c r="D406" s="62" t="s">
        <v>28</v>
      </c>
      <c r="E406" s="70">
        <v>4</v>
      </c>
      <c r="F406" s="64" t="s">
        <v>397</v>
      </c>
      <c r="G406" s="214" t="s">
        <v>745</v>
      </c>
      <c r="H406" s="71" t="s">
        <v>279</v>
      </c>
      <c r="I406" s="71" t="s">
        <v>1391</v>
      </c>
      <c r="J406" s="71" t="s">
        <v>281</v>
      </c>
      <c r="K406" s="83"/>
      <c r="L406" s="83"/>
      <c r="M406" s="83" t="str">
        <f t="shared" si="6"/>
        <v xml:space="preserve">. </v>
      </c>
      <c r="N406" s="70"/>
      <c r="O406" s="92"/>
      <c r="P406" s="70" t="s">
        <v>33</v>
      </c>
      <c r="Q406" s="92" t="s">
        <v>33</v>
      </c>
      <c r="R406" s="70" t="s">
        <v>94</v>
      </c>
      <c r="S406" s="92" t="s">
        <v>94</v>
      </c>
      <c r="T406" s="70" t="s">
        <v>95</v>
      </c>
      <c r="U406" s="92" t="s">
        <v>95</v>
      </c>
      <c r="V406" s="68"/>
      <c r="W406" s="92"/>
      <c r="X406" s="17" t="s">
        <v>115</v>
      </c>
      <c r="Y406" s="17" t="s">
        <v>229</v>
      </c>
      <c r="Z406" s="17" t="s">
        <v>229</v>
      </c>
      <c r="AA406" s="17"/>
    </row>
    <row r="407" spans="1:27" ht="60" customHeight="1" x14ac:dyDescent="0.2">
      <c r="A407" s="20" t="s">
        <v>26</v>
      </c>
      <c r="B407" s="63" t="s">
        <v>1054</v>
      </c>
      <c r="C407" s="5" t="s">
        <v>28</v>
      </c>
      <c r="D407" s="62" t="s">
        <v>28</v>
      </c>
      <c r="E407" s="70">
        <v>3</v>
      </c>
      <c r="F407" s="64"/>
      <c r="G407" s="178" t="s">
        <v>751</v>
      </c>
      <c r="H407" s="71"/>
      <c r="I407" s="71" t="s">
        <v>1392</v>
      </c>
      <c r="J407" s="71" t="s">
        <v>422</v>
      </c>
      <c r="K407" s="83"/>
      <c r="L407" s="83"/>
      <c r="M407" s="83" t="str">
        <f t="shared" si="6"/>
        <v xml:space="preserve">. </v>
      </c>
      <c r="N407" s="70" t="s">
        <v>32</v>
      </c>
      <c r="O407" s="92"/>
      <c r="P407" s="70" t="s">
        <v>66</v>
      </c>
      <c r="Q407" s="92"/>
      <c r="R407" s="70"/>
      <c r="S407" s="92"/>
      <c r="T407" s="70"/>
      <c r="U407" s="92"/>
      <c r="V407" s="68" t="s">
        <v>753</v>
      </c>
      <c r="W407" s="92"/>
      <c r="X407" s="17" t="s">
        <v>36</v>
      </c>
      <c r="Y407" s="17" t="s">
        <v>777</v>
      </c>
      <c r="Z407" s="17" t="s">
        <v>777</v>
      </c>
      <c r="AA407" s="17" t="s">
        <v>1201</v>
      </c>
    </row>
    <row r="408" spans="1:27" ht="60" customHeight="1" x14ac:dyDescent="0.2">
      <c r="A408" s="20" t="s">
        <v>26</v>
      </c>
      <c r="B408" s="63" t="s">
        <v>1054</v>
      </c>
      <c r="C408" s="5" t="s">
        <v>28</v>
      </c>
      <c r="D408" s="62" t="s">
        <v>28</v>
      </c>
      <c r="E408" s="70">
        <v>3</v>
      </c>
      <c r="F408" s="64" t="s">
        <v>419</v>
      </c>
      <c r="G408" s="214" t="s">
        <v>751</v>
      </c>
      <c r="H408" s="71" t="s">
        <v>240</v>
      </c>
      <c r="I408" s="71" t="s">
        <v>1393</v>
      </c>
      <c r="J408" s="71" t="s">
        <v>429</v>
      </c>
      <c r="K408" s="83"/>
      <c r="L408" s="83"/>
      <c r="M408" s="83" t="str">
        <f t="shared" si="6"/>
        <v xml:space="preserve">. </v>
      </c>
      <c r="N408" s="70"/>
      <c r="O408" s="92"/>
      <c r="P408" s="96" t="s">
        <v>103</v>
      </c>
      <c r="Q408" s="92"/>
      <c r="R408" s="70" t="s">
        <v>244</v>
      </c>
      <c r="S408" s="92"/>
      <c r="T408" s="70"/>
      <c r="U408" s="92"/>
      <c r="V408" s="68" t="s">
        <v>430</v>
      </c>
      <c r="W408" s="92"/>
      <c r="X408" s="17" t="s">
        <v>115</v>
      </c>
      <c r="Y408" s="17" t="s">
        <v>229</v>
      </c>
      <c r="Z408" s="17" t="s">
        <v>229</v>
      </c>
      <c r="AA408" s="17" t="s">
        <v>1203</v>
      </c>
    </row>
    <row r="409" spans="1:27" ht="60" customHeight="1" x14ac:dyDescent="0.2">
      <c r="A409" s="20" t="s">
        <v>26</v>
      </c>
      <c r="B409" s="63" t="s">
        <v>1054</v>
      </c>
      <c r="C409" s="5" t="s">
        <v>28</v>
      </c>
      <c r="D409" s="62" t="s">
        <v>28</v>
      </c>
      <c r="E409" s="70">
        <v>3</v>
      </c>
      <c r="F409" s="64" t="s">
        <v>1198</v>
      </c>
      <c r="G409" s="214" t="s">
        <v>751</v>
      </c>
      <c r="H409" s="71" t="s">
        <v>255</v>
      </c>
      <c r="I409" s="71" t="s">
        <v>1394</v>
      </c>
      <c r="J409" s="71" t="s">
        <v>433</v>
      </c>
      <c r="K409" s="83"/>
      <c r="L409" s="83"/>
      <c r="M409" s="83" t="str">
        <f t="shared" si="6"/>
        <v xml:space="preserve">. </v>
      </c>
      <c r="N409" s="70"/>
      <c r="O409" s="92"/>
      <c r="P409" s="70" t="s">
        <v>33</v>
      </c>
      <c r="Q409" s="92"/>
      <c r="R409" s="70" t="s">
        <v>258</v>
      </c>
      <c r="S409" s="92"/>
      <c r="T409" s="70"/>
      <c r="U409" s="92"/>
      <c r="V409" s="68" t="s">
        <v>259</v>
      </c>
      <c r="W409" s="92"/>
      <c r="X409" s="17" t="s">
        <v>36</v>
      </c>
      <c r="Y409" s="17" t="s">
        <v>229</v>
      </c>
      <c r="Z409" s="17" t="s">
        <v>229</v>
      </c>
      <c r="AA409" s="17" t="s">
        <v>1395</v>
      </c>
    </row>
    <row r="410" spans="1:27" ht="60" customHeight="1" x14ac:dyDescent="0.2">
      <c r="A410" s="20" t="s">
        <v>26</v>
      </c>
      <c r="B410" s="63" t="s">
        <v>1054</v>
      </c>
      <c r="C410" s="5" t="s">
        <v>28</v>
      </c>
      <c r="D410" s="62" t="s">
        <v>28</v>
      </c>
      <c r="E410" s="70">
        <v>4</v>
      </c>
      <c r="F410" s="64" t="s">
        <v>427</v>
      </c>
      <c r="G410" s="178" t="s">
        <v>745</v>
      </c>
      <c r="H410" s="71"/>
      <c r="I410" s="71" t="s">
        <v>1396</v>
      </c>
      <c r="J410" s="71" t="s">
        <v>263</v>
      </c>
      <c r="K410" s="83"/>
      <c r="L410" s="83"/>
      <c r="M410" s="83" t="str">
        <f t="shared" si="6"/>
        <v xml:space="preserve">. </v>
      </c>
      <c r="N410" s="70" t="s">
        <v>32</v>
      </c>
      <c r="O410" s="92"/>
      <c r="P410" s="70" t="s">
        <v>33</v>
      </c>
      <c r="Q410" s="92"/>
      <c r="R410" s="70"/>
      <c r="S410" s="92"/>
      <c r="T410" s="70"/>
      <c r="U410" s="92"/>
      <c r="V410" s="68"/>
      <c r="W410" s="92"/>
      <c r="X410" s="17" t="s">
        <v>36</v>
      </c>
      <c r="Y410" s="17" t="s">
        <v>229</v>
      </c>
      <c r="Z410" s="17" t="s">
        <v>229</v>
      </c>
      <c r="AA410" s="17"/>
    </row>
    <row r="411" spans="1:27" ht="60" customHeight="1" x14ac:dyDescent="0.2">
      <c r="A411" s="20" t="s">
        <v>26</v>
      </c>
      <c r="B411" s="63" t="s">
        <v>1054</v>
      </c>
      <c r="C411" s="5" t="s">
        <v>28</v>
      </c>
      <c r="D411" s="62" t="s">
        <v>28</v>
      </c>
      <c r="E411" s="70">
        <v>4</v>
      </c>
      <c r="F411" s="64" t="s">
        <v>419</v>
      </c>
      <c r="G411" s="214" t="s">
        <v>745</v>
      </c>
      <c r="H411" s="71" t="s">
        <v>265</v>
      </c>
      <c r="I411" s="71" t="s">
        <v>1397</v>
      </c>
      <c r="J411" s="71" t="s">
        <v>267</v>
      </c>
      <c r="K411" s="83"/>
      <c r="L411" s="83"/>
      <c r="M411" s="83" t="str">
        <f t="shared" si="6"/>
        <v xml:space="preserve">. </v>
      </c>
      <c r="N411" s="70"/>
      <c r="O411" s="92"/>
      <c r="P411" s="70" t="s">
        <v>33</v>
      </c>
      <c r="Q411" s="92"/>
      <c r="R411" s="70" t="s">
        <v>258</v>
      </c>
      <c r="S411" s="92"/>
      <c r="T411" s="70"/>
      <c r="U411" s="92"/>
      <c r="V411" s="68" t="s">
        <v>259</v>
      </c>
      <c r="W411" s="92"/>
      <c r="X411" s="17" t="s">
        <v>36</v>
      </c>
      <c r="Y411" s="17" t="s">
        <v>229</v>
      </c>
      <c r="Z411" s="17" t="s">
        <v>229</v>
      </c>
      <c r="AA411" s="17"/>
    </row>
    <row r="412" spans="1:27" ht="60" customHeight="1" x14ac:dyDescent="0.2">
      <c r="A412" s="20" t="s">
        <v>26</v>
      </c>
      <c r="B412" s="63" t="s">
        <v>1054</v>
      </c>
      <c r="C412" s="5" t="s">
        <v>28</v>
      </c>
      <c r="D412" s="62" t="s">
        <v>28</v>
      </c>
      <c r="E412" s="70">
        <v>4</v>
      </c>
      <c r="F412" s="64" t="s">
        <v>419</v>
      </c>
      <c r="G412" s="214" t="s">
        <v>745</v>
      </c>
      <c r="H412" s="71" t="s">
        <v>269</v>
      </c>
      <c r="I412" s="71" t="s">
        <v>1398</v>
      </c>
      <c r="J412" s="71" t="s">
        <v>271</v>
      </c>
      <c r="K412" s="83"/>
      <c r="L412" s="83"/>
      <c r="M412" s="83" t="str">
        <f t="shared" si="6"/>
        <v xml:space="preserve">. </v>
      </c>
      <c r="N412" s="70"/>
      <c r="O412" s="92"/>
      <c r="P412" s="70" t="s">
        <v>66</v>
      </c>
      <c r="Q412" s="92"/>
      <c r="R412" s="70" t="s">
        <v>244</v>
      </c>
      <c r="S412" s="92"/>
      <c r="T412" s="70"/>
      <c r="U412" s="92"/>
      <c r="V412" s="68" t="s">
        <v>273</v>
      </c>
      <c r="W412" s="92"/>
      <c r="X412" s="17" t="s">
        <v>36</v>
      </c>
      <c r="Y412" s="17" t="s">
        <v>229</v>
      </c>
      <c r="Z412" s="17" t="s">
        <v>229</v>
      </c>
      <c r="AA412" s="17" t="s">
        <v>1399</v>
      </c>
    </row>
    <row r="413" spans="1:27" ht="60" customHeight="1" x14ac:dyDescent="0.2">
      <c r="A413" s="20" t="s">
        <v>26</v>
      </c>
      <c r="B413" s="63" t="s">
        <v>1054</v>
      </c>
      <c r="C413" s="5" t="s">
        <v>28</v>
      </c>
      <c r="D413" s="62" t="s">
        <v>28</v>
      </c>
      <c r="E413" s="70">
        <v>4</v>
      </c>
      <c r="F413" s="64"/>
      <c r="G413" s="214" t="s">
        <v>745</v>
      </c>
      <c r="H413" s="71" t="s">
        <v>276</v>
      </c>
      <c r="I413" s="71" t="s">
        <v>1400</v>
      </c>
      <c r="J413" s="71" t="s">
        <v>278</v>
      </c>
      <c r="K413" s="83"/>
      <c r="L413" s="83"/>
      <c r="M413" s="83" t="str">
        <f t="shared" si="6"/>
        <v xml:space="preserve">. </v>
      </c>
      <c r="N413" s="70"/>
      <c r="O413" s="92"/>
      <c r="P413" s="70" t="s">
        <v>33</v>
      </c>
      <c r="Q413" s="92"/>
      <c r="R413" s="70" t="s">
        <v>68</v>
      </c>
      <c r="S413" s="92"/>
      <c r="T413" s="70"/>
      <c r="U413" s="92"/>
      <c r="V413" s="68"/>
      <c r="W413" s="92"/>
      <c r="X413" s="17" t="s">
        <v>36</v>
      </c>
      <c r="Y413" s="17" t="s">
        <v>229</v>
      </c>
      <c r="Z413" s="17" t="s">
        <v>229</v>
      </c>
      <c r="AA413" s="17"/>
    </row>
    <row r="414" spans="1:27" ht="60" customHeight="1" x14ac:dyDescent="0.2">
      <c r="A414" s="20" t="s">
        <v>26</v>
      </c>
      <c r="B414" s="63" t="s">
        <v>1054</v>
      </c>
      <c r="C414" s="5" t="s">
        <v>28</v>
      </c>
      <c r="D414" s="62" t="s">
        <v>28</v>
      </c>
      <c r="E414" s="70">
        <v>4</v>
      </c>
      <c r="F414" s="64" t="s">
        <v>419</v>
      </c>
      <c r="G414" s="214" t="s">
        <v>745</v>
      </c>
      <c r="H414" s="71" t="s">
        <v>279</v>
      </c>
      <c r="I414" s="71" t="s">
        <v>1401</v>
      </c>
      <c r="J414" s="71" t="s">
        <v>281</v>
      </c>
      <c r="K414" s="83"/>
      <c r="L414" s="83"/>
      <c r="M414" s="83" t="str">
        <f t="shared" si="6"/>
        <v xml:space="preserve">. </v>
      </c>
      <c r="N414" s="70"/>
      <c r="O414" s="92"/>
      <c r="P414" s="70" t="s">
        <v>33</v>
      </c>
      <c r="Q414" s="92"/>
      <c r="R414" s="70" t="s">
        <v>94</v>
      </c>
      <c r="S414" s="92"/>
      <c r="T414" s="70" t="s">
        <v>95</v>
      </c>
      <c r="U414" s="92"/>
      <c r="V414" s="68"/>
      <c r="W414" s="92"/>
      <c r="X414" s="17" t="s">
        <v>36</v>
      </c>
      <c r="Y414" s="17" t="s">
        <v>229</v>
      </c>
      <c r="Z414" s="17" t="s">
        <v>229</v>
      </c>
      <c r="AA414" s="17"/>
    </row>
    <row r="415" spans="1:27" ht="60" customHeight="1" x14ac:dyDescent="0.2">
      <c r="A415" s="20" t="s">
        <v>26</v>
      </c>
      <c r="B415" s="63" t="s">
        <v>1054</v>
      </c>
      <c r="C415" s="5" t="s">
        <v>28</v>
      </c>
      <c r="D415" s="62" t="s">
        <v>28</v>
      </c>
      <c r="E415" s="70">
        <v>3</v>
      </c>
      <c r="F415" s="64" t="s">
        <v>440</v>
      </c>
      <c r="G415" s="178" t="s">
        <v>765</v>
      </c>
      <c r="H415" s="71"/>
      <c r="I415" s="71" t="s">
        <v>1402</v>
      </c>
      <c r="J415" s="71" t="s">
        <v>443</v>
      </c>
      <c r="K415" s="83"/>
      <c r="L415" s="83"/>
      <c r="M415" s="83" t="str">
        <f t="shared" si="6"/>
        <v xml:space="preserve">. </v>
      </c>
      <c r="N415" s="70" t="s">
        <v>444</v>
      </c>
      <c r="O415" s="92"/>
      <c r="P415" s="70" t="s">
        <v>66</v>
      </c>
      <c r="Q415" s="92"/>
      <c r="R415" s="70"/>
      <c r="S415" s="92"/>
      <c r="T415" s="70"/>
      <c r="U415" s="92"/>
      <c r="V415" s="68" t="s">
        <v>767</v>
      </c>
      <c r="W415" s="92"/>
      <c r="X415" s="17" t="s">
        <v>115</v>
      </c>
      <c r="Y415" s="17" t="s">
        <v>229</v>
      </c>
      <c r="Z415" s="17" t="s">
        <v>229</v>
      </c>
      <c r="AA415" s="17" t="s">
        <v>867</v>
      </c>
    </row>
    <row r="416" spans="1:27" ht="60" customHeight="1" x14ac:dyDescent="0.2">
      <c r="A416" s="20" t="s">
        <v>26</v>
      </c>
      <c r="B416" s="63" t="s">
        <v>1054</v>
      </c>
      <c r="C416" s="5" t="s">
        <v>28</v>
      </c>
      <c r="D416" s="62" t="s">
        <v>28</v>
      </c>
      <c r="E416" s="70">
        <v>3</v>
      </c>
      <c r="F416" s="64"/>
      <c r="G416" s="214" t="s">
        <v>765</v>
      </c>
      <c r="H416" s="71" t="s">
        <v>206</v>
      </c>
      <c r="I416" s="71" t="s">
        <v>1403</v>
      </c>
      <c r="J416" s="71" t="s">
        <v>449</v>
      </c>
      <c r="K416" s="83"/>
      <c r="L416" s="83"/>
      <c r="M416" s="83" t="str">
        <f t="shared" si="6"/>
        <v xml:space="preserve">. </v>
      </c>
      <c r="N416" s="70"/>
      <c r="O416" s="92"/>
      <c r="P416" s="70" t="s">
        <v>33</v>
      </c>
      <c r="Q416" s="92"/>
      <c r="R416" s="70" t="s">
        <v>146</v>
      </c>
      <c r="S416" s="92"/>
      <c r="T416" s="70"/>
      <c r="U416" s="92"/>
      <c r="V416" s="68" t="s">
        <v>209</v>
      </c>
      <c r="W416" s="92"/>
      <c r="X416" s="17" t="s">
        <v>115</v>
      </c>
      <c r="Y416" s="17" t="s">
        <v>229</v>
      </c>
      <c r="Z416" s="17" t="s">
        <v>229</v>
      </c>
      <c r="AA416" s="17" t="s">
        <v>211</v>
      </c>
    </row>
    <row r="417" spans="1:27" ht="60" customHeight="1" x14ac:dyDescent="0.2">
      <c r="A417" s="20" t="s">
        <v>26</v>
      </c>
      <c r="B417" s="63" t="s">
        <v>1054</v>
      </c>
      <c r="C417" s="5" t="s">
        <v>28</v>
      </c>
      <c r="D417" s="62" t="s">
        <v>28</v>
      </c>
      <c r="E417" s="70">
        <v>3</v>
      </c>
      <c r="F417" s="64" t="s">
        <v>440</v>
      </c>
      <c r="G417" s="214" t="s">
        <v>765</v>
      </c>
      <c r="H417" s="71" t="s">
        <v>450</v>
      </c>
      <c r="I417" s="71" t="s">
        <v>1404</v>
      </c>
      <c r="J417" s="71" t="s">
        <v>452</v>
      </c>
      <c r="K417" s="83"/>
      <c r="L417" s="83"/>
      <c r="M417" s="83" t="str">
        <f t="shared" si="6"/>
        <v xml:space="preserve">. </v>
      </c>
      <c r="N417" s="70"/>
      <c r="O417" s="92"/>
      <c r="P417" s="70" t="s">
        <v>33</v>
      </c>
      <c r="Q417" s="92"/>
      <c r="R417" s="70" t="s">
        <v>453</v>
      </c>
      <c r="S417" s="92"/>
      <c r="T417" s="70" t="s">
        <v>454</v>
      </c>
      <c r="U417" s="92"/>
      <c r="V417" s="68"/>
      <c r="W417" s="92"/>
      <c r="X417" s="17" t="s">
        <v>115</v>
      </c>
      <c r="Y417" s="17" t="s">
        <v>229</v>
      </c>
      <c r="Z417" s="17" t="s">
        <v>229</v>
      </c>
      <c r="AA417" s="17" t="s">
        <v>455</v>
      </c>
    </row>
    <row r="418" spans="1:27" ht="60" customHeight="1" x14ac:dyDescent="0.2">
      <c r="A418" s="20" t="s">
        <v>26</v>
      </c>
      <c r="B418" s="63" t="s">
        <v>1054</v>
      </c>
      <c r="C418" s="5" t="s">
        <v>28</v>
      </c>
      <c r="D418" s="62" t="s">
        <v>28</v>
      </c>
      <c r="E418" s="70">
        <v>3</v>
      </c>
      <c r="F418" s="64" t="s">
        <v>440</v>
      </c>
      <c r="G418" s="214" t="s">
        <v>765</v>
      </c>
      <c r="H418" s="71" t="s">
        <v>240</v>
      </c>
      <c r="I418" s="71" t="s">
        <v>1405</v>
      </c>
      <c r="J418" s="71" t="s">
        <v>457</v>
      </c>
      <c r="K418" s="83"/>
      <c r="L418" s="83"/>
      <c r="M418" s="83" t="str">
        <f t="shared" si="6"/>
        <v xml:space="preserve">. </v>
      </c>
      <c r="N418" s="70"/>
      <c r="O418" s="92"/>
      <c r="P418" s="70" t="s">
        <v>33</v>
      </c>
      <c r="Q418" s="92"/>
      <c r="R418" s="70" t="s">
        <v>244</v>
      </c>
      <c r="S418" s="92"/>
      <c r="T418" s="70"/>
      <c r="U418" s="92"/>
      <c r="V418" s="68" t="s">
        <v>380</v>
      </c>
      <c r="W418" s="92"/>
      <c r="X418" s="17" t="s">
        <v>115</v>
      </c>
      <c r="Y418" s="17" t="s">
        <v>229</v>
      </c>
      <c r="Z418" s="17" t="s">
        <v>229</v>
      </c>
      <c r="AA418" s="17" t="s">
        <v>773</v>
      </c>
    </row>
    <row r="419" spans="1:27" ht="60" customHeight="1" x14ac:dyDescent="0.2">
      <c r="A419" s="20" t="s">
        <v>26</v>
      </c>
      <c r="B419" s="63" t="s">
        <v>1054</v>
      </c>
      <c r="C419" s="5" t="s">
        <v>28</v>
      </c>
      <c r="D419" s="62" t="s">
        <v>28</v>
      </c>
      <c r="E419" s="70">
        <v>3</v>
      </c>
      <c r="F419" s="64"/>
      <c r="G419" s="178" t="s">
        <v>774</v>
      </c>
      <c r="H419" s="71"/>
      <c r="I419" s="71" t="s">
        <v>1406</v>
      </c>
      <c r="J419" s="71" t="s">
        <v>517</v>
      </c>
      <c r="K419" s="83"/>
      <c r="L419" s="83"/>
      <c r="M419" s="83" t="str">
        <f t="shared" si="6"/>
        <v xml:space="preserve">. </v>
      </c>
      <c r="N419" s="70" t="s">
        <v>316</v>
      </c>
      <c r="O419" s="92"/>
      <c r="P419" s="70" t="s">
        <v>66</v>
      </c>
      <c r="Q419" s="92"/>
      <c r="R419" s="70"/>
      <c r="S419" s="92"/>
      <c r="T419" s="70"/>
      <c r="U419" s="92"/>
      <c r="V419" s="68" t="s">
        <v>776</v>
      </c>
      <c r="W419" s="92"/>
      <c r="X419" s="17" t="s">
        <v>115</v>
      </c>
      <c r="Y419" s="17" t="s">
        <v>777</v>
      </c>
      <c r="Z419" s="17" t="s">
        <v>777</v>
      </c>
      <c r="AA419" s="17" t="s">
        <v>520</v>
      </c>
    </row>
    <row r="420" spans="1:27" ht="60" customHeight="1" x14ac:dyDescent="0.2">
      <c r="A420" s="20" t="s">
        <v>26</v>
      </c>
      <c r="B420" s="63" t="s">
        <v>1054</v>
      </c>
      <c r="C420" s="5" t="s">
        <v>28</v>
      </c>
      <c r="D420" s="62" t="s">
        <v>28</v>
      </c>
      <c r="E420" s="70">
        <v>3</v>
      </c>
      <c r="F420" s="64"/>
      <c r="G420" s="214" t="s">
        <v>774</v>
      </c>
      <c r="H420" s="71" t="s">
        <v>206</v>
      </c>
      <c r="I420" s="71" t="s">
        <v>1407</v>
      </c>
      <c r="J420" s="71" t="s">
        <v>522</v>
      </c>
      <c r="K420" s="83"/>
      <c r="L420" s="83"/>
      <c r="M420" s="83" t="str">
        <f t="shared" si="6"/>
        <v xml:space="preserve">. </v>
      </c>
      <c r="N420" s="70"/>
      <c r="O420" s="92"/>
      <c r="P420" s="70" t="s">
        <v>33</v>
      </c>
      <c r="Q420" s="92"/>
      <c r="R420" s="70" t="s">
        <v>146</v>
      </c>
      <c r="S420" s="92"/>
      <c r="T420" s="70"/>
      <c r="U420" s="92"/>
      <c r="V420" s="68" t="s">
        <v>209</v>
      </c>
      <c r="W420" s="92"/>
      <c r="X420" s="17" t="s">
        <v>115</v>
      </c>
      <c r="Y420" s="17" t="s">
        <v>229</v>
      </c>
      <c r="Z420" s="17" t="s">
        <v>229</v>
      </c>
      <c r="AA420" s="17" t="s">
        <v>211</v>
      </c>
    </row>
    <row r="421" spans="1:27" ht="60" customHeight="1" x14ac:dyDescent="0.2">
      <c r="A421" s="20" t="s">
        <v>26</v>
      </c>
      <c r="B421" s="63" t="s">
        <v>1054</v>
      </c>
      <c r="C421" s="5" t="s">
        <v>28</v>
      </c>
      <c r="D421" s="62" t="s">
        <v>28</v>
      </c>
      <c r="E421" s="70">
        <v>3</v>
      </c>
      <c r="F421" s="64" t="s">
        <v>514</v>
      </c>
      <c r="G421" s="214" t="s">
        <v>774</v>
      </c>
      <c r="H421" s="71" t="s">
        <v>523</v>
      </c>
      <c r="I421" s="71" t="s">
        <v>1408</v>
      </c>
      <c r="J421" s="71" t="s">
        <v>525</v>
      </c>
      <c r="K421" s="83"/>
      <c r="L421" s="83"/>
      <c r="M421" s="83" t="str">
        <f t="shared" si="6"/>
        <v xml:space="preserve">. </v>
      </c>
      <c r="N421" s="70"/>
      <c r="O421" s="92"/>
      <c r="P421" s="70" t="s">
        <v>66</v>
      </c>
      <c r="Q421" s="92"/>
      <c r="R421" s="70" t="s">
        <v>526</v>
      </c>
      <c r="S421" s="92"/>
      <c r="T421" s="70" t="s">
        <v>527</v>
      </c>
      <c r="U421" s="92"/>
      <c r="V421" s="68" t="s">
        <v>528</v>
      </c>
      <c r="W421" s="92"/>
      <c r="X421" s="17" t="s">
        <v>115</v>
      </c>
      <c r="Y421" s="17" t="s">
        <v>306</v>
      </c>
      <c r="Z421" s="17" t="s">
        <v>307</v>
      </c>
      <c r="AA421" s="17" t="s">
        <v>530</v>
      </c>
    </row>
    <row r="422" spans="1:27" ht="60" customHeight="1" x14ac:dyDescent="0.2">
      <c r="A422" s="20" t="s">
        <v>26</v>
      </c>
      <c r="B422" s="63" t="s">
        <v>1054</v>
      </c>
      <c r="C422" s="5" t="s">
        <v>28</v>
      </c>
      <c r="D422" s="62" t="s">
        <v>28</v>
      </c>
      <c r="E422" s="70">
        <v>3</v>
      </c>
      <c r="F422" s="64" t="s">
        <v>514</v>
      </c>
      <c r="G422" s="214" t="s">
        <v>774</v>
      </c>
      <c r="H422" s="71" t="s">
        <v>240</v>
      </c>
      <c r="I422" s="71" t="s">
        <v>1409</v>
      </c>
      <c r="J422" s="71" t="s">
        <v>532</v>
      </c>
      <c r="K422" s="83" t="s">
        <v>31</v>
      </c>
      <c r="L422" s="83" t="s">
        <v>533</v>
      </c>
      <c r="M422" s="83" t="str">
        <f t="shared" si="6"/>
        <v>MESSAGE - HEADER. Identity of means of transport at departure (exp/trans)</v>
      </c>
      <c r="N422" s="70"/>
      <c r="O422" s="92"/>
      <c r="P422" s="70" t="s">
        <v>66</v>
      </c>
      <c r="Q422" s="92" t="s">
        <v>66</v>
      </c>
      <c r="R422" s="70" t="s">
        <v>68</v>
      </c>
      <c r="S422" s="92" t="s">
        <v>534</v>
      </c>
      <c r="T422" s="70"/>
      <c r="U422" s="92"/>
      <c r="V422" s="68" t="s">
        <v>781</v>
      </c>
      <c r="W422" s="92" t="s">
        <v>782</v>
      </c>
      <c r="X422" s="17" t="s">
        <v>46</v>
      </c>
      <c r="Y422" s="17" t="s">
        <v>229</v>
      </c>
      <c r="Z422" s="17" t="s">
        <v>229</v>
      </c>
      <c r="AA422" s="17"/>
    </row>
    <row r="423" spans="1:27" ht="60" customHeight="1" x14ac:dyDescent="0.2">
      <c r="A423" s="20" t="s">
        <v>26</v>
      </c>
      <c r="B423" s="63" t="s">
        <v>1054</v>
      </c>
      <c r="C423" s="5" t="s">
        <v>28</v>
      </c>
      <c r="D423" s="62" t="s">
        <v>28</v>
      </c>
      <c r="E423" s="70">
        <v>3</v>
      </c>
      <c r="F423" s="64" t="s">
        <v>538</v>
      </c>
      <c r="G423" s="214" t="s">
        <v>774</v>
      </c>
      <c r="H423" s="71" t="s">
        <v>539</v>
      </c>
      <c r="I423" s="71" t="s">
        <v>1410</v>
      </c>
      <c r="J423" s="71" t="s">
        <v>541</v>
      </c>
      <c r="K423" s="83" t="s">
        <v>31</v>
      </c>
      <c r="L423" s="83" t="s">
        <v>542</v>
      </c>
      <c r="M423" s="83" t="str">
        <f t="shared" si="6"/>
        <v>MESSAGE - HEADER. Nationality of means of transport at departure</v>
      </c>
      <c r="N423" s="70"/>
      <c r="O423" s="92"/>
      <c r="P423" s="70" t="s">
        <v>66</v>
      </c>
      <c r="Q423" s="92" t="s">
        <v>66</v>
      </c>
      <c r="R423" s="70" t="s">
        <v>94</v>
      </c>
      <c r="S423" s="92" t="s">
        <v>94</v>
      </c>
      <c r="T423" s="70" t="s">
        <v>95</v>
      </c>
      <c r="U423" s="92" t="s">
        <v>95</v>
      </c>
      <c r="V423" s="68" t="s">
        <v>543</v>
      </c>
      <c r="W423" s="92" t="s">
        <v>784</v>
      </c>
      <c r="X423" s="17" t="s">
        <v>36</v>
      </c>
      <c r="Y423" s="17" t="s">
        <v>229</v>
      </c>
      <c r="Z423" s="17" t="s">
        <v>229</v>
      </c>
      <c r="AA423" s="17" t="s">
        <v>545</v>
      </c>
    </row>
    <row r="424" spans="1:27" ht="60" customHeight="1" x14ac:dyDescent="0.2">
      <c r="A424" s="20" t="s">
        <v>26</v>
      </c>
      <c r="B424" s="63" t="s">
        <v>1054</v>
      </c>
      <c r="C424" s="5" t="s">
        <v>28</v>
      </c>
      <c r="D424" s="62" t="s">
        <v>28</v>
      </c>
      <c r="E424" s="70">
        <v>3</v>
      </c>
      <c r="F424" s="64"/>
      <c r="G424" s="214" t="s">
        <v>785</v>
      </c>
      <c r="H424" s="71"/>
      <c r="I424" s="71" t="s">
        <v>1411</v>
      </c>
      <c r="J424" s="71" t="s">
        <v>674</v>
      </c>
      <c r="K424" s="83"/>
      <c r="L424" s="83"/>
      <c r="M424" s="83"/>
      <c r="N424" s="70" t="s">
        <v>444</v>
      </c>
      <c r="O424" s="92"/>
      <c r="P424" s="70" t="s">
        <v>103</v>
      </c>
      <c r="Q424" s="92"/>
      <c r="R424" s="70"/>
      <c r="S424" s="92"/>
      <c r="T424" s="70"/>
      <c r="U424" s="92"/>
      <c r="V424" s="68" t="s">
        <v>787</v>
      </c>
      <c r="W424" s="92"/>
      <c r="X424" s="17"/>
      <c r="Y424" s="17"/>
      <c r="Z424" s="17"/>
      <c r="AA424" s="17"/>
    </row>
    <row r="425" spans="1:27" ht="60" customHeight="1" x14ac:dyDescent="0.2">
      <c r="A425" s="20" t="s">
        <v>26</v>
      </c>
      <c r="B425" s="63" t="s">
        <v>1054</v>
      </c>
      <c r="C425" s="5" t="s">
        <v>28</v>
      </c>
      <c r="D425" s="62" t="s">
        <v>28</v>
      </c>
      <c r="E425" s="70">
        <v>3</v>
      </c>
      <c r="F425" s="64"/>
      <c r="G425" s="214" t="s">
        <v>785</v>
      </c>
      <c r="H425" s="71" t="s">
        <v>206</v>
      </c>
      <c r="I425" s="71" t="s">
        <v>1412</v>
      </c>
      <c r="J425" s="71" t="s">
        <v>677</v>
      </c>
      <c r="K425" s="83"/>
      <c r="L425" s="83"/>
      <c r="M425" s="83"/>
      <c r="N425" s="70"/>
      <c r="O425" s="92"/>
      <c r="P425" s="70" t="s">
        <v>33</v>
      </c>
      <c r="Q425" s="92"/>
      <c r="R425" s="70" t="s">
        <v>146</v>
      </c>
      <c r="S425" s="92"/>
      <c r="T425" s="70"/>
      <c r="U425" s="92"/>
      <c r="V425" s="68" t="s">
        <v>209</v>
      </c>
      <c r="W425" s="92"/>
      <c r="X425" s="17"/>
      <c r="Y425" s="17"/>
      <c r="Z425" s="17"/>
      <c r="AA425" s="17"/>
    </row>
    <row r="426" spans="1:27" ht="60" customHeight="1" x14ac:dyDescent="0.2">
      <c r="A426" s="20" t="s">
        <v>26</v>
      </c>
      <c r="B426" s="63" t="s">
        <v>1054</v>
      </c>
      <c r="C426" s="5" t="s">
        <v>28</v>
      </c>
      <c r="D426" s="62" t="s">
        <v>28</v>
      </c>
      <c r="E426" s="70">
        <v>3</v>
      </c>
      <c r="F426" s="64"/>
      <c r="G426" s="214" t="s">
        <v>785</v>
      </c>
      <c r="H426" s="71" t="s">
        <v>789</v>
      </c>
      <c r="I426" s="71" t="s">
        <v>1413</v>
      </c>
      <c r="J426" s="71" t="s">
        <v>791</v>
      </c>
      <c r="K426" s="83"/>
      <c r="L426" s="83"/>
      <c r="M426" s="83"/>
      <c r="N426" s="70"/>
      <c r="O426" s="92"/>
      <c r="P426" s="70" t="s">
        <v>103</v>
      </c>
      <c r="Q426" s="92"/>
      <c r="R426" s="70" t="s">
        <v>104</v>
      </c>
      <c r="S426" s="92"/>
      <c r="T426" s="70" t="s">
        <v>105</v>
      </c>
      <c r="U426" s="92"/>
      <c r="V426" s="68" t="s">
        <v>792</v>
      </c>
      <c r="W426" s="92"/>
      <c r="X426" s="17"/>
      <c r="Y426" s="17"/>
      <c r="Z426" s="17"/>
      <c r="AA426" s="17"/>
    </row>
    <row r="427" spans="1:27" ht="60" customHeight="1" x14ac:dyDescent="0.2">
      <c r="A427" s="20" t="s">
        <v>26</v>
      </c>
      <c r="B427" s="63" t="s">
        <v>1054</v>
      </c>
      <c r="C427" s="5" t="s">
        <v>28</v>
      </c>
      <c r="D427" s="62" t="s">
        <v>28</v>
      </c>
      <c r="E427" s="70">
        <v>3</v>
      </c>
      <c r="F427" s="64"/>
      <c r="G427" s="214" t="s">
        <v>785</v>
      </c>
      <c r="H427" s="71" t="s">
        <v>386</v>
      </c>
      <c r="I427" s="71" t="s">
        <v>1414</v>
      </c>
      <c r="J427" s="71" t="s">
        <v>679</v>
      </c>
      <c r="K427" s="83"/>
      <c r="L427" s="83"/>
      <c r="M427" s="83"/>
      <c r="N427" s="70"/>
      <c r="O427" s="92"/>
      <c r="P427" s="70" t="s">
        <v>33</v>
      </c>
      <c r="Q427" s="92"/>
      <c r="R427" s="70" t="s">
        <v>680</v>
      </c>
      <c r="S427" s="92"/>
      <c r="T427" s="70" t="s">
        <v>681</v>
      </c>
      <c r="U427" s="92"/>
      <c r="V427" s="68" t="s">
        <v>682</v>
      </c>
      <c r="W427" s="92"/>
      <c r="X427" s="17"/>
      <c r="Y427" s="17"/>
      <c r="Z427" s="17"/>
      <c r="AA427" s="17"/>
    </row>
    <row r="428" spans="1:27" ht="60" customHeight="1" x14ac:dyDescent="0.2">
      <c r="A428" s="20" t="s">
        <v>26</v>
      </c>
      <c r="B428" s="63" t="s">
        <v>1054</v>
      </c>
      <c r="C428" s="5" t="s">
        <v>28</v>
      </c>
      <c r="D428" s="62" t="s">
        <v>28</v>
      </c>
      <c r="E428" s="70">
        <v>3</v>
      </c>
      <c r="F428" s="64"/>
      <c r="G428" s="214" t="s">
        <v>785</v>
      </c>
      <c r="H428" s="71" t="s">
        <v>180</v>
      </c>
      <c r="I428" s="71" t="s">
        <v>1415</v>
      </c>
      <c r="J428" s="71" t="s">
        <v>685</v>
      </c>
      <c r="K428" s="83"/>
      <c r="L428" s="83"/>
      <c r="M428" s="83"/>
      <c r="N428" s="70"/>
      <c r="O428" s="92"/>
      <c r="P428" s="70" t="s">
        <v>33</v>
      </c>
      <c r="Q428" s="92"/>
      <c r="R428" s="70" t="s">
        <v>258</v>
      </c>
      <c r="S428" s="92"/>
      <c r="T428" s="70"/>
      <c r="U428" s="92"/>
      <c r="V428" s="68" t="s">
        <v>665</v>
      </c>
      <c r="W428" s="92"/>
      <c r="X428" s="17"/>
      <c r="Y428" s="17"/>
      <c r="Z428" s="17"/>
      <c r="AA428" s="17"/>
    </row>
    <row r="429" spans="1:27" ht="60" customHeight="1" x14ac:dyDescent="0.2">
      <c r="A429" s="20" t="s">
        <v>26</v>
      </c>
      <c r="B429" s="63" t="s">
        <v>1054</v>
      </c>
      <c r="C429" s="5" t="s">
        <v>28</v>
      </c>
      <c r="D429" s="62" t="s">
        <v>28</v>
      </c>
      <c r="E429" s="70">
        <v>3</v>
      </c>
      <c r="F429" s="64" t="s">
        <v>651</v>
      </c>
      <c r="G429" s="214" t="s">
        <v>785</v>
      </c>
      <c r="H429" s="71" t="s">
        <v>667</v>
      </c>
      <c r="I429" s="71" t="s">
        <v>1416</v>
      </c>
      <c r="J429" s="71" t="s">
        <v>689</v>
      </c>
      <c r="K429" s="83"/>
      <c r="L429" s="83"/>
      <c r="M429" s="83"/>
      <c r="N429" s="70"/>
      <c r="O429" s="92"/>
      <c r="P429" s="70" t="s">
        <v>103</v>
      </c>
      <c r="Q429" s="92"/>
      <c r="R429" s="70" t="s">
        <v>68</v>
      </c>
      <c r="S429" s="92"/>
      <c r="T429" s="70"/>
      <c r="U429" s="92"/>
      <c r="V429" s="68"/>
      <c r="W429" s="92"/>
      <c r="X429" s="17"/>
      <c r="Y429" s="17"/>
      <c r="Z429" s="17"/>
      <c r="AA429" s="17"/>
    </row>
    <row r="430" spans="1:27" ht="60" customHeight="1" x14ac:dyDescent="0.2">
      <c r="A430" s="20" t="s">
        <v>26</v>
      </c>
      <c r="B430" s="63" t="s">
        <v>1054</v>
      </c>
      <c r="C430" s="5" t="s">
        <v>28</v>
      </c>
      <c r="D430" s="62" t="s">
        <v>28</v>
      </c>
      <c r="E430" s="70">
        <v>3</v>
      </c>
      <c r="F430" s="64" t="s">
        <v>651</v>
      </c>
      <c r="G430" s="178" t="s">
        <v>796</v>
      </c>
      <c r="H430" s="71"/>
      <c r="I430" t="s">
        <v>1417</v>
      </c>
      <c r="J430" t="s">
        <v>692</v>
      </c>
      <c r="K430" s="83"/>
      <c r="L430" s="83"/>
      <c r="M430" s="83" t="str">
        <f t="shared" si="6"/>
        <v xml:space="preserve">. </v>
      </c>
      <c r="N430" s="70" t="s">
        <v>444</v>
      </c>
      <c r="O430" s="92"/>
      <c r="P430" s="70" t="s">
        <v>66</v>
      </c>
      <c r="Q430" s="92"/>
      <c r="R430" s="70"/>
      <c r="S430" s="92"/>
      <c r="T430" s="70"/>
      <c r="U430" s="92"/>
      <c r="V430" s="68" t="s">
        <v>693</v>
      </c>
      <c r="W430" s="92"/>
      <c r="X430" s="17" t="s">
        <v>115</v>
      </c>
      <c r="Y430" s="17" t="s">
        <v>777</v>
      </c>
      <c r="Z430" s="17" t="s">
        <v>777</v>
      </c>
      <c r="AA430" s="17" t="s">
        <v>798</v>
      </c>
    </row>
    <row r="431" spans="1:27" ht="60" customHeight="1" x14ac:dyDescent="0.2">
      <c r="A431" s="20" t="s">
        <v>26</v>
      </c>
      <c r="B431" s="63" t="s">
        <v>1054</v>
      </c>
      <c r="C431" s="5" t="s">
        <v>28</v>
      </c>
      <c r="D431" s="62" t="s">
        <v>28</v>
      </c>
      <c r="E431" s="70">
        <v>3</v>
      </c>
      <c r="F431" s="64"/>
      <c r="G431" s="214" t="s">
        <v>796</v>
      </c>
      <c r="H431" s="71" t="s">
        <v>206</v>
      </c>
      <c r="I431" s="71" t="s">
        <v>1418</v>
      </c>
      <c r="J431" s="71" t="s">
        <v>696</v>
      </c>
      <c r="K431" s="83"/>
      <c r="L431" s="83"/>
      <c r="M431" s="83" t="str">
        <f t="shared" si="6"/>
        <v xml:space="preserve">. </v>
      </c>
      <c r="N431" s="70"/>
      <c r="O431" s="92"/>
      <c r="P431" s="70" t="s">
        <v>33</v>
      </c>
      <c r="Q431" s="92"/>
      <c r="R431" s="70" t="s">
        <v>146</v>
      </c>
      <c r="S431" s="92"/>
      <c r="T431" s="70"/>
      <c r="U431" s="92"/>
      <c r="V431" s="68" t="s">
        <v>209</v>
      </c>
      <c r="W431" s="92"/>
      <c r="X431" s="17" t="s">
        <v>115</v>
      </c>
      <c r="Y431" s="17" t="s">
        <v>229</v>
      </c>
      <c r="Z431" s="17" t="s">
        <v>229</v>
      </c>
      <c r="AA431" s="17" t="s">
        <v>211</v>
      </c>
    </row>
    <row r="432" spans="1:27" ht="60" customHeight="1" x14ac:dyDescent="0.2">
      <c r="A432" s="20" t="s">
        <v>26</v>
      </c>
      <c r="B432" s="63" t="s">
        <v>1054</v>
      </c>
      <c r="C432" s="5" t="s">
        <v>28</v>
      </c>
      <c r="D432" s="62" t="s">
        <v>28</v>
      </c>
      <c r="E432" s="70">
        <v>3</v>
      </c>
      <c r="F432" s="64" t="s">
        <v>651</v>
      </c>
      <c r="G432" s="214" t="s">
        <v>796</v>
      </c>
      <c r="H432" s="71" t="s">
        <v>386</v>
      </c>
      <c r="I432" s="71" t="s">
        <v>1419</v>
      </c>
      <c r="J432" s="71" t="s">
        <v>698</v>
      </c>
      <c r="K432" s="83"/>
      <c r="L432" s="83"/>
      <c r="M432" s="83" t="str">
        <f t="shared" si="6"/>
        <v xml:space="preserve">. </v>
      </c>
      <c r="N432" s="70"/>
      <c r="O432" s="92"/>
      <c r="P432" s="70" t="s">
        <v>33</v>
      </c>
      <c r="Q432" s="92"/>
      <c r="R432" s="70" t="s">
        <v>660</v>
      </c>
      <c r="S432" s="92"/>
      <c r="T432" s="70" t="s">
        <v>699</v>
      </c>
      <c r="U432" s="92"/>
      <c r="V432" s="68"/>
      <c r="W432" s="92"/>
      <c r="X432" s="17" t="s">
        <v>115</v>
      </c>
      <c r="Y432" s="17" t="s">
        <v>229</v>
      </c>
      <c r="Z432" s="17" t="s">
        <v>229</v>
      </c>
      <c r="AA432" s="17" t="s">
        <v>1281</v>
      </c>
    </row>
    <row r="433" spans="1:27" ht="60" customHeight="1" x14ac:dyDescent="0.2">
      <c r="A433" s="20" t="s">
        <v>26</v>
      </c>
      <c r="B433" s="63" t="s">
        <v>1054</v>
      </c>
      <c r="C433" s="5" t="s">
        <v>28</v>
      </c>
      <c r="D433" s="62" t="s">
        <v>28</v>
      </c>
      <c r="E433" s="70">
        <v>3</v>
      </c>
      <c r="F433" s="64" t="s">
        <v>651</v>
      </c>
      <c r="G433" s="214" t="s">
        <v>796</v>
      </c>
      <c r="H433" s="71" t="s">
        <v>180</v>
      </c>
      <c r="I433" s="71" t="s">
        <v>1420</v>
      </c>
      <c r="J433" s="71" t="s">
        <v>702</v>
      </c>
      <c r="K433" s="83"/>
      <c r="L433" s="83"/>
      <c r="M433" s="83" t="str">
        <f t="shared" si="6"/>
        <v xml:space="preserve">. </v>
      </c>
      <c r="N433" s="70"/>
      <c r="O433" s="92"/>
      <c r="P433" s="70" t="s">
        <v>33</v>
      </c>
      <c r="Q433" s="92"/>
      <c r="R433" s="70" t="s">
        <v>258</v>
      </c>
      <c r="S433" s="92"/>
      <c r="T433" s="70"/>
      <c r="U433" s="92"/>
      <c r="V433" s="68" t="s">
        <v>665</v>
      </c>
      <c r="W433" s="92"/>
      <c r="X433" s="17" t="s">
        <v>115</v>
      </c>
      <c r="Y433" s="17" t="s">
        <v>229</v>
      </c>
      <c r="Z433" s="17" t="s">
        <v>229</v>
      </c>
      <c r="AA433" s="17" t="s">
        <v>1421</v>
      </c>
    </row>
    <row r="434" spans="1:27" ht="60" customHeight="1" x14ac:dyDescent="0.2">
      <c r="A434" s="20" t="s">
        <v>26</v>
      </c>
      <c r="B434" s="63" t="s">
        <v>1054</v>
      </c>
      <c r="C434" s="5" t="s">
        <v>28</v>
      </c>
      <c r="D434" s="62" t="s">
        <v>28</v>
      </c>
      <c r="E434" s="70">
        <v>3</v>
      </c>
      <c r="F434" s="64"/>
      <c r="G434" s="178" t="s">
        <v>803</v>
      </c>
      <c r="H434" s="71"/>
      <c r="I434" s="71" t="s">
        <v>1422</v>
      </c>
      <c r="J434" s="71" t="s">
        <v>805</v>
      </c>
      <c r="K434" s="83"/>
      <c r="L434" s="83"/>
      <c r="M434" s="83" t="str">
        <f t="shared" si="6"/>
        <v xml:space="preserve">. </v>
      </c>
      <c r="N434" s="70" t="s">
        <v>32</v>
      </c>
      <c r="O434" s="92"/>
      <c r="P434" s="70" t="s">
        <v>66</v>
      </c>
      <c r="Q434" s="92"/>
      <c r="R434" s="70"/>
      <c r="S434" s="92"/>
      <c r="T434" s="70"/>
      <c r="U434" s="92"/>
      <c r="V434" s="68" t="s">
        <v>806</v>
      </c>
      <c r="W434" s="92"/>
      <c r="X434" s="17" t="s">
        <v>115</v>
      </c>
      <c r="Y434" s="17" t="s">
        <v>777</v>
      </c>
      <c r="Z434" s="17" t="s">
        <v>777</v>
      </c>
      <c r="AA434" s="17" t="s">
        <v>807</v>
      </c>
    </row>
    <row r="435" spans="1:27" ht="60" customHeight="1" x14ac:dyDescent="0.2">
      <c r="A435" s="20" t="s">
        <v>26</v>
      </c>
      <c r="B435" s="63" t="s">
        <v>1054</v>
      </c>
      <c r="C435" s="5" t="s">
        <v>28</v>
      </c>
      <c r="D435" s="62" t="s">
        <v>28</v>
      </c>
      <c r="E435" s="70">
        <v>3</v>
      </c>
      <c r="F435" s="64" t="s">
        <v>808</v>
      </c>
      <c r="G435" s="214" t="s">
        <v>803</v>
      </c>
      <c r="H435" s="71" t="s">
        <v>809</v>
      </c>
      <c r="I435" s="71" t="s">
        <v>1423</v>
      </c>
      <c r="J435" s="71" t="s">
        <v>811</v>
      </c>
      <c r="K435" s="83" t="s">
        <v>31</v>
      </c>
      <c r="L435" s="83" t="s">
        <v>812</v>
      </c>
      <c r="M435" s="83" t="str">
        <f t="shared" si="6"/>
        <v>MESSAGE - HEADER. Transport charges/ Method of Payment</v>
      </c>
      <c r="N435" s="70"/>
      <c r="O435" s="92"/>
      <c r="P435" s="70" t="s">
        <v>33</v>
      </c>
      <c r="Q435" s="92" t="s">
        <v>66</v>
      </c>
      <c r="R435" s="70" t="s">
        <v>134</v>
      </c>
      <c r="S435" s="92" t="s">
        <v>134</v>
      </c>
      <c r="T435" s="70" t="s">
        <v>813</v>
      </c>
      <c r="U435" s="92" t="s">
        <v>813</v>
      </c>
      <c r="V435" s="68"/>
      <c r="W435" s="92" t="s">
        <v>929</v>
      </c>
      <c r="X435" s="17" t="s">
        <v>36</v>
      </c>
      <c r="Y435" s="17" t="s">
        <v>229</v>
      </c>
      <c r="Z435" s="17" t="s">
        <v>229</v>
      </c>
      <c r="AA435" s="17" t="s">
        <v>815</v>
      </c>
    </row>
    <row r="436" spans="1:27" ht="60" customHeight="1" x14ac:dyDescent="0.2">
      <c r="A436" s="20" t="s">
        <v>26</v>
      </c>
      <c r="B436" s="63" t="s">
        <v>1054</v>
      </c>
      <c r="C436" s="5" t="s">
        <v>28</v>
      </c>
      <c r="D436" s="62" t="s">
        <v>28</v>
      </c>
      <c r="E436" s="70">
        <v>3</v>
      </c>
      <c r="F436" s="64"/>
      <c r="G436" s="178" t="s">
        <v>816</v>
      </c>
      <c r="H436" s="71"/>
      <c r="I436" s="71" t="s">
        <v>1424</v>
      </c>
      <c r="J436" s="71" t="s">
        <v>706</v>
      </c>
      <c r="K436" s="83"/>
      <c r="L436" s="83"/>
      <c r="M436" s="83" t="str">
        <f t="shared" si="6"/>
        <v xml:space="preserve">. </v>
      </c>
      <c r="N436" s="70" t="s">
        <v>32</v>
      </c>
      <c r="O436" s="92"/>
      <c r="P436" s="70" t="s">
        <v>66</v>
      </c>
      <c r="Q436" s="92"/>
      <c r="R436" s="70"/>
      <c r="S436" s="92"/>
      <c r="T436" s="70"/>
      <c r="U436" s="92"/>
      <c r="V436" s="68" t="s">
        <v>818</v>
      </c>
      <c r="W436" s="92"/>
      <c r="X436" s="17" t="s">
        <v>115</v>
      </c>
      <c r="Y436" s="17" t="s">
        <v>37</v>
      </c>
      <c r="Z436" s="17" t="s">
        <v>38</v>
      </c>
      <c r="AA436" s="17" t="s">
        <v>708</v>
      </c>
    </row>
    <row r="437" spans="1:27" ht="60" customHeight="1" x14ac:dyDescent="0.2">
      <c r="A437" s="20" t="s">
        <v>26</v>
      </c>
      <c r="B437" s="63" t="s">
        <v>1054</v>
      </c>
      <c r="C437" s="5" t="s">
        <v>28</v>
      </c>
      <c r="D437" s="62" t="s">
        <v>28</v>
      </c>
      <c r="E437" s="70">
        <v>3</v>
      </c>
      <c r="F437" s="64" t="s">
        <v>710</v>
      </c>
      <c r="G437" s="214" t="s">
        <v>816</v>
      </c>
      <c r="H437" s="97" t="s">
        <v>180</v>
      </c>
      <c r="I437" s="71" t="s">
        <v>1425</v>
      </c>
      <c r="J437" s="71" t="s">
        <v>712</v>
      </c>
      <c r="K437" s="83" t="s">
        <v>821</v>
      </c>
      <c r="L437" s="83" t="s">
        <v>713</v>
      </c>
      <c r="M437" s="83" t="str">
        <f t="shared" si="6"/>
        <v>MESSAGE - GOODS ITEM. Commercial Reference Number</v>
      </c>
      <c r="N437" s="70"/>
      <c r="O437" s="92"/>
      <c r="P437" s="70" t="s">
        <v>33</v>
      </c>
      <c r="Q437" s="92" t="s">
        <v>66</v>
      </c>
      <c r="R437" s="70" t="s">
        <v>258</v>
      </c>
      <c r="S437" s="92" t="s">
        <v>258</v>
      </c>
      <c r="T437" s="70"/>
      <c r="U437" s="92"/>
      <c r="V437" s="68" t="s">
        <v>81</v>
      </c>
      <c r="W437" s="92" t="s">
        <v>714</v>
      </c>
      <c r="X437" s="17" t="s">
        <v>36</v>
      </c>
      <c r="Y437" s="17" t="s">
        <v>229</v>
      </c>
      <c r="Z437" s="17" t="s">
        <v>229</v>
      </c>
      <c r="AA437" s="17" t="s">
        <v>715</v>
      </c>
    </row>
    <row r="438" spans="1:27" ht="60" customHeight="1" x14ac:dyDescent="0.2">
      <c r="A438" s="20" t="s">
        <v>26</v>
      </c>
      <c r="B438" s="63" t="s">
        <v>1054</v>
      </c>
      <c r="C438" s="5" t="s">
        <v>28</v>
      </c>
      <c r="D438" s="62" t="s">
        <v>28</v>
      </c>
      <c r="E438" s="70">
        <v>3</v>
      </c>
      <c r="F438" s="64"/>
      <c r="G438" s="178" t="s">
        <v>823</v>
      </c>
      <c r="H438" s="71"/>
      <c r="I438" s="71" t="s">
        <v>1426</v>
      </c>
      <c r="J438" s="71" t="s">
        <v>825</v>
      </c>
      <c r="K438" s="83" t="s">
        <v>821</v>
      </c>
      <c r="L438" s="83"/>
      <c r="M438" s="83" t="str">
        <f t="shared" si="6"/>
        <v xml:space="preserve">MESSAGE - GOODS ITEM. </v>
      </c>
      <c r="N438" s="70" t="s">
        <v>463</v>
      </c>
      <c r="O438" s="92" t="s">
        <v>316</v>
      </c>
      <c r="P438" s="70" t="s">
        <v>33</v>
      </c>
      <c r="Q438" s="92" t="s">
        <v>66</v>
      </c>
      <c r="R438" s="70"/>
      <c r="S438" s="92"/>
      <c r="T438" s="70"/>
      <c r="U438" s="92"/>
      <c r="V438" s="68" t="s">
        <v>826</v>
      </c>
      <c r="W438" s="92" t="s">
        <v>827</v>
      </c>
      <c r="X438" s="17" t="s">
        <v>36</v>
      </c>
      <c r="Y438" s="17" t="s">
        <v>37</v>
      </c>
      <c r="Z438" s="17" t="s">
        <v>147</v>
      </c>
      <c r="AA438" s="17"/>
    </row>
    <row r="439" spans="1:27" ht="60" customHeight="1" x14ac:dyDescent="0.2">
      <c r="A439" s="20" t="s">
        <v>26</v>
      </c>
      <c r="B439" s="63" t="s">
        <v>1054</v>
      </c>
      <c r="C439" s="5" t="s">
        <v>28</v>
      </c>
      <c r="D439" s="62" t="s">
        <v>28</v>
      </c>
      <c r="E439" s="70">
        <v>3</v>
      </c>
      <c r="F439" s="64"/>
      <c r="G439" s="214" t="s">
        <v>823</v>
      </c>
      <c r="H439" s="71" t="s">
        <v>206</v>
      </c>
      <c r="I439" s="71" t="s">
        <v>1427</v>
      </c>
      <c r="J439" s="71" t="s">
        <v>829</v>
      </c>
      <c r="K439" s="83"/>
      <c r="L439" s="83"/>
      <c r="M439" s="83" t="str">
        <f t="shared" si="6"/>
        <v xml:space="preserve">. </v>
      </c>
      <c r="N439" s="70"/>
      <c r="O439" s="92"/>
      <c r="P439" s="70" t="s">
        <v>33</v>
      </c>
      <c r="Q439" s="92"/>
      <c r="R439" s="70" t="s">
        <v>146</v>
      </c>
      <c r="S439" s="92"/>
      <c r="T439" s="70"/>
      <c r="U439" s="92"/>
      <c r="V439" s="68" t="s">
        <v>209</v>
      </c>
      <c r="W439" s="92"/>
      <c r="X439" s="17" t="s">
        <v>115</v>
      </c>
      <c r="Y439" s="17" t="s">
        <v>210</v>
      </c>
      <c r="Z439" s="17" t="s">
        <v>117</v>
      </c>
      <c r="AA439" s="17" t="s">
        <v>211</v>
      </c>
    </row>
    <row r="440" spans="1:27" ht="60" customHeight="1" x14ac:dyDescent="0.2">
      <c r="A440" s="20" t="s">
        <v>26</v>
      </c>
      <c r="B440" s="63" t="s">
        <v>1054</v>
      </c>
      <c r="C440" s="5" t="s">
        <v>28</v>
      </c>
      <c r="D440" s="62" t="s">
        <v>28</v>
      </c>
      <c r="E440" s="70">
        <v>3</v>
      </c>
      <c r="F440" s="64" t="s">
        <v>830</v>
      </c>
      <c r="G440" s="214" t="s">
        <v>823</v>
      </c>
      <c r="H440" s="71" t="s">
        <v>831</v>
      </c>
      <c r="I440" s="71" t="s">
        <v>1428</v>
      </c>
      <c r="J440" s="71" t="s">
        <v>833</v>
      </c>
      <c r="K440" s="83" t="s">
        <v>821</v>
      </c>
      <c r="L440" s="83" t="s">
        <v>325</v>
      </c>
      <c r="M440" s="83" t="str">
        <f t="shared" si="6"/>
        <v>MESSAGE - GOODS ITEM. Item number</v>
      </c>
      <c r="N440" s="70"/>
      <c r="O440" s="92"/>
      <c r="P440" s="70" t="s">
        <v>33</v>
      </c>
      <c r="Q440" s="92" t="s">
        <v>33</v>
      </c>
      <c r="R440" s="70" t="s">
        <v>146</v>
      </c>
      <c r="S440" s="92" t="s">
        <v>146</v>
      </c>
      <c r="T440" s="70"/>
      <c r="U440" s="92"/>
      <c r="V440" s="68" t="s">
        <v>834</v>
      </c>
      <c r="W440" s="92" t="s">
        <v>835</v>
      </c>
      <c r="X440" s="17" t="s">
        <v>36</v>
      </c>
      <c r="Y440" s="17" t="s">
        <v>37</v>
      </c>
      <c r="Z440" s="17" t="s">
        <v>147</v>
      </c>
      <c r="AA440" s="17" t="s">
        <v>1429</v>
      </c>
    </row>
    <row r="441" spans="1:27" ht="60" customHeight="1" x14ac:dyDescent="0.2">
      <c r="A441" s="20" t="s">
        <v>26</v>
      </c>
      <c r="B441" s="63" t="s">
        <v>1054</v>
      </c>
      <c r="C441" s="5" t="s">
        <v>28</v>
      </c>
      <c r="D441" s="62" t="s">
        <v>28</v>
      </c>
      <c r="E441" s="70">
        <v>3</v>
      </c>
      <c r="F441" s="64" t="s">
        <v>1057</v>
      </c>
      <c r="G441" s="214" t="s">
        <v>823</v>
      </c>
      <c r="H441" s="71" t="s">
        <v>49</v>
      </c>
      <c r="I441" s="71" t="s">
        <v>1430</v>
      </c>
      <c r="J441" s="71" t="s">
        <v>839</v>
      </c>
      <c r="K441" s="83" t="s">
        <v>821</v>
      </c>
      <c r="L441" s="83" t="s">
        <v>52</v>
      </c>
      <c r="M441" s="83" t="str">
        <f t="shared" si="6"/>
        <v>MESSAGE - GOODS ITEM. Type of declaration</v>
      </c>
      <c r="N441" s="70"/>
      <c r="O441" s="92"/>
      <c r="P441" s="70" t="s">
        <v>66</v>
      </c>
      <c r="Q441" s="92" t="s">
        <v>66</v>
      </c>
      <c r="R441" s="70" t="s">
        <v>53</v>
      </c>
      <c r="S441" s="92" t="s">
        <v>54</v>
      </c>
      <c r="T441" s="70" t="s">
        <v>55</v>
      </c>
      <c r="U441" s="92" t="s">
        <v>55</v>
      </c>
      <c r="V441" s="68" t="s">
        <v>840</v>
      </c>
      <c r="W441" s="92" t="s">
        <v>841</v>
      </c>
      <c r="X441" s="17" t="s">
        <v>46</v>
      </c>
      <c r="Y441" s="17" t="s">
        <v>37</v>
      </c>
      <c r="Z441" s="17" t="s">
        <v>147</v>
      </c>
      <c r="AA441" s="17" t="s">
        <v>1431</v>
      </c>
    </row>
    <row r="442" spans="1:27" ht="60" customHeight="1" x14ac:dyDescent="0.2">
      <c r="A442" s="20" t="s">
        <v>26</v>
      </c>
      <c r="B442" s="63" t="s">
        <v>1054</v>
      </c>
      <c r="C442" s="5" t="s">
        <v>28</v>
      </c>
      <c r="D442" s="62" t="s">
        <v>28</v>
      </c>
      <c r="E442" s="70">
        <v>3</v>
      </c>
      <c r="F442" s="64" t="s">
        <v>89</v>
      </c>
      <c r="G442" s="214" t="s">
        <v>823</v>
      </c>
      <c r="H442" s="71" t="s">
        <v>90</v>
      </c>
      <c r="I442" s="71" t="s">
        <v>1432</v>
      </c>
      <c r="J442" s="71" t="s">
        <v>844</v>
      </c>
      <c r="K442" s="83" t="s">
        <v>821</v>
      </c>
      <c r="L442" s="83" t="s">
        <v>93</v>
      </c>
      <c r="M442" s="83" t="str">
        <f t="shared" si="6"/>
        <v>MESSAGE - GOODS ITEM. Country of dispatch/export code</v>
      </c>
      <c r="N442" s="70"/>
      <c r="O442" s="92"/>
      <c r="P442" s="70" t="s">
        <v>66</v>
      </c>
      <c r="Q442" s="92" t="s">
        <v>66</v>
      </c>
      <c r="R442" s="70" t="s">
        <v>94</v>
      </c>
      <c r="S442" s="92" t="s">
        <v>94</v>
      </c>
      <c r="T442" s="70" t="s">
        <v>95</v>
      </c>
      <c r="U442" s="92" t="s">
        <v>95</v>
      </c>
      <c r="V442" s="68" t="s">
        <v>96</v>
      </c>
      <c r="W442" s="92" t="s">
        <v>97</v>
      </c>
      <c r="X442" s="17" t="s">
        <v>36</v>
      </c>
      <c r="Y442" s="17" t="s">
        <v>37</v>
      </c>
      <c r="Z442" s="17" t="s">
        <v>147</v>
      </c>
      <c r="AA442" s="17" t="s">
        <v>728</v>
      </c>
    </row>
    <row r="443" spans="1:27" ht="60" customHeight="1" x14ac:dyDescent="0.2">
      <c r="A443" s="20" t="s">
        <v>26</v>
      </c>
      <c r="B443" s="63" t="s">
        <v>1054</v>
      </c>
      <c r="C443" s="5" t="s">
        <v>28</v>
      </c>
      <c r="D443" s="62" t="s">
        <v>28</v>
      </c>
      <c r="E443" s="70">
        <v>3</v>
      </c>
      <c r="F443" s="64" t="s">
        <v>1057</v>
      </c>
      <c r="G443" s="214" t="s">
        <v>823</v>
      </c>
      <c r="H443" s="71" t="s">
        <v>363</v>
      </c>
      <c r="I443" s="71" t="s">
        <v>1433</v>
      </c>
      <c r="J443" s="71" t="s">
        <v>846</v>
      </c>
      <c r="K443" s="83" t="s">
        <v>821</v>
      </c>
      <c r="L443" s="83" t="s">
        <v>366</v>
      </c>
      <c r="M443" s="83" t="str">
        <f t="shared" si="6"/>
        <v>MESSAGE - GOODS ITEM. Country of destination code</v>
      </c>
      <c r="N443" s="70"/>
      <c r="O443" s="92"/>
      <c r="P443" s="70" t="s">
        <v>66</v>
      </c>
      <c r="Q443" s="92" t="s">
        <v>66</v>
      </c>
      <c r="R443" s="70" t="s">
        <v>94</v>
      </c>
      <c r="S443" s="92" t="s">
        <v>94</v>
      </c>
      <c r="T443" s="70" t="s">
        <v>95</v>
      </c>
      <c r="U443" s="92" t="s">
        <v>95</v>
      </c>
      <c r="V443" s="68" t="s">
        <v>367</v>
      </c>
      <c r="W443" s="92" t="s">
        <v>847</v>
      </c>
      <c r="X443" s="17" t="s">
        <v>36</v>
      </c>
      <c r="Y443" s="17" t="s">
        <v>37</v>
      </c>
      <c r="Z443" s="17" t="s">
        <v>147</v>
      </c>
      <c r="AA443" s="17" t="s">
        <v>1434</v>
      </c>
    </row>
    <row r="444" spans="1:27" ht="60" customHeight="1" x14ac:dyDescent="0.2">
      <c r="A444" s="20" t="s">
        <v>26</v>
      </c>
      <c r="B444" s="63" t="s">
        <v>1054</v>
      </c>
      <c r="C444" s="5" t="s">
        <v>28</v>
      </c>
      <c r="D444" s="62" t="s">
        <v>28</v>
      </c>
      <c r="E444" s="70">
        <v>4</v>
      </c>
      <c r="F444" s="64" t="s">
        <v>1198</v>
      </c>
      <c r="G444" s="178" t="s">
        <v>849</v>
      </c>
      <c r="H444" s="71"/>
      <c r="I444" s="71" t="s">
        <v>1435</v>
      </c>
      <c r="J444" s="71" t="s">
        <v>422</v>
      </c>
      <c r="K444" s="83" t="s">
        <v>851</v>
      </c>
      <c r="L444" s="83"/>
      <c r="M444" s="83" t="str">
        <f t="shared" si="6"/>
        <v xml:space="preserve">MESSAGE - GOODS ITEM - (CONSIGNEE) TRADER. </v>
      </c>
      <c r="N444" s="70" t="s">
        <v>32</v>
      </c>
      <c r="O444" s="92" t="s">
        <v>32</v>
      </c>
      <c r="P444" s="70" t="s">
        <v>66</v>
      </c>
      <c r="Q444" s="92" t="s">
        <v>66</v>
      </c>
      <c r="R444" s="70"/>
      <c r="S444" s="92"/>
      <c r="T444" s="70"/>
      <c r="U444" s="92"/>
      <c r="V444" s="68" t="s">
        <v>852</v>
      </c>
      <c r="W444" s="92" t="s">
        <v>853</v>
      </c>
      <c r="X444" s="17" t="s">
        <v>405</v>
      </c>
      <c r="Y444" s="17" t="s">
        <v>37</v>
      </c>
      <c r="Z444" s="17" t="s">
        <v>147</v>
      </c>
      <c r="AA444" s="17" t="s">
        <v>854</v>
      </c>
    </row>
    <row r="445" spans="1:27" ht="60" customHeight="1" x14ac:dyDescent="0.2">
      <c r="A445" s="20" t="s">
        <v>26</v>
      </c>
      <c r="B445" s="63" t="s">
        <v>1054</v>
      </c>
      <c r="C445" s="5" t="s">
        <v>28</v>
      </c>
      <c r="D445" s="62" t="s">
        <v>28</v>
      </c>
      <c r="E445" s="70">
        <v>4</v>
      </c>
      <c r="F445" s="64" t="s">
        <v>427</v>
      </c>
      <c r="G445" s="214" t="s">
        <v>849</v>
      </c>
      <c r="H445" s="71" t="s">
        <v>240</v>
      </c>
      <c r="I445" s="71" t="s">
        <v>1436</v>
      </c>
      <c r="J445" s="71" t="s">
        <v>429</v>
      </c>
      <c r="K445" s="83" t="s">
        <v>851</v>
      </c>
      <c r="L445" s="83" t="s">
        <v>243</v>
      </c>
      <c r="M445" s="83" t="str">
        <f t="shared" si="6"/>
        <v>MESSAGE - GOODS ITEM - (CONSIGNEE) TRADER. TIN</v>
      </c>
      <c r="N445" s="70"/>
      <c r="O445" s="92"/>
      <c r="P445" s="96" t="s">
        <v>103</v>
      </c>
      <c r="Q445" s="92" t="s">
        <v>103</v>
      </c>
      <c r="R445" s="70" t="s">
        <v>244</v>
      </c>
      <c r="S445" s="92" t="s">
        <v>244</v>
      </c>
      <c r="T445" s="70"/>
      <c r="U445" s="92"/>
      <c r="V445" s="68" t="s">
        <v>430</v>
      </c>
      <c r="W445" s="92"/>
      <c r="X445" s="17" t="s">
        <v>36</v>
      </c>
      <c r="Y445" s="17" t="s">
        <v>229</v>
      </c>
      <c r="Z445" s="17" t="s">
        <v>229</v>
      </c>
      <c r="AA445" s="17" t="s">
        <v>1203</v>
      </c>
    </row>
    <row r="446" spans="1:27" ht="60" customHeight="1" x14ac:dyDescent="0.2">
      <c r="A446" s="20" t="s">
        <v>26</v>
      </c>
      <c r="B446" s="63" t="s">
        <v>1054</v>
      </c>
      <c r="C446" s="5" t="s">
        <v>28</v>
      </c>
      <c r="D446" s="62" t="s">
        <v>28</v>
      </c>
      <c r="E446" s="70">
        <v>4</v>
      </c>
      <c r="F446" s="64" t="s">
        <v>419</v>
      </c>
      <c r="G446" s="214" t="s">
        <v>849</v>
      </c>
      <c r="H446" s="71" t="s">
        <v>255</v>
      </c>
      <c r="I446" s="71" t="s">
        <v>1437</v>
      </c>
      <c r="J446" s="71" t="s">
        <v>433</v>
      </c>
      <c r="K446" s="83" t="s">
        <v>851</v>
      </c>
      <c r="L446" s="83" t="s">
        <v>255</v>
      </c>
      <c r="M446" s="83" t="str">
        <f t="shared" si="6"/>
        <v>MESSAGE - GOODS ITEM - (CONSIGNEE) TRADER. Name</v>
      </c>
      <c r="N446" s="70"/>
      <c r="O446" s="92"/>
      <c r="P446" s="70" t="s">
        <v>33</v>
      </c>
      <c r="Q446" s="92" t="s">
        <v>33</v>
      </c>
      <c r="R446" s="70" t="s">
        <v>258</v>
      </c>
      <c r="S446" s="92" t="s">
        <v>68</v>
      </c>
      <c r="T446" s="70"/>
      <c r="U446" s="92"/>
      <c r="V446" s="68" t="s">
        <v>259</v>
      </c>
      <c r="W446" s="92"/>
      <c r="X446" s="17" t="s">
        <v>46</v>
      </c>
      <c r="Y446" s="17" t="s">
        <v>37</v>
      </c>
      <c r="Z446" s="17" t="s">
        <v>260</v>
      </c>
      <c r="AA446" s="17"/>
    </row>
    <row r="447" spans="1:27" ht="60" customHeight="1" x14ac:dyDescent="0.2">
      <c r="A447" s="20" t="s">
        <v>26</v>
      </c>
      <c r="B447" s="63" t="s">
        <v>1054</v>
      </c>
      <c r="C447" s="5" t="s">
        <v>28</v>
      </c>
      <c r="D447" s="62" t="s">
        <v>28</v>
      </c>
      <c r="E447" s="70">
        <v>5</v>
      </c>
      <c r="F447" s="64"/>
      <c r="G447" s="178" t="s">
        <v>858</v>
      </c>
      <c r="H447" s="71"/>
      <c r="I447" s="71" t="s">
        <v>1438</v>
      </c>
      <c r="J447" s="71" t="s">
        <v>263</v>
      </c>
      <c r="K447" s="83"/>
      <c r="L447" s="83"/>
      <c r="M447" s="83" t="str">
        <f t="shared" si="6"/>
        <v xml:space="preserve">. </v>
      </c>
      <c r="N447" s="70" t="s">
        <v>32</v>
      </c>
      <c r="O447" s="92"/>
      <c r="P447" s="70" t="s">
        <v>33</v>
      </c>
      <c r="Q447" s="92"/>
      <c r="R447" s="70"/>
      <c r="S447" s="92"/>
      <c r="T447" s="70"/>
      <c r="U447" s="92"/>
      <c r="V447" s="68"/>
      <c r="W447" s="92"/>
      <c r="X447" s="17" t="s">
        <v>115</v>
      </c>
      <c r="Y447" s="17" t="s">
        <v>264</v>
      </c>
      <c r="Z447" s="17" t="s">
        <v>264</v>
      </c>
      <c r="AA447" s="17"/>
    </row>
    <row r="448" spans="1:27" ht="60" customHeight="1" x14ac:dyDescent="0.2">
      <c r="A448" s="20" t="s">
        <v>26</v>
      </c>
      <c r="B448" s="63" t="s">
        <v>1054</v>
      </c>
      <c r="C448" s="5" t="s">
        <v>28</v>
      </c>
      <c r="D448" s="62" t="s">
        <v>28</v>
      </c>
      <c r="E448" s="70">
        <v>5</v>
      </c>
      <c r="F448" s="64" t="s">
        <v>419</v>
      </c>
      <c r="G448" s="214" t="s">
        <v>858</v>
      </c>
      <c r="H448" s="71" t="s">
        <v>265</v>
      </c>
      <c r="I448" s="71" t="s">
        <v>1439</v>
      </c>
      <c r="J448" s="71" t="s">
        <v>267</v>
      </c>
      <c r="K448" s="83" t="s">
        <v>851</v>
      </c>
      <c r="L448" s="83" t="s">
        <v>265</v>
      </c>
      <c r="M448" s="83" t="str">
        <f t="shared" si="6"/>
        <v>MESSAGE - GOODS ITEM - (CONSIGNEE) TRADER. Street and number</v>
      </c>
      <c r="N448" s="70"/>
      <c r="O448" s="92"/>
      <c r="P448" s="70" t="s">
        <v>33</v>
      </c>
      <c r="Q448" s="92" t="s">
        <v>33</v>
      </c>
      <c r="R448" s="70" t="s">
        <v>258</v>
      </c>
      <c r="S448" s="92" t="s">
        <v>68</v>
      </c>
      <c r="T448" s="70"/>
      <c r="U448" s="92"/>
      <c r="V448" s="68" t="s">
        <v>259</v>
      </c>
      <c r="W448" s="92"/>
      <c r="X448" s="17" t="s">
        <v>46</v>
      </c>
      <c r="Y448" s="17" t="s">
        <v>37</v>
      </c>
      <c r="Z448" s="17" t="s">
        <v>268</v>
      </c>
      <c r="AA448" s="17"/>
    </row>
    <row r="449" spans="1:27" ht="60" customHeight="1" x14ac:dyDescent="0.2">
      <c r="A449" s="20" t="s">
        <v>26</v>
      </c>
      <c r="B449" s="63" t="s">
        <v>1054</v>
      </c>
      <c r="C449" s="5" t="s">
        <v>28</v>
      </c>
      <c r="D449" s="62" t="s">
        <v>28</v>
      </c>
      <c r="E449" s="70">
        <v>5</v>
      </c>
      <c r="F449" s="64" t="s">
        <v>419</v>
      </c>
      <c r="G449" s="214" t="s">
        <v>858</v>
      </c>
      <c r="H449" s="71" t="s">
        <v>269</v>
      </c>
      <c r="I449" s="71" t="s">
        <v>1440</v>
      </c>
      <c r="J449" s="71" t="s">
        <v>271</v>
      </c>
      <c r="K449" s="83" t="s">
        <v>851</v>
      </c>
      <c r="L449" s="83" t="s">
        <v>862</v>
      </c>
      <c r="M449" s="83" t="str">
        <f t="shared" si="6"/>
        <v>MESSAGE - GOODS ITEM - (CONSIGNEE) TRADER. Postal code</v>
      </c>
      <c r="N449" s="70"/>
      <c r="O449" s="92"/>
      <c r="P449" s="70" t="s">
        <v>66</v>
      </c>
      <c r="Q449" s="92" t="s">
        <v>33</v>
      </c>
      <c r="R449" s="70" t="s">
        <v>244</v>
      </c>
      <c r="S449" s="92" t="s">
        <v>244</v>
      </c>
      <c r="T449" s="70"/>
      <c r="U449" s="92"/>
      <c r="V449" s="68" t="s">
        <v>273</v>
      </c>
      <c r="W449" s="92"/>
      <c r="X449" s="17" t="s">
        <v>46</v>
      </c>
      <c r="Y449" s="17" t="s">
        <v>37</v>
      </c>
      <c r="Z449" s="17" t="s">
        <v>274</v>
      </c>
      <c r="AA449" s="17" t="s">
        <v>1441</v>
      </c>
    </row>
    <row r="450" spans="1:27" ht="60" customHeight="1" x14ac:dyDescent="0.2">
      <c r="A450" s="20" t="s">
        <v>26</v>
      </c>
      <c r="B450" s="63" t="s">
        <v>1054</v>
      </c>
      <c r="C450" s="5" t="s">
        <v>28</v>
      </c>
      <c r="D450" s="62" t="s">
        <v>28</v>
      </c>
      <c r="E450" s="70">
        <v>5</v>
      </c>
      <c r="F450" s="64" t="s">
        <v>419</v>
      </c>
      <c r="G450" s="214" t="s">
        <v>858</v>
      </c>
      <c r="H450" s="71" t="s">
        <v>276</v>
      </c>
      <c r="I450" s="71" t="s">
        <v>1442</v>
      </c>
      <c r="J450" s="71" t="s">
        <v>278</v>
      </c>
      <c r="K450" s="83" t="s">
        <v>851</v>
      </c>
      <c r="L450" s="83" t="s">
        <v>276</v>
      </c>
      <c r="M450" s="83" t="str">
        <f t="shared" ref="M450:M511" si="7" xml:space="preserve"> CONCATENATE(K450,". ", L450)</f>
        <v>MESSAGE - GOODS ITEM - (CONSIGNEE) TRADER. City</v>
      </c>
      <c r="N450" s="70"/>
      <c r="O450" s="92"/>
      <c r="P450" s="70" t="s">
        <v>33</v>
      </c>
      <c r="Q450" s="92" t="s">
        <v>33</v>
      </c>
      <c r="R450" s="70" t="s">
        <v>68</v>
      </c>
      <c r="S450" s="92" t="s">
        <v>68</v>
      </c>
      <c r="T450" s="70"/>
      <c r="U450" s="92"/>
      <c r="V450" s="68"/>
      <c r="W450" s="92"/>
      <c r="X450" s="17" t="s">
        <v>36</v>
      </c>
      <c r="Y450" s="17" t="s">
        <v>37</v>
      </c>
      <c r="Z450" s="17" t="s">
        <v>38</v>
      </c>
      <c r="AA450" s="17"/>
    </row>
    <row r="451" spans="1:27" ht="60" customHeight="1" x14ac:dyDescent="0.2">
      <c r="A451" s="20" t="s">
        <v>26</v>
      </c>
      <c r="B451" s="63" t="s">
        <v>1054</v>
      </c>
      <c r="C451" s="5" t="s">
        <v>28</v>
      </c>
      <c r="D451" s="62" t="s">
        <v>28</v>
      </c>
      <c r="E451" s="70">
        <v>5</v>
      </c>
      <c r="F451" s="64" t="s">
        <v>419</v>
      </c>
      <c r="G451" s="214" t="s">
        <v>858</v>
      </c>
      <c r="H451" s="71" t="s">
        <v>279</v>
      </c>
      <c r="I451" s="71" t="s">
        <v>1443</v>
      </c>
      <c r="J451" s="71" t="s">
        <v>281</v>
      </c>
      <c r="K451" s="83" t="s">
        <v>851</v>
      </c>
      <c r="L451" s="83" t="s">
        <v>282</v>
      </c>
      <c r="M451" s="83" t="str">
        <f t="shared" si="7"/>
        <v>MESSAGE - GOODS ITEM - (CONSIGNEE) TRADER. Country code</v>
      </c>
      <c r="N451" s="70"/>
      <c r="O451" s="92"/>
      <c r="P451" s="70" t="s">
        <v>33</v>
      </c>
      <c r="Q451" s="92" t="s">
        <v>33</v>
      </c>
      <c r="R451" s="70" t="s">
        <v>94</v>
      </c>
      <c r="S451" s="92" t="s">
        <v>94</v>
      </c>
      <c r="T451" s="70" t="s">
        <v>95</v>
      </c>
      <c r="U451" s="92" t="s">
        <v>95</v>
      </c>
      <c r="V451" s="68"/>
      <c r="W451" s="92"/>
      <c r="X451" s="17" t="s">
        <v>36</v>
      </c>
      <c r="Y451" s="17" t="s">
        <v>37</v>
      </c>
      <c r="Z451" s="17" t="s">
        <v>38</v>
      </c>
      <c r="AA451" s="17"/>
    </row>
    <row r="452" spans="1:27" ht="60" customHeight="1" x14ac:dyDescent="0.2">
      <c r="A452" s="20" t="s">
        <v>26</v>
      </c>
      <c r="B452" s="63" t="s">
        <v>1054</v>
      </c>
      <c r="C452" s="5" t="s">
        <v>28</v>
      </c>
      <c r="D452" s="62" t="s">
        <v>28</v>
      </c>
      <c r="E452" s="70">
        <v>4</v>
      </c>
      <c r="F452" s="64" t="s">
        <v>440</v>
      </c>
      <c r="G452" s="178" t="s">
        <v>865</v>
      </c>
      <c r="H452" s="71"/>
      <c r="I452" s="71" t="s">
        <v>1444</v>
      </c>
      <c r="J452" s="71" t="s">
        <v>443</v>
      </c>
      <c r="K452" s="83"/>
      <c r="L452" s="83"/>
      <c r="M452" s="83" t="str">
        <f t="shared" si="7"/>
        <v xml:space="preserve">. </v>
      </c>
      <c r="N452" s="70" t="s">
        <v>444</v>
      </c>
      <c r="O452" s="92"/>
      <c r="P452" s="70" t="s">
        <v>66</v>
      </c>
      <c r="Q452" s="92"/>
      <c r="R452" s="70"/>
      <c r="S452" s="92"/>
      <c r="T452" s="70"/>
      <c r="U452" s="92"/>
      <c r="V452" s="68" t="s">
        <v>445</v>
      </c>
      <c r="W452" s="92"/>
      <c r="X452" s="17" t="s">
        <v>115</v>
      </c>
      <c r="Y452" s="17" t="s">
        <v>229</v>
      </c>
      <c r="Z452" s="17" t="s">
        <v>229</v>
      </c>
      <c r="AA452" s="17" t="s">
        <v>1445</v>
      </c>
    </row>
    <row r="453" spans="1:27" ht="60" customHeight="1" x14ac:dyDescent="0.2">
      <c r="A453" s="20" t="s">
        <v>26</v>
      </c>
      <c r="B453" s="63" t="s">
        <v>1054</v>
      </c>
      <c r="C453" s="5" t="s">
        <v>28</v>
      </c>
      <c r="D453" s="62" t="s">
        <v>28</v>
      </c>
      <c r="E453" s="70">
        <v>4</v>
      </c>
      <c r="F453" s="64"/>
      <c r="G453" s="214" t="s">
        <v>865</v>
      </c>
      <c r="H453" s="71" t="s">
        <v>206</v>
      </c>
      <c r="I453" s="71" t="s">
        <v>1446</v>
      </c>
      <c r="J453" s="71" t="s">
        <v>449</v>
      </c>
      <c r="K453" s="83"/>
      <c r="L453" s="83"/>
      <c r="M453" s="83" t="str">
        <f t="shared" si="7"/>
        <v xml:space="preserve">. </v>
      </c>
      <c r="N453" s="70"/>
      <c r="O453" s="92"/>
      <c r="P453" s="70" t="s">
        <v>33</v>
      </c>
      <c r="Q453" s="92"/>
      <c r="R453" s="70" t="s">
        <v>146</v>
      </c>
      <c r="S453" s="92"/>
      <c r="T453" s="70"/>
      <c r="U453" s="92"/>
      <c r="V453" s="68" t="s">
        <v>209</v>
      </c>
      <c r="W453" s="92"/>
      <c r="X453" s="17" t="s">
        <v>115</v>
      </c>
      <c r="Y453" s="17" t="s">
        <v>229</v>
      </c>
      <c r="Z453" s="17" t="s">
        <v>229</v>
      </c>
      <c r="AA453" s="17" t="s">
        <v>211</v>
      </c>
    </row>
    <row r="454" spans="1:27" ht="60" customHeight="1" x14ac:dyDescent="0.2">
      <c r="A454" s="20" t="s">
        <v>26</v>
      </c>
      <c r="B454" s="63" t="s">
        <v>1054</v>
      </c>
      <c r="C454" s="5" t="s">
        <v>28</v>
      </c>
      <c r="D454" s="62" t="s">
        <v>28</v>
      </c>
      <c r="E454" s="70">
        <v>4</v>
      </c>
      <c r="F454" s="64" t="s">
        <v>440</v>
      </c>
      <c r="G454" s="214" t="s">
        <v>865</v>
      </c>
      <c r="H454" s="71" t="s">
        <v>450</v>
      </c>
      <c r="I454" s="71" t="s">
        <v>1447</v>
      </c>
      <c r="J454" s="71" t="s">
        <v>452</v>
      </c>
      <c r="K454" s="83"/>
      <c r="L454" s="83"/>
      <c r="M454" s="83" t="str">
        <f t="shared" si="7"/>
        <v xml:space="preserve">. </v>
      </c>
      <c r="N454" s="70"/>
      <c r="O454" s="92"/>
      <c r="P454" s="70" t="s">
        <v>33</v>
      </c>
      <c r="Q454" s="92"/>
      <c r="R454" s="70" t="s">
        <v>453</v>
      </c>
      <c r="S454" s="92"/>
      <c r="T454" s="70" t="s">
        <v>454</v>
      </c>
      <c r="U454" s="92"/>
      <c r="V454" s="68"/>
      <c r="W454" s="92"/>
      <c r="X454" s="17" t="s">
        <v>115</v>
      </c>
      <c r="Y454" s="17" t="s">
        <v>229</v>
      </c>
      <c r="Z454" s="17" t="s">
        <v>229</v>
      </c>
      <c r="AA454" s="17" t="s">
        <v>455</v>
      </c>
    </row>
    <row r="455" spans="1:27" ht="60" customHeight="1" x14ac:dyDescent="0.2">
      <c r="A455" s="20" t="s">
        <v>26</v>
      </c>
      <c r="B455" s="63" t="s">
        <v>1054</v>
      </c>
      <c r="C455" s="5" t="s">
        <v>28</v>
      </c>
      <c r="D455" s="62" t="s">
        <v>28</v>
      </c>
      <c r="E455" s="70">
        <v>4</v>
      </c>
      <c r="F455" s="64" t="s">
        <v>440</v>
      </c>
      <c r="G455" s="214" t="s">
        <v>865</v>
      </c>
      <c r="H455" s="71" t="s">
        <v>240</v>
      </c>
      <c r="I455" s="71" t="s">
        <v>1448</v>
      </c>
      <c r="J455" s="71" t="s">
        <v>457</v>
      </c>
      <c r="K455" s="83"/>
      <c r="L455" s="83"/>
      <c r="M455" s="83" t="str">
        <f t="shared" si="7"/>
        <v xml:space="preserve">. </v>
      </c>
      <c r="N455" s="70"/>
      <c r="O455" s="92"/>
      <c r="P455" s="70" t="s">
        <v>33</v>
      </c>
      <c r="Q455" s="92"/>
      <c r="R455" s="70" t="s">
        <v>244</v>
      </c>
      <c r="S455" s="92"/>
      <c r="T455" s="70"/>
      <c r="U455" s="92"/>
      <c r="V455" s="68" t="s">
        <v>380</v>
      </c>
      <c r="W455" s="92"/>
      <c r="X455" s="17" t="s">
        <v>115</v>
      </c>
      <c r="Y455" s="17" t="s">
        <v>229</v>
      </c>
      <c r="Z455" s="17" t="s">
        <v>229</v>
      </c>
      <c r="AA455" s="17" t="s">
        <v>1449</v>
      </c>
    </row>
    <row r="456" spans="1:27" ht="60" customHeight="1" x14ac:dyDescent="0.2">
      <c r="A456" s="20" t="s">
        <v>26</v>
      </c>
      <c r="B456" s="63" t="s">
        <v>1054</v>
      </c>
      <c r="C456" s="5" t="s">
        <v>28</v>
      </c>
      <c r="D456" s="62" t="s">
        <v>28</v>
      </c>
      <c r="E456" s="70">
        <v>4</v>
      </c>
      <c r="F456" s="64"/>
      <c r="G456" s="178" t="s">
        <v>871</v>
      </c>
      <c r="H456" s="71"/>
      <c r="I456" s="71" t="s">
        <v>1450</v>
      </c>
      <c r="J456" s="71" t="s">
        <v>873</v>
      </c>
      <c r="K456" s="83"/>
      <c r="L456" s="83"/>
      <c r="M456" s="83" t="str">
        <f t="shared" si="7"/>
        <v xml:space="preserve">. </v>
      </c>
      <c r="N456" s="70" t="s">
        <v>32</v>
      </c>
      <c r="O456" s="92"/>
      <c r="P456" s="70" t="s">
        <v>33</v>
      </c>
      <c r="Q456" s="92"/>
      <c r="R456" s="70"/>
      <c r="S456" s="92"/>
      <c r="T456" s="70"/>
      <c r="U456" s="92"/>
      <c r="V456" s="68"/>
      <c r="W456" s="92"/>
      <c r="X456" s="17" t="s">
        <v>115</v>
      </c>
      <c r="Y456" s="17" t="s">
        <v>874</v>
      </c>
      <c r="Z456" s="17" t="s">
        <v>264</v>
      </c>
      <c r="AA456" s="17" t="s">
        <v>1451</v>
      </c>
    </row>
    <row r="457" spans="1:27" ht="60" customHeight="1" x14ac:dyDescent="0.2">
      <c r="A457" s="20" t="s">
        <v>26</v>
      </c>
      <c r="B457" s="63" t="s">
        <v>1054</v>
      </c>
      <c r="C457" s="5" t="s">
        <v>28</v>
      </c>
      <c r="D457" s="62" t="s">
        <v>28</v>
      </c>
      <c r="E457" s="70">
        <v>4</v>
      </c>
      <c r="F457" s="64" t="s">
        <v>876</v>
      </c>
      <c r="G457" s="214" t="s">
        <v>871</v>
      </c>
      <c r="H457" s="71" t="s">
        <v>877</v>
      </c>
      <c r="I457" s="71" t="s">
        <v>1452</v>
      </c>
      <c r="J457" s="71" t="s">
        <v>879</v>
      </c>
      <c r="K457" s="83" t="s">
        <v>821</v>
      </c>
      <c r="L457" s="83" t="s">
        <v>880</v>
      </c>
      <c r="M457" s="83" t="str">
        <f t="shared" si="7"/>
        <v>MESSAGE - GOODS ITEM. Goods description</v>
      </c>
      <c r="N457" s="70"/>
      <c r="O457" s="92"/>
      <c r="P457" s="70" t="s">
        <v>33</v>
      </c>
      <c r="Q457" s="92" t="s">
        <v>33</v>
      </c>
      <c r="R457" s="70" t="s">
        <v>305</v>
      </c>
      <c r="S457" s="92" t="s">
        <v>881</v>
      </c>
      <c r="T457" s="70"/>
      <c r="U457" s="92"/>
      <c r="V457" s="68" t="s">
        <v>882</v>
      </c>
      <c r="W457" s="92"/>
      <c r="X457" s="17" t="s">
        <v>46</v>
      </c>
      <c r="Y457" s="17" t="s">
        <v>37</v>
      </c>
      <c r="Z457" s="17" t="s">
        <v>883</v>
      </c>
      <c r="AA457" s="17"/>
    </row>
    <row r="458" spans="1:27" ht="60" customHeight="1" x14ac:dyDescent="0.2">
      <c r="A458" s="20" t="s">
        <v>26</v>
      </c>
      <c r="B458" s="63" t="s">
        <v>1054</v>
      </c>
      <c r="C458" s="5" t="s">
        <v>28</v>
      </c>
      <c r="D458" s="62" t="s">
        <v>28</v>
      </c>
      <c r="E458" s="70">
        <v>4</v>
      </c>
      <c r="F458" s="64" t="s">
        <v>884</v>
      </c>
      <c r="G458" s="214" t="s">
        <v>871</v>
      </c>
      <c r="H458" s="71" t="s">
        <v>885</v>
      </c>
      <c r="I458" s="71" t="s">
        <v>1453</v>
      </c>
      <c r="J458" s="71" t="s">
        <v>887</v>
      </c>
      <c r="K458" s="83"/>
      <c r="L458" s="83"/>
      <c r="M458" s="83" t="str">
        <f t="shared" si="7"/>
        <v xml:space="preserve">. </v>
      </c>
      <c r="N458" s="70"/>
      <c r="O458" s="92"/>
      <c r="P458" s="70" t="s">
        <v>103</v>
      </c>
      <c r="Q458" s="92"/>
      <c r="R458" s="70" t="s">
        <v>888</v>
      </c>
      <c r="S458" s="92"/>
      <c r="T458" s="70" t="s">
        <v>889</v>
      </c>
      <c r="U458" s="92"/>
      <c r="V458" s="68" t="s">
        <v>890</v>
      </c>
      <c r="W458" s="92"/>
      <c r="X458" s="17" t="s">
        <v>115</v>
      </c>
      <c r="Y458" s="17" t="s">
        <v>306</v>
      </c>
      <c r="Z458" s="17" t="s">
        <v>307</v>
      </c>
      <c r="AA458" s="17" t="s">
        <v>1454</v>
      </c>
    </row>
    <row r="459" spans="1:27" ht="60" customHeight="1" x14ac:dyDescent="0.2">
      <c r="A459" s="20" t="s">
        <v>26</v>
      </c>
      <c r="B459" s="63" t="s">
        <v>1054</v>
      </c>
      <c r="C459" s="5" t="s">
        <v>28</v>
      </c>
      <c r="D459" s="62" t="s">
        <v>28</v>
      </c>
      <c r="E459" s="70">
        <v>5</v>
      </c>
      <c r="F459" s="64"/>
      <c r="G459" s="178" t="s">
        <v>892</v>
      </c>
      <c r="H459" s="71"/>
      <c r="I459" s="71" t="s">
        <v>1455</v>
      </c>
      <c r="J459" s="71" t="s">
        <v>894</v>
      </c>
      <c r="K459" s="83"/>
      <c r="L459" s="83"/>
      <c r="M459" s="83" t="str">
        <f t="shared" si="7"/>
        <v xml:space="preserve">. </v>
      </c>
      <c r="N459" s="70" t="s">
        <v>32</v>
      </c>
      <c r="O459" s="92"/>
      <c r="P459" s="70" t="s">
        <v>66</v>
      </c>
      <c r="Q459" s="92"/>
      <c r="R459" s="70"/>
      <c r="S459" s="92"/>
      <c r="T459" s="70"/>
      <c r="U459" s="92"/>
      <c r="V459" s="68" t="s">
        <v>895</v>
      </c>
      <c r="W459" s="92"/>
      <c r="X459" s="17" t="s">
        <v>115</v>
      </c>
      <c r="Y459" s="17" t="s">
        <v>264</v>
      </c>
      <c r="Z459" s="17" t="s">
        <v>264</v>
      </c>
      <c r="AA459" s="17" t="s">
        <v>1456</v>
      </c>
    </row>
    <row r="460" spans="1:27" ht="60" customHeight="1" x14ac:dyDescent="0.2">
      <c r="A460" s="20" t="s">
        <v>26</v>
      </c>
      <c r="B460" s="63" t="s">
        <v>1054</v>
      </c>
      <c r="C460" s="5" t="s">
        <v>28</v>
      </c>
      <c r="D460" s="62" t="s">
        <v>28</v>
      </c>
      <c r="E460" s="70">
        <v>5</v>
      </c>
      <c r="F460" s="64" t="s">
        <v>908</v>
      </c>
      <c r="G460" s="214" t="s">
        <v>892</v>
      </c>
      <c r="H460" s="97" t="s">
        <v>897</v>
      </c>
      <c r="I460" s="71" t="s">
        <v>1457</v>
      </c>
      <c r="J460" s="71" t="s">
        <v>899</v>
      </c>
      <c r="K460" s="83" t="s">
        <v>821</v>
      </c>
      <c r="L460" s="83" t="s">
        <v>900</v>
      </c>
      <c r="M460" s="83" t="str">
        <f t="shared" si="7"/>
        <v>MESSAGE - GOODS ITEM. Commodity code</v>
      </c>
      <c r="N460" s="70"/>
      <c r="O460" s="92"/>
      <c r="P460" s="70" t="s">
        <v>33</v>
      </c>
      <c r="Q460" s="92"/>
      <c r="R460" s="70" t="s">
        <v>901</v>
      </c>
      <c r="S460" s="92"/>
      <c r="T460" s="70" t="s">
        <v>903</v>
      </c>
      <c r="U460" s="92"/>
      <c r="V460" s="68"/>
      <c r="W460" s="92"/>
      <c r="X460" s="17" t="s">
        <v>46</v>
      </c>
      <c r="Y460" s="17" t="s">
        <v>1458</v>
      </c>
      <c r="Z460" s="17" t="s">
        <v>914</v>
      </c>
      <c r="AA460" s="17" t="s">
        <v>1459</v>
      </c>
    </row>
    <row r="461" spans="1:27" ht="60" customHeight="1" x14ac:dyDescent="0.2">
      <c r="A461" s="20" t="s">
        <v>26</v>
      </c>
      <c r="B461" s="63" t="s">
        <v>1054</v>
      </c>
      <c r="C461" s="5" t="s">
        <v>28</v>
      </c>
      <c r="D461" s="62" t="s">
        <v>28</v>
      </c>
      <c r="E461" s="70">
        <v>5</v>
      </c>
      <c r="F461" s="64"/>
      <c r="G461" s="214" t="s">
        <v>892</v>
      </c>
      <c r="H461" s="71" t="s">
        <v>909</v>
      </c>
      <c r="I461" s="71" t="s">
        <v>1460</v>
      </c>
      <c r="J461" s="71" t="s">
        <v>911</v>
      </c>
      <c r="K461" s="83" t="s">
        <v>821</v>
      </c>
      <c r="L461" s="83" t="s">
        <v>900</v>
      </c>
      <c r="M461" s="83" t="str">
        <f t="shared" si="7"/>
        <v>MESSAGE - GOODS ITEM. Commodity code</v>
      </c>
      <c r="N461" s="70"/>
      <c r="O461" s="92"/>
      <c r="P461" s="70" t="s">
        <v>103</v>
      </c>
      <c r="Q461" s="92"/>
      <c r="R461" s="70" t="s">
        <v>291</v>
      </c>
      <c r="S461" s="92"/>
      <c r="T461" s="70"/>
      <c r="U461" s="92"/>
      <c r="V461" s="68" t="s">
        <v>912</v>
      </c>
      <c r="W461" s="92"/>
      <c r="X461" s="17" t="s">
        <v>46</v>
      </c>
      <c r="Y461" s="17" t="s">
        <v>913</v>
      </c>
      <c r="Z461" s="17" t="s">
        <v>914</v>
      </c>
      <c r="AA461" s="17" t="s">
        <v>1461</v>
      </c>
    </row>
    <row r="462" spans="1:27" ht="60" customHeight="1" x14ac:dyDescent="0.2">
      <c r="A462" s="20" t="s">
        <v>26</v>
      </c>
      <c r="B462" s="63" t="s">
        <v>1054</v>
      </c>
      <c r="C462" s="5" t="s">
        <v>28</v>
      </c>
      <c r="D462" s="62" t="s">
        <v>28</v>
      </c>
      <c r="E462" s="70">
        <v>5</v>
      </c>
      <c r="F462" s="64"/>
      <c r="G462" s="178" t="s">
        <v>917</v>
      </c>
      <c r="H462" s="71"/>
      <c r="I462" s="71" t="s">
        <v>1462</v>
      </c>
      <c r="J462" s="71" t="s">
        <v>919</v>
      </c>
      <c r="K462" s="83"/>
      <c r="L462" s="83"/>
      <c r="M462" s="83" t="str">
        <f t="shared" si="7"/>
        <v xml:space="preserve">. </v>
      </c>
      <c r="N462" s="70" t="s">
        <v>444</v>
      </c>
      <c r="O462" s="92"/>
      <c r="P462" s="70" t="s">
        <v>66</v>
      </c>
      <c r="Q462" s="92"/>
      <c r="R462" s="70"/>
      <c r="S462" s="92"/>
      <c r="T462" s="70"/>
      <c r="U462" s="92"/>
      <c r="V462" s="68" t="s">
        <v>920</v>
      </c>
      <c r="W462" s="92"/>
      <c r="X462" s="17" t="s">
        <v>115</v>
      </c>
      <c r="Y462" s="17" t="s">
        <v>264</v>
      </c>
      <c r="Z462" s="17" t="s">
        <v>264</v>
      </c>
      <c r="AA462" s="17" t="s">
        <v>1463</v>
      </c>
    </row>
    <row r="463" spans="1:27" ht="60" customHeight="1" x14ac:dyDescent="0.2">
      <c r="A463" s="20" t="s">
        <v>26</v>
      </c>
      <c r="B463" s="63" t="s">
        <v>1054</v>
      </c>
      <c r="C463" s="5" t="s">
        <v>28</v>
      </c>
      <c r="D463" s="62" t="s">
        <v>28</v>
      </c>
      <c r="E463" s="70">
        <v>5</v>
      </c>
      <c r="F463" s="64"/>
      <c r="G463" s="214" t="s">
        <v>917</v>
      </c>
      <c r="H463" s="71" t="s">
        <v>206</v>
      </c>
      <c r="I463" s="71" t="s">
        <v>1464</v>
      </c>
      <c r="J463" s="71" t="s">
        <v>923</v>
      </c>
      <c r="K463" s="83"/>
      <c r="L463" s="83"/>
      <c r="M463" s="83" t="str">
        <f t="shared" si="7"/>
        <v xml:space="preserve">. </v>
      </c>
      <c r="N463" s="70"/>
      <c r="O463" s="92"/>
      <c r="P463" s="70" t="s">
        <v>33</v>
      </c>
      <c r="Q463" s="92"/>
      <c r="R463" s="70" t="s">
        <v>146</v>
      </c>
      <c r="S463" s="92"/>
      <c r="T463" s="70"/>
      <c r="U463" s="92"/>
      <c r="V463" s="68" t="s">
        <v>209</v>
      </c>
      <c r="W463" s="92"/>
      <c r="X463" s="17" t="s">
        <v>115</v>
      </c>
      <c r="Y463" s="17" t="s">
        <v>210</v>
      </c>
      <c r="Z463" s="17" t="s">
        <v>117</v>
      </c>
      <c r="AA463" s="17" t="s">
        <v>211</v>
      </c>
    </row>
    <row r="464" spans="1:27" ht="60" customHeight="1" x14ac:dyDescent="0.2">
      <c r="A464" s="20" t="s">
        <v>26</v>
      </c>
      <c r="B464" s="63" t="s">
        <v>1054</v>
      </c>
      <c r="C464" s="5" t="s">
        <v>28</v>
      </c>
      <c r="D464" s="62" t="s">
        <v>28</v>
      </c>
      <c r="E464" s="70">
        <v>5</v>
      </c>
      <c r="F464" s="64" t="s">
        <v>916</v>
      </c>
      <c r="G464" s="214" t="s">
        <v>917</v>
      </c>
      <c r="H464" s="71" t="s">
        <v>924</v>
      </c>
      <c r="I464" s="71" t="s">
        <v>1465</v>
      </c>
      <c r="J464" s="71" t="s">
        <v>926</v>
      </c>
      <c r="K464" s="83" t="s">
        <v>821</v>
      </c>
      <c r="L464" s="83" t="s">
        <v>927</v>
      </c>
      <c r="M464" s="83" t="str">
        <f t="shared" si="7"/>
        <v>MESSAGE - GOODS ITEM. UN dangerous goods code</v>
      </c>
      <c r="N464" s="70"/>
      <c r="O464" s="92"/>
      <c r="P464" s="70" t="s">
        <v>33</v>
      </c>
      <c r="Q464" s="92" t="s">
        <v>103</v>
      </c>
      <c r="R464" s="70" t="s">
        <v>660</v>
      </c>
      <c r="S464" s="92" t="s">
        <v>660</v>
      </c>
      <c r="T464" s="70" t="s">
        <v>928</v>
      </c>
      <c r="U464" s="92" t="s">
        <v>928</v>
      </c>
      <c r="V464" s="68"/>
      <c r="W464" s="92" t="s">
        <v>929</v>
      </c>
      <c r="X464" s="17" t="s">
        <v>36</v>
      </c>
      <c r="Y464" s="17" t="s">
        <v>930</v>
      </c>
      <c r="Z464" s="17" t="s">
        <v>931</v>
      </c>
      <c r="AA464" s="17" t="s">
        <v>1466</v>
      </c>
    </row>
    <row r="465" spans="1:27" ht="60" customHeight="1" x14ac:dyDescent="0.2">
      <c r="A465" s="20" t="s">
        <v>26</v>
      </c>
      <c r="B465" s="63" t="s">
        <v>1054</v>
      </c>
      <c r="C465" s="5" t="s">
        <v>28</v>
      </c>
      <c r="D465" s="62" t="s">
        <v>28</v>
      </c>
      <c r="E465" s="70">
        <v>5</v>
      </c>
      <c r="F465" s="64"/>
      <c r="G465" s="178" t="s">
        <v>933</v>
      </c>
      <c r="H465" s="71"/>
      <c r="I465" s="71" t="s">
        <v>1467</v>
      </c>
      <c r="J465" s="71" t="s">
        <v>935</v>
      </c>
      <c r="K465" s="83"/>
      <c r="L465" s="83"/>
      <c r="M465" s="83" t="str">
        <f t="shared" si="7"/>
        <v xml:space="preserve">. </v>
      </c>
      <c r="N465" s="70" t="s">
        <v>32</v>
      </c>
      <c r="O465" s="92"/>
      <c r="P465" s="70" t="s">
        <v>103</v>
      </c>
      <c r="Q465" s="92"/>
      <c r="R465" s="70"/>
      <c r="S465" s="92"/>
      <c r="T465" s="70"/>
      <c r="U465" s="92"/>
      <c r="V465" s="68"/>
      <c r="W465" s="92"/>
      <c r="X465" s="17" t="s">
        <v>115</v>
      </c>
      <c r="Y465" s="17" t="s">
        <v>264</v>
      </c>
      <c r="Z465" s="17" t="s">
        <v>264</v>
      </c>
      <c r="AA465" s="17"/>
    </row>
    <row r="466" spans="1:27" ht="60" customHeight="1" x14ac:dyDescent="0.2">
      <c r="A466" s="20" t="s">
        <v>26</v>
      </c>
      <c r="B466" s="63" t="s">
        <v>1054</v>
      </c>
      <c r="C466" s="5" t="s">
        <v>28</v>
      </c>
      <c r="D466" s="62" t="s">
        <v>28</v>
      </c>
      <c r="E466" s="70">
        <v>5</v>
      </c>
      <c r="F466" s="64" t="s">
        <v>729</v>
      </c>
      <c r="G466" s="214" t="s">
        <v>933</v>
      </c>
      <c r="H466" s="71" t="s">
        <v>730</v>
      </c>
      <c r="I466" s="71" t="s">
        <v>1468</v>
      </c>
      <c r="J466" s="71" t="s">
        <v>937</v>
      </c>
      <c r="K466" s="83" t="s">
        <v>821</v>
      </c>
      <c r="L466" s="83" t="s">
        <v>938</v>
      </c>
      <c r="M466" s="83" t="str">
        <f t="shared" si="7"/>
        <v xml:space="preserve">MESSAGE - GOODS ITEM. Gross mass </v>
      </c>
      <c r="N466" s="70"/>
      <c r="O466" s="92"/>
      <c r="P466" s="70" t="s">
        <v>103</v>
      </c>
      <c r="Q466" s="92" t="s">
        <v>103</v>
      </c>
      <c r="R466" s="70" t="s">
        <v>166</v>
      </c>
      <c r="S466" s="92" t="s">
        <v>167</v>
      </c>
      <c r="T466" s="70"/>
      <c r="U466" s="92"/>
      <c r="V466" s="68" t="s">
        <v>939</v>
      </c>
      <c r="W466" s="92"/>
      <c r="X466" s="17" t="s">
        <v>46</v>
      </c>
      <c r="Y466" s="17" t="s">
        <v>37</v>
      </c>
      <c r="Z466" s="17" t="s">
        <v>940</v>
      </c>
      <c r="AA466" s="17" t="s">
        <v>1469</v>
      </c>
    </row>
    <row r="467" spans="1:27" ht="60" customHeight="1" x14ac:dyDescent="0.2">
      <c r="A467" s="20" t="s">
        <v>26</v>
      </c>
      <c r="B467" s="63" t="s">
        <v>1054</v>
      </c>
      <c r="C467" s="5" t="s">
        <v>28</v>
      </c>
      <c r="D467" s="62" t="s">
        <v>28</v>
      </c>
      <c r="E467" s="70">
        <v>5</v>
      </c>
      <c r="F467" s="64" t="s">
        <v>942</v>
      </c>
      <c r="G467" s="214" t="s">
        <v>933</v>
      </c>
      <c r="H467" s="71" t="s">
        <v>943</v>
      </c>
      <c r="I467" s="71" t="s">
        <v>1470</v>
      </c>
      <c r="J467" s="71" t="s">
        <v>945</v>
      </c>
      <c r="K467" s="83" t="s">
        <v>821</v>
      </c>
      <c r="L467" s="83" t="s">
        <v>943</v>
      </c>
      <c r="M467" s="83" t="str">
        <f t="shared" si="7"/>
        <v>MESSAGE - GOODS ITEM. Net mass</v>
      </c>
      <c r="N467" s="70"/>
      <c r="O467" s="92"/>
      <c r="P467" s="70" t="s">
        <v>103</v>
      </c>
      <c r="Q467" s="92" t="s">
        <v>103</v>
      </c>
      <c r="R467" s="70" t="s">
        <v>166</v>
      </c>
      <c r="S467" s="92" t="s">
        <v>167</v>
      </c>
      <c r="T467" s="70"/>
      <c r="U467" s="92"/>
      <c r="V467" s="68" t="s">
        <v>946</v>
      </c>
      <c r="W467" s="92"/>
      <c r="X467" s="17" t="s">
        <v>46</v>
      </c>
      <c r="Y467" s="17" t="s">
        <v>37</v>
      </c>
      <c r="Z467" s="17" t="s">
        <v>940</v>
      </c>
      <c r="AA467" s="17" t="s">
        <v>1471</v>
      </c>
    </row>
    <row r="468" spans="1:27" ht="60" customHeight="1" x14ac:dyDescent="0.2">
      <c r="A468" s="20" t="s">
        <v>26</v>
      </c>
      <c r="B468" s="63" t="s">
        <v>1054</v>
      </c>
      <c r="C468" s="5" t="s">
        <v>28</v>
      </c>
      <c r="D468" s="62" t="s">
        <v>28</v>
      </c>
      <c r="E468" s="70">
        <v>4</v>
      </c>
      <c r="F468" s="64"/>
      <c r="G468" s="178" t="s">
        <v>948</v>
      </c>
      <c r="H468" s="71"/>
      <c r="I468" s="71" t="s">
        <v>1472</v>
      </c>
      <c r="J468" s="71" t="s">
        <v>950</v>
      </c>
      <c r="K468" s="83" t="s">
        <v>951</v>
      </c>
      <c r="L468" s="83"/>
      <c r="M468" s="83" t="str">
        <f t="shared" si="7"/>
        <v xml:space="preserve">MESSAGE - GOODS ITEM - PACKAGES. </v>
      </c>
      <c r="N468" s="70" t="s">
        <v>444</v>
      </c>
      <c r="O468" s="92" t="s">
        <v>444</v>
      </c>
      <c r="P468" s="70" t="s">
        <v>33</v>
      </c>
      <c r="Q468" s="92" t="s">
        <v>33</v>
      </c>
      <c r="R468" s="70"/>
      <c r="S468" s="92"/>
      <c r="T468" s="70"/>
      <c r="U468" s="92"/>
      <c r="V468" s="68"/>
      <c r="W468" s="92"/>
      <c r="X468" s="17" t="s">
        <v>36</v>
      </c>
      <c r="Y468" s="17" t="s">
        <v>37</v>
      </c>
      <c r="Z468" s="17" t="s">
        <v>147</v>
      </c>
      <c r="AA468" s="17" t="s">
        <v>1473</v>
      </c>
    </row>
    <row r="469" spans="1:27" ht="60" customHeight="1" x14ac:dyDescent="0.2">
      <c r="A469" s="20" t="s">
        <v>26</v>
      </c>
      <c r="B469" s="63" t="s">
        <v>1054</v>
      </c>
      <c r="C469" s="5" t="s">
        <v>28</v>
      </c>
      <c r="D469" s="62" t="s">
        <v>28</v>
      </c>
      <c r="E469" s="70">
        <v>4</v>
      </c>
      <c r="F469" s="64" t="s">
        <v>205</v>
      </c>
      <c r="G469" s="214" t="s">
        <v>948</v>
      </c>
      <c r="H469" s="71" t="s">
        <v>206</v>
      </c>
      <c r="I469" s="71" t="s">
        <v>1474</v>
      </c>
      <c r="J469" s="71" t="s">
        <v>954</v>
      </c>
      <c r="K469" s="83"/>
      <c r="L469" s="83"/>
      <c r="M469" s="83" t="str">
        <f t="shared" si="7"/>
        <v xml:space="preserve">. </v>
      </c>
      <c r="N469" s="70"/>
      <c r="O469" s="92"/>
      <c r="P469" s="70" t="s">
        <v>33</v>
      </c>
      <c r="Q469" s="92"/>
      <c r="R469" s="70" t="s">
        <v>146</v>
      </c>
      <c r="S469" s="92"/>
      <c r="T469" s="70"/>
      <c r="U469" s="92"/>
      <c r="V469" s="68" t="s">
        <v>209</v>
      </c>
      <c r="W469" s="92"/>
      <c r="X469" s="17" t="s">
        <v>115</v>
      </c>
      <c r="Y469" s="17" t="s">
        <v>210</v>
      </c>
      <c r="Z469" s="17" t="s">
        <v>117</v>
      </c>
      <c r="AA469" s="17" t="s">
        <v>211</v>
      </c>
    </row>
    <row r="470" spans="1:27" ht="60" customHeight="1" x14ac:dyDescent="0.2">
      <c r="A470" s="20" t="s">
        <v>26</v>
      </c>
      <c r="B470" s="63" t="s">
        <v>1054</v>
      </c>
      <c r="C470" s="5" t="s">
        <v>28</v>
      </c>
      <c r="D470" s="62" t="s">
        <v>28</v>
      </c>
      <c r="E470" s="70">
        <v>4</v>
      </c>
      <c r="F470" s="64" t="s">
        <v>955</v>
      </c>
      <c r="G470" s="214" t="s">
        <v>948</v>
      </c>
      <c r="H470" s="71" t="s">
        <v>956</v>
      </c>
      <c r="I470" s="71" t="s">
        <v>1475</v>
      </c>
      <c r="J470" s="71" t="s">
        <v>958</v>
      </c>
      <c r="K470" s="83" t="s">
        <v>951</v>
      </c>
      <c r="L470" s="83" t="s">
        <v>959</v>
      </c>
      <c r="M470" s="83" t="str">
        <f t="shared" si="7"/>
        <v>MESSAGE - GOODS ITEM - PACKAGES. Kind of packages</v>
      </c>
      <c r="N470" s="70"/>
      <c r="O470" s="92"/>
      <c r="P470" s="70" t="s">
        <v>33</v>
      </c>
      <c r="Q470" s="92" t="s">
        <v>33</v>
      </c>
      <c r="R470" s="70" t="s">
        <v>291</v>
      </c>
      <c r="S470" s="92" t="s">
        <v>389</v>
      </c>
      <c r="T470" s="70" t="s">
        <v>960</v>
      </c>
      <c r="U470" s="92"/>
      <c r="V470" s="68"/>
      <c r="W470" s="92"/>
      <c r="X470" s="17" t="s">
        <v>36</v>
      </c>
      <c r="Y470" s="17" t="s">
        <v>961</v>
      </c>
      <c r="Z470" s="17" t="s">
        <v>147</v>
      </c>
      <c r="AA470" s="17" t="s">
        <v>962</v>
      </c>
    </row>
    <row r="471" spans="1:27" ht="60" customHeight="1" x14ac:dyDescent="0.2">
      <c r="A471" s="20" t="s">
        <v>26</v>
      </c>
      <c r="B471" s="63" t="s">
        <v>1054</v>
      </c>
      <c r="C471" s="5" t="s">
        <v>28</v>
      </c>
      <c r="D471" s="62" t="s">
        <v>28</v>
      </c>
      <c r="E471" s="70">
        <v>4</v>
      </c>
      <c r="F471" s="64" t="s">
        <v>963</v>
      </c>
      <c r="G471" s="214" t="s">
        <v>948</v>
      </c>
      <c r="H471" s="71" t="s">
        <v>964</v>
      </c>
      <c r="I471" s="71" t="s">
        <v>1476</v>
      </c>
      <c r="J471" s="71" t="s">
        <v>966</v>
      </c>
      <c r="K471" s="83" t="s">
        <v>951</v>
      </c>
      <c r="L471" s="83" t="s">
        <v>1477</v>
      </c>
      <c r="M471" s="83" t="str">
        <f t="shared" si="7"/>
        <v>MESSAGE - GOODS ITEM - PACKAGES. Number of packages or Number of pieces</v>
      </c>
      <c r="N471" s="70"/>
      <c r="O471" s="92"/>
      <c r="P471" s="70" t="s">
        <v>66</v>
      </c>
      <c r="Q471" s="92" t="s">
        <v>66</v>
      </c>
      <c r="R471" s="70" t="s">
        <v>153</v>
      </c>
      <c r="S471" s="92" t="s">
        <v>146</v>
      </c>
      <c r="T471" s="70"/>
      <c r="U471" s="92"/>
      <c r="V471" s="68" t="s">
        <v>968</v>
      </c>
      <c r="W471" s="92" t="s">
        <v>969</v>
      </c>
      <c r="X471" s="17" t="s">
        <v>46</v>
      </c>
      <c r="Y471" s="17" t="s">
        <v>37</v>
      </c>
      <c r="Z471" s="17" t="s">
        <v>970</v>
      </c>
      <c r="AA471" s="17" t="s">
        <v>1478</v>
      </c>
    </row>
    <row r="472" spans="1:27" ht="60" customHeight="1" x14ac:dyDescent="0.2">
      <c r="A472" s="20" t="s">
        <v>26</v>
      </c>
      <c r="B472" s="63" t="s">
        <v>1054</v>
      </c>
      <c r="C472" s="5" t="s">
        <v>28</v>
      </c>
      <c r="D472" s="62" t="s">
        <v>28</v>
      </c>
      <c r="E472" s="70">
        <v>4</v>
      </c>
      <c r="F472" s="64" t="s">
        <v>971</v>
      </c>
      <c r="G472" s="214" t="s">
        <v>948</v>
      </c>
      <c r="H472" s="71" t="s">
        <v>972</v>
      </c>
      <c r="I472" s="71" t="s">
        <v>1479</v>
      </c>
      <c r="J472" s="71" t="s">
        <v>974</v>
      </c>
      <c r="K472" s="83" t="s">
        <v>951</v>
      </c>
      <c r="L472" s="83" t="s">
        <v>975</v>
      </c>
      <c r="M472" s="83" t="str">
        <f t="shared" si="7"/>
        <v>MESSAGE - GOODS ITEM - PACKAGES. Marks &amp; numbers of packages</v>
      </c>
      <c r="N472" s="70"/>
      <c r="O472" s="92"/>
      <c r="P472" s="70" t="s">
        <v>66</v>
      </c>
      <c r="Q472" s="92" t="s">
        <v>66</v>
      </c>
      <c r="R472" s="70" t="s">
        <v>305</v>
      </c>
      <c r="S472" s="92" t="s">
        <v>976</v>
      </c>
      <c r="T472" s="70"/>
      <c r="U472" s="92"/>
      <c r="V472" s="68" t="s">
        <v>977</v>
      </c>
      <c r="W472" s="92"/>
      <c r="X472" s="17" t="s">
        <v>46</v>
      </c>
      <c r="Y472" s="17" t="s">
        <v>37</v>
      </c>
      <c r="Z472" s="17" t="s">
        <v>979</v>
      </c>
      <c r="AA472" s="17" t="s">
        <v>1478</v>
      </c>
    </row>
    <row r="473" spans="1:27" ht="60" customHeight="1" x14ac:dyDescent="0.2">
      <c r="A473" s="20" t="s">
        <v>26</v>
      </c>
      <c r="B473" s="63" t="s">
        <v>1054</v>
      </c>
      <c r="C473" s="5" t="s">
        <v>28</v>
      </c>
      <c r="D473" s="62" t="s">
        <v>28</v>
      </c>
      <c r="E473" s="70">
        <v>4</v>
      </c>
      <c r="F473" s="64"/>
      <c r="G473" s="178" t="s">
        <v>980</v>
      </c>
      <c r="H473" s="71"/>
      <c r="I473" s="71" t="s">
        <v>1480</v>
      </c>
      <c r="J473" s="71" t="s">
        <v>638</v>
      </c>
      <c r="K473" s="83" t="s">
        <v>982</v>
      </c>
      <c r="L473" s="83"/>
      <c r="M473" s="83" t="str">
        <f t="shared" si="7"/>
        <v xml:space="preserve">MESSAGE - GOODS ITEM - SPECIAL MENTIONS. </v>
      </c>
      <c r="N473" s="70" t="s">
        <v>444</v>
      </c>
      <c r="O473" s="92" t="s">
        <v>444</v>
      </c>
      <c r="P473" s="70" t="s">
        <v>103</v>
      </c>
      <c r="Q473" s="92" t="s">
        <v>103</v>
      </c>
      <c r="R473" s="70"/>
      <c r="S473" s="92"/>
      <c r="T473" s="70"/>
      <c r="U473" s="92"/>
      <c r="V473" s="68" t="s">
        <v>983</v>
      </c>
      <c r="W473" s="92"/>
      <c r="X473" s="17" t="s">
        <v>36</v>
      </c>
      <c r="Y473" s="17" t="s">
        <v>984</v>
      </c>
      <c r="Z473" s="17" t="s">
        <v>1481</v>
      </c>
      <c r="AA473" s="17" t="s">
        <v>1482</v>
      </c>
    </row>
    <row r="474" spans="1:27" ht="60" customHeight="1" x14ac:dyDescent="0.2">
      <c r="A474" s="20" t="s">
        <v>26</v>
      </c>
      <c r="B474" s="63" t="s">
        <v>1054</v>
      </c>
      <c r="C474" s="5" t="s">
        <v>28</v>
      </c>
      <c r="D474" s="62" t="s">
        <v>28</v>
      </c>
      <c r="E474" s="70">
        <v>4</v>
      </c>
      <c r="F474" s="64" t="s">
        <v>635</v>
      </c>
      <c r="G474" s="214" t="s">
        <v>980</v>
      </c>
      <c r="H474" s="71" t="s">
        <v>206</v>
      </c>
      <c r="I474" s="71" t="s">
        <v>1483</v>
      </c>
      <c r="J474" s="71" t="s">
        <v>642</v>
      </c>
      <c r="K474" s="83"/>
      <c r="L474" s="83"/>
      <c r="M474" s="83" t="str">
        <f t="shared" si="7"/>
        <v xml:space="preserve">. </v>
      </c>
      <c r="N474" s="70"/>
      <c r="O474" s="92"/>
      <c r="P474" s="70" t="s">
        <v>33</v>
      </c>
      <c r="Q474" s="92"/>
      <c r="R474" s="70" t="s">
        <v>146</v>
      </c>
      <c r="S474" s="92"/>
      <c r="T474" s="70"/>
      <c r="U474" s="92"/>
      <c r="V474" s="68" t="s">
        <v>209</v>
      </c>
      <c r="W474" s="92"/>
      <c r="X474" s="17" t="s">
        <v>115</v>
      </c>
      <c r="Y474" s="17" t="s">
        <v>210</v>
      </c>
      <c r="Z474" s="17" t="s">
        <v>117</v>
      </c>
      <c r="AA474" s="17" t="s">
        <v>211</v>
      </c>
    </row>
    <row r="475" spans="1:27" ht="60" customHeight="1" x14ac:dyDescent="0.2">
      <c r="A475" s="20" t="s">
        <v>26</v>
      </c>
      <c r="B475" s="63" t="s">
        <v>1054</v>
      </c>
      <c r="C475" s="5" t="s">
        <v>28</v>
      </c>
      <c r="D475" s="62" t="s">
        <v>28</v>
      </c>
      <c r="E475" s="70">
        <v>4</v>
      </c>
      <c r="F475" s="64" t="s">
        <v>635</v>
      </c>
      <c r="G475" s="214" t="s">
        <v>980</v>
      </c>
      <c r="H475" s="71" t="s">
        <v>287</v>
      </c>
      <c r="I475" s="71" t="s">
        <v>1484</v>
      </c>
      <c r="J475" s="71" t="s">
        <v>644</v>
      </c>
      <c r="K475" s="83" t="s">
        <v>982</v>
      </c>
      <c r="L475" s="83" t="s">
        <v>988</v>
      </c>
      <c r="M475" s="83" t="str">
        <f t="shared" si="7"/>
        <v>MESSAGE - GOODS ITEM - SPECIAL MENTIONS. Additional information coded</v>
      </c>
      <c r="N475" s="70"/>
      <c r="O475" s="92"/>
      <c r="P475" s="70" t="s">
        <v>33</v>
      </c>
      <c r="Q475" s="92" t="s">
        <v>33</v>
      </c>
      <c r="R475" s="70" t="s">
        <v>645</v>
      </c>
      <c r="S475" s="92" t="s">
        <v>53</v>
      </c>
      <c r="T475" s="70" t="s">
        <v>646</v>
      </c>
      <c r="U475" s="92" t="s">
        <v>646</v>
      </c>
      <c r="V475" s="68"/>
      <c r="W475" s="92" t="s">
        <v>989</v>
      </c>
      <c r="X475" s="17" t="s">
        <v>36</v>
      </c>
      <c r="Y475" s="17" t="s">
        <v>990</v>
      </c>
      <c r="Z475" s="17" t="s">
        <v>991</v>
      </c>
      <c r="AA475" s="17" t="s">
        <v>1485</v>
      </c>
    </row>
    <row r="476" spans="1:27" ht="60" customHeight="1" x14ac:dyDescent="0.2">
      <c r="A476" s="20" t="s">
        <v>26</v>
      </c>
      <c r="B476" s="63" t="s">
        <v>1054</v>
      </c>
      <c r="C476" s="5" t="s">
        <v>28</v>
      </c>
      <c r="D476" s="62" t="s">
        <v>28</v>
      </c>
      <c r="E476" s="70">
        <v>4</v>
      </c>
      <c r="F476" s="64" t="s">
        <v>635</v>
      </c>
      <c r="G476" s="214" t="s">
        <v>980</v>
      </c>
      <c r="H476" s="71" t="s">
        <v>302</v>
      </c>
      <c r="I476" s="71" t="s">
        <v>1486</v>
      </c>
      <c r="J476" s="71" t="s">
        <v>649</v>
      </c>
      <c r="K476" s="83"/>
      <c r="L476" s="83"/>
      <c r="M476" s="83" t="str">
        <f t="shared" si="7"/>
        <v xml:space="preserve">. </v>
      </c>
      <c r="N476" s="70"/>
      <c r="O476" s="92"/>
      <c r="P476" s="70" t="s">
        <v>103</v>
      </c>
      <c r="Q476" s="92"/>
      <c r="R476" s="70" t="s">
        <v>305</v>
      </c>
      <c r="S476" s="92"/>
      <c r="T476" s="70"/>
      <c r="U476" s="92"/>
      <c r="V476" s="68"/>
      <c r="W476" s="92"/>
      <c r="X476" s="17" t="s">
        <v>115</v>
      </c>
      <c r="Y476" s="17" t="s">
        <v>306</v>
      </c>
      <c r="Z476" s="17" t="s">
        <v>307</v>
      </c>
      <c r="AA476" s="17" t="s">
        <v>650</v>
      </c>
    </row>
    <row r="477" spans="1:27" ht="60" customHeight="1" x14ac:dyDescent="0.2">
      <c r="A477" s="20" t="s">
        <v>26</v>
      </c>
      <c r="B477" s="63" t="s">
        <v>1054</v>
      </c>
      <c r="C477" s="5" t="s">
        <v>28</v>
      </c>
      <c r="D477" s="62" t="s">
        <v>28</v>
      </c>
      <c r="E477" s="70">
        <v>4</v>
      </c>
      <c r="F477" s="64" t="s">
        <v>651</v>
      </c>
      <c r="G477" s="178" t="s">
        <v>994</v>
      </c>
      <c r="H477" s="71"/>
      <c r="I477" s="71" t="s">
        <v>1487</v>
      </c>
      <c r="J477" s="71" t="s">
        <v>654</v>
      </c>
      <c r="K477" s="83" t="s">
        <v>64</v>
      </c>
      <c r="L477" s="83"/>
      <c r="M477" s="83" t="str">
        <f t="shared" si="7"/>
        <v xml:space="preserve">MESSAGE - GOODS ITEM - PRODUCED DOCUMENTS/CERTIFICATES. </v>
      </c>
      <c r="N477" s="70" t="s">
        <v>444</v>
      </c>
      <c r="O477" s="92" t="s">
        <v>444</v>
      </c>
      <c r="P477" s="70" t="s">
        <v>103</v>
      </c>
      <c r="Q477" s="92" t="s">
        <v>66</v>
      </c>
      <c r="R477" s="70"/>
      <c r="S477" s="92"/>
      <c r="T477" s="70"/>
      <c r="U477" s="92"/>
      <c r="V477" s="68" t="s">
        <v>983</v>
      </c>
      <c r="W477" s="92" t="s">
        <v>996</v>
      </c>
      <c r="X477" s="17" t="s">
        <v>405</v>
      </c>
      <c r="Y477" s="17" t="s">
        <v>37</v>
      </c>
      <c r="Z477" s="17" t="s">
        <v>38</v>
      </c>
      <c r="AA477" s="17" t="s">
        <v>1264</v>
      </c>
    </row>
    <row r="478" spans="1:27" ht="60" customHeight="1" x14ac:dyDescent="0.2">
      <c r="A478" s="20" t="s">
        <v>26</v>
      </c>
      <c r="B478" s="63" t="s">
        <v>1054</v>
      </c>
      <c r="C478" s="5" t="s">
        <v>28</v>
      </c>
      <c r="D478" s="62" t="s">
        <v>28</v>
      </c>
      <c r="E478" s="70">
        <v>4</v>
      </c>
      <c r="F478" s="64" t="s">
        <v>205</v>
      </c>
      <c r="G478" s="214" t="s">
        <v>994</v>
      </c>
      <c r="H478" s="71" t="s">
        <v>206</v>
      </c>
      <c r="I478" s="71" t="s">
        <v>1488</v>
      </c>
      <c r="J478" s="71" t="s">
        <v>657</v>
      </c>
      <c r="K478" s="83"/>
      <c r="L478" s="83"/>
      <c r="M478" s="83" t="str">
        <f t="shared" si="7"/>
        <v xml:space="preserve">. </v>
      </c>
      <c r="N478" s="70"/>
      <c r="O478" s="92"/>
      <c r="P478" s="70" t="s">
        <v>33</v>
      </c>
      <c r="Q478" s="92"/>
      <c r="R478" s="70" t="s">
        <v>146</v>
      </c>
      <c r="S478" s="92"/>
      <c r="T478" s="70"/>
      <c r="U478" s="92"/>
      <c r="V478" s="68" t="s">
        <v>209</v>
      </c>
      <c r="W478" s="92"/>
      <c r="X478" s="17" t="s">
        <v>115</v>
      </c>
      <c r="Y478" s="17" t="s">
        <v>210</v>
      </c>
      <c r="Z478" s="17" t="s">
        <v>117</v>
      </c>
      <c r="AA478" s="17" t="s">
        <v>211</v>
      </c>
    </row>
    <row r="479" spans="1:27" ht="60" customHeight="1" x14ac:dyDescent="0.2">
      <c r="A479" s="20" t="s">
        <v>26</v>
      </c>
      <c r="B479" s="63" t="s">
        <v>1054</v>
      </c>
      <c r="C479" s="5" t="s">
        <v>28</v>
      </c>
      <c r="D479" s="62" t="s">
        <v>28</v>
      </c>
      <c r="E479" s="70">
        <v>4</v>
      </c>
      <c r="F479" s="64" t="s">
        <v>651</v>
      </c>
      <c r="G479" s="214" t="s">
        <v>994</v>
      </c>
      <c r="H479" s="71" t="s">
        <v>386</v>
      </c>
      <c r="I479" s="71" t="s">
        <v>1489</v>
      </c>
      <c r="J479" s="71" t="s">
        <v>659</v>
      </c>
      <c r="K479" s="83" t="s">
        <v>64</v>
      </c>
      <c r="L479" s="83" t="s">
        <v>1000</v>
      </c>
      <c r="M479" s="83" t="str">
        <f t="shared" si="7"/>
        <v>MESSAGE - GOODS ITEM - PRODUCED DOCUMENTS/CERTIFICATES. Document type</v>
      </c>
      <c r="N479" s="70"/>
      <c r="O479" s="92"/>
      <c r="P479" s="70" t="s">
        <v>33</v>
      </c>
      <c r="Q479" s="92" t="s">
        <v>33</v>
      </c>
      <c r="R479" s="70" t="s">
        <v>660</v>
      </c>
      <c r="S479" s="92" t="s">
        <v>680</v>
      </c>
      <c r="T479" s="70" t="s">
        <v>661</v>
      </c>
      <c r="U479" s="92" t="s">
        <v>661</v>
      </c>
      <c r="V479" s="68"/>
      <c r="W479" s="92" t="s">
        <v>1001</v>
      </c>
      <c r="X479" s="17" t="s">
        <v>36</v>
      </c>
      <c r="Y479" s="17" t="s">
        <v>37</v>
      </c>
      <c r="Z479" s="17" t="s">
        <v>38</v>
      </c>
      <c r="AA479" s="17" t="s">
        <v>662</v>
      </c>
    </row>
    <row r="480" spans="1:27" ht="60" customHeight="1" x14ac:dyDescent="0.2">
      <c r="A480" s="20" t="s">
        <v>26</v>
      </c>
      <c r="B480" s="63" t="s">
        <v>1054</v>
      </c>
      <c r="C480" s="5" t="s">
        <v>28</v>
      </c>
      <c r="D480" s="62" t="s">
        <v>28</v>
      </c>
      <c r="E480" s="70">
        <v>4</v>
      </c>
      <c r="F480" s="64" t="s">
        <v>651</v>
      </c>
      <c r="G480" s="214" t="s">
        <v>994</v>
      </c>
      <c r="H480" s="71" t="s">
        <v>180</v>
      </c>
      <c r="I480" s="71" t="s">
        <v>1490</v>
      </c>
      <c r="J480" s="71" t="s">
        <v>664</v>
      </c>
      <c r="K480" s="83" t="s">
        <v>64</v>
      </c>
      <c r="L480" s="83" t="s">
        <v>65</v>
      </c>
      <c r="M480" s="83" t="str">
        <f t="shared" si="7"/>
        <v>MESSAGE - GOODS ITEM - PRODUCED DOCUMENTS/CERTIFICATES. Document reference</v>
      </c>
      <c r="N480" s="70"/>
      <c r="O480" s="92"/>
      <c r="P480" s="70" t="s">
        <v>33</v>
      </c>
      <c r="Q480" s="92" t="s">
        <v>66</v>
      </c>
      <c r="R480" s="70" t="s">
        <v>258</v>
      </c>
      <c r="S480" s="92" t="s">
        <v>68</v>
      </c>
      <c r="T480" s="70"/>
      <c r="U480" s="92"/>
      <c r="V480" s="68" t="s">
        <v>1004</v>
      </c>
      <c r="W480" s="92" t="s">
        <v>70</v>
      </c>
      <c r="X480" s="17" t="s">
        <v>46</v>
      </c>
      <c r="Y480" s="17" t="s">
        <v>37</v>
      </c>
      <c r="Z480" s="17" t="s">
        <v>1005</v>
      </c>
      <c r="AA480" s="17" t="s">
        <v>1006</v>
      </c>
    </row>
    <row r="481" spans="1:27" ht="60" customHeight="1" x14ac:dyDescent="0.2">
      <c r="A481" s="20" t="s">
        <v>26</v>
      </c>
      <c r="B481" s="63" t="s">
        <v>1054</v>
      </c>
      <c r="C481" s="5" t="s">
        <v>28</v>
      </c>
      <c r="D481" s="62" t="s">
        <v>28</v>
      </c>
      <c r="E481" s="70">
        <v>4</v>
      </c>
      <c r="F481" s="64" t="s">
        <v>651</v>
      </c>
      <c r="G481" s="214" t="s">
        <v>994</v>
      </c>
      <c r="H481" s="71" t="s">
        <v>667</v>
      </c>
      <c r="I481" s="71" t="s">
        <v>1491</v>
      </c>
      <c r="J481" s="71" t="s">
        <v>669</v>
      </c>
      <c r="K481" s="83"/>
      <c r="L481" s="83"/>
      <c r="M481" s="83" t="str">
        <f t="shared" si="7"/>
        <v xml:space="preserve">. </v>
      </c>
      <c r="N481" s="70"/>
      <c r="O481" s="92"/>
      <c r="P481" s="70" t="s">
        <v>103</v>
      </c>
      <c r="Q481" s="92"/>
      <c r="R481" s="70" t="s">
        <v>68</v>
      </c>
      <c r="S481" s="92"/>
      <c r="T481" s="70"/>
      <c r="U481" s="92"/>
      <c r="V481" s="68"/>
      <c r="W481" s="92"/>
      <c r="X481" s="17" t="s">
        <v>115</v>
      </c>
      <c r="Y481" s="17" t="s">
        <v>306</v>
      </c>
      <c r="Z481" s="17" t="s">
        <v>307</v>
      </c>
      <c r="AA481" s="17" t="s">
        <v>1008</v>
      </c>
    </row>
    <row r="482" spans="1:27" ht="60" customHeight="1" x14ac:dyDescent="0.2">
      <c r="A482" s="20" t="s">
        <v>26</v>
      </c>
      <c r="B482" s="63" t="s">
        <v>1054</v>
      </c>
      <c r="C482" s="5" t="s">
        <v>28</v>
      </c>
      <c r="D482" s="62" t="s">
        <v>28</v>
      </c>
      <c r="E482" s="70">
        <v>4</v>
      </c>
      <c r="F482" s="64"/>
      <c r="G482" s="178" t="s">
        <v>1009</v>
      </c>
      <c r="H482" s="71"/>
      <c r="I482" s="71" t="s">
        <v>1492</v>
      </c>
      <c r="J482" s="71" t="s">
        <v>674</v>
      </c>
      <c r="K482" s="83" t="s">
        <v>1011</v>
      </c>
      <c r="L482" s="83"/>
      <c r="M482" s="83" t="str">
        <f t="shared" si="7"/>
        <v xml:space="preserve">MESSAGE - GOODS ITEM - PREVIOUS ADMINISTRATIVE REFERENCES. </v>
      </c>
      <c r="N482" s="70" t="s">
        <v>444</v>
      </c>
      <c r="O482" s="92" t="s">
        <v>201</v>
      </c>
      <c r="P482" s="70" t="s">
        <v>103</v>
      </c>
      <c r="Q482" s="92" t="s">
        <v>66</v>
      </c>
      <c r="R482" s="70"/>
      <c r="S482" s="92"/>
      <c r="T482" s="70"/>
      <c r="U482" s="92"/>
      <c r="V482" s="68" t="s">
        <v>1012</v>
      </c>
      <c r="W482" s="92" t="s">
        <v>1493</v>
      </c>
      <c r="X482" s="17" t="s">
        <v>491</v>
      </c>
      <c r="Y482" s="17" t="s">
        <v>37</v>
      </c>
      <c r="Z482" s="17" t="s">
        <v>1014</v>
      </c>
      <c r="AA482" s="17" t="s">
        <v>1271</v>
      </c>
    </row>
    <row r="483" spans="1:27" ht="60" customHeight="1" x14ac:dyDescent="0.2">
      <c r="A483" s="20" t="s">
        <v>26</v>
      </c>
      <c r="B483" s="63" t="s">
        <v>1054</v>
      </c>
      <c r="C483" s="5" t="s">
        <v>28</v>
      </c>
      <c r="D483" s="62" t="s">
        <v>28</v>
      </c>
      <c r="E483" s="70">
        <v>4</v>
      </c>
      <c r="F483" s="64" t="s">
        <v>671</v>
      </c>
      <c r="G483" s="214" t="s">
        <v>1009</v>
      </c>
      <c r="H483" s="71" t="s">
        <v>206</v>
      </c>
      <c r="I483" s="71" t="s">
        <v>1494</v>
      </c>
      <c r="J483" s="71" t="s">
        <v>677</v>
      </c>
      <c r="K483" s="83"/>
      <c r="L483" s="83"/>
      <c r="M483" s="83" t="str">
        <f t="shared" si="7"/>
        <v xml:space="preserve">. </v>
      </c>
      <c r="N483" s="70"/>
      <c r="O483" s="92"/>
      <c r="P483" s="70" t="s">
        <v>33</v>
      </c>
      <c r="Q483" s="92"/>
      <c r="R483" s="70" t="s">
        <v>146</v>
      </c>
      <c r="S483" s="92"/>
      <c r="T483" s="70"/>
      <c r="U483" s="92"/>
      <c r="V483" s="68" t="s">
        <v>209</v>
      </c>
      <c r="W483" s="92"/>
      <c r="X483" s="17" t="s">
        <v>115</v>
      </c>
      <c r="Y483" s="17" t="s">
        <v>210</v>
      </c>
      <c r="Z483" s="17" t="s">
        <v>117</v>
      </c>
      <c r="AA483" s="17" t="s">
        <v>211</v>
      </c>
    </row>
    <row r="484" spans="1:27" ht="60" customHeight="1" x14ac:dyDescent="0.2">
      <c r="A484" s="20" t="s">
        <v>26</v>
      </c>
      <c r="B484" s="63" t="s">
        <v>1054</v>
      </c>
      <c r="C484" s="5" t="s">
        <v>28</v>
      </c>
      <c r="D484" s="62" t="s">
        <v>28</v>
      </c>
      <c r="E484" s="70">
        <v>4</v>
      </c>
      <c r="F484" s="64" t="s">
        <v>671</v>
      </c>
      <c r="G484" s="214" t="s">
        <v>1009</v>
      </c>
      <c r="H484" s="71" t="s">
        <v>386</v>
      </c>
      <c r="I484" s="71" t="s">
        <v>1495</v>
      </c>
      <c r="J484" s="71" t="s">
        <v>679</v>
      </c>
      <c r="K484" s="83" t="s">
        <v>1011</v>
      </c>
      <c r="L484" s="83" t="s">
        <v>1018</v>
      </c>
      <c r="M484" s="83" t="str">
        <f t="shared" si="7"/>
        <v>MESSAGE - GOODS ITEM - PREVIOUS ADMINISTRATIVE REFERENCES. Previous document type </v>
      </c>
      <c r="N484" s="70"/>
      <c r="O484" s="92"/>
      <c r="P484" s="70" t="s">
        <v>33</v>
      </c>
      <c r="Q484" s="92" t="s">
        <v>33</v>
      </c>
      <c r="R484" s="70" t="s">
        <v>680</v>
      </c>
      <c r="S484" s="92" t="s">
        <v>1019</v>
      </c>
      <c r="T484" s="70" t="s">
        <v>681</v>
      </c>
      <c r="U484" s="92" t="s">
        <v>681</v>
      </c>
      <c r="V484" s="68" t="s">
        <v>682</v>
      </c>
      <c r="W484" s="92" t="s">
        <v>1020</v>
      </c>
      <c r="X484" s="17" t="s">
        <v>36</v>
      </c>
      <c r="Y484" s="17" t="s">
        <v>1021</v>
      </c>
      <c r="Z484" s="17" t="s">
        <v>1022</v>
      </c>
      <c r="AA484" s="17" t="s">
        <v>1274</v>
      </c>
    </row>
    <row r="485" spans="1:27" ht="60" customHeight="1" x14ac:dyDescent="0.2">
      <c r="A485" s="20" t="s">
        <v>26</v>
      </c>
      <c r="B485" s="63" t="s">
        <v>1054</v>
      </c>
      <c r="C485" s="5" t="s">
        <v>28</v>
      </c>
      <c r="D485" s="62" t="s">
        <v>28</v>
      </c>
      <c r="E485" s="70">
        <v>4</v>
      </c>
      <c r="F485" s="64" t="s">
        <v>671</v>
      </c>
      <c r="G485" s="214" t="s">
        <v>1009</v>
      </c>
      <c r="H485" s="71" t="s">
        <v>180</v>
      </c>
      <c r="I485" s="71" t="s">
        <v>1496</v>
      </c>
      <c r="J485" s="71" t="s">
        <v>685</v>
      </c>
      <c r="K485" s="83" t="s">
        <v>1011</v>
      </c>
      <c r="L485" s="83" t="s">
        <v>1024</v>
      </c>
      <c r="M485" s="83" t="str">
        <f t="shared" si="7"/>
        <v xml:space="preserve">MESSAGE - GOODS ITEM - PREVIOUS ADMINISTRATIVE REFERENCES. Previous document reference </v>
      </c>
      <c r="N485" s="70"/>
      <c r="O485" s="92"/>
      <c r="P485" s="70" t="s">
        <v>33</v>
      </c>
      <c r="Q485" s="92" t="s">
        <v>33</v>
      </c>
      <c r="R485" s="70" t="s">
        <v>258</v>
      </c>
      <c r="S485" s="92" t="s">
        <v>68</v>
      </c>
      <c r="T485" s="70"/>
      <c r="U485" s="92"/>
      <c r="V485" s="68" t="s">
        <v>1004</v>
      </c>
      <c r="W485" s="92"/>
      <c r="X485" s="17" t="s">
        <v>157</v>
      </c>
      <c r="Y485" s="17" t="s">
        <v>1025</v>
      </c>
      <c r="Z485" s="17" t="s">
        <v>1026</v>
      </c>
      <c r="AA485" s="17" t="s">
        <v>1276</v>
      </c>
    </row>
    <row r="486" spans="1:27" ht="60" customHeight="1" x14ac:dyDescent="0.2">
      <c r="A486" s="20" t="s">
        <v>26</v>
      </c>
      <c r="B486" s="63" t="s">
        <v>1054</v>
      </c>
      <c r="C486" s="5" t="s">
        <v>28</v>
      </c>
      <c r="D486" s="62" t="s">
        <v>28</v>
      </c>
      <c r="E486" s="70">
        <v>4</v>
      </c>
      <c r="F486" s="64" t="s">
        <v>687</v>
      </c>
      <c r="G486" s="214" t="s">
        <v>1009</v>
      </c>
      <c r="H486" s="71" t="s">
        <v>667</v>
      </c>
      <c r="I486" s="71" t="s">
        <v>1497</v>
      </c>
      <c r="J486" s="71" t="s">
        <v>689</v>
      </c>
      <c r="K486" s="83" t="s">
        <v>1011</v>
      </c>
      <c r="L486" s="83" t="s">
        <v>1029</v>
      </c>
      <c r="M486" s="83" t="str">
        <f t="shared" si="7"/>
        <v xml:space="preserve">MESSAGE - GOODS ITEM - PREVIOUS ADMINISTRATIVE REFERENCES. Complement of information </v>
      </c>
      <c r="N486" s="70"/>
      <c r="O486" s="92"/>
      <c r="P486" s="70" t="s">
        <v>103</v>
      </c>
      <c r="Q486" s="92" t="s">
        <v>103</v>
      </c>
      <c r="R486" s="70" t="s">
        <v>68</v>
      </c>
      <c r="S486" s="92" t="s">
        <v>1030</v>
      </c>
      <c r="T486" s="70"/>
      <c r="U486" s="92"/>
      <c r="V486" s="68" t="s">
        <v>1031</v>
      </c>
      <c r="W486" s="92"/>
      <c r="X486" s="17" t="s">
        <v>36</v>
      </c>
      <c r="Y486" s="17" t="s">
        <v>37</v>
      </c>
      <c r="Z486" s="17" t="s">
        <v>147</v>
      </c>
      <c r="AA486" s="17" t="s">
        <v>1032</v>
      </c>
    </row>
    <row r="487" spans="1:27" ht="60" customHeight="1" x14ac:dyDescent="0.2">
      <c r="A487" s="20" t="s">
        <v>26</v>
      </c>
      <c r="B487" s="63" t="s">
        <v>1054</v>
      </c>
      <c r="C487" s="5" t="s">
        <v>28</v>
      </c>
      <c r="D487" s="62" t="s">
        <v>28</v>
      </c>
      <c r="E487" s="70">
        <v>4</v>
      </c>
      <c r="F487" s="64"/>
      <c r="G487" s="178" t="s">
        <v>1033</v>
      </c>
      <c r="H487" s="71"/>
      <c r="I487" s="71" t="s">
        <v>1498</v>
      </c>
      <c r="J487" s="71" t="s">
        <v>805</v>
      </c>
      <c r="K487" s="83"/>
      <c r="L487" s="83"/>
      <c r="M487" s="83" t="str">
        <f t="shared" si="7"/>
        <v xml:space="preserve">. </v>
      </c>
      <c r="N487" s="70" t="s">
        <v>32</v>
      </c>
      <c r="O487" s="92"/>
      <c r="P487" s="70" t="s">
        <v>66</v>
      </c>
      <c r="Q487" s="92"/>
      <c r="R487" s="70"/>
      <c r="S487" s="92"/>
      <c r="T487" s="70"/>
      <c r="U487" s="92"/>
      <c r="V487" s="68" t="s">
        <v>1035</v>
      </c>
      <c r="W487" s="92"/>
      <c r="X487" s="17" t="s">
        <v>115</v>
      </c>
      <c r="Y487" s="17" t="s">
        <v>1036</v>
      </c>
      <c r="Z487" s="17" t="s">
        <v>335</v>
      </c>
      <c r="AA487" s="17" t="s">
        <v>1037</v>
      </c>
    </row>
    <row r="488" spans="1:27" ht="60" customHeight="1" x14ac:dyDescent="0.2">
      <c r="A488" s="20" t="s">
        <v>26</v>
      </c>
      <c r="B488" s="63" t="s">
        <v>1054</v>
      </c>
      <c r="C488" s="5" t="s">
        <v>28</v>
      </c>
      <c r="D488" s="62" t="s">
        <v>28</v>
      </c>
      <c r="E488" s="70">
        <v>4</v>
      </c>
      <c r="F488" s="64" t="s">
        <v>808</v>
      </c>
      <c r="G488" s="214" t="s">
        <v>1033</v>
      </c>
      <c r="H488" s="71" t="s">
        <v>809</v>
      </c>
      <c r="I488" s="71" t="s">
        <v>1499</v>
      </c>
      <c r="J488" s="71" t="s">
        <v>811</v>
      </c>
      <c r="K488" s="83" t="s">
        <v>821</v>
      </c>
      <c r="L488" s="83" t="s">
        <v>812</v>
      </c>
      <c r="M488" s="83" t="str">
        <f t="shared" si="7"/>
        <v>MESSAGE - GOODS ITEM. Transport charges/ Method of Payment</v>
      </c>
      <c r="N488" s="70"/>
      <c r="O488" s="92"/>
      <c r="P488" s="70" t="s">
        <v>33</v>
      </c>
      <c r="Q488" s="92" t="s">
        <v>66</v>
      </c>
      <c r="R488" s="70" t="s">
        <v>134</v>
      </c>
      <c r="S488" s="92" t="s">
        <v>134</v>
      </c>
      <c r="T488" s="70" t="s">
        <v>813</v>
      </c>
      <c r="U488" s="92" t="s">
        <v>813</v>
      </c>
      <c r="V488" s="68"/>
      <c r="W488" s="92" t="s">
        <v>929</v>
      </c>
      <c r="X488" s="17" t="s">
        <v>36</v>
      </c>
      <c r="Y488" s="17" t="s">
        <v>930</v>
      </c>
      <c r="Z488" s="17" t="s">
        <v>931</v>
      </c>
      <c r="AA488" s="17" t="s">
        <v>815</v>
      </c>
    </row>
    <row r="489" spans="1:27" ht="60" customHeight="1" x14ac:dyDescent="0.2">
      <c r="A489" s="20" t="s">
        <v>26</v>
      </c>
      <c r="B489" s="63" t="s">
        <v>1054</v>
      </c>
      <c r="C489" s="5" t="s">
        <v>28</v>
      </c>
      <c r="D489" s="62" t="s">
        <v>28</v>
      </c>
      <c r="E489" s="70">
        <v>4</v>
      </c>
      <c r="F489" s="64"/>
      <c r="G489" s="178" t="s">
        <v>1039</v>
      </c>
      <c r="H489" s="71"/>
      <c r="I489" s="71" t="s">
        <v>1500</v>
      </c>
      <c r="J489" s="71" t="s">
        <v>706</v>
      </c>
      <c r="K489" s="83"/>
      <c r="L489" s="83"/>
      <c r="M489" s="83" t="str">
        <f t="shared" si="7"/>
        <v xml:space="preserve">. </v>
      </c>
      <c r="N489" s="70" t="s">
        <v>32</v>
      </c>
      <c r="O489" s="92"/>
      <c r="P489" s="70" t="s">
        <v>66</v>
      </c>
      <c r="Q489" s="92"/>
      <c r="R489" s="70"/>
      <c r="S489" s="92"/>
      <c r="T489" s="70"/>
      <c r="U489" s="92"/>
      <c r="V489" s="68" t="s">
        <v>707</v>
      </c>
      <c r="W489" s="92"/>
      <c r="X489" s="17" t="s">
        <v>115</v>
      </c>
      <c r="Y489" s="17" t="s">
        <v>37</v>
      </c>
      <c r="Z489" s="17" t="s">
        <v>38</v>
      </c>
      <c r="AA489" s="17" t="s">
        <v>708</v>
      </c>
    </row>
    <row r="490" spans="1:27" ht="60" customHeight="1" x14ac:dyDescent="0.2">
      <c r="A490" s="20" t="s">
        <v>26</v>
      </c>
      <c r="B490" s="63" t="s">
        <v>1054</v>
      </c>
      <c r="C490" s="5" t="s">
        <v>28</v>
      </c>
      <c r="D490" s="62" t="s">
        <v>28</v>
      </c>
      <c r="E490" s="70">
        <v>4</v>
      </c>
      <c r="F490" s="64" t="s">
        <v>710</v>
      </c>
      <c r="G490" s="214" t="s">
        <v>1039</v>
      </c>
      <c r="H490" s="97" t="s">
        <v>180</v>
      </c>
      <c r="I490" s="71" t="s">
        <v>1501</v>
      </c>
      <c r="J490" s="71" t="s">
        <v>712</v>
      </c>
      <c r="K490" s="83"/>
      <c r="L490" s="83"/>
      <c r="M490" s="83" t="str">
        <f t="shared" si="7"/>
        <v xml:space="preserve">. </v>
      </c>
      <c r="N490" s="70"/>
      <c r="O490" s="92"/>
      <c r="P490" s="70" t="s">
        <v>33</v>
      </c>
      <c r="Q490" s="92" t="s">
        <v>66</v>
      </c>
      <c r="R490" s="70" t="s">
        <v>258</v>
      </c>
      <c r="S490" s="92" t="s">
        <v>258</v>
      </c>
      <c r="T490" s="70"/>
      <c r="U490" s="92"/>
      <c r="V490" s="68" t="s">
        <v>81</v>
      </c>
      <c r="W490" s="92" t="s">
        <v>714</v>
      </c>
      <c r="X490" s="17" t="s">
        <v>36</v>
      </c>
      <c r="Y490" s="17" t="s">
        <v>229</v>
      </c>
      <c r="Z490" s="17" t="s">
        <v>229</v>
      </c>
      <c r="AA490" s="17" t="s">
        <v>715</v>
      </c>
    </row>
    <row r="491" spans="1:27" ht="60" customHeight="1" x14ac:dyDescent="0.2">
      <c r="A491" s="20" t="s">
        <v>1502</v>
      </c>
      <c r="B491" s="283" t="s">
        <v>1503</v>
      </c>
      <c r="C491" s="5" t="s">
        <v>1504</v>
      </c>
      <c r="D491" s="5" t="s">
        <v>1504</v>
      </c>
      <c r="E491" s="68">
        <v>1</v>
      </c>
      <c r="F491" s="8"/>
      <c r="G491" s="170" t="s">
        <v>29</v>
      </c>
      <c r="H491" s="69"/>
      <c r="I491" s="69" t="s">
        <v>1505</v>
      </c>
      <c r="J491" s="69" t="s">
        <v>29</v>
      </c>
      <c r="K491" s="86" t="s">
        <v>31</v>
      </c>
      <c r="L491" s="83"/>
      <c r="M491" s="83" t="str">
        <f t="shared" si="7"/>
        <v xml:space="preserve">MESSAGE - HEADER. </v>
      </c>
      <c r="N491" s="68" t="s">
        <v>32</v>
      </c>
      <c r="O491" s="92" t="s">
        <v>32</v>
      </c>
      <c r="P491" s="68" t="s">
        <v>33</v>
      </c>
      <c r="Q491" s="91" t="s">
        <v>33</v>
      </c>
      <c r="R491" s="68"/>
      <c r="S491" s="91"/>
      <c r="T491" s="19"/>
      <c r="U491" s="91"/>
      <c r="V491" s="68"/>
      <c r="W491" s="86"/>
      <c r="X491" s="17"/>
      <c r="Y491" s="17"/>
      <c r="Z491" s="17"/>
      <c r="AA491" s="17"/>
    </row>
    <row r="492" spans="1:27" ht="60" customHeight="1" x14ac:dyDescent="0.2">
      <c r="A492" s="20" t="s">
        <v>1502</v>
      </c>
      <c r="B492" s="283" t="s">
        <v>1503</v>
      </c>
      <c r="C492" s="5" t="s">
        <v>1504</v>
      </c>
      <c r="D492" s="5" t="s">
        <v>1504</v>
      </c>
      <c r="E492" s="68">
        <v>1</v>
      </c>
      <c r="F492" s="60" t="s">
        <v>39</v>
      </c>
      <c r="G492" s="161" t="s">
        <v>29</v>
      </c>
      <c r="H492" s="69" t="s">
        <v>40</v>
      </c>
      <c r="I492" s="69" t="s">
        <v>1506</v>
      </c>
      <c r="J492" s="69" t="s">
        <v>42</v>
      </c>
      <c r="K492" s="86" t="s">
        <v>31</v>
      </c>
      <c r="L492" s="83" t="s">
        <v>43</v>
      </c>
      <c r="M492" s="83" t="str">
        <f t="shared" si="7"/>
        <v>MESSAGE - HEADER. Document/reference number</v>
      </c>
      <c r="N492" s="68"/>
      <c r="O492" s="91"/>
      <c r="P492" s="68" t="s">
        <v>33</v>
      </c>
      <c r="Q492" s="91" t="s">
        <v>33</v>
      </c>
      <c r="R492" s="68" t="s">
        <v>44</v>
      </c>
      <c r="S492" s="91" t="s">
        <v>45</v>
      </c>
      <c r="T492" s="19"/>
      <c r="U492" s="91"/>
      <c r="V492" s="68"/>
      <c r="W492" s="86"/>
      <c r="X492" s="17"/>
      <c r="Y492" s="17"/>
      <c r="Z492" s="17"/>
      <c r="AA492" s="17" t="s">
        <v>1507</v>
      </c>
    </row>
    <row r="493" spans="1:27" ht="60" customHeight="1" x14ac:dyDescent="0.2">
      <c r="A493" s="20" t="s">
        <v>1502</v>
      </c>
      <c r="B493" s="283" t="s">
        <v>1503</v>
      </c>
      <c r="C493" s="5" t="s">
        <v>1504</v>
      </c>
      <c r="D493" s="5" t="s">
        <v>1504</v>
      </c>
      <c r="E493" s="68">
        <v>1</v>
      </c>
      <c r="F493" s="60" t="s">
        <v>1508</v>
      </c>
      <c r="G493" s="161" t="s">
        <v>29</v>
      </c>
      <c r="H493" s="69" t="s">
        <v>1509</v>
      </c>
      <c r="I493" s="69" t="s">
        <v>1510</v>
      </c>
      <c r="J493" s="69" t="s">
        <v>1511</v>
      </c>
      <c r="K493" s="86" t="s">
        <v>31</v>
      </c>
      <c r="L493" s="83" t="s">
        <v>1512</v>
      </c>
      <c r="M493" s="83" t="str">
        <f t="shared" si="7"/>
        <v>MESSAGE - HEADER. Date of amendment</v>
      </c>
      <c r="N493" s="68"/>
      <c r="O493" s="91"/>
      <c r="P493" s="68" t="s">
        <v>33</v>
      </c>
      <c r="Q493" s="91" t="s">
        <v>33</v>
      </c>
      <c r="R493" s="68" t="s">
        <v>222</v>
      </c>
      <c r="S493" s="91" t="s">
        <v>80</v>
      </c>
      <c r="T493" s="19"/>
      <c r="U493" s="91"/>
      <c r="V493" s="68" t="s">
        <v>81</v>
      </c>
      <c r="W493" s="86"/>
      <c r="X493" s="17"/>
      <c r="Y493" s="17"/>
      <c r="Z493" s="17"/>
      <c r="AA493" s="17" t="s">
        <v>1513</v>
      </c>
    </row>
    <row r="494" spans="1:27" ht="60" customHeight="1" x14ac:dyDescent="0.2">
      <c r="A494" s="20" t="s">
        <v>1502</v>
      </c>
      <c r="B494" s="283" t="s">
        <v>1503</v>
      </c>
      <c r="C494" s="5" t="s">
        <v>1504</v>
      </c>
      <c r="D494" s="5" t="s">
        <v>1504</v>
      </c>
      <c r="E494" s="68">
        <v>1</v>
      </c>
      <c r="F494" s="60" t="s">
        <v>1514</v>
      </c>
      <c r="G494" s="161" t="s">
        <v>29</v>
      </c>
      <c r="H494" s="69" t="s">
        <v>1515</v>
      </c>
      <c r="I494" s="69" t="s">
        <v>1516</v>
      </c>
      <c r="J494" s="69" t="s">
        <v>1517</v>
      </c>
      <c r="K494" s="86" t="s">
        <v>1047</v>
      </c>
      <c r="L494" s="83" t="s">
        <v>1515</v>
      </c>
      <c r="M494" s="83" t="str">
        <f t="shared" si="7"/>
        <v>MESSGE - (PRESENTATION OFFICE) CUSTOMS OFFICE. Amendment acceptance date</v>
      </c>
      <c r="N494" s="68"/>
      <c r="O494" s="91"/>
      <c r="P494" s="68" t="s">
        <v>33</v>
      </c>
      <c r="Q494" s="91" t="s">
        <v>33</v>
      </c>
      <c r="R494" s="68" t="s">
        <v>79</v>
      </c>
      <c r="S494" s="91" t="s">
        <v>80</v>
      </c>
      <c r="T494" s="15"/>
      <c r="U494" s="91"/>
      <c r="V494" s="68" t="s">
        <v>81</v>
      </c>
      <c r="W494" s="86"/>
      <c r="X494" s="17"/>
      <c r="Y494" s="17"/>
      <c r="Z494" s="17"/>
      <c r="AA494" s="17" t="s">
        <v>1513</v>
      </c>
    </row>
    <row r="495" spans="1:27" ht="60" customHeight="1" x14ac:dyDescent="0.2">
      <c r="A495" s="20" t="s">
        <v>1502</v>
      </c>
      <c r="B495" s="283" t="s">
        <v>1503</v>
      </c>
      <c r="C495" s="5" t="s">
        <v>1504</v>
      </c>
      <c r="D495" s="5" t="s">
        <v>1504</v>
      </c>
      <c r="E495" s="72">
        <v>1</v>
      </c>
      <c r="F495" s="60"/>
      <c r="G495" s="170" t="s">
        <v>176</v>
      </c>
      <c r="H495" s="69"/>
      <c r="I495" s="69" t="s">
        <v>1518</v>
      </c>
      <c r="J495" s="69" t="s">
        <v>176</v>
      </c>
      <c r="K495" s="86" t="s">
        <v>178</v>
      </c>
      <c r="L495" s="83"/>
      <c r="M495" s="83" t="str">
        <f t="shared" si="7"/>
        <v xml:space="preserve">MESSAGE - (DEPARTURE) CUSTOMS OFFICE. </v>
      </c>
      <c r="N495" s="68" t="s">
        <v>32</v>
      </c>
      <c r="O495" s="91" t="s">
        <v>32</v>
      </c>
      <c r="P495" s="68" t="s">
        <v>33</v>
      </c>
      <c r="Q495" s="91" t="s">
        <v>33</v>
      </c>
      <c r="R495" s="68"/>
      <c r="S495" s="91"/>
      <c r="T495" s="15"/>
      <c r="U495" s="91"/>
      <c r="V495" s="68"/>
      <c r="W495" s="86"/>
      <c r="X495" s="17"/>
      <c r="Y495" s="17"/>
      <c r="Z495" s="17"/>
      <c r="AA495" s="17"/>
    </row>
    <row r="496" spans="1:27" ht="60" customHeight="1" x14ac:dyDescent="0.2">
      <c r="A496" s="20" t="s">
        <v>1502</v>
      </c>
      <c r="B496" s="283" t="s">
        <v>1503</v>
      </c>
      <c r="C496" s="5" t="s">
        <v>1504</v>
      </c>
      <c r="D496" s="5" t="s">
        <v>1504</v>
      </c>
      <c r="E496" s="72">
        <v>1</v>
      </c>
      <c r="F496" s="60" t="s">
        <v>179</v>
      </c>
      <c r="G496" s="161" t="s">
        <v>176</v>
      </c>
      <c r="H496" s="69" t="s">
        <v>180</v>
      </c>
      <c r="I496" s="69" t="s">
        <v>1519</v>
      </c>
      <c r="J496" s="69" t="s">
        <v>182</v>
      </c>
      <c r="K496" s="86" t="s">
        <v>178</v>
      </c>
      <c r="L496" s="83" t="s">
        <v>180</v>
      </c>
      <c r="M496" s="83" t="str">
        <f t="shared" si="7"/>
        <v>MESSAGE - (DEPARTURE) CUSTOMS OFFICE. Reference number</v>
      </c>
      <c r="N496" s="68"/>
      <c r="O496" s="91"/>
      <c r="P496" s="68" t="s">
        <v>33</v>
      </c>
      <c r="Q496" s="91" t="s">
        <v>33</v>
      </c>
      <c r="R496" s="68" t="s">
        <v>183</v>
      </c>
      <c r="S496" s="91" t="s">
        <v>183</v>
      </c>
      <c r="T496" s="15" t="s">
        <v>1520</v>
      </c>
      <c r="U496" s="91"/>
      <c r="V496" s="68"/>
      <c r="W496" s="86"/>
      <c r="X496" s="17"/>
      <c r="Y496" s="17"/>
      <c r="Z496" s="17"/>
      <c r="AA496" s="17" t="s">
        <v>1053</v>
      </c>
    </row>
    <row r="497" spans="1:27" ht="60" customHeight="1" x14ac:dyDescent="0.2">
      <c r="A497" s="20" t="s">
        <v>1502</v>
      </c>
      <c r="B497" s="282" t="s">
        <v>1503</v>
      </c>
      <c r="C497" s="5" t="s">
        <v>1504</v>
      </c>
      <c r="D497" s="5" t="s">
        <v>1504</v>
      </c>
      <c r="E497" s="72">
        <v>1</v>
      </c>
      <c r="F497" s="60" t="s">
        <v>1521</v>
      </c>
      <c r="G497" s="170" t="s">
        <v>236</v>
      </c>
      <c r="H497" s="69"/>
      <c r="I497" s="69" t="s">
        <v>1522</v>
      </c>
      <c r="J497" s="69" t="s">
        <v>236</v>
      </c>
      <c r="K497" s="83" t="s">
        <v>1523</v>
      </c>
      <c r="L497" s="83"/>
      <c r="M497" s="83" t="str">
        <f t="shared" si="7"/>
        <v xml:space="preserve">MESSGE - (PRINCIPAL) TRADER. </v>
      </c>
      <c r="N497" s="68" t="s">
        <v>32</v>
      </c>
      <c r="O497" s="92" t="s">
        <v>32</v>
      </c>
      <c r="P497" s="68" t="s">
        <v>33</v>
      </c>
      <c r="Q497" s="92" t="s">
        <v>33</v>
      </c>
      <c r="R497" s="68"/>
      <c r="S497" s="92"/>
      <c r="T497" s="15"/>
      <c r="U497" s="92"/>
      <c r="V497" s="68"/>
      <c r="W497" s="83"/>
      <c r="X497" s="17"/>
      <c r="Y497" s="17"/>
      <c r="Z497" s="17"/>
      <c r="AA497" s="17"/>
    </row>
    <row r="498" spans="1:27" ht="60" customHeight="1" x14ac:dyDescent="0.2">
      <c r="A498" s="20" t="s">
        <v>1502</v>
      </c>
      <c r="B498" s="282" t="s">
        <v>1503</v>
      </c>
      <c r="C498" s="5" t="s">
        <v>1504</v>
      </c>
      <c r="D498" s="5" t="s">
        <v>1504</v>
      </c>
      <c r="E498" s="72">
        <v>1</v>
      </c>
      <c r="F498" s="60" t="s">
        <v>239</v>
      </c>
      <c r="G498" s="161" t="s">
        <v>236</v>
      </c>
      <c r="H498" s="69" t="s">
        <v>240</v>
      </c>
      <c r="I498" s="69" t="s">
        <v>1524</v>
      </c>
      <c r="J498" s="69" t="s">
        <v>242</v>
      </c>
      <c r="K498" s="83" t="s">
        <v>1523</v>
      </c>
      <c r="L498" s="83" t="s">
        <v>243</v>
      </c>
      <c r="M498" s="83" t="str">
        <f t="shared" si="7"/>
        <v>MESSGE - (PRINCIPAL) TRADER. TIN</v>
      </c>
      <c r="N498" s="68"/>
      <c r="O498" s="92"/>
      <c r="P498" s="68" t="s">
        <v>33</v>
      </c>
      <c r="Q498" s="92" t="s">
        <v>103</v>
      </c>
      <c r="R498" s="68" t="s">
        <v>244</v>
      </c>
      <c r="S498" s="92" t="s">
        <v>244</v>
      </c>
      <c r="T498" s="15"/>
      <c r="U498" s="92"/>
      <c r="V498" s="68" t="s">
        <v>1525</v>
      </c>
      <c r="W498" s="83" t="s">
        <v>1526</v>
      </c>
      <c r="X498" s="17"/>
      <c r="Y498" s="17"/>
      <c r="Z498" s="17"/>
      <c r="AA498" s="17" t="s">
        <v>1527</v>
      </c>
    </row>
    <row r="499" spans="1:27" ht="60" customHeight="1" x14ac:dyDescent="0.2">
      <c r="A499" s="20" t="s">
        <v>1502</v>
      </c>
      <c r="B499" s="282" t="s">
        <v>1503</v>
      </c>
      <c r="C499" s="5" t="s">
        <v>1504</v>
      </c>
      <c r="D499" s="5" t="s">
        <v>1504</v>
      </c>
      <c r="E499" s="72">
        <v>1</v>
      </c>
      <c r="F499" s="60" t="s">
        <v>247</v>
      </c>
      <c r="G499" s="161" t="s">
        <v>236</v>
      </c>
      <c r="H499" s="69" t="s">
        <v>248</v>
      </c>
      <c r="I499" s="69" t="s">
        <v>1528</v>
      </c>
      <c r="J499" s="69" t="s">
        <v>250</v>
      </c>
      <c r="K499" s="83" t="s">
        <v>1523</v>
      </c>
      <c r="L499" s="83" t="s">
        <v>251</v>
      </c>
      <c r="M499" s="83" t="str">
        <f t="shared" si="7"/>
        <v>MESSGE - (PRINCIPAL) TRADER. Holder ID TIR</v>
      </c>
      <c r="N499" s="68"/>
      <c r="O499" s="92"/>
      <c r="P499" s="68" t="s">
        <v>103</v>
      </c>
      <c r="Q499" s="92" t="s">
        <v>66</v>
      </c>
      <c r="R499" s="68" t="s">
        <v>244</v>
      </c>
      <c r="S499" s="92" t="s">
        <v>244</v>
      </c>
      <c r="T499" s="15"/>
      <c r="U499" s="92"/>
      <c r="V499" s="68" t="s">
        <v>81</v>
      </c>
      <c r="W499" s="83" t="s">
        <v>253</v>
      </c>
      <c r="X499" s="17"/>
      <c r="Y499" s="17"/>
      <c r="Z499" s="17"/>
      <c r="AA499" s="17" t="s">
        <v>1529</v>
      </c>
    </row>
    <row r="500" spans="1:27" ht="60" customHeight="1" x14ac:dyDescent="0.2">
      <c r="A500" s="20" t="s">
        <v>1502</v>
      </c>
      <c r="B500" s="282" t="s">
        <v>1503</v>
      </c>
      <c r="C500" s="5" t="s">
        <v>1504</v>
      </c>
      <c r="D500" s="5" t="s">
        <v>1504</v>
      </c>
      <c r="E500" s="72">
        <v>1</v>
      </c>
      <c r="F500" s="60"/>
      <c r="G500" s="161" t="s">
        <v>236</v>
      </c>
      <c r="H500" s="69" t="s">
        <v>255</v>
      </c>
      <c r="I500" s="69" t="s">
        <v>1530</v>
      </c>
      <c r="J500" s="69" t="s">
        <v>257</v>
      </c>
      <c r="K500" s="83" t="s">
        <v>1523</v>
      </c>
      <c r="L500" s="83" t="s">
        <v>255</v>
      </c>
      <c r="M500" s="83" t="str">
        <f t="shared" si="7"/>
        <v>MESSGE - (PRINCIPAL) TRADER. Name</v>
      </c>
      <c r="N500" s="68"/>
      <c r="O500" s="92"/>
      <c r="P500" s="68" t="s">
        <v>66</v>
      </c>
      <c r="Q500" s="92" t="s">
        <v>66</v>
      </c>
      <c r="R500" s="68" t="s">
        <v>258</v>
      </c>
      <c r="S500" s="92" t="s">
        <v>68</v>
      </c>
      <c r="T500" s="15"/>
      <c r="U500" s="92"/>
      <c r="V500" s="68" t="s">
        <v>1531</v>
      </c>
      <c r="W500" s="83" t="s">
        <v>1532</v>
      </c>
      <c r="X500" s="17"/>
      <c r="Y500" s="17"/>
      <c r="Z500" s="17"/>
      <c r="AA500" s="17" t="s">
        <v>1533</v>
      </c>
    </row>
    <row r="501" spans="1:27" ht="60" customHeight="1" x14ac:dyDescent="0.2">
      <c r="A501" s="20" t="s">
        <v>1502</v>
      </c>
      <c r="B501" s="282" t="s">
        <v>1503</v>
      </c>
      <c r="C501" s="5" t="s">
        <v>1504</v>
      </c>
      <c r="D501" s="5" t="s">
        <v>1504</v>
      </c>
      <c r="E501" s="72">
        <v>2</v>
      </c>
      <c r="F501" s="60"/>
      <c r="G501" s="213" t="s">
        <v>261</v>
      </c>
      <c r="H501" s="69"/>
      <c r="I501" s="69" t="s">
        <v>1534</v>
      </c>
      <c r="J501" s="69" t="s">
        <v>263</v>
      </c>
      <c r="K501" s="87" t="s">
        <v>1128</v>
      </c>
      <c r="L501" s="87" t="s">
        <v>1128</v>
      </c>
      <c r="M501" s="83" t="str">
        <f t="shared" si="7"/>
        <v>x. x</v>
      </c>
      <c r="N501" s="68" t="s">
        <v>32</v>
      </c>
      <c r="O501" s="92"/>
      <c r="P501" s="68" t="s">
        <v>66</v>
      </c>
      <c r="Q501" s="92"/>
      <c r="R501" s="68"/>
      <c r="S501" s="92"/>
      <c r="T501" s="15"/>
      <c r="U501" s="92"/>
      <c r="V501" s="68" t="s">
        <v>1531</v>
      </c>
      <c r="W501" s="83"/>
      <c r="X501" s="17"/>
      <c r="Y501" s="17"/>
      <c r="Z501" s="17"/>
      <c r="AA501" s="17" t="s">
        <v>1533</v>
      </c>
    </row>
    <row r="502" spans="1:27" ht="60" customHeight="1" x14ac:dyDescent="0.2">
      <c r="A502" s="20" t="s">
        <v>1502</v>
      </c>
      <c r="B502" s="282" t="s">
        <v>1503</v>
      </c>
      <c r="C502" s="5" t="s">
        <v>1504</v>
      </c>
      <c r="D502" s="5" t="s">
        <v>1504</v>
      </c>
      <c r="E502" s="72">
        <v>2</v>
      </c>
      <c r="F502" s="60"/>
      <c r="G502" s="212" t="s">
        <v>261</v>
      </c>
      <c r="H502" s="69" t="s">
        <v>265</v>
      </c>
      <c r="I502" s="69" t="s">
        <v>1535</v>
      </c>
      <c r="J502" s="69" t="s">
        <v>267</v>
      </c>
      <c r="K502" s="83" t="s">
        <v>1523</v>
      </c>
      <c r="L502" s="83" t="s">
        <v>265</v>
      </c>
      <c r="M502" s="83" t="str">
        <f t="shared" si="7"/>
        <v>MESSGE - (PRINCIPAL) TRADER. Street and number</v>
      </c>
      <c r="N502" s="68"/>
      <c r="O502" s="92"/>
      <c r="P502" s="68" t="s">
        <v>33</v>
      </c>
      <c r="Q502" s="92" t="s">
        <v>66</v>
      </c>
      <c r="R502" s="68" t="s">
        <v>258</v>
      </c>
      <c r="S502" s="92" t="s">
        <v>68</v>
      </c>
      <c r="T502" s="15"/>
      <c r="U502" s="92"/>
      <c r="V502" s="68"/>
      <c r="W502" s="83" t="s">
        <v>1532</v>
      </c>
      <c r="X502" s="17"/>
      <c r="Y502" s="17"/>
      <c r="Z502" s="17"/>
      <c r="AA502" s="17"/>
    </row>
    <row r="503" spans="1:27" ht="60" customHeight="1" x14ac:dyDescent="0.2">
      <c r="A503" s="20" t="s">
        <v>1502</v>
      </c>
      <c r="B503" s="282" t="s">
        <v>1503</v>
      </c>
      <c r="C503" s="5" t="s">
        <v>1504</v>
      </c>
      <c r="D503" s="5" t="s">
        <v>1504</v>
      </c>
      <c r="E503" s="72">
        <v>2</v>
      </c>
      <c r="F503" s="60"/>
      <c r="G503" s="212" t="s">
        <v>261</v>
      </c>
      <c r="H503" s="69" t="s">
        <v>269</v>
      </c>
      <c r="I503" s="69" t="s">
        <v>1536</v>
      </c>
      <c r="J503" s="69" t="s">
        <v>271</v>
      </c>
      <c r="K503" s="83" t="s">
        <v>1523</v>
      </c>
      <c r="L503" s="83" t="s">
        <v>862</v>
      </c>
      <c r="M503" s="83" t="str">
        <f t="shared" si="7"/>
        <v>MESSGE - (PRINCIPAL) TRADER. Postal code</v>
      </c>
      <c r="N503" s="68"/>
      <c r="O503" s="92"/>
      <c r="P503" s="68" t="s">
        <v>66</v>
      </c>
      <c r="Q503" s="92" t="s">
        <v>66</v>
      </c>
      <c r="R503" s="68" t="s">
        <v>244</v>
      </c>
      <c r="S503" s="92" t="s">
        <v>54</v>
      </c>
      <c r="T503" s="15"/>
      <c r="U503" s="92"/>
      <c r="V503" s="68" t="s">
        <v>1339</v>
      </c>
      <c r="W503" s="83" t="s">
        <v>1532</v>
      </c>
      <c r="X503" s="17"/>
      <c r="Y503" s="17"/>
      <c r="Z503" s="17"/>
      <c r="AA503" s="17" t="s">
        <v>1537</v>
      </c>
    </row>
    <row r="504" spans="1:27" ht="60" customHeight="1" x14ac:dyDescent="0.2">
      <c r="A504" s="20" t="s">
        <v>1502</v>
      </c>
      <c r="B504" s="282" t="s">
        <v>1503</v>
      </c>
      <c r="C504" s="5" t="s">
        <v>1504</v>
      </c>
      <c r="D504" s="5" t="s">
        <v>1504</v>
      </c>
      <c r="E504" s="72">
        <v>2</v>
      </c>
      <c r="F504" s="60"/>
      <c r="G504" s="212" t="s">
        <v>261</v>
      </c>
      <c r="H504" s="69" t="s">
        <v>276</v>
      </c>
      <c r="I504" s="69" t="s">
        <v>1538</v>
      </c>
      <c r="J504" s="69" t="s">
        <v>278</v>
      </c>
      <c r="K504" s="83" t="s">
        <v>1523</v>
      </c>
      <c r="L504" s="83" t="s">
        <v>276</v>
      </c>
      <c r="M504" s="83" t="str">
        <f t="shared" si="7"/>
        <v>MESSGE - (PRINCIPAL) TRADER. City</v>
      </c>
      <c r="N504" s="68"/>
      <c r="O504" s="92"/>
      <c r="P504" s="68" t="s">
        <v>33</v>
      </c>
      <c r="Q504" s="92" t="s">
        <v>66</v>
      </c>
      <c r="R504" s="68" t="s">
        <v>68</v>
      </c>
      <c r="S504" s="92" t="s">
        <v>68</v>
      </c>
      <c r="T504" s="15"/>
      <c r="U504" s="92"/>
      <c r="V504" s="68"/>
      <c r="W504" s="83" t="s">
        <v>1532</v>
      </c>
      <c r="X504" s="17"/>
      <c r="Y504" s="17"/>
      <c r="Z504" s="17"/>
      <c r="AA504" s="17"/>
    </row>
    <row r="505" spans="1:27" ht="60" customHeight="1" x14ac:dyDescent="0.2">
      <c r="A505" s="20" t="s">
        <v>1502</v>
      </c>
      <c r="B505" s="282" t="s">
        <v>1503</v>
      </c>
      <c r="C505" s="5" t="s">
        <v>1504</v>
      </c>
      <c r="D505" s="5" t="s">
        <v>1504</v>
      </c>
      <c r="E505" s="72">
        <v>2</v>
      </c>
      <c r="F505" s="60"/>
      <c r="G505" s="212" t="s">
        <v>261</v>
      </c>
      <c r="H505" s="69" t="s">
        <v>279</v>
      </c>
      <c r="I505" s="69" t="s">
        <v>1539</v>
      </c>
      <c r="J505" s="69" t="s">
        <v>281</v>
      </c>
      <c r="K505" s="83" t="s">
        <v>1523</v>
      </c>
      <c r="L505" s="83" t="s">
        <v>282</v>
      </c>
      <c r="M505" s="83" t="str">
        <f t="shared" si="7"/>
        <v>MESSGE - (PRINCIPAL) TRADER. Country code</v>
      </c>
      <c r="N505" s="68"/>
      <c r="O505" s="92"/>
      <c r="P505" s="68" t="s">
        <v>33</v>
      </c>
      <c r="Q505" s="92" t="s">
        <v>66</v>
      </c>
      <c r="R505" s="68" t="s">
        <v>94</v>
      </c>
      <c r="S505" s="92" t="s">
        <v>94</v>
      </c>
      <c r="T505" s="15" t="s">
        <v>95</v>
      </c>
      <c r="U505" s="92" t="s">
        <v>95</v>
      </c>
      <c r="V505" s="68"/>
      <c r="W505" s="83" t="s">
        <v>1532</v>
      </c>
      <c r="X505" s="17"/>
      <c r="Y505" s="17"/>
      <c r="Z505" s="17"/>
      <c r="AA505" s="17"/>
    </row>
    <row r="506" spans="1:27" ht="60" customHeight="1" x14ac:dyDescent="0.2">
      <c r="A506" s="20" t="s">
        <v>1502</v>
      </c>
      <c r="B506" s="7" t="s">
        <v>1540</v>
      </c>
      <c r="C506" s="5" t="s">
        <v>1504</v>
      </c>
      <c r="D506" s="5" t="s">
        <v>1504</v>
      </c>
      <c r="E506" s="68">
        <v>1</v>
      </c>
      <c r="F506" s="66"/>
      <c r="G506" s="171" t="s">
        <v>29</v>
      </c>
      <c r="H506" s="73"/>
      <c r="I506" s="73" t="s">
        <v>1541</v>
      </c>
      <c r="J506" s="73" t="s">
        <v>29</v>
      </c>
      <c r="K506" s="85" t="s">
        <v>31</v>
      </c>
      <c r="L506" s="87"/>
      <c r="M506" s="83" t="str">
        <f t="shared" si="7"/>
        <v xml:space="preserve">MESSAGE - HEADER. </v>
      </c>
      <c r="N506" s="68" t="s">
        <v>32</v>
      </c>
      <c r="O506" s="92" t="s">
        <v>32</v>
      </c>
      <c r="P506" s="68" t="s">
        <v>33</v>
      </c>
      <c r="Q506" s="91" t="s">
        <v>33</v>
      </c>
      <c r="R506" s="68"/>
      <c r="S506" s="91"/>
      <c r="T506" s="68"/>
      <c r="U506" s="91"/>
      <c r="V506" s="68"/>
      <c r="W506" s="91"/>
      <c r="X506" s="17"/>
      <c r="Y506" s="17"/>
      <c r="Z506" s="17"/>
      <c r="AA506" s="17"/>
    </row>
    <row r="507" spans="1:27" ht="60" customHeight="1" x14ac:dyDescent="0.2">
      <c r="A507" s="20" t="s">
        <v>1502</v>
      </c>
      <c r="B507" s="30" t="s">
        <v>1540</v>
      </c>
      <c r="C507" s="5" t="s">
        <v>1504</v>
      </c>
      <c r="D507" s="5" t="s">
        <v>1504</v>
      </c>
      <c r="E507" s="68">
        <v>1</v>
      </c>
      <c r="F507" s="67" t="s">
        <v>39</v>
      </c>
      <c r="G507" s="126" t="s">
        <v>29</v>
      </c>
      <c r="H507" s="73" t="s">
        <v>40</v>
      </c>
      <c r="I507" s="73" t="s">
        <v>1542</v>
      </c>
      <c r="J507" s="73" t="s">
        <v>42</v>
      </c>
      <c r="K507" s="85" t="s">
        <v>31</v>
      </c>
      <c r="L507" s="87" t="s">
        <v>43</v>
      </c>
      <c r="M507" s="83" t="str">
        <f t="shared" si="7"/>
        <v>MESSAGE - HEADER. Document/reference number</v>
      </c>
      <c r="N507" s="68"/>
      <c r="O507" s="91"/>
      <c r="P507" s="68" t="s">
        <v>33</v>
      </c>
      <c r="Q507" s="91" t="s">
        <v>33</v>
      </c>
      <c r="R507" s="68" t="s">
        <v>44</v>
      </c>
      <c r="S507" s="91" t="s">
        <v>45</v>
      </c>
      <c r="T507" s="68"/>
      <c r="U507" s="91"/>
      <c r="V507" s="68"/>
      <c r="W507" s="91"/>
      <c r="X507" s="17"/>
      <c r="Y507" s="17"/>
      <c r="Z507" s="17"/>
      <c r="AA507" s="17"/>
    </row>
    <row r="508" spans="1:27" ht="60" customHeight="1" x14ac:dyDescent="0.2">
      <c r="A508" s="20" t="s">
        <v>1502</v>
      </c>
      <c r="B508" s="30" t="s">
        <v>1540</v>
      </c>
      <c r="C508" s="5" t="s">
        <v>1504</v>
      </c>
      <c r="D508" s="5" t="s">
        <v>1504</v>
      </c>
      <c r="E508" s="68">
        <v>1</v>
      </c>
      <c r="F508" s="67" t="s">
        <v>1508</v>
      </c>
      <c r="G508" s="126" t="s">
        <v>29</v>
      </c>
      <c r="H508" s="73" t="s">
        <v>1509</v>
      </c>
      <c r="I508" s="73" t="s">
        <v>1543</v>
      </c>
      <c r="J508" s="73" t="s">
        <v>1511</v>
      </c>
      <c r="K508" s="85" t="s">
        <v>31</v>
      </c>
      <c r="L508" s="87" t="s">
        <v>1512</v>
      </c>
      <c r="M508" s="83" t="str">
        <f t="shared" si="7"/>
        <v>MESSAGE - HEADER. Date of amendment</v>
      </c>
      <c r="N508" s="68"/>
      <c r="O508" s="91"/>
      <c r="P508" s="68" t="s">
        <v>33</v>
      </c>
      <c r="Q508" s="91" t="s">
        <v>33</v>
      </c>
      <c r="R508" s="68" t="s">
        <v>222</v>
      </c>
      <c r="S508" s="91" t="s">
        <v>80</v>
      </c>
      <c r="T508" s="68"/>
      <c r="U508" s="91"/>
      <c r="V508" s="68" t="s">
        <v>81</v>
      </c>
      <c r="W508" s="91"/>
      <c r="X508" s="17"/>
      <c r="Y508" s="17"/>
      <c r="Z508" s="17"/>
      <c r="AA508" s="17"/>
    </row>
    <row r="509" spans="1:27" ht="60" customHeight="1" x14ac:dyDescent="0.2">
      <c r="A509" s="20" t="s">
        <v>1502</v>
      </c>
      <c r="B509" s="30" t="s">
        <v>1540</v>
      </c>
      <c r="C509" s="5" t="s">
        <v>1504</v>
      </c>
      <c r="D509" s="5" t="s">
        <v>1504</v>
      </c>
      <c r="E509" s="68">
        <v>1</v>
      </c>
      <c r="F509" s="67" t="s">
        <v>1544</v>
      </c>
      <c r="G509" s="126" t="s">
        <v>29</v>
      </c>
      <c r="H509" s="73" t="s">
        <v>1545</v>
      </c>
      <c r="I509" s="73" t="s">
        <v>1546</v>
      </c>
      <c r="J509" s="73" t="s">
        <v>1547</v>
      </c>
      <c r="K509" s="85" t="s">
        <v>31</v>
      </c>
      <c r="L509" s="87" t="s">
        <v>1548</v>
      </c>
      <c r="M509" s="83" t="str">
        <f t="shared" si="7"/>
        <v>MESSAGE - HEADER. Amendment rejection date</v>
      </c>
      <c r="N509" s="68"/>
      <c r="O509" s="91"/>
      <c r="P509" s="68" t="s">
        <v>33</v>
      </c>
      <c r="Q509" s="91" t="s">
        <v>33</v>
      </c>
      <c r="R509" s="68" t="s">
        <v>222</v>
      </c>
      <c r="S509" s="91" t="s">
        <v>80</v>
      </c>
      <c r="T509" s="68"/>
      <c r="U509" s="91"/>
      <c r="V509" s="68" t="s">
        <v>81</v>
      </c>
      <c r="W509" s="91"/>
      <c r="X509" s="17"/>
      <c r="Y509" s="17"/>
      <c r="Z509" s="17"/>
      <c r="AA509" s="17"/>
    </row>
    <row r="510" spans="1:27" ht="60" customHeight="1" x14ac:dyDescent="0.2">
      <c r="A510" s="20" t="s">
        <v>1502</v>
      </c>
      <c r="B510" s="209" t="s">
        <v>1540</v>
      </c>
      <c r="C510" s="5" t="s">
        <v>1504</v>
      </c>
      <c r="D510" s="5" t="s">
        <v>1504</v>
      </c>
      <c r="E510" s="68">
        <v>1</v>
      </c>
      <c r="F510" s="67"/>
      <c r="G510" s="171" t="s">
        <v>176</v>
      </c>
      <c r="H510" s="73"/>
      <c r="I510" s="73" t="s">
        <v>1549</v>
      </c>
      <c r="J510" s="73" t="s">
        <v>176</v>
      </c>
      <c r="K510" s="87" t="s">
        <v>178</v>
      </c>
      <c r="L510" s="87"/>
      <c r="M510" s="83" t="str">
        <f t="shared" si="7"/>
        <v xml:space="preserve">MESSAGE - (DEPARTURE) CUSTOMS OFFICE. </v>
      </c>
      <c r="N510" s="68" t="s">
        <v>32</v>
      </c>
      <c r="O510" s="92" t="s">
        <v>32</v>
      </c>
      <c r="P510" s="68" t="s">
        <v>33</v>
      </c>
      <c r="Q510" s="92" t="s">
        <v>33</v>
      </c>
      <c r="R510" s="68"/>
      <c r="S510" s="92"/>
      <c r="T510" s="68"/>
      <c r="U510" s="92"/>
      <c r="V510" s="68"/>
      <c r="W510" s="92"/>
      <c r="X510" s="17"/>
      <c r="Y510" s="17"/>
      <c r="Z510" s="17"/>
      <c r="AA510" s="17"/>
    </row>
    <row r="511" spans="1:27" ht="60" customHeight="1" x14ac:dyDescent="0.2">
      <c r="A511" s="20" t="s">
        <v>1502</v>
      </c>
      <c r="B511" s="24" t="s">
        <v>1540</v>
      </c>
      <c r="C511" s="5" t="s">
        <v>1504</v>
      </c>
      <c r="D511" s="5" t="s">
        <v>1504</v>
      </c>
      <c r="E511" s="68">
        <v>1</v>
      </c>
      <c r="F511" s="67" t="s">
        <v>179</v>
      </c>
      <c r="G511" s="126" t="s">
        <v>176</v>
      </c>
      <c r="H511" s="73" t="s">
        <v>180</v>
      </c>
      <c r="I511" s="73" t="s">
        <v>1550</v>
      </c>
      <c r="J511" s="73" t="s">
        <v>182</v>
      </c>
      <c r="K511" s="87" t="s">
        <v>178</v>
      </c>
      <c r="L511" s="87" t="s">
        <v>180</v>
      </c>
      <c r="M511" s="83" t="str">
        <f t="shared" si="7"/>
        <v>MESSAGE - (DEPARTURE) CUSTOMS OFFICE. Reference number</v>
      </c>
      <c r="N511" s="68"/>
      <c r="O511" s="92"/>
      <c r="P511" s="68" t="s">
        <v>33</v>
      </c>
      <c r="Q511" s="92" t="s">
        <v>33</v>
      </c>
      <c r="R511" s="68" t="s">
        <v>183</v>
      </c>
      <c r="S511" s="92" t="s">
        <v>183</v>
      </c>
      <c r="T511" s="68" t="s">
        <v>1520</v>
      </c>
      <c r="U511" s="92"/>
      <c r="V511" s="68"/>
      <c r="W511" s="92"/>
      <c r="X511" s="17"/>
      <c r="Y511" s="17"/>
      <c r="Z511" s="17"/>
      <c r="AA511" s="17" t="s">
        <v>1053</v>
      </c>
    </row>
    <row r="512" spans="1:27" ht="60" customHeight="1" x14ac:dyDescent="0.2">
      <c r="A512" s="20" t="s">
        <v>1502</v>
      </c>
      <c r="B512" s="45" t="s">
        <v>1540</v>
      </c>
      <c r="C512" s="5" t="s">
        <v>1504</v>
      </c>
      <c r="D512" s="5" t="s">
        <v>1504</v>
      </c>
      <c r="E512" s="68">
        <v>1</v>
      </c>
      <c r="F512" s="67" t="s">
        <v>1521</v>
      </c>
      <c r="G512" s="171" t="s">
        <v>236</v>
      </c>
      <c r="H512" s="73"/>
      <c r="I512" s="73" t="s">
        <v>1551</v>
      </c>
      <c r="J512" s="73" t="s">
        <v>236</v>
      </c>
      <c r="K512" s="87" t="s">
        <v>238</v>
      </c>
      <c r="L512" s="87"/>
      <c r="M512" s="83" t="str">
        <f t="shared" ref="M512:M526" si="8" xml:space="preserve"> CONCATENATE(K512,". ", L512)</f>
        <v xml:space="preserve">MESSAGE - (PRINCIPAL) TRADER. </v>
      </c>
      <c r="N512" s="68" t="s">
        <v>32</v>
      </c>
      <c r="O512" s="92" t="s">
        <v>32</v>
      </c>
      <c r="P512" s="68" t="s">
        <v>33</v>
      </c>
      <c r="Q512" s="92" t="s">
        <v>33</v>
      </c>
      <c r="R512" s="68"/>
      <c r="S512" s="92"/>
      <c r="T512" s="68"/>
      <c r="U512" s="92"/>
      <c r="V512" s="68"/>
      <c r="W512" s="92"/>
      <c r="X512" s="17"/>
      <c r="Y512" s="17"/>
      <c r="Z512" s="17"/>
      <c r="AA512" s="17"/>
    </row>
    <row r="513" spans="1:27" ht="60" customHeight="1" x14ac:dyDescent="0.2">
      <c r="A513" s="20" t="s">
        <v>1502</v>
      </c>
      <c r="B513" s="24" t="s">
        <v>1540</v>
      </c>
      <c r="C513" s="5" t="s">
        <v>1504</v>
      </c>
      <c r="D513" s="5" t="s">
        <v>1504</v>
      </c>
      <c r="E513" s="68">
        <v>1</v>
      </c>
      <c r="F513" s="67" t="s">
        <v>239</v>
      </c>
      <c r="G513" s="126" t="s">
        <v>236</v>
      </c>
      <c r="H513" s="73" t="s">
        <v>240</v>
      </c>
      <c r="I513" s="73" t="s">
        <v>1552</v>
      </c>
      <c r="J513" s="73" t="s">
        <v>242</v>
      </c>
      <c r="K513" s="87" t="s">
        <v>238</v>
      </c>
      <c r="L513" s="87" t="s">
        <v>243</v>
      </c>
      <c r="M513" s="83" t="str">
        <f t="shared" si="8"/>
        <v>MESSAGE - (PRINCIPAL) TRADER. TIN</v>
      </c>
      <c r="N513" s="68"/>
      <c r="O513" s="92"/>
      <c r="P513" s="68" t="s">
        <v>33</v>
      </c>
      <c r="Q513" s="92" t="s">
        <v>66</v>
      </c>
      <c r="R513" s="68" t="s">
        <v>244</v>
      </c>
      <c r="S513" s="92" t="s">
        <v>244</v>
      </c>
      <c r="T513" s="68"/>
      <c r="U513" s="92"/>
      <c r="V513" s="68" t="s">
        <v>1525</v>
      </c>
      <c r="W513" s="92" t="s">
        <v>1526</v>
      </c>
      <c r="X513" s="17"/>
      <c r="Y513" s="17"/>
      <c r="Z513" s="17"/>
      <c r="AA513" s="17" t="s">
        <v>1527</v>
      </c>
    </row>
    <row r="514" spans="1:27" ht="60" customHeight="1" x14ac:dyDescent="0.2">
      <c r="A514" s="20" t="s">
        <v>1502</v>
      </c>
      <c r="B514" s="24" t="s">
        <v>1540</v>
      </c>
      <c r="C514" s="5" t="s">
        <v>1504</v>
      </c>
      <c r="D514" s="5" t="s">
        <v>1504</v>
      </c>
      <c r="E514" s="68">
        <v>1</v>
      </c>
      <c r="F514" s="67" t="s">
        <v>247</v>
      </c>
      <c r="G514" s="126" t="s">
        <v>236</v>
      </c>
      <c r="H514" s="73" t="s">
        <v>248</v>
      </c>
      <c r="I514" s="73" t="s">
        <v>1553</v>
      </c>
      <c r="J514" s="73" t="s">
        <v>250</v>
      </c>
      <c r="K514" s="87" t="s">
        <v>238</v>
      </c>
      <c r="L514" s="87" t="s">
        <v>251</v>
      </c>
      <c r="M514" s="83" t="str">
        <f t="shared" si="8"/>
        <v>MESSAGE - (PRINCIPAL) TRADER. Holder ID TIR</v>
      </c>
      <c r="N514" s="68"/>
      <c r="O514" s="92"/>
      <c r="P514" s="68" t="s">
        <v>103</v>
      </c>
      <c r="Q514" s="92" t="s">
        <v>66</v>
      </c>
      <c r="R514" s="68" t="s">
        <v>244</v>
      </c>
      <c r="S514" s="92" t="s">
        <v>244</v>
      </c>
      <c r="T514" s="68"/>
      <c r="U514" s="92"/>
      <c r="V514" s="68" t="s">
        <v>81</v>
      </c>
      <c r="W514" s="92" t="s">
        <v>253</v>
      </c>
      <c r="X514" s="17"/>
      <c r="Y514" s="17"/>
      <c r="Z514" s="17"/>
      <c r="AA514" s="17" t="s">
        <v>254</v>
      </c>
    </row>
    <row r="515" spans="1:27" ht="60" customHeight="1" x14ac:dyDescent="0.2">
      <c r="A515" s="20" t="s">
        <v>1502</v>
      </c>
      <c r="B515" s="24" t="s">
        <v>1540</v>
      </c>
      <c r="C515" s="5" t="s">
        <v>1504</v>
      </c>
      <c r="D515" s="5" t="s">
        <v>1504</v>
      </c>
      <c r="E515" s="68">
        <v>1</v>
      </c>
      <c r="F515" s="67"/>
      <c r="G515" s="126" t="s">
        <v>236</v>
      </c>
      <c r="H515" s="73" t="s">
        <v>255</v>
      </c>
      <c r="I515" s="73" t="s">
        <v>1554</v>
      </c>
      <c r="J515" s="73" t="s">
        <v>257</v>
      </c>
      <c r="K515" s="87" t="s">
        <v>238</v>
      </c>
      <c r="L515" s="87" t="s">
        <v>255</v>
      </c>
      <c r="M515" s="83" t="str">
        <f t="shared" si="8"/>
        <v>MESSAGE - (PRINCIPAL) TRADER. Name</v>
      </c>
      <c r="N515" s="68"/>
      <c r="O515" s="92"/>
      <c r="P515" s="68" t="s">
        <v>103</v>
      </c>
      <c r="Q515" s="92" t="s">
        <v>66</v>
      </c>
      <c r="R515" s="68" t="s">
        <v>258</v>
      </c>
      <c r="S515" s="92" t="s">
        <v>68</v>
      </c>
      <c r="T515" s="68"/>
      <c r="U515" s="92"/>
      <c r="V515" s="68"/>
      <c r="W515" s="92" t="s">
        <v>1532</v>
      </c>
      <c r="X515" s="17"/>
      <c r="Y515" s="17"/>
      <c r="Z515" s="17"/>
      <c r="AA515" s="17" t="s">
        <v>1555</v>
      </c>
    </row>
    <row r="516" spans="1:27" ht="60" customHeight="1" x14ac:dyDescent="0.2">
      <c r="A516" s="20" t="s">
        <v>1502</v>
      </c>
      <c r="B516" s="24" t="s">
        <v>1540</v>
      </c>
      <c r="C516" s="5" t="s">
        <v>1504</v>
      </c>
      <c r="D516" s="5" t="s">
        <v>1504</v>
      </c>
      <c r="E516" s="68">
        <v>2</v>
      </c>
      <c r="F516" s="67"/>
      <c r="G516" s="181" t="s">
        <v>261</v>
      </c>
      <c r="H516" s="73"/>
      <c r="I516" s="73" t="s">
        <v>1556</v>
      </c>
      <c r="J516" s="73" t="s">
        <v>263</v>
      </c>
      <c r="K516" s="87" t="s">
        <v>1128</v>
      </c>
      <c r="L516" s="87" t="s">
        <v>1128</v>
      </c>
      <c r="M516" s="83" t="str">
        <f t="shared" si="8"/>
        <v>x. x</v>
      </c>
      <c r="N516" s="68" t="s">
        <v>32</v>
      </c>
      <c r="O516" s="92"/>
      <c r="P516" s="68" t="s">
        <v>103</v>
      </c>
      <c r="Q516" s="92"/>
      <c r="R516" s="68"/>
      <c r="S516" s="92"/>
      <c r="T516" s="68"/>
      <c r="U516" s="92"/>
      <c r="V516" s="68"/>
      <c r="W516" s="92"/>
      <c r="X516" s="17"/>
      <c r="Y516" s="17"/>
      <c r="Z516" s="17"/>
      <c r="AA516" s="17" t="s">
        <v>1555</v>
      </c>
    </row>
    <row r="517" spans="1:27" ht="60" customHeight="1" x14ac:dyDescent="0.2">
      <c r="A517" s="20" t="s">
        <v>1502</v>
      </c>
      <c r="B517" s="45" t="s">
        <v>1540</v>
      </c>
      <c r="C517" s="5" t="s">
        <v>1504</v>
      </c>
      <c r="D517" s="5" t="s">
        <v>1504</v>
      </c>
      <c r="E517" s="68">
        <v>2</v>
      </c>
      <c r="F517" s="67"/>
      <c r="G517" s="180" t="s">
        <v>261</v>
      </c>
      <c r="H517" s="73" t="s">
        <v>265</v>
      </c>
      <c r="I517" s="73" t="s">
        <v>1557</v>
      </c>
      <c r="J517" s="73" t="s">
        <v>267</v>
      </c>
      <c r="K517" s="83" t="s">
        <v>1523</v>
      </c>
      <c r="L517" s="87" t="s">
        <v>265</v>
      </c>
      <c r="M517" s="83" t="str">
        <f t="shared" si="8"/>
        <v>MESSGE - (PRINCIPAL) TRADER. Street and number</v>
      </c>
      <c r="N517" s="68"/>
      <c r="O517" s="92"/>
      <c r="P517" s="68" t="s">
        <v>33</v>
      </c>
      <c r="Q517" s="92" t="s">
        <v>66</v>
      </c>
      <c r="R517" s="68" t="s">
        <v>258</v>
      </c>
      <c r="S517" s="92" t="s">
        <v>68</v>
      </c>
      <c r="T517" s="68"/>
      <c r="U517" s="92"/>
      <c r="V517" s="68"/>
      <c r="W517" s="92" t="s">
        <v>1532</v>
      </c>
      <c r="X517" s="17"/>
      <c r="Y517" s="17"/>
      <c r="Z517" s="17"/>
      <c r="AA517" s="17"/>
    </row>
    <row r="518" spans="1:27" ht="60" customHeight="1" x14ac:dyDescent="0.2">
      <c r="A518" s="20" t="s">
        <v>1502</v>
      </c>
      <c r="B518" s="24" t="s">
        <v>1540</v>
      </c>
      <c r="C518" s="5" t="s">
        <v>1504</v>
      </c>
      <c r="D518" s="5" t="s">
        <v>1504</v>
      </c>
      <c r="E518" s="68">
        <v>2</v>
      </c>
      <c r="F518" s="67"/>
      <c r="G518" s="180" t="s">
        <v>261</v>
      </c>
      <c r="H518" s="73" t="s">
        <v>269</v>
      </c>
      <c r="I518" s="73" t="s">
        <v>1558</v>
      </c>
      <c r="J518" s="73" t="s">
        <v>271</v>
      </c>
      <c r="K518" s="83" t="s">
        <v>1523</v>
      </c>
      <c r="L518" s="87" t="s">
        <v>862</v>
      </c>
      <c r="M518" s="83" t="str">
        <f t="shared" si="8"/>
        <v>MESSGE - (PRINCIPAL) TRADER. Postal code</v>
      </c>
      <c r="N518" s="68"/>
      <c r="O518" s="92"/>
      <c r="P518" s="68" t="s">
        <v>66</v>
      </c>
      <c r="Q518" s="92" t="s">
        <v>66</v>
      </c>
      <c r="R518" s="68" t="s">
        <v>244</v>
      </c>
      <c r="S518" s="92" t="s">
        <v>54</v>
      </c>
      <c r="T518" s="68"/>
      <c r="U518" s="92"/>
      <c r="V518" s="68" t="s">
        <v>1339</v>
      </c>
      <c r="W518" s="92" t="s">
        <v>1532</v>
      </c>
      <c r="X518" s="17"/>
      <c r="Y518" s="17"/>
      <c r="Z518" s="17"/>
      <c r="AA518" s="17" t="s">
        <v>1559</v>
      </c>
    </row>
    <row r="519" spans="1:27" ht="60" customHeight="1" x14ac:dyDescent="0.2">
      <c r="A519" s="20" t="s">
        <v>1502</v>
      </c>
      <c r="B519" s="24" t="s">
        <v>1540</v>
      </c>
      <c r="C519" s="5" t="s">
        <v>1504</v>
      </c>
      <c r="D519" s="5" t="s">
        <v>1504</v>
      </c>
      <c r="E519" s="68">
        <v>2</v>
      </c>
      <c r="F519" s="67"/>
      <c r="G519" s="180" t="s">
        <v>261</v>
      </c>
      <c r="H519" s="73" t="s">
        <v>276</v>
      </c>
      <c r="I519" s="73" t="s">
        <v>1560</v>
      </c>
      <c r="J519" s="73" t="s">
        <v>278</v>
      </c>
      <c r="K519" s="83" t="s">
        <v>1523</v>
      </c>
      <c r="L519" s="87" t="s">
        <v>276</v>
      </c>
      <c r="M519" s="83" t="str">
        <f t="shared" si="8"/>
        <v>MESSGE - (PRINCIPAL) TRADER. City</v>
      </c>
      <c r="N519" s="68"/>
      <c r="O519" s="92"/>
      <c r="P519" s="68" t="s">
        <v>33</v>
      </c>
      <c r="Q519" s="92" t="s">
        <v>66</v>
      </c>
      <c r="R519" s="68" t="s">
        <v>68</v>
      </c>
      <c r="S519" s="92" t="s">
        <v>68</v>
      </c>
      <c r="T519" s="68"/>
      <c r="U519" s="92"/>
      <c r="V519" s="68"/>
      <c r="W519" s="92" t="s">
        <v>1532</v>
      </c>
      <c r="X519" s="17"/>
      <c r="Y519" s="17"/>
      <c r="Z519" s="17"/>
      <c r="AA519" s="17"/>
    </row>
    <row r="520" spans="1:27" ht="60" customHeight="1" x14ac:dyDescent="0.2">
      <c r="A520" s="20" t="s">
        <v>1502</v>
      </c>
      <c r="B520" s="24" t="s">
        <v>1540</v>
      </c>
      <c r="C520" s="5" t="s">
        <v>1504</v>
      </c>
      <c r="D520" s="5" t="s">
        <v>1504</v>
      </c>
      <c r="E520" s="68">
        <v>2</v>
      </c>
      <c r="F520" s="67"/>
      <c r="G520" s="180" t="s">
        <v>261</v>
      </c>
      <c r="H520" s="73" t="s">
        <v>279</v>
      </c>
      <c r="I520" s="73" t="s">
        <v>1561</v>
      </c>
      <c r="J520" s="73" t="s">
        <v>281</v>
      </c>
      <c r="K520" s="83" t="s">
        <v>1523</v>
      </c>
      <c r="L520" s="87" t="s">
        <v>282</v>
      </c>
      <c r="M520" s="83" t="str">
        <f t="shared" si="8"/>
        <v>MESSGE - (PRINCIPAL) TRADER. Country code</v>
      </c>
      <c r="N520" s="68"/>
      <c r="O520" s="92"/>
      <c r="P520" s="68" t="s">
        <v>33</v>
      </c>
      <c r="Q520" s="92" t="s">
        <v>66</v>
      </c>
      <c r="R520" s="68" t="s">
        <v>94</v>
      </c>
      <c r="S520" s="92" t="s">
        <v>94</v>
      </c>
      <c r="T520" s="68" t="s">
        <v>95</v>
      </c>
      <c r="U520" s="92" t="s">
        <v>95</v>
      </c>
      <c r="V520" s="68"/>
      <c r="W520" s="92" t="s">
        <v>1532</v>
      </c>
      <c r="X520" s="17"/>
      <c r="Y520" s="17"/>
      <c r="Z520" s="17"/>
      <c r="AA520" s="17"/>
    </row>
    <row r="521" spans="1:27" ht="60" customHeight="1" x14ac:dyDescent="0.2">
      <c r="A521" s="20" t="s">
        <v>1502</v>
      </c>
      <c r="B521" s="208" t="s">
        <v>1540</v>
      </c>
      <c r="C521" s="5" t="s">
        <v>1504</v>
      </c>
      <c r="D521" s="5" t="s">
        <v>1504</v>
      </c>
      <c r="E521" s="68">
        <v>1</v>
      </c>
      <c r="F521" s="67"/>
      <c r="G521" s="171" t="s">
        <v>1562</v>
      </c>
      <c r="H521" s="73"/>
      <c r="I521" s="73" t="s">
        <v>1563</v>
      </c>
      <c r="J521" s="73" t="s">
        <v>1562</v>
      </c>
      <c r="K521" s="87" t="s">
        <v>1564</v>
      </c>
      <c r="L521" s="87"/>
      <c r="M521" s="83" t="str">
        <f t="shared" si="8"/>
        <v xml:space="preserve">MESSAGE - FUNCTIONAL ERROR. </v>
      </c>
      <c r="N521" s="68" t="s">
        <v>444</v>
      </c>
      <c r="O521" s="92" t="s">
        <v>444</v>
      </c>
      <c r="P521" s="68" t="s">
        <v>103</v>
      </c>
      <c r="Q521" s="92" t="s">
        <v>103</v>
      </c>
      <c r="R521" s="68"/>
      <c r="S521" s="92"/>
      <c r="T521" s="68"/>
      <c r="U521" s="92"/>
      <c r="V521" s="68" t="s">
        <v>1565</v>
      </c>
      <c r="W521" s="92" t="s">
        <v>1566</v>
      </c>
      <c r="X521" s="17"/>
      <c r="Y521" s="17"/>
      <c r="Z521" s="17"/>
      <c r="AA521" s="17"/>
    </row>
    <row r="522" spans="1:27" ht="60" customHeight="1" x14ac:dyDescent="0.2">
      <c r="A522" s="20" t="s">
        <v>1502</v>
      </c>
      <c r="B522" s="24" t="s">
        <v>1540</v>
      </c>
      <c r="C522" s="5" t="s">
        <v>1504</v>
      </c>
      <c r="D522" s="5" t="s">
        <v>1504</v>
      </c>
      <c r="E522" s="68">
        <v>1</v>
      </c>
      <c r="F522" s="67"/>
      <c r="G522" s="126" t="s">
        <v>1562</v>
      </c>
      <c r="H522" s="73" t="s">
        <v>206</v>
      </c>
      <c r="I522" s="73" t="s">
        <v>1567</v>
      </c>
      <c r="J522" s="73" t="s">
        <v>1568</v>
      </c>
      <c r="K522" s="87" t="s">
        <v>1128</v>
      </c>
      <c r="L522" s="87" t="s">
        <v>1128</v>
      </c>
      <c r="M522" s="83" t="str">
        <f t="shared" si="8"/>
        <v>x. x</v>
      </c>
      <c r="N522" s="68"/>
      <c r="O522" s="92"/>
      <c r="P522" s="68" t="s">
        <v>33</v>
      </c>
      <c r="Q522" s="92"/>
      <c r="R522" s="68" t="s">
        <v>146</v>
      </c>
      <c r="S522" s="92"/>
      <c r="T522" s="68"/>
      <c r="U522" s="92"/>
      <c r="V522" s="68" t="s">
        <v>209</v>
      </c>
      <c r="W522" s="92"/>
      <c r="X522" s="17"/>
      <c r="Y522" s="17"/>
      <c r="Z522" s="17"/>
      <c r="AA522" s="17" t="s">
        <v>211</v>
      </c>
    </row>
    <row r="523" spans="1:27" ht="60" customHeight="1" x14ac:dyDescent="0.2">
      <c r="A523" s="20" t="s">
        <v>1502</v>
      </c>
      <c r="B523" s="24" t="s">
        <v>1540</v>
      </c>
      <c r="C523" s="5" t="s">
        <v>1504</v>
      </c>
      <c r="D523" s="5" t="s">
        <v>1504</v>
      </c>
      <c r="E523" s="68">
        <v>1</v>
      </c>
      <c r="F523" s="67" t="s">
        <v>1569</v>
      </c>
      <c r="G523" s="126" t="s">
        <v>1562</v>
      </c>
      <c r="H523" s="73" t="s">
        <v>1570</v>
      </c>
      <c r="I523" s="73" t="s">
        <v>1571</v>
      </c>
      <c r="J523" s="73" t="s">
        <v>1572</v>
      </c>
      <c r="K523" s="87" t="s">
        <v>1564</v>
      </c>
      <c r="L523" s="87" t="s">
        <v>1573</v>
      </c>
      <c r="M523" s="83" t="str">
        <f t="shared" si="8"/>
        <v>MESSAGE - FUNCTIONAL ERROR. Error type</v>
      </c>
      <c r="N523" s="68"/>
      <c r="O523" s="92"/>
      <c r="P523" s="68" t="s">
        <v>33</v>
      </c>
      <c r="Q523" s="92" t="s">
        <v>33</v>
      </c>
      <c r="R523" s="68" t="s">
        <v>526</v>
      </c>
      <c r="S523" s="92" t="s">
        <v>526</v>
      </c>
      <c r="T523" s="68" t="s">
        <v>1574</v>
      </c>
      <c r="U523" s="92" t="s">
        <v>1575</v>
      </c>
      <c r="V523" s="68"/>
      <c r="W523" s="92"/>
      <c r="X523" s="17"/>
      <c r="Y523" s="17"/>
      <c r="Z523" s="17"/>
      <c r="AA523" s="17"/>
    </row>
    <row r="524" spans="1:27" ht="60" customHeight="1" x14ac:dyDescent="0.2">
      <c r="A524" s="20" t="s">
        <v>1502</v>
      </c>
      <c r="B524" s="24" t="s">
        <v>1540</v>
      </c>
      <c r="C524" s="5" t="s">
        <v>1504</v>
      </c>
      <c r="D524" s="5" t="s">
        <v>1504</v>
      </c>
      <c r="E524" s="68">
        <v>1</v>
      </c>
      <c r="F524" s="67" t="s">
        <v>1576</v>
      </c>
      <c r="G524" s="126" t="s">
        <v>1562</v>
      </c>
      <c r="H524" s="73" t="s">
        <v>1577</v>
      </c>
      <c r="I524" s="73" t="s">
        <v>1578</v>
      </c>
      <c r="J524" s="73" t="s">
        <v>1579</v>
      </c>
      <c r="K524" s="87" t="s">
        <v>1564</v>
      </c>
      <c r="L524" s="87" t="s">
        <v>1577</v>
      </c>
      <c r="M524" s="83" t="str">
        <f t="shared" si="8"/>
        <v>MESSAGE - FUNCTIONAL ERROR. Error pointer</v>
      </c>
      <c r="N524" s="68"/>
      <c r="O524" s="92"/>
      <c r="P524" s="68" t="s">
        <v>33</v>
      </c>
      <c r="Q524" s="92" t="s">
        <v>33</v>
      </c>
      <c r="R524" s="68" t="s">
        <v>1580</v>
      </c>
      <c r="S524" s="92" t="s">
        <v>1580</v>
      </c>
      <c r="T524" s="68"/>
      <c r="U524" s="92"/>
      <c r="V524" s="68"/>
      <c r="W524" s="92"/>
      <c r="X524" s="17"/>
      <c r="Y524" s="17"/>
      <c r="Z524" s="17"/>
      <c r="AA524" s="17"/>
    </row>
    <row r="525" spans="1:27" ht="60" customHeight="1" x14ac:dyDescent="0.2">
      <c r="A525" s="20" t="s">
        <v>1502</v>
      </c>
      <c r="B525" s="24" t="s">
        <v>1540</v>
      </c>
      <c r="C525" s="5" t="s">
        <v>1504</v>
      </c>
      <c r="D525" s="5" t="s">
        <v>1504</v>
      </c>
      <c r="E525" s="68">
        <v>1</v>
      </c>
      <c r="F525" s="67" t="s">
        <v>1581</v>
      </c>
      <c r="G525" s="126" t="s">
        <v>1562</v>
      </c>
      <c r="H525" s="73" t="s">
        <v>1582</v>
      </c>
      <c r="I525" s="73" t="s">
        <v>1583</v>
      </c>
      <c r="J525" s="73" t="s">
        <v>1584</v>
      </c>
      <c r="K525" s="87" t="s">
        <v>1564</v>
      </c>
      <c r="L525" s="87" t="s">
        <v>1582</v>
      </c>
      <c r="M525" s="83" t="str">
        <f t="shared" si="8"/>
        <v>MESSAGE - FUNCTIONAL ERROR. Error reason</v>
      </c>
      <c r="N525" s="68"/>
      <c r="O525" s="92"/>
      <c r="P525" s="68" t="s">
        <v>103</v>
      </c>
      <c r="Q525" s="92" t="s">
        <v>103</v>
      </c>
      <c r="R525" s="68" t="s">
        <v>1585</v>
      </c>
      <c r="S525" s="92" t="s">
        <v>1019</v>
      </c>
      <c r="T525" s="68"/>
      <c r="U525" s="92"/>
      <c r="V525" s="68"/>
      <c r="W525" s="92"/>
      <c r="X525" s="17"/>
      <c r="Y525" s="17"/>
      <c r="Z525" s="17"/>
      <c r="AA525" s="17"/>
    </row>
    <row r="526" spans="1:27" ht="60" customHeight="1" x14ac:dyDescent="0.2">
      <c r="A526" s="20" t="s">
        <v>1502</v>
      </c>
      <c r="B526" s="45" t="s">
        <v>1540</v>
      </c>
      <c r="C526" s="12" t="s">
        <v>1504</v>
      </c>
      <c r="D526" s="12" t="s">
        <v>1504</v>
      </c>
      <c r="E526" s="68">
        <v>1</v>
      </c>
      <c r="F526" s="67" t="s">
        <v>1586</v>
      </c>
      <c r="G526" s="126" t="s">
        <v>1562</v>
      </c>
      <c r="H526" s="73" t="s">
        <v>1587</v>
      </c>
      <c r="I526" s="73" t="s">
        <v>1588</v>
      </c>
      <c r="J526" s="73" t="s">
        <v>1589</v>
      </c>
      <c r="K526" s="87" t="s">
        <v>1564</v>
      </c>
      <c r="L526" s="87" t="s">
        <v>1587</v>
      </c>
      <c r="M526" s="83" t="str">
        <f t="shared" si="8"/>
        <v>MESSAGE - FUNCTIONAL ERROR. Original attribute value</v>
      </c>
      <c r="N526" s="68"/>
      <c r="O526" s="92"/>
      <c r="P526" s="68" t="s">
        <v>103</v>
      </c>
      <c r="Q526" s="92" t="s">
        <v>103</v>
      </c>
      <c r="R526" s="68" t="s">
        <v>305</v>
      </c>
      <c r="S526" s="92" t="s">
        <v>1590</v>
      </c>
      <c r="T526" s="68"/>
      <c r="U526" s="92"/>
      <c r="V526" s="68"/>
      <c r="W526" s="92"/>
      <c r="X526" s="17"/>
      <c r="Y526" s="17"/>
      <c r="Z526" s="17"/>
      <c r="AA526" s="17"/>
    </row>
    <row r="527" spans="1:27" ht="60" customHeight="1" x14ac:dyDescent="0.2">
      <c r="A527" s="20" t="s">
        <v>26</v>
      </c>
      <c r="B527" s="68" t="s">
        <v>1591</v>
      </c>
      <c r="C527" s="5" t="s">
        <v>28</v>
      </c>
      <c r="D527" s="5" t="s">
        <v>28</v>
      </c>
      <c r="E527" s="68">
        <v>1</v>
      </c>
      <c r="F527" s="8"/>
      <c r="G527" s="170" t="s">
        <v>29</v>
      </c>
      <c r="H527" s="69"/>
      <c r="I527" s="69" t="s">
        <v>1592</v>
      </c>
      <c r="J527" s="69" t="s">
        <v>29</v>
      </c>
      <c r="K527" s="86" t="s">
        <v>31</v>
      </c>
      <c r="L527" s="86"/>
      <c r="M527" s="86" t="s">
        <v>1593</v>
      </c>
      <c r="N527" s="96" t="s">
        <v>32</v>
      </c>
      <c r="O527" s="91" t="s">
        <v>32</v>
      </c>
      <c r="P527" s="96" t="s">
        <v>33</v>
      </c>
      <c r="Q527" s="91" t="s">
        <v>33</v>
      </c>
      <c r="R527" s="96"/>
      <c r="S527" s="91"/>
      <c r="T527" s="96"/>
      <c r="U527" s="91"/>
      <c r="V527" s="68"/>
      <c r="W527" s="91"/>
      <c r="X527" s="17" t="s">
        <v>36</v>
      </c>
      <c r="Y527" s="17" t="s">
        <v>37</v>
      </c>
      <c r="Z527" s="17" t="s">
        <v>38</v>
      </c>
      <c r="AA527" s="17"/>
    </row>
    <row r="528" spans="1:27" ht="60" customHeight="1" x14ac:dyDescent="0.2">
      <c r="A528" s="20" t="s">
        <v>26</v>
      </c>
      <c r="B528" s="68" t="s">
        <v>1591</v>
      </c>
      <c r="C528" s="5" t="s">
        <v>28</v>
      </c>
      <c r="D528" s="5" t="s">
        <v>28</v>
      </c>
      <c r="E528" s="68">
        <v>1</v>
      </c>
      <c r="F528" s="60" t="s">
        <v>39</v>
      </c>
      <c r="G528" s="161" t="s">
        <v>29</v>
      </c>
      <c r="H528" s="69" t="s">
        <v>40</v>
      </c>
      <c r="I528" s="69" t="s">
        <v>1594</v>
      </c>
      <c r="J528" s="69" t="s">
        <v>42</v>
      </c>
      <c r="K528" s="86" t="s">
        <v>31</v>
      </c>
      <c r="L528" s="86" t="s">
        <v>43</v>
      </c>
      <c r="M528" s="86" t="s">
        <v>1595</v>
      </c>
      <c r="N528" s="96" t="s">
        <v>32</v>
      </c>
      <c r="O528" s="91"/>
      <c r="P528" s="96" t="s">
        <v>33</v>
      </c>
      <c r="Q528" s="91" t="s">
        <v>33</v>
      </c>
      <c r="R528" s="96" t="s">
        <v>44</v>
      </c>
      <c r="S528" s="91" t="s">
        <v>45</v>
      </c>
      <c r="T528" s="96"/>
      <c r="U528" s="91"/>
      <c r="V528" s="68"/>
      <c r="W528" s="91"/>
      <c r="X528" s="17" t="s">
        <v>46</v>
      </c>
      <c r="Y528" s="17" t="s">
        <v>47</v>
      </c>
      <c r="Z528" s="17" t="s">
        <v>38</v>
      </c>
      <c r="AA528" s="17" t="s">
        <v>48</v>
      </c>
    </row>
    <row r="529" spans="1:27" ht="60" customHeight="1" x14ac:dyDescent="0.2">
      <c r="A529" s="20" t="s">
        <v>26</v>
      </c>
      <c r="B529" s="68" t="s">
        <v>1591</v>
      </c>
      <c r="C529" s="5" t="s">
        <v>28</v>
      </c>
      <c r="D529" s="5" t="s">
        <v>28</v>
      </c>
      <c r="E529" s="68">
        <v>1</v>
      </c>
      <c r="F529" s="60" t="s">
        <v>1596</v>
      </c>
      <c r="G529" s="161" t="s">
        <v>29</v>
      </c>
      <c r="H529" s="69" t="s">
        <v>1597</v>
      </c>
      <c r="I529" s="69" t="s">
        <v>1598</v>
      </c>
      <c r="J529" s="69" t="s">
        <v>1599</v>
      </c>
      <c r="K529" s="86" t="s">
        <v>31</v>
      </c>
      <c r="L529" s="86" t="s">
        <v>1600</v>
      </c>
      <c r="M529" s="86" t="s">
        <v>1601</v>
      </c>
      <c r="N529" s="96"/>
      <c r="O529" s="91"/>
      <c r="P529" s="96" t="s">
        <v>33</v>
      </c>
      <c r="Q529" s="91" t="s">
        <v>33</v>
      </c>
      <c r="R529" s="96" t="s">
        <v>222</v>
      </c>
      <c r="S529" s="91" t="s">
        <v>80</v>
      </c>
      <c r="T529" s="96"/>
      <c r="U529" s="91"/>
      <c r="V529" s="68" t="s">
        <v>81</v>
      </c>
      <c r="W529" s="91"/>
      <c r="X529" s="17" t="s">
        <v>46</v>
      </c>
      <c r="Y529" s="17" t="s">
        <v>82</v>
      </c>
      <c r="Z529" s="17" t="s">
        <v>83</v>
      </c>
      <c r="AA529" s="17" t="s">
        <v>1602</v>
      </c>
    </row>
    <row r="530" spans="1:27" ht="60" customHeight="1" x14ac:dyDescent="0.2">
      <c r="A530" s="20" t="s">
        <v>26</v>
      </c>
      <c r="B530" s="72" t="s">
        <v>1591</v>
      </c>
      <c r="C530" s="5" t="s">
        <v>28</v>
      </c>
      <c r="D530" s="5" t="s">
        <v>28</v>
      </c>
      <c r="E530" s="72">
        <v>1</v>
      </c>
      <c r="F530" s="60"/>
      <c r="G530" s="169" t="s">
        <v>176</v>
      </c>
      <c r="H530" s="74"/>
      <c r="I530" s="74" t="s">
        <v>1603</v>
      </c>
      <c r="J530" s="74" t="s">
        <v>176</v>
      </c>
      <c r="K530" s="86" t="s">
        <v>178</v>
      </c>
      <c r="L530" s="86"/>
      <c r="M530" s="86" t="s">
        <v>1604</v>
      </c>
      <c r="N530" s="96"/>
      <c r="O530" s="91" t="s">
        <v>32</v>
      </c>
      <c r="P530" s="96" t="s">
        <v>33</v>
      </c>
      <c r="Q530" s="91" t="s">
        <v>33</v>
      </c>
      <c r="R530" s="96"/>
      <c r="S530" s="91"/>
      <c r="T530" s="96"/>
      <c r="U530" s="91"/>
      <c r="V530" s="68"/>
      <c r="W530" s="91"/>
      <c r="X530" s="17" t="s">
        <v>36</v>
      </c>
      <c r="Y530" s="17" t="s">
        <v>37</v>
      </c>
      <c r="Z530" s="17" t="s">
        <v>38</v>
      </c>
      <c r="AA530" s="17"/>
    </row>
    <row r="531" spans="1:27" ht="60" customHeight="1" x14ac:dyDescent="0.2">
      <c r="A531" s="20" t="s">
        <v>26</v>
      </c>
      <c r="B531" s="68" t="s">
        <v>1591</v>
      </c>
      <c r="C531" s="5" t="s">
        <v>28</v>
      </c>
      <c r="D531" s="5" t="s">
        <v>28</v>
      </c>
      <c r="E531" s="68">
        <v>1</v>
      </c>
      <c r="F531" s="60" t="s">
        <v>179</v>
      </c>
      <c r="G531" s="161" t="s">
        <v>176</v>
      </c>
      <c r="H531" s="69" t="s">
        <v>180</v>
      </c>
      <c r="I531" s="69" t="s">
        <v>1605</v>
      </c>
      <c r="J531" s="69" t="s">
        <v>182</v>
      </c>
      <c r="K531" s="86" t="s">
        <v>178</v>
      </c>
      <c r="L531" s="86" t="s">
        <v>180</v>
      </c>
      <c r="M531" s="86" t="s">
        <v>1606</v>
      </c>
      <c r="N531" s="96" t="s">
        <v>32</v>
      </c>
      <c r="O531" s="91"/>
      <c r="P531" s="96" t="s">
        <v>33</v>
      </c>
      <c r="Q531" s="91" t="s">
        <v>33</v>
      </c>
      <c r="R531" s="96" t="s">
        <v>183</v>
      </c>
      <c r="S531" s="91" t="s">
        <v>183</v>
      </c>
      <c r="T531" s="96" t="s">
        <v>184</v>
      </c>
      <c r="U531" s="91"/>
      <c r="V531" s="68"/>
      <c r="W531" s="91"/>
      <c r="X531" s="17" t="s">
        <v>36</v>
      </c>
      <c r="Y531" s="17" t="s">
        <v>37</v>
      </c>
      <c r="Z531" s="17" t="s">
        <v>38</v>
      </c>
      <c r="AA531" s="17" t="s">
        <v>1053</v>
      </c>
    </row>
    <row r="532" spans="1:27" ht="60" customHeight="1" x14ac:dyDescent="0.2">
      <c r="A532" s="20" t="s">
        <v>26</v>
      </c>
      <c r="B532" s="283" t="s">
        <v>1591</v>
      </c>
      <c r="C532" s="5" t="s">
        <v>28</v>
      </c>
      <c r="D532" s="5" t="s">
        <v>28</v>
      </c>
      <c r="E532" s="68">
        <v>1</v>
      </c>
      <c r="F532" s="67"/>
      <c r="G532" s="171" t="s">
        <v>1045</v>
      </c>
      <c r="H532" s="73"/>
      <c r="I532" s="73" t="s">
        <v>1607</v>
      </c>
      <c r="J532" s="73" t="s">
        <v>1045</v>
      </c>
      <c r="K532" s="86" t="s">
        <v>1047</v>
      </c>
      <c r="L532" s="86"/>
      <c r="M532" s="86" t="s">
        <v>1608</v>
      </c>
      <c r="N532" s="96"/>
      <c r="O532" s="91" t="s">
        <v>32</v>
      </c>
      <c r="P532" s="96" t="s">
        <v>33</v>
      </c>
      <c r="Q532" s="91" t="s">
        <v>33</v>
      </c>
      <c r="R532" s="96"/>
      <c r="S532" s="91"/>
      <c r="T532" s="96"/>
      <c r="U532" s="91"/>
      <c r="V532" s="68"/>
      <c r="W532" s="91"/>
      <c r="X532" s="17" t="s">
        <v>36</v>
      </c>
      <c r="Y532" s="17" t="s">
        <v>37</v>
      </c>
      <c r="Z532" s="17" t="s">
        <v>38</v>
      </c>
      <c r="AA532" s="17" t="s">
        <v>1048</v>
      </c>
    </row>
    <row r="533" spans="1:27" ht="60" customHeight="1" x14ac:dyDescent="0.2">
      <c r="A533" s="20" t="s">
        <v>26</v>
      </c>
      <c r="B533" s="283" t="s">
        <v>1591</v>
      </c>
      <c r="C533" s="5" t="s">
        <v>28</v>
      </c>
      <c r="D533" s="5" t="s">
        <v>28</v>
      </c>
      <c r="E533" s="68">
        <v>1</v>
      </c>
      <c r="F533" s="60" t="s">
        <v>1049</v>
      </c>
      <c r="G533" s="161" t="s">
        <v>1045</v>
      </c>
      <c r="H533" s="69" t="s">
        <v>180</v>
      </c>
      <c r="I533" s="69" t="s">
        <v>1609</v>
      </c>
      <c r="J533" s="69" t="s">
        <v>1051</v>
      </c>
      <c r="K533" s="86" t="s">
        <v>1047</v>
      </c>
      <c r="L533" s="86" t="s">
        <v>1052</v>
      </c>
      <c r="M533" s="86" t="s">
        <v>1610</v>
      </c>
      <c r="N533" s="96" t="s">
        <v>32</v>
      </c>
      <c r="O533" s="91"/>
      <c r="P533" s="96" t="s">
        <v>33</v>
      </c>
      <c r="Q533" s="91" t="s">
        <v>33</v>
      </c>
      <c r="R533" s="96" t="s">
        <v>183</v>
      </c>
      <c r="S533" s="91" t="s">
        <v>183</v>
      </c>
      <c r="T533" s="96" t="s">
        <v>184</v>
      </c>
      <c r="U533" s="91"/>
      <c r="V533" s="68"/>
      <c r="W533" s="91"/>
      <c r="X533" s="17" t="s">
        <v>36</v>
      </c>
      <c r="Y533" s="17" t="s">
        <v>37</v>
      </c>
      <c r="Z533" s="17" t="s">
        <v>38</v>
      </c>
      <c r="AA533" s="17" t="s">
        <v>1611</v>
      </c>
    </row>
    <row r="534" spans="1:27" ht="60" customHeight="1" x14ac:dyDescent="0.2">
      <c r="A534" s="20" t="s">
        <v>1502</v>
      </c>
      <c r="B534" s="153" t="s">
        <v>1612</v>
      </c>
      <c r="C534" s="138" t="s">
        <v>1504</v>
      </c>
      <c r="D534" s="138" t="s">
        <v>1504</v>
      </c>
      <c r="E534" s="15">
        <v>1</v>
      </c>
      <c r="F534" s="60"/>
      <c r="G534" s="172" t="s">
        <v>29</v>
      </c>
      <c r="H534" s="17"/>
      <c r="I534" s="17" t="s">
        <v>1613</v>
      </c>
      <c r="J534" s="17" t="s">
        <v>29</v>
      </c>
      <c r="K534" s="86" t="s">
        <v>31</v>
      </c>
      <c r="L534" s="83"/>
      <c r="M534" s="83" t="str">
        <f t="shared" ref="M534:M589" si="9" xml:space="preserve"> CONCATENATE(K534,". ", L534)</f>
        <v xml:space="preserve">MESSAGE - HEADER. </v>
      </c>
      <c r="N534" s="15" t="s">
        <v>32</v>
      </c>
      <c r="O534" s="91" t="s">
        <v>32</v>
      </c>
      <c r="P534" s="19" t="s">
        <v>33</v>
      </c>
      <c r="Q534" s="91" t="s">
        <v>33</v>
      </c>
      <c r="R534" s="19"/>
      <c r="S534" s="91"/>
      <c r="T534" s="15"/>
      <c r="U534" s="91"/>
      <c r="V534" s="68"/>
      <c r="W534" s="86"/>
      <c r="X534" s="17"/>
      <c r="Y534" s="17"/>
      <c r="Z534" s="17"/>
      <c r="AA534" s="17"/>
    </row>
    <row r="535" spans="1:27" ht="60" customHeight="1" x14ac:dyDescent="0.2">
      <c r="A535" s="20" t="s">
        <v>1502</v>
      </c>
      <c r="B535" s="30" t="s">
        <v>1612</v>
      </c>
      <c r="C535" s="79" t="s">
        <v>1504</v>
      </c>
      <c r="D535" s="79" t="s">
        <v>1504</v>
      </c>
      <c r="E535" s="15">
        <v>1</v>
      </c>
      <c r="F535" s="60" t="s">
        <v>39</v>
      </c>
      <c r="G535" s="162" t="s">
        <v>29</v>
      </c>
      <c r="H535" s="17" t="s">
        <v>40</v>
      </c>
      <c r="I535" s="17" t="s">
        <v>1614</v>
      </c>
      <c r="J535" s="17" t="s">
        <v>42</v>
      </c>
      <c r="K535" s="86" t="s">
        <v>31</v>
      </c>
      <c r="L535" s="83" t="s">
        <v>43</v>
      </c>
      <c r="M535" s="83" t="str">
        <f t="shared" si="9"/>
        <v>MESSAGE - HEADER. Document/reference number</v>
      </c>
      <c r="N535" s="15"/>
      <c r="O535" s="91"/>
      <c r="P535" s="19" t="s">
        <v>33</v>
      </c>
      <c r="Q535" s="91" t="s">
        <v>33</v>
      </c>
      <c r="R535" s="19" t="s">
        <v>44</v>
      </c>
      <c r="S535" s="91" t="s">
        <v>45</v>
      </c>
      <c r="T535" s="15"/>
      <c r="U535" s="91"/>
      <c r="V535" s="68"/>
      <c r="W535" s="86"/>
      <c r="X535" s="17"/>
      <c r="Y535" s="17"/>
      <c r="Z535" s="17"/>
      <c r="AA535" s="17" t="s">
        <v>1615</v>
      </c>
    </row>
    <row r="536" spans="1:27" ht="60" customHeight="1" x14ac:dyDescent="0.2">
      <c r="A536" s="20" t="s">
        <v>1502</v>
      </c>
      <c r="B536" s="30" t="s">
        <v>1612</v>
      </c>
      <c r="C536" s="79" t="s">
        <v>1504</v>
      </c>
      <c r="D536" s="79" t="s">
        <v>1504</v>
      </c>
      <c r="E536" s="15">
        <v>1</v>
      </c>
      <c r="F536" s="60" t="s">
        <v>1049</v>
      </c>
      <c r="G536" s="162" t="s">
        <v>29</v>
      </c>
      <c r="H536" s="17" t="s">
        <v>1616</v>
      </c>
      <c r="I536" s="17" t="s">
        <v>1617</v>
      </c>
      <c r="J536" s="17" t="s">
        <v>1618</v>
      </c>
      <c r="K536" s="86" t="s">
        <v>31</v>
      </c>
      <c r="L536" s="83" t="s">
        <v>1619</v>
      </c>
      <c r="M536" s="83" t="str">
        <f t="shared" si="9"/>
        <v>MESSAGE - HEADER. Arrival notification date</v>
      </c>
      <c r="N536" s="15"/>
      <c r="O536" s="91"/>
      <c r="P536" s="19" t="s">
        <v>33</v>
      </c>
      <c r="Q536" s="91" t="s">
        <v>33</v>
      </c>
      <c r="R536" s="19" t="s">
        <v>222</v>
      </c>
      <c r="S536" s="91" t="s">
        <v>80</v>
      </c>
      <c r="T536" s="15"/>
      <c r="U536" s="91"/>
      <c r="V536" s="68" t="s">
        <v>81</v>
      </c>
      <c r="W536" s="86"/>
      <c r="X536" s="17"/>
      <c r="Y536" s="17"/>
      <c r="Z536" s="17"/>
      <c r="AA536" s="17" t="s">
        <v>1513</v>
      </c>
    </row>
    <row r="537" spans="1:27" ht="60" customHeight="1" x14ac:dyDescent="0.2">
      <c r="A537" s="20" t="s">
        <v>1502</v>
      </c>
      <c r="B537" s="30" t="s">
        <v>1612</v>
      </c>
      <c r="C537" s="79" t="s">
        <v>1504</v>
      </c>
      <c r="D537" s="79" t="s">
        <v>1504</v>
      </c>
      <c r="E537" s="15">
        <v>1</v>
      </c>
      <c r="F537" s="60"/>
      <c r="G537" s="162" t="s">
        <v>29</v>
      </c>
      <c r="H537" s="17" t="s">
        <v>1620</v>
      </c>
      <c r="I537" s="17" t="s">
        <v>1621</v>
      </c>
      <c r="J537" s="17" t="s">
        <v>1622</v>
      </c>
      <c r="K537" s="86" t="s">
        <v>31</v>
      </c>
      <c r="L537" s="83" t="s">
        <v>1623</v>
      </c>
      <c r="M537" s="83" t="str">
        <f t="shared" si="9"/>
        <v>MESSAGE - HEADER. Simplified procedure flag</v>
      </c>
      <c r="N537" s="15"/>
      <c r="O537" s="91"/>
      <c r="P537" s="19" t="s">
        <v>33</v>
      </c>
      <c r="Q537" s="91" t="s">
        <v>33</v>
      </c>
      <c r="R537" s="19" t="s">
        <v>104</v>
      </c>
      <c r="S537" s="91" t="s">
        <v>104</v>
      </c>
      <c r="T537" s="15" t="s">
        <v>114</v>
      </c>
      <c r="U537" s="91" t="s">
        <v>114</v>
      </c>
      <c r="V537" s="68"/>
      <c r="W537" s="86"/>
      <c r="X537" s="17"/>
      <c r="Y537" s="17"/>
      <c r="Z537" s="17"/>
      <c r="AA537" s="17"/>
    </row>
    <row r="538" spans="1:27" ht="60" customHeight="1" x14ac:dyDescent="0.2">
      <c r="A538" s="20" t="s">
        <v>1502</v>
      </c>
      <c r="B538" s="30" t="s">
        <v>1612</v>
      </c>
      <c r="C538" s="79" t="s">
        <v>1504</v>
      </c>
      <c r="D538" s="79" t="s">
        <v>1504</v>
      </c>
      <c r="E538" s="15">
        <v>1</v>
      </c>
      <c r="F538" s="60"/>
      <c r="G538" s="172" t="s">
        <v>1045</v>
      </c>
      <c r="H538" s="17"/>
      <c r="I538" s="17" t="s">
        <v>1624</v>
      </c>
      <c r="J538" s="17" t="s">
        <v>1045</v>
      </c>
      <c r="K538" s="86" t="s">
        <v>1625</v>
      </c>
      <c r="L538" s="83"/>
      <c r="M538" s="83" t="str">
        <f t="shared" si="9"/>
        <v xml:space="preserve">MESSAGE - (PRESENTATION OFFICE) CUSTOMS OFFICE . </v>
      </c>
      <c r="N538" s="15" t="s">
        <v>32</v>
      </c>
      <c r="O538" s="91" t="s">
        <v>32</v>
      </c>
      <c r="P538" s="19" t="s">
        <v>33</v>
      </c>
      <c r="Q538" s="91" t="s">
        <v>33</v>
      </c>
      <c r="R538" s="19"/>
      <c r="S538" s="91"/>
      <c r="T538" s="15"/>
      <c r="U538" s="91"/>
      <c r="V538" s="68"/>
      <c r="W538" s="86"/>
      <c r="X538" s="17"/>
      <c r="Y538" s="17"/>
      <c r="Z538" s="17"/>
      <c r="AA538" s="17"/>
    </row>
    <row r="539" spans="1:27" ht="60" customHeight="1" x14ac:dyDescent="0.2">
      <c r="A539" s="20" t="s">
        <v>1502</v>
      </c>
      <c r="B539" s="30" t="s">
        <v>1612</v>
      </c>
      <c r="C539" s="79" t="s">
        <v>1504</v>
      </c>
      <c r="D539" s="79" t="s">
        <v>1504</v>
      </c>
      <c r="E539" s="15">
        <v>1</v>
      </c>
      <c r="F539" s="60"/>
      <c r="G539" s="162" t="s">
        <v>1045</v>
      </c>
      <c r="H539" s="17" t="s">
        <v>180</v>
      </c>
      <c r="I539" s="17" t="s">
        <v>1626</v>
      </c>
      <c r="J539" s="17" t="s">
        <v>1051</v>
      </c>
      <c r="K539" s="86" t="s">
        <v>1625</v>
      </c>
      <c r="L539" s="83" t="s">
        <v>180</v>
      </c>
      <c r="M539" s="83" t="str">
        <f t="shared" si="9"/>
        <v>MESSAGE - (PRESENTATION OFFICE) CUSTOMS OFFICE . Reference number</v>
      </c>
      <c r="N539" s="15"/>
      <c r="O539" s="91"/>
      <c r="P539" s="19" t="s">
        <v>33</v>
      </c>
      <c r="Q539" s="91" t="s">
        <v>33</v>
      </c>
      <c r="R539" s="19" t="s">
        <v>183</v>
      </c>
      <c r="S539" s="91" t="s">
        <v>183</v>
      </c>
      <c r="T539" s="15" t="s">
        <v>1627</v>
      </c>
      <c r="U539" s="91"/>
      <c r="V539" s="68"/>
      <c r="W539" s="86"/>
      <c r="X539" s="17"/>
      <c r="Y539" s="17"/>
      <c r="Z539" s="17"/>
      <c r="AA539" s="17" t="s">
        <v>1628</v>
      </c>
    </row>
    <row r="540" spans="1:27" ht="60" customHeight="1" x14ac:dyDescent="0.2">
      <c r="A540" s="20" t="s">
        <v>1502</v>
      </c>
      <c r="B540" s="30" t="s">
        <v>1612</v>
      </c>
      <c r="C540" s="79" t="s">
        <v>1504</v>
      </c>
      <c r="D540" s="79" t="s">
        <v>1504</v>
      </c>
      <c r="E540" s="15">
        <v>1</v>
      </c>
      <c r="F540" s="60"/>
      <c r="G540" s="172" t="s">
        <v>1629</v>
      </c>
      <c r="H540" s="17"/>
      <c r="I540" s="17" t="s">
        <v>1630</v>
      </c>
      <c r="J540" s="17" t="s">
        <v>1629</v>
      </c>
      <c r="K540" s="86" t="s">
        <v>1631</v>
      </c>
      <c r="L540" s="83"/>
      <c r="M540" s="83" t="str">
        <f t="shared" si="9"/>
        <v xml:space="preserve">MESSAGE - (DESTINATION) TRADER. </v>
      </c>
      <c r="N540" s="15" t="s">
        <v>32</v>
      </c>
      <c r="O540" s="91" t="s">
        <v>32</v>
      </c>
      <c r="P540" s="19" t="s">
        <v>33</v>
      </c>
      <c r="Q540" s="91" t="s">
        <v>33</v>
      </c>
      <c r="R540" s="19"/>
      <c r="S540" s="91"/>
      <c r="T540" s="15"/>
      <c r="U540" s="91"/>
      <c r="V540" s="68"/>
      <c r="W540" s="86"/>
      <c r="X540" s="17"/>
      <c r="Y540" s="17"/>
      <c r="Z540" s="17"/>
      <c r="AA540" s="17"/>
    </row>
    <row r="541" spans="1:27" ht="60" customHeight="1" x14ac:dyDescent="0.2">
      <c r="A541" s="20" t="s">
        <v>1502</v>
      </c>
      <c r="B541" s="30" t="s">
        <v>1612</v>
      </c>
      <c r="C541" s="79" t="s">
        <v>1504</v>
      </c>
      <c r="D541" s="79" t="s">
        <v>1504</v>
      </c>
      <c r="E541" s="15">
        <v>1</v>
      </c>
      <c r="F541" s="60"/>
      <c r="G541" s="162" t="s">
        <v>1629</v>
      </c>
      <c r="H541" s="17" t="s">
        <v>240</v>
      </c>
      <c r="I541" s="17" t="s">
        <v>1632</v>
      </c>
      <c r="J541" s="17" t="s">
        <v>1633</v>
      </c>
      <c r="K541" s="86" t="s">
        <v>1631</v>
      </c>
      <c r="L541" s="83" t="s">
        <v>243</v>
      </c>
      <c r="M541" s="83" t="str">
        <f t="shared" si="9"/>
        <v>MESSAGE - (DESTINATION) TRADER. TIN</v>
      </c>
      <c r="N541" s="15"/>
      <c r="O541" s="91"/>
      <c r="P541" s="19" t="s">
        <v>33</v>
      </c>
      <c r="Q541" s="91" t="s">
        <v>66</v>
      </c>
      <c r="R541" s="19" t="s">
        <v>244</v>
      </c>
      <c r="S541" s="91" t="s">
        <v>1634</v>
      </c>
      <c r="T541" s="15"/>
      <c r="U541" s="91"/>
      <c r="V541" s="68" t="s">
        <v>1525</v>
      </c>
      <c r="W541" s="86" t="s">
        <v>1635</v>
      </c>
      <c r="X541" s="17"/>
      <c r="Y541" s="17"/>
      <c r="Z541" s="17"/>
      <c r="AA541" s="17"/>
    </row>
    <row r="542" spans="1:27" ht="60" customHeight="1" x14ac:dyDescent="0.2">
      <c r="A542" s="20" t="s">
        <v>1502</v>
      </c>
      <c r="B542" s="30" t="s">
        <v>1612</v>
      </c>
      <c r="C542" s="79" t="s">
        <v>1504</v>
      </c>
      <c r="D542" s="79" t="s">
        <v>1504</v>
      </c>
      <c r="E542" s="15">
        <v>1</v>
      </c>
      <c r="F542" s="60"/>
      <c r="G542" s="162" t="s">
        <v>1629</v>
      </c>
      <c r="H542" s="17" t="s">
        <v>1636</v>
      </c>
      <c r="I542" s="17" t="s">
        <v>1637</v>
      </c>
      <c r="J542" s="17" t="s">
        <v>1638</v>
      </c>
      <c r="K542" s="86" t="s">
        <v>1631</v>
      </c>
      <c r="L542" s="83" t="s">
        <v>255</v>
      </c>
      <c r="M542" s="83" t="str">
        <f t="shared" si="9"/>
        <v>MESSAGE - (DESTINATION) TRADER. Name</v>
      </c>
      <c r="N542" s="15"/>
      <c r="O542" s="91"/>
      <c r="P542" s="19" t="s">
        <v>103</v>
      </c>
      <c r="Q542" s="91" t="s">
        <v>66</v>
      </c>
      <c r="R542" s="19" t="s">
        <v>94</v>
      </c>
      <c r="S542" s="91" t="s">
        <v>68</v>
      </c>
      <c r="T542" s="15" t="s">
        <v>1639</v>
      </c>
      <c r="U542" s="91"/>
      <c r="V542" s="68" t="s">
        <v>1640</v>
      </c>
      <c r="W542" s="86" t="s">
        <v>1532</v>
      </c>
      <c r="X542" s="17"/>
      <c r="Y542" s="17"/>
      <c r="Z542" s="17"/>
      <c r="AA542" s="17"/>
    </row>
    <row r="543" spans="1:27" ht="60" customHeight="1" x14ac:dyDescent="0.2">
      <c r="A543" s="20" t="s">
        <v>1502</v>
      </c>
      <c r="B543" s="30" t="s">
        <v>1612</v>
      </c>
      <c r="C543" s="79" t="s">
        <v>1504</v>
      </c>
      <c r="D543" s="79" t="s">
        <v>1504</v>
      </c>
      <c r="E543" s="15">
        <v>1</v>
      </c>
      <c r="F543" s="60"/>
      <c r="G543" s="172" t="s">
        <v>350</v>
      </c>
      <c r="H543" s="17"/>
      <c r="I543" s="17" t="s">
        <v>1641</v>
      </c>
      <c r="J543" s="17" t="s">
        <v>350</v>
      </c>
      <c r="K543" s="86"/>
      <c r="L543" s="83"/>
      <c r="M543" s="83" t="str">
        <f t="shared" si="9"/>
        <v xml:space="preserve">. </v>
      </c>
      <c r="N543" s="15" t="s">
        <v>32</v>
      </c>
      <c r="O543" s="91"/>
      <c r="P543" s="19" t="s">
        <v>33</v>
      </c>
      <c r="Q543" s="91"/>
      <c r="R543" s="19"/>
      <c r="S543" s="91"/>
      <c r="T543" s="15"/>
      <c r="U543" s="91"/>
      <c r="V543" s="68"/>
      <c r="W543" s="86"/>
      <c r="X543" s="17"/>
      <c r="Y543" s="17"/>
      <c r="Z543" s="17"/>
      <c r="AA543" s="17"/>
    </row>
    <row r="544" spans="1:27" ht="60" customHeight="1" x14ac:dyDescent="0.2">
      <c r="A544" s="20" t="s">
        <v>1502</v>
      </c>
      <c r="B544" s="30" t="s">
        <v>1612</v>
      </c>
      <c r="C544" s="79" t="s">
        <v>1504</v>
      </c>
      <c r="D544" s="79" t="s">
        <v>1504</v>
      </c>
      <c r="E544" s="15">
        <v>2</v>
      </c>
      <c r="F544" s="60"/>
      <c r="G544" s="173" t="s">
        <v>1642</v>
      </c>
      <c r="H544" s="17"/>
      <c r="I544" s="17" t="s">
        <v>1643</v>
      </c>
      <c r="J544" s="17" t="s">
        <v>1644</v>
      </c>
      <c r="K544" s="86"/>
      <c r="L544" s="83"/>
      <c r="M544" s="83" t="str">
        <f t="shared" si="9"/>
        <v xml:space="preserve">. </v>
      </c>
      <c r="N544" s="15" t="s">
        <v>32</v>
      </c>
      <c r="O544" s="91"/>
      <c r="P544" s="19" t="s">
        <v>33</v>
      </c>
      <c r="Q544" s="91"/>
      <c r="R544" s="19"/>
      <c r="S544" s="91"/>
      <c r="T544" s="15"/>
      <c r="U544" s="91"/>
      <c r="V544" s="68" t="s">
        <v>1645</v>
      </c>
      <c r="W544" s="86"/>
      <c r="X544" s="17"/>
      <c r="Y544" s="17"/>
      <c r="Z544" s="17"/>
      <c r="AA544" s="17" t="s">
        <v>1513</v>
      </c>
    </row>
    <row r="545" spans="1:27" ht="60" customHeight="1" x14ac:dyDescent="0.2">
      <c r="A545" s="20" t="s">
        <v>1502</v>
      </c>
      <c r="B545" s="30" t="s">
        <v>1612</v>
      </c>
      <c r="C545" s="79" t="s">
        <v>1504</v>
      </c>
      <c r="D545" s="79" t="s">
        <v>1504</v>
      </c>
      <c r="E545" s="15">
        <v>2</v>
      </c>
      <c r="F545" s="60"/>
      <c r="G545" s="81" t="s">
        <v>1642</v>
      </c>
      <c r="H545" s="17" t="s">
        <v>1646</v>
      </c>
      <c r="I545" s="17" t="s">
        <v>1647</v>
      </c>
      <c r="J545" s="17" t="s">
        <v>1648</v>
      </c>
      <c r="K545" s="86" t="s">
        <v>31</v>
      </c>
      <c r="L545" s="83" t="s">
        <v>1649</v>
      </c>
      <c r="M545" s="83" t="str">
        <f t="shared" si="9"/>
        <v>MESSAGE - HEADER. Arrival agreed Location code</v>
      </c>
      <c r="N545" s="15"/>
      <c r="O545" s="91"/>
      <c r="P545" s="19" t="s">
        <v>33</v>
      </c>
      <c r="Q545" s="91" t="s">
        <v>66</v>
      </c>
      <c r="R545" s="19" t="s">
        <v>134</v>
      </c>
      <c r="S545" s="91" t="s">
        <v>244</v>
      </c>
      <c r="T545" s="15" t="s">
        <v>1650</v>
      </c>
      <c r="U545" s="91"/>
      <c r="V545" s="68"/>
      <c r="W545" s="86" t="s">
        <v>1651</v>
      </c>
      <c r="X545" s="17"/>
      <c r="Y545" s="17"/>
      <c r="Z545" s="17"/>
      <c r="AA545" s="17"/>
    </row>
    <row r="546" spans="1:27" ht="60" customHeight="1" x14ac:dyDescent="0.2">
      <c r="A546" s="20" t="s">
        <v>1502</v>
      </c>
      <c r="B546" s="28" t="s">
        <v>1612</v>
      </c>
      <c r="C546" s="79" t="s">
        <v>1504</v>
      </c>
      <c r="D546" s="79" t="s">
        <v>1504</v>
      </c>
      <c r="E546" s="15">
        <v>2</v>
      </c>
      <c r="F546" s="60"/>
      <c r="G546" s="201" t="s">
        <v>1642</v>
      </c>
      <c r="H546" s="61" t="s">
        <v>1315</v>
      </c>
      <c r="I546" s="17" t="s">
        <v>1652</v>
      </c>
      <c r="J546" s="17" t="s">
        <v>1653</v>
      </c>
      <c r="K546" s="86"/>
      <c r="L546" s="83"/>
      <c r="M546" s="83" t="str">
        <f t="shared" si="9"/>
        <v xml:space="preserve">. </v>
      </c>
      <c r="N546" s="15"/>
      <c r="O546" s="91"/>
      <c r="P546" s="19" t="s">
        <v>33</v>
      </c>
      <c r="Q546" s="91"/>
      <c r="R546" s="19" t="s">
        <v>134</v>
      </c>
      <c r="S546" s="91"/>
      <c r="T546" s="200" t="s">
        <v>1654</v>
      </c>
      <c r="U546" s="91"/>
      <c r="V546" s="68"/>
      <c r="W546" s="86"/>
      <c r="X546" s="17"/>
      <c r="Y546" s="17"/>
      <c r="Z546" s="17"/>
      <c r="AA546" s="17"/>
    </row>
    <row r="547" spans="1:27" ht="60" customHeight="1" x14ac:dyDescent="0.2">
      <c r="A547" s="20" t="s">
        <v>1502</v>
      </c>
      <c r="B547" s="30" t="s">
        <v>1612</v>
      </c>
      <c r="C547" s="79" t="s">
        <v>1504</v>
      </c>
      <c r="D547" s="79" t="s">
        <v>1504</v>
      </c>
      <c r="E547" s="15">
        <v>2</v>
      </c>
      <c r="F547" s="60"/>
      <c r="G547" s="81" t="s">
        <v>1642</v>
      </c>
      <c r="H547" s="17" t="s">
        <v>1655</v>
      </c>
      <c r="I547" s="17" t="s">
        <v>1656</v>
      </c>
      <c r="J547" s="17" t="s">
        <v>1657</v>
      </c>
      <c r="K547" s="86"/>
      <c r="L547" s="83"/>
      <c r="M547" s="83" t="str">
        <f t="shared" si="9"/>
        <v xml:space="preserve">. </v>
      </c>
      <c r="N547" s="15"/>
      <c r="O547" s="91"/>
      <c r="P547" s="19" t="s">
        <v>66</v>
      </c>
      <c r="Q547" s="91"/>
      <c r="R547" s="19" t="s">
        <v>68</v>
      </c>
      <c r="S547" s="91"/>
      <c r="T547" s="15"/>
      <c r="U547" s="91"/>
      <c r="V547" s="68" t="s">
        <v>1658</v>
      </c>
      <c r="W547" s="86"/>
      <c r="X547" s="17"/>
      <c r="Y547" s="17"/>
      <c r="Z547" s="17"/>
      <c r="AA547" s="17" t="s">
        <v>1053</v>
      </c>
    </row>
    <row r="548" spans="1:27" ht="60" customHeight="1" x14ac:dyDescent="0.2">
      <c r="A548" s="20" t="s">
        <v>1502</v>
      </c>
      <c r="B548" s="30" t="s">
        <v>1612</v>
      </c>
      <c r="C548" s="79" t="s">
        <v>1504</v>
      </c>
      <c r="D548" s="79" t="s">
        <v>1504</v>
      </c>
      <c r="E548" s="15">
        <v>2</v>
      </c>
      <c r="F548" s="60"/>
      <c r="G548" s="81" t="s">
        <v>1642</v>
      </c>
      <c r="H548" s="17" t="s">
        <v>1659</v>
      </c>
      <c r="I548" s="17" t="s">
        <v>1660</v>
      </c>
      <c r="J548" s="17" t="s">
        <v>1661</v>
      </c>
      <c r="K548" s="86"/>
      <c r="L548" s="83"/>
      <c r="M548" s="83" t="str">
        <f t="shared" si="9"/>
        <v xml:space="preserve">. </v>
      </c>
      <c r="N548" s="15"/>
      <c r="O548" s="91"/>
      <c r="P548" s="19" t="s">
        <v>66</v>
      </c>
      <c r="Q548" s="91"/>
      <c r="R548" s="19" t="s">
        <v>680</v>
      </c>
      <c r="S548" s="91"/>
      <c r="T548" s="15"/>
      <c r="U548" s="91"/>
      <c r="V548" s="68" t="s">
        <v>1662</v>
      </c>
      <c r="W548" s="86"/>
      <c r="X548" s="17"/>
      <c r="Y548" s="17"/>
      <c r="Z548" s="17"/>
      <c r="AA548" s="17"/>
    </row>
    <row r="549" spans="1:27" ht="60" customHeight="1" x14ac:dyDescent="0.2">
      <c r="A549" s="20" t="s">
        <v>1502</v>
      </c>
      <c r="B549" s="30" t="s">
        <v>1612</v>
      </c>
      <c r="C549" s="79" t="s">
        <v>1504</v>
      </c>
      <c r="D549" s="79" t="s">
        <v>1504</v>
      </c>
      <c r="E549" s="15">
        <v>2</v>
      </c>
      <c r="F549" s="60"/>
      <c r="G549" s="81" t="s">
        <v>1642</v>
      </c>
      <c r="H549" s="17" t="s">
        <v>601</v>
      </c>
      <c r="I549" s="17" t="s">
        <v>1663</v>
      </c>
      <c r="J549" s="17" t="s">
        <v>1664</v>
      </c>
      <c r="K549" s="86"/>
      <c r="L549" s="83"/>
      <c r="M549" s="83" t="str">
        <f t="shared" si="9"/>
        <v xml:space="preserve">. </v>
      </c>
      <c r="N549" s="15"/>
      <c r="O549" s="91"/>
      <c r="P549" s="19" t="s">
        <v>66</v>
      </c>
      <c r="Q549" s="91"/>
      <c r="R549" s="19" t="s">
        <v>244</v>
      </c>
      <c r="S549" s="91"/>
      <c r="T549" s="15" t="s">
        <v>1322</v>
      </c>
      <c r="U549" s="91"/>
      <c r="V549" s="68" t="s">
        <v>1665</v>
      </c>
      <c r="W549" s="86"/>
      <c r="X549" s="17"/>
      <c r="Y549" s="17"/>
      <c r="Z549" s="17"/>
      <c r="AA549" s="17" t="s">
        <v>1666</v>
      </c>
    </row>
    <row r="550" spans="1:27" ht="60" customHeight="1" x14ac:dyDescent="0.2">
      <c r="A550" s="20" t="s">
        <v>1502</v>
      </c>
      <c r="B550" s="30" t="s">
        <v>1612</v>
      </c>
      <c r="C550" s="79" t="s">
        <v>1504</v>
      </c>
      <c r="D550" s="79" t="s">
        <v>1504</v>
      </c>
      <c r="E550" s="15">
        <v>3</v>
      </c>
      <c r="F550" s="60"/>
      <c r="G550" s="173" t="s">
        <v>1667</v>
      </c>
      <c r="H550" s="17"/>
      <c r="I550" s="17" t="s">
        <v>1668</v>
      </c>
      <c r="J550" s="17" t="s">
        <v>1669</v>
      </c>
      <c r="K550" s="86"/>
      <c r="L550" s="83"/>
      <c r="M550" s="83" t="str">
        <f t="shared" si="9"/>
        <v xml:space="preserve">. </v>
      </c>
      <c r="N550" s="15" t="s">
        <v>32</v>
      </c>
      <c r="O550" s="91"/>
      <c r="P550" s="19" t="s">
        <v>66</v>
      </c>
      <c r="Q550" s="91"/>
      <c r="R550" s="19"/>
      <c r="S550" s="91"/>
      <c r="T550" s="15"/>
      <c r="U550" s="91"/>
      <c r="V550" s="68" t="s">
        <v>1665</v>
      </c>
      <c r="W550" s="86"/>
      <c r="X550" s="17"/>
      <c r="Y550" s="17"/>
      <c r="Z550" s="17"/>
      <c r="AA550" s="17" t="s">
        <v>254</v>
      </c>
    </row>
    <row r="551" spans="1:27" ht="60" customHeight="1" x14ac:dyDescent="0.2">
      <c r="A551" s="20" t="s">
        <v>1502</v>
      </c>
      <c r="B551" s="30" t="s">
        <v>1612</v>
      </c>
      <c r="C551" s="79" t="s">
        <v>1504</v>
      </c>
      <c r="D551" s="79" t="s">
        <v>1504</v>
      </c>
      <c r="E551" s="15">
        <v>3</v>
      </c>
      <c r="F551" s="60"/>
      <c r="G551" s="81" t="s">
        <v>1667</v>
      </c>
      <c r="H551" s="17" t="s">
        <v>180</v>
      </c>
      <c r="I551" s="17" t="s">
        <v>1670</v>
      </c>
      <c r="J551" s="17" t="s">
        <v>1671</v>
      </c>
      <c r="K551" s="86"/>
      <c r="L551" s="83"/>
      <c r="M551" s="83" t="str">
        <f t="shared" si="9"/>
        <v xml:space="preserve">. </v>
      </c>
      <c r="N551" s="15"/>
      <c r="O551" s="91"/>
      <c r="P551" s="19" t="s">
        <v>33</v>
      </c>
      <c r="Q551" s="91"/>
      <c r="R551" s="19" t="s">
        <v>183</v>
      </c>
      <c r="S551" s="91"/>
      <c r="T551" s="15" t="s">
        <v>184</v>
      </c>
      <c r="U551" s="91"/>
      <c r="V551" s="68" t="s">
        <v>1672</v>
      </c>
      <c r="W551" s="86"/>
      <c r="X551" s="17"/>
      <c r="Y551" s="17"/>
      <c r="Z551" s="17"/>
      <c r="AA551" s="17" t="s">
        <v>1555</v>
      </c>
    </row>
    <row r="552" spans="1:27" ht="60" customHeight="1" x14ac:dyDescent="0.2">
      <c r="A552" s="20" t="s">
        <v>1502</v>
      </c>
      <c r="B552" s="30" t="s">
        <v>1612</v>
      </c>
      <c r="C552" s="79" t="s">
        <v>1504</v>
      </c>
      <c r="D552" s="79" t="s">
        <v>1504</v>
      </c>
      <c r="E552" s="15">
        <v>3</v>
      </c>
      <c r="F552" s="60"/>
      <c r="G552" s="173" t="s">
        <v>1673</v>
      </c>
      <c r="H552" s="17"/>
      <c r="I552" s="17" t="s">
        <v>1674</v>
      </c>
      <c r="J552" s="17" t="s">
        <v>1328</v>
      </c>
      <c r="K552" s="86"/>
      <c r="L552" s="83"/>
      <c r="M552" s="83" t="str">
        <f t="shared" si="9"/>
        <v xml:space="preserve">. </v>
      </c>
      <c r="N552" s="15" t="s">
        <v>32</v>
      </c>
      <c r="O552" s="91"/>
      <c r="P552" s="19" t="s">
        <v>66</v>
      </c>
      <c r="Q552" s="91"/>
      <c r="R552" s="19"/>
      <c r="S552" s="91"/>
      <c r="T552" s="15"/>
      <c r="U552" s="91"/>
      <c r="V552" s="68" t="s">
        <v>1665</v>
      </c>
      <c r="W552" s="86"/>
      <c r="X552" s="17"/>
      <c r="Y552" s="17"/>
      <c r="Z552" s="17"/>
      <c r="AA552" s="17" t="s">
        <v>1555</v>
      </c>
    </row>
    <row r="553" spans="1:27" ht="60" customHeight="1" x14ac:dyDescent="0.2">
      <c r="A553" s="20" t="s">
        <v>1502</v>
      </c>
      <c r="B553" s="30" t="s">
        <v>1612</v>
      </c>
      <c r="C553" s="79" t="s">
        <v>1504</v>
      </c>
      <c r="D553" s="79" t="s">
        <v>1504</v>
      </c>
      <c r="E553" s="15">
        <v>3</v>
      </c>
      <c r="F553" s="60"/>
      <c r="G553" s="81" t="s">
        <v>1673</v>
      </c>
      <c r="H553" s="17" t="s">
        <v>1329</v>
      </c>
      <c r="I553" s="17" t="s">
        <v>1675</v>
      </c>
      <c r="J553" s="17" t="s">
        <v>1331</v>
      </c>
      <c r="K553" s="86"/>
      <c r="L553" s="83"/>
      <c r="M553" s="83" t="str">
        <f t="shared" si="9"/>
        <v xml:space="preserve">. </v>
      </c>
      <c r="N553" s="15"/>
      <c r="O553" s="91"/>
      <c r="P553" s="19" t="s">
        <v>33</v>
      </c>
      <c r="Q553" s="91"/>
      <c r="R553" s="19" t="s">
        <v>244</v>
      </c>
      <c r="S553" s="91"/>
      <c r="T553" s="15"/>
      <c r="U553" s="91"/>
      <c r="V553" s="68" t="s">
        <v>1332</v>
      </c>
      <c r="W553" s="86"/>
      <c r="X553" s="17"/>
      <c r="Y553" s="17"/>
      <c r="Z553" s="17"/>
      <c r="AA553" s="17"/>
    </row>
    <row r="554" spans="1:27" ht="60" customHeight="1" x14ac:dyDescent="0.2">
      <c r="A554" s="20" t="s">
        <v>1502</v>
      </c>
      <c r="B554" s="30" t="s">
        <v>1612</v>
      </c>
      <c r="C554" s="79" t="s">
        <v>1504</v>
      </c>
      <c r="D554" s="79" t="s">
        <v>1504</v>
      </c>
      <c r="E554" s="15">
        <v>3</v>
      </c>
      <c r="F554" s="60"/>
      <c r="G554" s="81" t="s">
        <v>1673</v>
      </c>
      <c r="H554" s="17" t="s">
        <v>1333</v>
      </c>
      <c r="I554" s="17" t="s">
        <v>1676</v>
      </c>
      <c r="J554" s="17" t="s">
        <v>1335</v>
      </c>
      <c r="K554" s="86"/>
      <c r="L554" s="83"/>
      <c r="M554" s="83" t="str">
        <f t="shared" si="9"/>
        <v xml:space="preserve">. </v>
      </c>
      <c r="N554" s="15"/>
      <c r="O554" s="91"/>
      <c r="P554" s="19" t="s">
        <v>33</v>
      </c>
      <c r="Q554" s="91"/>
      <c r="R554" s="19" t="s">
        <v>244</v>
      </c>
      <c r="S554" s="91"/>
      <c r="T554" s="15"/>
      <c r="U554" s="91"/>
      <c r="V554" s="68" t="s">
        <v>1332</v>
      </c>
      <c r="W554" s="86"/>
      <c r="X554" s="17"/>
      <c r="Y554" s="17"/>
      <c r="Z554" s="17"/>
      <c r="AA554" s="17" t="s">
        <v>1559</v>
      </c>
    </row>
    <row r="555" spans="1:27" ht="60" customHeight="1" x14ac:dyDescent="0.2">
      <c r="A555" s="20" t="s">
        <v>1502</v>
      </c>
      <c r="B555" s="30" t="s">
        <v>1612</v>
      </c>
      <c r="C555" s="79" t="s">
        <v>1504</v>
      </c>
      <c r="D555" s="79" t="s">
        <v>1504</v>
      </c>
      <c r="E555" s="15">
        <v>3</v>
      </c>
      <c r="F555" s="60"/>
      <c r="G555" s="173" t="s">
        <v>1677</v>
      </c>
      <c r="H555" s="17"/>
      <c r="I555" s="17" t="s">
        <v>1678</v>
      </c>
      <c r="J555" s="17" t="s">
        <v>1679</v>
      </c>
      <c r="K555" s="86"/>
      <c r="L555" s="83"/>
      <c r="M555" s="83" t="str">
        <f t="shared" si="9"/>
        <v xml:space="preserve">. </v>
      </c>
      <c r="N555" s="15" t="s">
        <v>32</v>
      </c>
      <c r="O555" s="91"/>
      <c r="P555" s="19" t="s">
        <v>66</v>
      </c>
      <c r="Q555" s="91"/>
      <c r="R555" s="19"/>
      <c r="S555" s="91"/>
      <c r="T555" s="15"/>
      <c r="U555" s="91"/>
      <c r="V555" s="68" t="s">
        <v>1665</v>
      </c>
      <c r="W555" s="86"/>
      <c r="X555" s="17"/>
      <c r="Y555" s="17"/>
      <c r="Z555" s="17"/>
      <c r="AA555" s="17"/>
    </row>
    <row r="556" spans="1:27" ht="60" customHeight="1" x14ac:dyDescent="0.2">
      <c r="A556" s="20" t="s">
        <v>1502</v>
      </c>
      <c r="B556" s="30" t="s">
        <v>1612</v>
      </c>
      <c r="C556" s="79" t="s">
        <v>1504</v>
      </c>
      <c r="D556" s="79" t="s">
        <v>1504</v>
      </c>
      <c r="E556" s="15">
        <v>3</v>
      </c>
      <c r="F556" s="60"/>
      <c r="G556" s="81" t="s">
        <v>1677</v>
      </c>
      <c r="H556" s="17" t="s">
        <v>240</v>
      </c>
      <c r="I556" s="17" t="s">
        <v>1680</v>
      </c>
      <c r="J556" s="17" t="s">
        <v>1681</v>
      </c>
      <c r="K556" s="86"/>
      <c r="L556" s="83"/>
      <c r="M556" s="83" t="str">
        <f t="shared" si="9"/>
        <v xml:space="preserve">. </v>
      </c>
      <c r="N556" s="15"/>
      <c r="O556" s="91"/>
      <c r="P556" s="19" t="s">
        <v>33</v>
      </c>
      <c r="Q556" s="91"/>
      <c r="R556" s="19" t="s">
        <v>244</v>
      </c>
      <c r="S556" s="91"/>
      <c r="T556" s="15"/>
      <c r="U556" s="91"/>
      <c r="V556" s="68" t="s">
        <v>1525</v>
      </c>
      <c r="W556" s="86"/>
      <c r="X556" s="17"/>
      <c r="Y556" s="17"/>
      <c r="Z556" s="17"/>
      <c r="AA556" s="17"/>
    </row>
    <row r="557" spans="1:27" ht="60" customHeight="1" x14ac:dyDescent="0.2">
      <c r="A557" s="20" t="s">
        <v>1502</v>
      </c>
      <c r="B557" s="30" t="s">
        <v>1612</v>
      </c>
      <c r="C557" s="79" t="s">
        <v>1504</v>
      </c>
      <c r="D557" s="79" t="s">
        <v>1504</v>
      </c>
      <c r="E557" s="15">
        <v>3</v>
      </c>
      <c r="F557" s="60"/>
      <c r="G557" s="173" t="s">
        <v>413</v>
      </c>
      <c r="H557" s="17"/>
      <c r="I557" s="17" t="s">
        <v>1682</v>
      </c>
      <c r="J557" s="17" t="s">
        <v>263</v>
      </c>
      <c r="K557" s="86"/>
      <c r="L557" s="83"/>
      <c r="M557" s="83" t="str">
        <f t="shared" si="9"/>
        <v xml:space="preserve">. </v>
      </c>
      <c r="N557" s="15" t="s">
        <v>32</v>
      </c>
      <c r="O557" s="91"/>
      <c r="P557" s="19" t="s">
        <v>66</v>
      </c>
      <c r="Q557" s="91"/>
      <c r="R557" s="19"/>
      <c r="S557" s="91"/>
      <c r="T557" s="15"/>
      <c r="U557" s="91"/>
      <c r="V557" s="68" t="s">
        <v>1665</v>
      </c>
      <c r="W557" s="86"/>
      <c r="X557" s="17"/>
      <c r="Y557" s="17"/>
      <c r="Z557" s="17"/>
      <c r="AA557" s="17"/>
    </row>
    <row r="558" spans="1:27" ht="60" customHeight="1" x14ac:dyDescent="0.2">
      <c r="A558" s="20" t="s">
        <v>1502</v>
      </c>
      <c r="B558" s="30" t="s">
        <v>1612</v>
      </c>
      <c r="C558" s="79" t="s">
        <v>1504</v>
      </c>
      <c r="D558" s="79" t="s">
        <v>1504</v>
      </c>
      <c r="E558" s="15">
        <v>3</v>
      </c>
      <c r="F558" s="60"/>
      <c r="G558" s="81" t="s">
        <v>413</v>
      </c>
      <c r="H558" s="17" t="s">
        <v>265</v>
      </c>
      <c r="I558" s="17" t="s">
        <v>1683</v>
      </c>
      <c r="J558" s="17" t="s">
        <v>267</v>
      </c>
      <c r="K558" s="86"/>
      <c r="L558" s="83"/>
      <c r="M558" s="83" t="str">
        <f t="shared" si="9"/>
        <v xml:space="preserve">. </v>
      </c>
      <c r="N558" s="15"/>
      <c r="O558" s="91"/>
      <c r="P558" s="19" t="s">
        <v>33</v>
      </c>
      <c r="Q558" s="91"/>
      <c r="R558" s="19" t="s">
        <v>258</v>
      </c>
      <c r="S558" s="91"/>
      <c r="T558" s="15"/>
      <c r="U558" s="91"/>
      <c r="V558" s="68"/>
      <c r="W558" s="86"/>
      <c r="X558" s="17"/>
      <c r="Y558" s="17"/>
      <c r="Z558" s="17"/>
      <c r="AA558" s="17" t="s">
        <v>48</v>
      </c>
    </row>
    <row r="559" spans="1:27" ht="60" customHeight="1" x14ac:dyDescent="0.2">
      <c r="A559" s="20" t="s">
        <v>1502</v>
      </c>
      <c r="B559" s="30" t="s">
        <v>1612</v>
      </c>
      <c r="C559" s="79" t="s">
        <v>1504</v>
      </c>
      <c r="D559" s="79" t="s">
        <v>1504</v>
      </c>
      <c r="E559" s="15">
        <v>3</v>
      </c>
      <c r="F559" s="60"/>
      <c r="G559" s="81" t="s">
        <v>413</v>
      </c>
      <c r="H559" s="17" t="s">
        <v>269</v>
      </c>
      <c r="I559" s="17" t="s">
        <v>1684</v>
      </c>
      <c r="J559" s="17" t="s">
        <v>271</v>
      </c>
      <c r="K559" s="86"/>
      <c r="L559" s="83"/>
      <c r="M559" s="83" t="str">
        <f t="shared" si="9"/>
        <v xml:space="preserve">. </v>
      </c>
      <c r="N559" s="15"/>
      <c r="O559" s="91"/>
      <c r="P559" s="19" t="s">
        <v>66</v>
      </c>
      <c r="Q559" s="91"/>
      <c r="R559" s="19" t="s">
        <v>244</v>
      </c>
      <c r="S559" s="91"/>
      <c r="T559" s="15"/>
      <c r="U559" s="91"/>
      <c r="V559" s="68" t="s">
        <v>1339</v>
      </c>
      <c r="W559" s="86"/>
      <c r="X559" s="17"/>
      <c r="Y559" s="17"/>
      <c r="Z559" s="17"/>
      <c r="AA559" s="17" t="s">
        <v>1685</v>
      </c>
    </row>
    <row r="560" spans="1:27" ht="60" customHeight="1" x14ac:dyDescent="0.2">
      <c r="A560" s="20" t="s">
        <v>1502</v>
      </c>
      <c r="B560" s="30" t="s">
        <v>1612</v>
      </c>
      <c r="C560" s="79" t="s">
        <v>1504</v>
      </c>
      <c r="D560" s="79" t="s">
        <v>1504</v>
      </c>
      <c r="E560" s="15">
        <v>3</v>
      </c>
      <c r="F560" s="60"/>
      <c r="G560" s="81" t="s">
        <v>413</v>
      </c>
      <c r="H560" s="17" t="s">
        <v>276</v>
      </c>
      <c r="I560" s="17" t="s">
        <v>1686</v>
      </c>
      <c r="J560" s="17" t="s">
        <v>278</v>
      </c>
      <c r="K560" s="86"/>
      <c r="L560" s="83"/>
      <c r="M560" s="83" t="str">
        <f t="shared" si="9"/>
        <v xml:space="preserve">. </v>
      </c>
      <c r="N560" s="15"/>
      <c r="O560" s="91"/>
      <c r="P560" s="19" t="s">
        <v>33</v>
      </c>
      <c r="Q560" s="91"/>
      <c r="R560" s="19" t="s">
        <v>68</v>
      </c>
      <c r="S560" s="91"/>
      <c r="T560" s="15"/>
      <c r="U560" s="91"/>
      <c r="V560" s="68"/>
      <c r="W560" s="86"/>
      <c r="X560" s="17"/>
      <c r="Y560" s="17"/>
      <c r="Z560" s="17"/>
      <c r="AA560" s="17"/>
    </row>
    <row r="561" spans="1:27" ht="60" customHeight="1" x14ac:dyDescent="0.2">
      <c r="A561" s="20" t="s">
        <v>1502</v>
      </c>
      <c r="B561" s="30" t="s">
        <v>1612</v>
      </c>
      <c r="C561" s="79" t="s">
        <v>1504</v>
      </c>
      <c r="D561" s="79" t="s">
        <v>1504</v>
      </c>
      <c r="E561" s="15">
        <v>3</v>
      </c>
      <c r="F561" s="60"/>
      <c r="G561" s="81" t="s">
        <v>413</v>
      </c>
      <c r="H561" s="17" t="s">
        <v>279</v>
      </c>
      <c r="I561" s="17" t="s">
        <v>1687</v>
      </c>
      <c r="J561" s="17" t="s">
        <v>281</v>
      </c>
      <c r="K561" s="86"/>
      <c r="L561" s="83"/>
      <c r="M561" s="83" t="str">
        <f t="shared" si="9"/>
        <v xml:space="preserve">. </v>
      </c>
      <c r="N561" s="15"/>
      <c r="O561" s="91"/>
      <c r="P561" s="19" t="s">
        <v>33</v>
      </c>
      <c r="Q561" s="91"/>
      <c r="R561" s="19" t="s">
        <v>94</v>
      </c>
      <c r="S561" s="91"/>
      <c r="T561" s="15" t="s">
        <v>1311</v>
      </c>
      <c r="U561" s="91"/>
      <c r="V561" s="68"/>
      <c r="W561" s="86"/>
      <c r="X561" s="17"/>
      <c r="Y561" s="17"/>
      <c r="Z561" s="17"/>
      <c r="AA561" s="17" t="s">
        <v>1053</v>
      </c>
    </row>
    <row r="562" spans="1:27" ht="60" customHeight="1" x14ac:dyDescent="0.2">
      <c r="A562" s="20" t="s">
        <v>1502</v>
      </c>
      <c r="B562" s="30" t="s">
        <v>1612</v>
      </c>
      <c r="C562" s="79" t="s">
        <v>1504</v>
      </c>
      <c r="D562" s="79" t="s">
        <v>1504</v>
      </c>
      <c r="E562" s="15">
        <v>2</v>
      </c>
      <c r="F562" s="60"/>
      <c r="G562" s="173" t="s">
        <v>1285</v>
      </c>
      <c r="H562" s="17"/>
      <c r="I562" s="17" t="s">
        <v>1688</v>
      </c>
      <c r="J562" s="17" t="s">
        <v>1287</v>
      </c>
      <c r="K562" s="86" t="s">
        <v>1689</v>
      </c>
      <c r="L562" s="83"/>
      <c r="M562" s="83" t="str">
        <f t="shared" si="9"/>
        <v xml:space="preserve">MESSAGE - HEADER - INCIDENT. </v>
      </c>
      <c r="N562" s="19" t="s">
        <v>201</v>
      </c>
      <c r="O562" s="91" t="s">
        <v>32</v>
      </c>
      <c r="P562" s="19" t="s">
        <v>103</v>
      </c>
      <c r="Q562" s="91" t="s">
        <v>103</v>
      </c>
      <c r="R562" s="19"/>
      <c r="S562" s="91"/>
      <c r="T562" s="15"/>
      <c r="U562" s="91"/>
      <c r="V562" s="68" t="s">
        <v>1288</v>
      </c>
      <c r="W562" s="86"/>
      <c r="X562" s="17"/>
      <c r="Y562" s="17"/>
      <c r="Z562" s="17"/>
      <c r="AA562" s="17" t="s">
        <v>1116</v>
      </c>
    </row>
    <row r="563" spans="1:27" ht="60" customHeight="1" x14ac:dyDescent="0.2">
      <c r="A563" s="20" t="s">
        <v>1502</v>
      </c>
      <c r="B563" s="30" t="s">
        <v>1612</v>
      </c>
      <c r="C563" s="79" t="s">
        <v>1504</v>
      </c>
      <c r="D563" s="79" t="s">
        <v>1504</v>
      </c>
      <c r="E563" s="15">
        <v>2</v>
      </c>
      <c r="F563" s="60"/>
      <c r="G563" s="81" t="s">
        <v>1285</v>
      </c>
      <c r="H563" s="17" t="s">
        <v>206</v>
      </c>
      <c r="I563" s="17" t="s">
        <v>1690</v>
      </c>
      <c r="J563" s="17" t="s">
        <v>1290</v>
      </c>
      <c r="K563" s="86"/>
      <c r="L563" s="83"/>
      <c r="M563" s="83" t="str">
        <f t="shared" si="9"/>
        <v xml:space="preserve">. </v>
      </c>
      <c r="N563" s="19"/>
      <c r="O563" s="91"/>
      <c r="P563" s="19" t="s">
        <v>33</v>
      </c>
      <c r="Q563" s="88"/>
      <c r="R563" s="19" t="s">
        <v>146</v>
      </c>
      <c r="S563" s="88"/>
      <c r="T563" s="15"/>
      <c r="U563" s="91"/>
      <c r="V563" s="68" t="s">
        <v>209</v>
      </c>
      <c r="W563" s="86"/>
      <c r="X563" s="17"/>
      <c r="Y563" s="17"/>
      <c r="Z563" s="17"/>
      <c r="AA563" s="17" t="s">
        <v>1691</v>
      </c>
    </row>
    <row r="564" spans="1:27" ht="60" customHeight="1" x14ac:dyDescent="0.2">
      <c r="A564" s="20" t="s">
        <v>1502</v>
      </c>
      <c r="B564" s="30" t="s">
        <v>1612</v>
      </c>
      <c r="C564" s="79" t="s">
        <v>1504</v>
      </c>
      <c r="D564" s="79" t="s">
        <v>1504</v>
      </c>
      <c r="E564" s="15">
        <v>2</v>
      </c>
      <c r="F564" s="60"/>
      <c r="G564" s="81" t="s">
        <v>1285</v>
      </c>
      <c r="H564" s="17" t="s">
        <v>287</v>
      </c>
      <c r="I564" s="17" t="s">
        <v>1692</v>
      </c>
      <c r="J564" s="17" t="s">
        <v>1292</v>
      </c>
      <c r="K564" s="86"/>
      <c r="L564" s="83"/>
      <c r="M564" s="83" t="str">
        <f t="shared" si="9"/>
        <v xml:space="preserve">. </v>
      </c>
      <c r="N564" s="19"/>
      <c r="O564" s="91"/>
      <c r="P564" s="19" t="s">
        <v>33</v>
      </c>
      <c r="Q564" s="88"/>
      <c r="R564" s="19" t="s">
        <v>104</v>
      </c>
      <c r="S564" s="88"/>
      <c r="T564" s="15" t="s">
        <v>1293</v>
      </c>
      <c r="U564" s="91"/>
      <c r="V564" s="68"/>
      <c r="W564" s="86"/>
      <c r="X564" s="17"/>
      <c r="Y564" s="17"/>
      <c r="Z564" s="17"/>
      <c r="AA564" s="17" t="s">
        <v>1693</v>
      </c>
    </row>
    <row r="565" spans="1:27" ht="60" customHeight="1" x14ac:dyDescent="0.2">
      <c r="A565" s="20" t="s">
        <v>1502</v>
      </c>
      <c r="B565" s="30" t="s">
        <v>1612</v>
      </c>
      <c r="C565" s="79" t="s">
        <v>1504</v>
      </c>
      <c r="D565" s="79" t="s">
        <v>1504</v>
      </c>
      <c r="E565" s="15">
        <v>2</v>
      </c>
      <c r="F565" s="60"/>
      <c r="G565" s="81" t="s">
        <v>1285</v>
      </c>
      <c r="H565" s="17" t="s">
        <v>1294</v>
      </c>
      <c r="I565" s="17" t="s">
        <v>1694</v>
      </c>
      <c r="J565" s="17" t="s">
        <v>1296</v>
      </c>
      <c r="K565" s="86" t="s">
        <v>1695</v>
      </c>
      <c r="L565" s="83" t="s">
        <v>1696</v>
      </c>
      <c r="M565" s="83" t="str">
        <f t="shared" si="9"/>
        <v>MESSAGE - HEADER - INCIDENT 
. Incident information</v>
      </c>
      <c r="N565" s="19"/>
      <c r="O565" s="91"/>
      <c r="P565" s="19" t="s">
        <v>33</v>
      </c>
      <c r="Q565" s="91" t="s">
        <v>103</v>
      </c>
      <c r="R565" s="19" t="s">
        <v>305</v>
      </c>
      <c r="S565" s="91" t="s">
        <v>1107</v>
      </c>
      <c r="T565" s="15"/>
      <c r="U565" s="91"/>
      <c r="V565" s="68"/>
      <c r="W565" s="86"/>
      <c r="X565" s="17"/>
      <c r="Y565" s="17"/>
      <c r="Z565" s="17"/>
      <c r="AA565" s="17" t="s">
        <v>1628</v>
      </c>
    </row>
    <row r="566" spans="1:27" ht="60" customHeight="1" x14ac:dyDescent="0.2">
      <c r="A566" s="20" t="s">
        <v>1502</v>
      </c>
      <c r="B566" s="30" t="s">
        <v>1612</v>
      </c>
      <c r="C566" s="79" t="s">
        <v>1504</v>
      </c>
      <c r="D566" s="79" t="s">
        <v>1504</v>
      </c>
      <c r="E566" s="15">
        <v>3</v>
      </c>
      <c r="F566" s="60"/>
      <c r="G566" s="173" t="s">
        <v>1297</v>
      </c>
      <c r="H566" s="17"/>
      <c r="I566" s="17" t="s">
        <v>1697</v>
      </c>
      <c r="J566" s="17" t="s">
        <v>1299</v>
      </c>
      <c r="K566" s="87" t="s">
        <v>1698</v>
      </c>
      <c r="L566" s="87"/>
      <c r="M566" s="83" t="str">
        <f t="shared" si="9"/>
        <v xml:space="preserve">MESSAGE - EN ROUTE EVENT.INCIDENT. </v>
      </c>
      <c r="N566" s="68" t="s">
        <v>32</v>
      </c>
      <c r="O566" s="92" t="s">
        <v>32</v>
      </c>
      <c r="P566" s="68" t="s">
        <v>103</v>
      </c>
      <c r="Q566" s="92" t="s">
        <v>103</v>
      </c>
      <c r="R566" s="19"/>
      <c r="S566" s="91"/>
      <c r="T566" s="15"/>
      <c r="U566" s="91"/>
      <c r="V566" s="68"/>
      <c r="W566" s="86"/>
      <c r="X566" s="17"/>
      <c r="Y566" s="17"/>
      <c r="Z566" s="17"/>
      <c r="AA566" s="17" t="s">
        <v>1699</v>
      </c>
    </row>
    <row r="567" spans="1:27" ht="60" customHeight="1" x14ac:dyDescent="0.2">
      <c r="A567" s="20" t="s">
        <v>1502</v>
      </c>
      <c r="B567" s="30" t="s">
        <v>1612</v>
      </c>
      <c r="C567" s="79" t="s">
        <v>1504</v>
      </c>
      <c r="D567" s="79" t="s">
        <v>1504</v>
      </c>
      <c r="E567" s="15">
        <v>3</v>
      </c>
      <c r="F567" s="60"/>
      <c r="G567" s="81" t="s">
        <v>1297</v>
      </c>
      <c r="H567" s="17" t="s">
        <v>1300</v>
      </c>
      <c r="I567" s="17" t="s">
        <v>1700</v>
      </c>
      <c r="J567" s="17" t="s">
        <v>1302</v>
      </c>
      <c r="K567" s="86" t="s">
        <v>1695</v>
      </c>
      <c r="L567" s="83" t="s">
        <v>1701</v>
      </c>
      <c r="M567" s="83" t="str">
        <f t="shared" si="9"/>
        <v>MESSAGE - HEADER - INCIDENT 
. Endorsement date</v>
      </c>
      <c r="N567" s="19"/>
      <c r="O567" s="91"/>
      <c r="P567" s="19" t="s">
        <v>33</v>
      </c>
      <c r="Q567" s="91" t="s">
        <v>103</v>
      </c>
      <c r="R567" s="19" t="s">
        <v>79</v>
      </c>
      <c r="S567" s="91" t="s">
        <v>80</v>
      </c>
      <c r="T567" s="15"/>
      <c r="U567" s="91"/>
      <c r="V567" s="68" t="s">
        <v>81</v>
      </c>
      <c r="W567" s="86"/>
      <c r="X567" s="17"/>
      <c r="Y567" s="17"/>
      <c r="Z567" s="17"/>
      <c r="AA567" s="17" t="s">
        <v>230</v>
      </c>
    </row>
    <row r="568" spans="1:27" ht="60" customHeight="1" x14ac:dyDescent="0.2">
      <c r="A568" s="20" t="s">
        <v>1502</v>
      </c>
      <c r="B568" s="30" t="s">
        <v>1612</v>
      </c>
      <c r="C568" s="79" t="s">
        <v>1504</v>
      </c>
      <c r="D568" s="79" t="s">
        <v>1504</v>
      </c>
      <c r="E568" s="15">
        <v>3</v>
      </c>
      <c r="F568" s="60"/>
      <c r="G568" s="81" t="s">
        <v>1297</v>
      </c>
      <c r="H568" s="17" t="s">
        <v>1303</v>
      </c>
      <c r="I568" s="17" t="s">
        <v>1702</v>
      </c>
      <c r="J568" s="17" t="s">
        <v>1305</v>
      </c>
      <c r="K568" s="86" t="s">
        <v>1695</v>
      </c>
      <c r="L568" s="83" t="s">
        <v>1703</v>
      </c>
      <c r="M568" s="83" t="str">
        <f t="shared" si="9"/>
        <v>MESSAGE - HEADER - INCIDENT 
. Endorsement authority</v>
      </c>
      <c r="N568" s="19"/>
      <c r="O568" s="91"/>
      <c r="P568" s="19" t="s">
        <v>33</v>
      </c>
      <c r="Q568" s="91" t="s">
        <v>103</v>
      </c>
      <c r="R568" s="19" t="s">
        <v>68</v>
      </c>
      <c r="S568" s="91" t="s">
        <v>68</v>
      </c>
      <c r="T568" s="15"/>
      <c r="U568" s="91"/>
      <c r="V568" s="68"/>
      <c r="W568" s="86"/>
      <c r="X568" s="17"/>
      <c r="Y568" s="17"/>
      <c r="Z568" s="17"/>
      <c r="AA568" s="17" t="s">
        <v>1628</v>
      </c>
    </row>
    <row r="569" spans="1:27" ht="60" customHeight="1" x14ac:dyDescent="0.2">
      <c r="A569" s="20" t="s">
        <v>1502</v>
      </c>
      <c r="B569" s="30" t="s">
        <v>1612</v>
      </c>
      <c r="C569" s="79" t="s">
        <v>1504</v>
      </c>
      <c r="D569" s="79" t="s">
        <v>1504</v>
      </c>
      <c r="E569" s="15">
        <v>3</v>
      </c>
      <c r="F569" s="60"/>
      <c r="G569" s="81" t="s">
        <v>1297</v>
      </c>
      <c r="H569" s="17" t="s">
        <v>1306</v>
      </c>
      <c r="I569" s="17" t="s">
        <v>1704</v>
      </c>
      <c r="J569" s="17" t="s">
        <v>1308</v>
      </c>
      <c r="K569" s="86" t="s">
        <v>1695</v>
      </c>
      <c r="L569" s="83" t="s">
        <v>1705</v>
      </c>
      <c r="M569" s="83" t="str">
        <f t="shared" si="9"/>
        <v>MESSAGE - HEADER - INCIDENT 
. Endorsement place</v>
      </c>
      <c r="N569" s="19"/>
      <c r="O569" s="91"/>
      <c r="P569" s="19" t="s">
        <v>33</v>
      </c>
      <c r="Q569" s="91" t="s">
        <v>103</v>
      </c>
      <c r="R569" s="19" t="s">
        <v>68</v>
      </c>
      <c r="S569" s="91" t="s">
        <v>68</v>
      </c>
      <c r="T569" s="15"/>
      <c r="U569" s="91"/>
      <c r="V569" s="68"/>
      <c r="W569" s="86"/>
      <c r="X569" s="17"/>
      <c r="Y569" s="17"/>
      <c r="Z569" s="17"/>
      <c r="AA569" s="17" t="s">
        <v>1706</v>
      </c>
    </row>
    <row r="570" spans="1:27" ht="60" customHeight="1" x14ac:dyDescent="0.2">
      <c r="A570" s="20" t="s">
        <v>1502</v>
      </c>
      <c r="B570" s="30" t="s">
        <v>1612</v>
      </c>
      <c r="C570" s="79" t="s">
        <v>1504</v>
      </c>
      <c r="D570" s="79" t="s">
        <v>1504</v>
      </c>
      <c r="E570" s="15">
        <v>3</v>
      </c>
      <c r="F570" s="60"/>
      <c r="G570" s="81" t="s">
        <v>1297</v>
      </c>
      <c r="H570" s="17" t="s">
        <v>279</v>
      </c>
      <c r="I570" s="17" t="s">
        <v>1707</v>
      </c>
      <c r="J570" s="17" t="s">
        <v>1310</v>
      </c>
      <c r="K570" s="86" t="s">
        <v>1695</v>
      </c>
      <c r="L570" s="83" t="s">
        <v>1708</v>
      </c>
      <c r="M570" s="83" t="str">
        <f t="shared" si="9"/>
        <v>MESSAGE - HEADER - INCIDENT 
. Endorsement country</v>
      </c>
      <c r="N570" s="19"/>
      <c r="O570" s="91"/>
      <c r="P570" s="19" t="s">
        <v>33</v>
      </c>
      <c r="Q570" s="91" t="s">
        <v>103</v>
      </c>
      <c r="R570" s="19" t="s">
        <v>94</v>
      </c>
      <c r="S570" s="91" t="s">
        <v>94</v>
      </c>
      <c r="T570" s="15" t="s">
        <v>1311</v>
      </c>
      <c r="U570" s="91" t="s">
        <v>1311</v>
      </c>
      <c r="V570" s="68"/>
      <c r="W570" s="86"/>
      <c r="X570" s="17"/>
      <c r="Y570" s="17"/>
      <c r="Z570" s="17"/>
      <c r="AA570" s="17"/>
    </row>
    <row r="571" spans="1:27" ht="60" customHeight="1" x14ac:dyDescent="0.2">
      <c r="A571" s="20" t="s">
        <v>1502</v>
      </c>
      <c r="B571" s="30" t="s">
        <v>1612</v>
      </c>
      <c r="C571" s="79" t="s">
        <v>1504</v>
      </c>
      <c r="D571" s="79" t="s">
        <v>1504</v>
      </c>
      <c r="E571" s="15">
        <v>3</v>
      </c>
      <c r="F571" s="60"/>
      <c r="G571" s="173" t="s">
        <v>1312</v>
      </c>
      <c r="H571" s="17"/>
      <c r="I571" s="17" t="s">
        <v>1709</v>
      </c>
      <c r="J571" s="17" t="s">
        <v>1314</v>
      </c>
      <c r="K571" s="86"/>
      <c r="L571" s="83"/>
      <c r="M571" s="83" t="str">
        <f t="shared" si="9"/>
        <v xml:space="preserve">. </v>
      </c>
      <c r="N571" s="19" t="s">
        <v>32</v>
      </c>
      <c r="O571" s="91"/>
      <c r="P571" s="19" t="s">
        <v>33</v>
      </c>
      <c r="Q571" s="91"/>
      <c r="R571" s="19"/>
      <c r="S571" s="91"/>
      <c r="T571" s="15"/>
      <c r="U571" s="91"/>
      <c r="V571" s="68"/>
      <c r="W571" s="86"/>
      <c r="X571" s="17"/>
      <c r="Y571" s="17"/>
      <c r="Z571" s="17"/>
      <c r="AA571" s="17"/>
    </row>
    <row r="572" spans="1:27" ht="60" customHeight="1" x14ac:dyDescent="0.2">
      <c r="A572" s="20" t="s">
        <v>1502</v>
      </c>
      <c r="B572" s="28" t="s">
        <v>1612</v>
      </c>
      <c r="C572" s="79" t="s">
        <v>1504</v>
      </c>
      <c r="D572" s="79" t="s">
        <v>1504</v>
      </c>
      <c r="E572" s="15">
        <v>3</v>
      </c>
      <c r="F572" s="60"/>
      <c r="G572" s="201" t="s">
        <v>1312</v>
      </c>
      <c r="H572" s="61" t="s">
        <v>1315</v>
      </c>
      <c r="I572" s="17" t="s">
        <v>1710</v>
      </c>
      <c r="J572" s="17" t="s">
        <v>1317</v>
      </c>
      <c r="K572" s="86"/>
      <c r="L572" s="83"/>
      <c r="M572" s="83" t="str">
        <f t="shared" si="9"/>
        <v xml:space="preserve">. </v>
      </c>
      <c r="N572" s="19"/>
      <c r="O572" s="91"/>
      <c r="P572" s="19" t="s">
        <v>33</v>
      </c>
      <c r="Q572" s="91"/>
      <c r="R572" s="19" t="s">
        <v>134</v>
      </c>
      <c r="S572" s="91"/>
      <c r="T572" s="15" t="s">
        <v>1318</v>
      </c>
      <c r="U572" s="91"/>
      <c r="V572" s="68"/>
      <c r="W572" s="86"/>
      <c r="X572" s="17"/>
      <c r="Y572" s="17"/>
      <c r="Z572" s="17"/>
      <c r="AA572" s="17"/>
    </row>
    <row r="573" spans="1:27" ht="60" customHeight="1" x14ac:dyDescent="0.2">
      <c r="A573" s="20" t="s">
        <v>1502</v>
      </c>
      <c r="B573" s="30" t="s">
        <v>1612</v>
      </c>
      <c r="C573" s="79" t="s">
        <v>1504</v>
      </c>
      <c r="D573" s="79" t="s">
        <v>1504</v>
      </c>
      <c r="E573" s="15">
        <v>3</v>
      </c>
      <c r="F573" s="60"/>
      <c r="G573" s="81" t="s">
        <v>1312</v>
      </c>
      <c r="H573" s="17" t="s">
        <v>601</v>
      </c>
      <c r="I573" s="17" t="s">
        <v>1711</v>
      </c>
      <c r="J573" s="17" t="s">
        <v>1321</v>
      </c>
      <c r="K573" s="86"/>
      <c r="L573" s="83"/>
      <c r="M573" s="83" t="str">
        <f t="shared" si="9"/>
        <v xml:space="preserve">. </v>
      </c>
      <c r="N573" s="19"/>
      <c r="O573" s="91"/>
      <c r="P573" s="19" t="s">
        <v>66</v>
      </c>
      <c r="Q573" s="91"/>
      <c r="R573" s="19" t="s">
        <v>244</v>
      </c>
      <c r="S573" s="91"/>
      <c r="T573" s="15" t="s">
        <v>1322</v>
      </c>
      <c r="U573" s="91"/>
      <c r="V573" s="68" t="s">
        <v>1323</v>
      </c>
      <c r="W573" s="86"/>
      <c r="X573" s="17"/>
      <c r="Y573" s="17"/>
      <c r="Z573" s="17"/>
      <c r="AA573" s="17"/>
    </row>
    <row r="574" spans="1:27" ht="60" customHeight="1" x14ac:dyDescent="0.2">
      <c r="A574" s="20" t="s">
        <v>1502</v>
      </c>
      <c r="B574" s="30" t="s">
        <v>1612</v>
      </c>
      <c r="C574" s="79" t="s">
        <v>1504</v>
      </c>
      <c r="D574" s="79" t="s">
        <v>1504</v>
      </c>
      <c r="E574" s="15">
        <v>3</v>
      </c>
      <c r="F574" s="60"/>
      <c r="G574" s="81" t="s">
        <v>1312</v>
      </c>
      <c r="H574" s="17" t="s">
        <v>279</v>
      </c>
      <c r="I574" s="17" t="s">
        <v>1712</v>
      </c>
      <c r="J574" s="17" t="s">
        <v>1325</v>
      </c>
      <c r="K574" s="86" t="s">
        <v>1713</v>
      </c>
      <c r="L574" s="88" t="s">
        <v>282</v>
      </c>
      <c r="M574" s="83" t="str">
        <f t="shared" si="9"/>
        <v>MESSAGE - HEADER - EN ROOUT EVENT. Country code</v>
      </c>
      <c r="N574" s="19"/>
      <c r="O574" s="91"/>
      <c r="P574" s="19" t="s">
        <v>33</v>
      </c>
      <c r="Q574" s="91" t="s">
        <v>33</v>
      </c>
      <c r="R574" s="19" t="s">
        <v>94</v>
      </c>
      <c r="S574" s="91" t="s">
        <v>94</v>
      </c>
      <c r="T574" s="15" t="s">
        <v>1311</v>
      </c>
      <c r="U574" s="91" t="s">
        <v>1311</v>
      </c>
      <c r="V574" s="68"/>
      <c r="W574" s="86"/>
      <c r="X574" s="17"/>
      <c r="Y574" s="17"/>
      <c r="Z574" s="17"/>
      <c r="AA574" s="17" t="s">
        <v>1053</v>
      </c>
    </row>
    <row r="575" spans="1:27" ht="60" customHeight="1" x14ac:dyDescent="0.2">
      <c r="A575" s="20" t="s">
        <v>1502</v>
      </c>
      <c r="B575" s="30" t="s">
        <v>1612</v>
      </c>
      <c r="C575" s="79" t="s">
        <v>1504</v>
      </c>
      <c r="D575" s="79" t="s">
        <v>1504</v>
      </c>
      <c r="E575" s="15">
        <v>4</v>
      </c>
      <c r="F575" s="60"/>
      <c r="G575" s="173" t="s">
        <v>1326</v>
      </c>
      <c r="H575" s="17"/>
      <c r="I575" s="17" t="s">
        <v>1714</v>
      </c>
      <c r="J575" s="17" t="s">
        <v>1328</v>
      </c>
      <c r="K575" s="86"/>
      <c r="L575" s="83"/>
      <c r="M575" s="83" t="str">
        <f t="shared" si="9"/>
        <v xml:space="preserve">. </v>
      </c>
      <c r="N575" s="19" t="s">
        <v>32</v>
      </c>
      <c r="O575" s="91"/>
      <c r="P575" s="19" t="s">
        <v>66</v>
      </c>
      <c r="Q575" s="91"/>
      <c r="R575" s="19"/>
      <c r="S575" s="91"/>
      <c r="T575" s="15"/>
      <c r="U575" s="91"/>
      <c r="V575" s="68" t="s">
        <v>1323</v>
      </c>
      <c r="W575" s="86"/>
      <c r="X575" s="17"/>
      <c r="Y575" s="17"/>
      <c r="Z575" s="17"/>
      <c r="AA575" s="17"/>
    </row>
    <row r="576" spans="1:27" ht="60" customHeight="1" x14ac:dyDescent="0.2">
      <c r="A576" s="20" t="s">
        <v>1502</v>
      </c>
      <c r="B576" s="30" t="s">
        <v>1612</v>
      </c>
      <c r="C576" s="79" t="s">
        <v>1504</v>
      </c>
      <c r="D576" s="79" t="s">
        <v>1504</v>
      </c>
      <c r="E576" s="15">
        <v>4</v>
      </c>
      <c r="F576" s="60"/>
      <c r="G576" s="81" t="s">
        <v>1326</v>
      </c>
      <c r="H576" s="17" t="s">
        <v>1329</v>
      </c>
      <c r="I576" s="17" t="s">
        <v>1715</v>
      </c>
      <c r="J576" s="17" t="s">
        <v>1331</v>
      </c>
      <c r="K576" s="86"/>
      <c r="L576" s="83"/>
      <c r="M576" s="83" t="str">
        <f t="shared" si="9"/>
        <v xml:space="preserve">. </v>
      </c>
      <c r="N576" s="19"/>
      <c r="O576" s="91"/>
      <c r="P576" s="19" t="s">
        <v>33</v>
      </c>
      <c r="Q576" s="91"/>
      <c r="R576" s="19" t="s">
        <v>244</v>
      </c>
      <c r="S576" s="91"/>
      <c r="T576" s="15"/>
      <c r="U576" s="91"/>
      <c r="V576" s="68" t="s">
        <v>1332</v>
      </c>
      <c r="W576" s="86"/>
      <c r="X576" s="17"/>
      <c r="Y576" s="17"/>
      <c r="Z576" s="17"/>
      <c r="AA576" s="17" t="s">
        <v>1716</v>
      </c>
    </row>
    <row r="577" spans="1:27" ht="60" customHeight="1" x14ac:dyDescent="0.2">
      <c r="A577" s="20" t="s">
        <v>1502</v>
      </c>
      <c r="B577" s="30" t="s">
        <v>1612</v>
      </c>
      <c r="C577" s="79" t="s">
        <v>1504</v>
      </c>
      <c r="D577" s="79" t="s">
        <v>1504</v>
      </c>
      <c r="E577" s="15">
        <v>4</v>
      </c>
      <c r="F577" s="60"/>
      <c r="G577" s="81" t="s">
        <v>1326</v>
      </c>
      <c r="H577" s="17" t="s">
        <v>1333</v>
      </c>
      <c r="I577" s="17" t="s">
        <v>1717</v>
      </c>
      <c r="J577" s="17" t="s">
        <v>1335</v>
      </c>
      <c r="K577" s="86"/>
      <c r="L577" s="83"/>
      <c r="M577" s="83" t="str">
        <f t="shared" si="9"/>
        <v xml:space="preserve">. </v>
      </c>
      <c r="N577" s="19"/>
      <c r="O577" s="91"/>
      <c r="P577" s="19" t="s">
        <v>33</v>
      </c>
      <c r="Q577" s="91"/>
      <c r="R577" s="19" t="s">
        <v>244</v>
      </c>
      <c r="S577" s="91"/>
      <c r="T577" s="15"/>
      <c r="U577" s="91"/>
      <c r="V577" s="68" t="s">
        <v>1332</v>
      </c>
      <c r="W577" s="86"/>
      <c r="X577" s="17"/>
      <c r="Y577" s="17"/>
      <c r="Z577" s="17"/>
      <c r="AA577" s="17" t="s">
        <v>1529</v>
      </c>
    </row>
    <row r="578" spans="1:27" ht="60" customHeight="1" x14ac:dyDescent="0.2">
      <c r="A578" s="20" t="s">
        <v>1502</v>
      </c>
      <c r="B578" s="30" t="s">
        <v>1612</v>
      </c>
      <c r="C578" s="79" t="s">
        <v>1504</v>
      </c>
      <c r="D578" s="79" t="s">
        <v>1504</v>
      </c>
      <c r="E578" s="15">
        <v>4</v>
      </c>
      <c r="F578" s="60"/>
      <c r="G578" s="173" t="s">
        <v>745</v>
      </c>
      <c r="H578" s="17"/>
      <c r="I578" s="17" t="s">
        <v>1718</v>
      </c>
      <c r="J578" s="17" t="s">
        <v>263</v>
      </c>
      <c r="K578" s="86"/>
      <c r="L578" s="83"/>
      <c r="M578" s="83" t="str">
        <f t="shared" si="9"/>
        <v xml:space="preserve">. </v>
      </c>
      <c r="N578" s="19" t="s">
        <v>32</v>
      </c>
      <c r="O578" s="91"/>
      <c r="P578" s="19" t="s">
        <v>66</v>
      </c>
      <c r="Q578" s="91"/>
      <c r="R578" s="19"/>
      <c r="S578" s="91"/>
      <c r="T578" s="15"/>
      <c r="U578" s="91"/>
      <c r="V578" s="68" t="s">
        <v>1323</v>
      </c>
      <c r="W578" s="86"/>
      <c r="X578" s="17"/>
      <c r="Y578" s="17"/>
      <c r="Z578" s="17"/>
      <c r="AA578" s="17" t="s">
        <v>1555</v>
      </c>
    </row>
    <row r="579" spans="1:27" ht="60" customHeight="1" x14ac:dyDescent="0.2">
      <c r="A579" s="20" t="s">
        <v>1502</v>
      </c>
      <c r="B579" s="30" t="s">
        <v>1612</v>
      </c>
      <c r="C579" s="79" t="s">
        <v>1504</v>
      </c>
      <c r="D579" s="79" t="s">
        <v>1504</v>
      </c>
      <c r="E579" s="15">
        <v>4</v>
      </c>
      <c r="F579" s="60"/>
      <c r="G579" s="81" t="s">
        <v>745</v>
      </c>
      <c r="H579" s="17" t="s">
        <v>265</v>
      </c>
      <c r="I579" s="17" t="s">
        <v>1719</v>
      </c>
      <c r="J579" s="17" t="s">
        <v>267</v>
      </c>
      <c r="K579" s="86" t="s">
        <v>1713</v>
      </c>
      <c r="L579" s="83" t="s">
        <v>1306</v>
      </c>
      <c r="M579" s="83" t="str">
        <f t="shared" si="9"/>
        <v>MESSAGE - HEADER - EN ROOUT EVENT. Place</v>
      </c>
      <c r="N579" s="19"/>
      <c r="O579" s="91"/>
      <c r="P579" s="19" t="s">
        <v>33</v>
      </c>
      <c r="Q579" s="91" t="s">
        <v>33</v>
      </c>
      <c r="R579" s="19" t="s">
        <v>258</v>
      </c>
      <c r="S579" s="91" t="s">
        <v>68</v>
      </c>
      <c r="T579" s="15"/>
      <c r="U579" s="91"/>
      <c r="V579" s="68"/>
      <c r="W579" s="86"/>
      <c r="X579" s="17"/>
      <c r="Y579" s="17"/>
      <c r="Z579" s="17"/>
      <c r="AA579" s="17" t="s">
        <v>1555</v>
      </c>
    </row>
    <row r="580" spans="1:27" ht="60" customHeight="1" x14ac:dyDescent="0.2">
      <c r="A580" s="20" t="s">
        <v>1502</v>
      </c>
      <c r="B580" s="30" t="s">
        <v>1612</v>
      </c>
      <c r="C580" s="79" t="s">
        <v>1504</v>
      </c>
      <c r="D580" s="79" t="s">
        <v>1504</v>
      </c>
      <c r="E580" s="15">
        <v>4</v>
      </c>
      <c r="F580" s="60"/>
      <c r="G580" s="81" t="s">
        <v>745</v>
      </c>
      <c r="H580" s="17" t="s">
        <v>269</v>
      </c>
      <c r="I580" s="17" t="s">
        <v>1720</v>
      </c>
      <c r="J580" s="17" t="s">
        <v>271</v>
      </c>
      <c r="K580" s="86"/>
      <c r="L580" s="83"/>
      <c r="M580" s="83" t="str">
        <f t="shared" si="9"/>
        <v xml:space="preserve">. </v>
      </c>
      <c r="N580" s="19"/>
      <c r="O580" s="91"/>
      <c r="P580" s="19" t="s">
        <v>66</v>
      </c>
      <c r="Q580" s="91"/>
      <c r="R580" s="19" t="s">
        <v>244</v>
      </c>
      <c r="S580" s="91"/>
      <c r="T580" s="15"/>
      <c r="U580" s="91"/>
      <c r="V580" s="68" t="s">
        <v>1339</v>
      </c>
      <c r="W580" s="86"/>
      <c r="X580" s="17"/>
      <c r="Y580" s="17"/>
      <c r="Z580" s="17"/>
      <c r="AA580" s="17"/>
    </row>
    <row r="581" spans="1:27" ht="60" customHeight="1" x14ac:dyDescent="0.2">
      <c r="A581" s="20" t="s">
        <v>1502</v>
      </c>
      <c r="B581" s="30" t="s">
        <v>1612</v>
      </c>
      <c r="C581" s="79" t="s">
        <v>1504</v>
      </c>
      <c r="D581" s="79" t="s">
        <v>1504</v>
      </c>
      <c r="E581" s="15">
        <v>4</v>
      </c>
      <c r="F581" s="60"/>
      <c r="G581" s="81" t="s">
        <v>745</v>
      </c>
      <c r="H581" s="17" t="s">
        <v>276</v>
      </c>
      <c r="I581" s="17" t="s">
        <v>1721</v>
      </c>
      <c r="J581" s="17" t="s">
        <v>278</v>
      </c>
      <c r="K581" s="86" t="s">
        <v>1713</v>
      </c>
      <c r="L581" s="83" t="s">
        <v>1306</v>
      </c>
      <c r="M581" s="83" t="str">
        <f t="shared" si="9"/>
        <v>MESSAGE - HEADER - EN ROOUT EVENT. Place</v>
      </c>
      <c r="N581" s="19"/>
      <c r="O581" s="91"/>
      <c r="P581" s="19" t="s">
        <v>33</v>
      </c>
      <c r="Q581" s="91" t="s">
        <v>33</v>
      </c>
      <c r="R581" s="19" t="s">
        <v>68</v>
      </c>
      <c r="S581" s="91" t="s">
        <v>68</v>
      </c>
      <c r="T581" s="15"/>
      <c r="U581" s="91"/>
      <c r="V581" s="68"/>
      <c r="W581" s="86"/>
      <c r="X581" s="17"/>
      <c r="Y581" s="17"/>
      <c r="Z581" s="17"/>
      <c r="AA581" s="17" t="s">
        <v>1722</v>
      </c>
    </row>
    <row r="582" spans="1:27" ht="60" customHeight="1" x14ac:dyDescent="0.2">
      <c r="A582" s="20" t="s">
        <v>1502</v>
      </c>
      <c r="B582" s="30" t="s">
        <v>1612</v>
      </c>
      <c r="C582" s="79" t="s">
        <v>1504</v>
      </c>
      <c r="D582" s="79" t="s">
        <v>1504</v>
      </c>
      <c r="E582" s="15">
        <v>3</v>
      </c>
      <c r="F582" s="60"/>
      <c r="G582" s="173" t="s">
        <v>1341</v>
      </c>
      <c r="H582" s="17"/>
      <c r="I582" s="17" t="s">
        <v>1723</v>
      </c>
      <c r="J582" s="17" t="s">
        <v>461</v>
      </c>
      <c r="K582" s="86"/>
      <c r="L582" s="83"/>
      <c r="M582" s="83" t="str">
        <f t="shared" si="9"/>
        <v xml:space="preserve">. </v>
      </c>
      <c r="N582" s="19" t="s">
        <v>463</v>
      </c>
      <c r="O582" s="91"/>
      <c r="P582" s="19" t="s">
        <v>66</v>
      </c>
      <c r="Q582" s="91"/>
      <c r="R582" s="19"/>
      <c r="S582" s="91"/>
      <c r="T582" s="15"/>
      <c r="U582" s="91"/>
      <c r="V582" s="68" t="s">
        <v>1343</v>
      </c>
      <c r="W582" s="86" t="s">
        <v>1724</v>
      </c>
      <c r="X582" s="17"/>
      <c r="Y582" s="17"/>
      <c r="Z582" s="17"/>
      <c r="AA582" s="17"/>
    </row>
    <row r="583" spans="1:27" ht="60" customHeight="1" x14ac:dyDescent="0.2">
      <c r="A583" s="20" t="s">
        <v>1502</v>
      </c>
      <c r="B583" s="30" t="s">
        <v>1612</v>
      </c>
      <c r="C583" s="79" t="s">
        <v>1504</v>
      </c>
      <c r="D583" s="79" t="s">
        <v>1504</v>
      </c>
      <c r="E583" s="15">
        <v>3</v>
      </c>
      <c r="F583" s="60"/>
      <c r="G583" s="81" t="s">
        <v>1341</v>
      </c>
      <c r="H583" s="17" t="s">
        <v>206</v>
      </c>
      <c r="I583" s="17" t="s">
        <v>1725</v>
      </c>
      <c r="J583" s="17" t="s">
        <v>468</v>
      </c>
      <c r="K583" s="86"/>
      <c r="L583" s="83"/>
      <c r="M583" s="83" t="str">
        <f t="shared" si="9"/>
        <v xml:space="preserve">. </v>
      </c>
      <c r="N583" s="19"/>
      <c r="O583" s="91"/>
      <c r="P583" s="19" t="s">
        <v>33</v>
      </c>
      <c r="Q583" s="91"/>
      <c r="R583" s="19" t="s">
        <v>146</v>
      </c>
      <c r="S583" s="91"/>
      <c r="T583" s="15"/>
      <c r="U583" s="91"/>
      <c r="V583" s="68" t="s">
        <v>209</v>
      </c>
      <c r="W583" s="86" t="s">
        <v>209</v>
      </c>
      <c r="X583" s="17"/>
      <c r="Y583" s="17"/>
      <c r="Z583" s="17"/>
      <c r="AA583" s="17"/>
    </row>
    <row r="584" spans="1:27" ht="60" customHeight="1" x14ac:dyDescent="0.2">
      <c r="A584" s="20" t="s">
        <v>1502</v>
      </c>
      <c r="B584" s="30" t="s">
        <v>1612</v>
      </c>
      <c r="C584" s="79" t="s">
        <v>1504</v>
      </c>
      <c r="D584" s="79" t="s">
        <v>1504</v>
      </c>
      <c r="E584" s="15">
        <v>3</v>
      </c>
      <c r="F584" s="60"/>
      <c r="G584" s="81" t="s">
        <v>1341</v>
      </c>
      <c r="H584" s="17" t="s">
        <v>470</v>
      </c>
      <c r="I584" s="17" t="s">
        <v>1726</v>
      </c>
      <c r="J584" s="17" t="s">
        <v>472</v>
      </c>
      <c r="K584" s="86" t="s">
        <v>1727</v>
      </c>
      <c r="L584" s="83" t="s">
        <v>473</v>
      </c>
      <c r="M584" s="83" t="str">
        <f t="shared" si="9"/>
        <v>MESSAGE - HEADER - INCIDENT - CONTAINERS. Container number</v>
      </c>
      <c r="N584" s="19"/>
      <c r="O584" s="91"/>
      <c r="P584" s="19" t="s">
        <v>103</v>
      </c>
      <c r="Q584" s="91" t="s">
        <v>33</v>
      </c>
      <c r="R584" s="19" t="s">
        <v>244</v>
      </c>
      <c r="S584" s="91" t="s">
        <v>244</v>
      </c>
      <c r="T584" s="15"/>
      <c r="U584" s="91"/>
      <c r="V584" s="68" t="s">
        <v>1346</v>
      </c>
      <c r="W584" s="88"/>
      <c r="X584" s="17"/>
      <c r="Y584" s="17"/>
      <c r="Z584" s="17"/>
      <c r="AA584" s="17"/>
    </row>
    <row r="585" spans="1:27" ht="60" customHeight="1" x14ac:dyDescent="0.2">
      <c r="A585" s="20" t="s">
        <v>1502</v>
      </c>
      <c r="B585" s="30" t="s">
        <v>1612</v>
      </c>
      <c r="C585" s="79" t="s">
        <v>1504</v>
      </c>
      <c r="D585" s="79" t="s">
        <v>1504</v>
      </c>
      <c r="E585" s="15">
        <v>3</v>
      </c>
      <c r="F585" s="60"/>
      <c r="G585" s="81" t="s">
        <v>1341</v>
      </c>
      <c r="H585" s="17" t="s">
        <v>478</v>
      </c>
      <c r="I585" s="17" t="s">
        <v>1728</v>
      </c>
      <c r="J585" s="17" t="s">
        <v>480</v>
      </c>
      <c r="K585" s="86" t="s">
        <v>1729</v>
      </c>
      <c r="L585" s="83" t="s">
        <v>482</v>
      </c>
      <c r="M585" s="83" t="str">
        <f t="shared" si="9"/>
        <v>MESSAGE - HEADER - INCIDENT - SEALS INFO. Seals number</v>
      </c>
      <c r="N585" s="19"/>
      <c r="O585" s="91"/>
      <c r="P585" s="19" t="s">
        <v>66</v>
      </c>
      <c r="Q585" s="91" t="s">
        <v>33</v>
      </c>
      <c r="R585" s="19" t="s">
        <v>123</v>
      </c>
      <c r="S585" s="91" t="s">
        <v>483</v>
      </c>
      <c r="T585" s="15"/>
      <c r="U585" s="91"/>
      <c r="V585" s="68" t="s">
        <v>1348</v>
      </c>
      <c r="W585" s="86"/>
      <c r="X585" s="17"/>
      <c r="Y585" s="17"/>
      <c r="Z585" s="17"/>
      <c r="AA585" s="17" t="s">
        <v>47</v>
      </c>
    </row>
    <row r="586" spans="1:27" ht="60" customHeight="1" x14ac:dyDescent="0.2">
      <c r="A586" s="20" t="s">
        <v>1502</v>
      </c>
      <c r="B586" s="30" t="s">
        <v>1612</v>
      </c>
      <c r="C586" s="79" t="s">
        <v>1504</v>
      </c>
      <c r="D586" s="79" t="s">
        <v>1504</v>
      </c>
      <c r="E586" s="15">
        <v>4</v>
      </c>
      <c r="F586" s="60"/>
      <c r="G586" s="173" t="s">
        <v>1349</v>
      </c>
      <c r="H586" s="17"/>
      <c r="I586" s="17" t="s">
        <v>1730</v>
      </c>
      <c r="J586" s="17" t="s">
        <v>1351</v>
      </c>
      <c r="K586" s="86"/>
      <c r="L586" s="83"/>
      <c r="M586" s="83" t="str">
        <f t="shared" si="9"/>
        <v xml:space="preserve">. </v>
      </c>
      <c r="N586" s="19" t="s">
        <v>444</v>
      </c>
      <c r="O586" s="91"/>
      <c r="P586" s="19" t="s">
        <v>66</v>
      </c>
      <c r="Q586" s="91"/>
      <c r="R586" s="19"/>
      <c r="S586" s="91"/>
      <c r="T586" s="15"/>
      <c r="U586" s="91"/>
      <c r="V586" s="68" t="s">
        <v>1352</v>
      </c>
      <c r="W586" s="86"/>
      <c r="X586" s="17"/>
      <c r="Y586" s="17"/>
      <c r="Z586" s="17"/>
      <c r="AA586" s="17" t="s">
        <v>59</v>
      </c>
    </row>
    <row r="587" spans="1:27" ht="60" customHeight="1" x14ac:dyDescent="0.2">
      <c r="A587" s="20" t="s">
        <v>1502</v>
      </c>
      <c r="B587" s="30" t="s">
        <v>1612</v>
      </c>
      <c r="C587" s="79" t="s">
        <v>1504</v>
      </c>
      <c r="D587" s="79" t="s">
        <v>1504</v>
      </c>
      <c r="E587" s="15">
        <v>4</v>
      </c>
      <c r="F587" s="60"/>
      <c r="G587" s="81" t="s">
        <v>1349</v>
      </c>
      <c r="H587" s="17" t="s">
        <v>206</v>
      </c>
      <c r="I587" s="17" t="s">
        <v>1731</v>
      </c>
      <c r="J587" s="17" t="s">
        <v>1354</v>
      </c>
      <c r="K587" s="86"/>
      <c r="L587" s="83"/>
      <c r="M587" s="83" t="str">
        <f t="shared" si="9"/>
        <v xml:space="preserve">. </v>
      </c>
      <c r="N587" s="19"/>
      <c r="O587" s="91"/>
      <c r="P587" s="19" t="s">
        <v>33</v>
      </c>
      <c r="Q587" s="91"/>
      <c r="R587" s="19" t="s">
        <v>146</v>
      </c>
      <c r="S587" s="91"/>
      <c r="T587" s="15"/>
      <c r="U587" s="91"/>
      <c r="V587" s="68" t="s">
        <v>209</v>
      </c>
      <c r="W587" s="86"/>
      <c r="X587" s="17"/>
      <c r="Y587" s="17"/>
      <c r="Z587" s="17"/>
      <c r="AA587" s="17" t="s">
        <v>1513</v>
      </c>
    </row>
    <row r="588" spans="1:27" ht="60" customHeight="1" x14ac:dyDescent="0.2">
      <c r="A588" s="20" t="s">
        <v>1502</v>
      </c>
      <c r="B588" s="30" t="s">
        <v>1612</v>
      </c>
      <c r="C588" s="79" t="s">
        <v>1504</v>
      </c>
      <c r="D588" s="79" t="s">
        <v>1504</v>
      </c>
      <c r="E588" s="15">
        <v>4</v>
      </c>
      <c r="F588" s="60"/>
      <c r="G588" s="81" t="s">
        <v>1349</v>
      </c>
      <c r="H588" s="17" t="s">
        <v>393</v>
      </c>
      <c r="I588" s="17" t="s">
        <v>1732</v>
      </c>
      <c r="J588" s="17" t="s">
        <v>1356</v>
      </c>
      <c r="K588" s="86" t="s">
        <v>1733</v>
      </c>
      <c r="L588" s="83" t="s">
        <v>498</v>
      </c>
      <c r="M588" s="83" t="str">
        <f t="shared" si="9"/>
        <v>MESSAGE - HEADER - INCIDENT - SEALS INFO - SEALS ID. Seals identity</v>
      </c>
      <c r="N588" s="19"/>
      <c r="O588" s="91"/>
      <c r="P588" s="19" t="s">
        <v>33</v>
      </c>
      <c r="Q588" s="91" t="s">
        <v>33</v>
      </c>
      <c r="R588" s="19" t="s">
        <v>499</v>
      </c>
      <c r="S588" s="91" t="s">
        <v>499</v>
      </c>
      <c r="T588" s="15"/>
      <c r="U588" s="91"/>
      <c r="V588" s="68" t="s">
        <v>1734</v>
      </c>
      <c r="W588" s="86"/>
      <c r="X588" s="17"/>
      <c r="Y588" s="17"/>
      <c r="Z588" s="17"/>
      <c r="AA588" s="17"/>
    </row>
    <row r="589" spans="1:27" ht="60" customHeight="1" x14ac:dyDescent="0.2">
      <c r="A589" s="20" t="s">
        <v>1502</v>
      </c>
      <c r="B589" s="30" t="s">
        <v>1612</v>
      </c>
      <c r="C589" s="79" t="s">
        <v>1504</v>
      </c>
      <c r="D589" s="79" t="s">
        <v>1504</v>
      </c>
      <c r="E589" s="15">
        <v>4</v>
      </c>
      <c r="F589" s="60"/>
      <c r="G589" s="173" t="s">
        <v>1358</v>
      </c>
      <c r="H589" s="17"/>
      <c r="I589" s="17" t="s">
        <v>1735</v>
      </c>
      <c r="J589" s="17" t="s">
        <v>503</v>
      </c>
      <c r="K589" s="86"/>
      <c r="L589" s="83" t="s">
        <v>1736</v>
      </c>
      <c r="M589" s="83" t="str">
        <f t="shared" si="9"/>
        <v>. .</v>
      </c>
      <c r="N589" s="19" t="s">
        <v>463</v>
      </c>
      <c r="O589" s="91"/>
      <c r="P589" s="19" t="s">
        <v>103</v>
      </c>
      <c r="Q589" s="91"/>
      <c r="R589" s="19"/>
      <c r="S589" s="91"/>
      <c r="T589" s="15"/>
      <c r="U589" s="91"/>
      <c r="V589" s="68"/>
      <c r="W589" s="86"/>
      <c r="X589" s="17"/>
      <c r="Y589" s="17"/>
      <c r="Z589" s="17"/>
      <c r="AA589" s="17"/>
    </row>
    <row r="590" spans="1:27" ht="60" customHeight="1" x14ac:dyDescent="0.2">
      <c r="A590" s="20" t="s">
        <v>1502</v>
      </c>
      <c r="B590" s="30" t="s">
        <v>1612</v>
      </c>
      <c r="C590" s="79" t="s">
        <v>1504</v>
      </c>
      <c r="D590" s="79" t="s">
        <v>1504</v>
      </c>
      <c r="E590" s="15">
        <v>4</v>
      </c>
      <c r="F590" s="60"/>
      <c r="G590" s="81" t="s">
        <v>1358</v>
      </c>
      <c r="H590" s="17" t="s">
        <v>206</v>
      </c>
      <c r="I590" s="17" t="s">
        <v>1737</v>
      </c>
      <c r="J590" s="17" t="s">
        <v>508</v>
      </c>
      <c r="K590" s="86"/>
      <c r="L590" s="83"/>
      <c r="M590" s="83" t="str">
        <f t="shared" ref="M590:M645" si="10" xml:space="preserve"> CONCATENATE(K590,". ", L590)</f>
        <v xml:space="preserve">. </v>
      </c>
      <c r="N590" s="19"/>
      <c r="O590" s="91"/>
      <c r="P590" s="19" t="s">
        <v>33</v>
      </c>
      <c r="Q590" s="91"/>
      <c r="R590" s="19" t="s">
        <v>146</v>
      </c>
      <c r="S590" s="91"/>
      <c r="T590" s="15"/>
      <c r="U590" s="91"/>
      <c r="V590" s="68" t="s">
        <v>209</v>
      </c>
      <c r="W590" s="86"/>
      <c r="X590" s="17"/>
      <c r="Y590" s="17"/>
      <c r="Z590" s="17"/>
      <c r="AA590" s="17" t="s">
        <v>211</v>
      </c>
    </row>
    <row r="591" spans="1:27" ht="60" customHeight="1" x14ac:dyDescent="0.2">
      <c r="A591" s="20" t="s">
        <v>1502</v>
      </c>
      <c r="B591" s="30" t="s">
        <v>1612</v>
      </c>
      <c r="C591" s="79" t="s">
        <v>1504</v>
      </c>
      <c r="D591" s="79" t="s">
        <v>1504</v>
      </c>
      <c r="E591" s="15">
        <v>4</v>
      </c>
      <c r="F591" s="60"/>
      <c r="G591" s="81" t="s">
        <v>1358</v>
      </c>
      <c r="H591" s="17" t="s">
        <v>509</v>
      </c>
      <c r="I591" s="17" t="s">
        <v>1738</v>
      </c>
      <c r="J591" s="17" t="s">
        <v>511</v>
      </c>
      <c r="K591" s="86"/>
      <c r="L591" s="83"/>
      <c r="M591" s="83" t="str">
        <f t="shared" si="10"/>
        <v xml:space="preserve">. </v>
      </c>
      <c r="N591" s="19"/>
      <c r="O591" s="91"/>
      <c r="P591" s="19" t="s">
        <v>33</v>
      </c>
      <c r="Q591" s="91"/>
      <c r="R591" s="19" t="s">
        <v>146</v>
      </c>
      <c r="S591" s="91"/>
      <c r="T591" s="15"/>
      <c r="U591" s="91"/>
      <c r="V591" s="68" t="s">
        <v>512</v>
      </c>
      <c r="W591" s="86"/>
      <c r="X591" s="17"/>
      <c r="Y591" s="17"/>
      <c r="Z591" s="17"/>
      <c r="AA591" s="17"/>
    </row>
    <row r="592" spans="1:27" ht="60" customHeight="1" x14ac:dyDescent="0.2">
      <c r="A592" s="20" t="s">
        <v>1502</v>
      </c>
      <c r="B592" s="30" t="s">
        <v>1612</v>
      </c>
      <c r="C592" s="79" t="s">
        <v>1504</v>
      </c>
      <c r="D592" s="79" t="s">
        <v>1504</v>
      </c>
      <c r="E592" s="15">
        <v>3</v>
      </c>
      <c r="F592" s="60"/>
      <c r="G592" s="173" t="s">
        <v>1362</v>
      </c>
      <c r="H592" s="17"/>
      <c r="I592" s="17" t="s">
        <v>1739</v>
      </c>
      <c r="J592" s="17" t="s">
        <v>1364</v>
      </c>
      <c r="K592" s="86" t="s">
        <v>1740</v>
      </c>
      <c r="L592" s="83"/>
      <c r="M592" s="83" t="str">
        <f t="shared" si="10"/>
        <v xml:space="preserve">MESSAGE - INCIDENT - TRANSHIPMENT. </v>
      </c>
      <c r="N592" s="19" t="s">
        <v>32</v>
      </c>
      <c r="O592" s="91" t="s">
        <v>32</v>
      </c>
      <c r="P592" s="19" t="s">
        <v>103</v>
      </c>
      <c r="Q592" s="91" t="s">
        <v>103</v>
      </c>
      <c r="R592" s="19"/>
      <c r="S592" s="91"/>
      <c r="T592" s="15"/>
      <c r="U592" s="91"/>
      <c r="V592" s="68"/>
      <c r="W592" s="86"/>
      <c r="X592" s="17"/>
      <c r="Y592" s="17"/>
      <c r="Z592" s="17"/>
      <c r="AA592" s="17"/>
    </row>
    <row r="593" spans="1:27" ht="60" customHeight="1" x14ac:dyDescent="0.2">
      <c r="A593" s="20" t="s">
        <v>1502</v>
      </c>
      <c r="B593" s="30" t="s">
        <v>1612</v>
      </c>
      <c r="C593" s="79" t="s">
        <v>1504</v>
      </c>
      <c r="D593" s="79" t="s">
        <v>1504</v>
      </c>
      <c r="E593" s="15">
        <v>3</v>
      </c>
      <c r="F593" s="60"/>
      <c r="G593" s="81" t="s">
        <v>1362</v>
      </c>
      <c r="H593" s="17" t="s">
        <v>354</v>
      </c>
      <c r="I593" s="17" t="s">
        <v>1741</v>
      </c>
      <c r="J593" s="17" t="s">
        <v>1366</v>
      </c>
      <c r="K593" s="86"/>
      <c r="L593" s="83"/>
      <c r="M593" s="83" t="str">
        <f t="shared" si="10"/>
        <v xml:space="preserve">. </v>
      </c>
      <c r="N593" s="19"/>
      <c r="O593" s="91"/>
      <c r="P593" s="19" t="s">
        <v>33</v>
      </c>
      <c r="Q593" s="91"/>
      <c r="R593" s="19" t="s">
        <v>104</v>
      </c>
      <c r="S593" s="91"/>
      <c r="T593" s="15" t="s">
        <v>114</v>
      </c>
      <c r="U593" s="91" t="s">
        <v>1742</v>
      </c>
      <c r="V593" s="68" t="s">
        <v>1357</v>
      </c>
      <c r="W593" s="86"/>
      <c r="X593" s="17"/>
      <c r="Y593" s="17"/>
      <c r="Z593" s="17"/>
      <c r="AA593" s="17"/>
    </row>
    <row r="594" spans="1:27" ht="60" customHeight="1" x14ac:dyDescent="0.2">
      <c r="A594" s="20" t="s">
        <v>1502</v>
      </c>
      <c r="B594" s="30" t="s">
        <v>1612</v>
      </c>
      <c r="C594" s="79" t="s">
        <v>1504</v>
      </c>
      <c r="D594" s="79" t="s">
        <v>1504</v>
      </c>
      <c r="E594" s="15">
        <v>4</v>
      </c>
      <c r="F594" s="60"/>
      <c r="G594" s="173" t="s">
        <v>1367</v>
      </c>
      <c r="H594" s="17"/>
      <c r="I594" s="17" t="s">
        <v>1743</v>
      </c>
      <c r="J594" s="17" t="s">
        <v>1369</v>
      </c>
      <c r="K594" s="86"/>
      <c r="L594" s="83"/>
      <c r="M594" s="83" t="str">
        <f t="shared" si="10"/>
        <v xml:space="preserve">. </v>
      </c>
      <c r="N594" s="19" t="s">
        <v>32</v>
      </c>
      <c r="O594" s="91"/>
      <c r="P594" s="19" t="s">
        <v>66</v>
      </c>
      <c r="Q594" s="91"/>
      <c r="R594" s="19"/>
      <c r="S594" s="91"/>
      <c r="T594" s="15"/>
      <c r="U594" s="91"/>
      <c r="V594" s="68" t="s">
        <v>1370</v>
      </c>
      <c r="W594" s="86"/>
      <c r="X594" s="17"/>
      <c r="Y594" s="17"/>
      <c r="Z594" s="17"/>
      <c r="AA594" s="17"/>
    </row>
    <row r="595" spans="1:27" ht="60" customHeight="1" x14ac:dyDescent="0.2">
      <c r="A595" s="20" t="s">
        <v>1502</v>
      </c>
      <c r="B595" s="30" t="s">
        <v>1612</v>
      </c>
      <c r="C595" s="79" t="s">
        <v>1504</v>
      </c>
      <c r="D595" s="79" t="s">
        <v>1504</v>
      </c>
      <c r="E595" s="15">
        <v>4</v>
      </c>
      <c r="F595" s="60"/>
      <c r="G595" s="81" t="s">
        <v>1367</v>
      </c>
      <c r="H595" s="17" t="s">
        <v>523</v>
      </c>
      <c r="I595" s="17" t="s">
        <v>1744</v>
      </c>
      <c r="J595" s="17" t="s">
        <v>1372</v>
      </c>
      <c r="K595" s="86" t="s">
        <v>1740</v>
      </c>
      <c r="L595" s="83"/>
      <c r="M595" s="83" t="str">
        <f t="shared" si="10"/>
        <v xml:space="preserve">MESSAGE - INCIDENT - TRANSHIPMENT. </v>
      </c>
      <c r="N595" s="19"/>
      <c r="O595" s="91"/>
      <c r="P595" s="19" t="s">
        <v>33</v>
      </c>
      <c r="Q595" s="91"/>
      <c r="R595" s="19" t="s">
        <v>526</v>
      </c>
      <c r="S595" s="91"/>
      <c r="T595" s="15" t="s">
        <v>527</v>
      </c>
      <c r="U595" s="91"/>
      <c r="V595" s="68" t="s">
        <v>1357</v>
      </c>
      <c r="W595" s="86"/>
      <c r="X595" s="17"/>
      <c r="Y595" s="17"/>
      <c r="Z595" s="17"/>
      <c r="AA595" s="17"/>
    </row>
    <row r="596" spans="1:27" ht="60" customHeight="1" x14ac:dyDescent="0.2">
      <c r="A596" s="20" t="s">
        <v>1502</v>
      </c>
      <c r="B596" s="30" t="s">
        <v>1612</v>
      </c>
      <c r="C596" s="79" t="s">
        <v>1504</v>
      </c>
      <c r="D596" s="79" t="s">
        <v>1504</v>
      </c>
      <c r="E596" s="15">
        <v>4</v>
      </c>
      <c r="F596" s="60"/>
      <c r="G596" s="81" t="s">
        <v>1367</v>
      </c>
      <c r="H596" s="17" t="s">
        <v>240</v>
      </c>
      <c r="I596" s="17" t="s">
        <v>1745</v>
      </c>
      <c r="J596" s="17" t="s">
        <v>1374</v>
      </c>
      <c r="K596" s="86" t="s">
        <v>1740</v>
      </c>
      <c r="L596" s="83" t="s">
        <v>1746</v>
      </c>
      <c r="M596" s="83" t="str">
        <f t="shared" si="10"/>
        <v>MESSAGE - INCIDENT - TRANSHIPMENT. New transport means identity</v>
      </c>
      <c r="N596" s="19"/>
      <c r="O596" s="91"/>
      <c r="P596" s="19" t="s">
        <v>33</v>
      </c>
      <c r="Q596" s="91" t="s">
        <v>1747</v>
      </c>
      <c r="R596" s="19" t="s">
        <v>68</v>
      </c>
      <c r="S596" s="91" t="s">
        <v>534</v>
      </c>
      <c r="T596" s="15"/>
      <c r="U596" s="91"/>
      <c r="V596" s="68" t="s">
        <v>1357</v>
      </c>
      <c r="W596" s="86" t="s">
        <v>1748</v>
      </c>
      <c r="X596" s="17"/>
      <c r="Y596" s="17"/>
      <c r="Z596" s="17"/>
      <c r="AA596" s="17" t="s">
        <v>1615</v>
      </c>
    </row>
    <row r="597" spans="1:27" ht="60" customHeight="1" x14ac:dyDescent="0.2">
      <c r="A597" s="20" t="s">
        <v>1502</v>
      </c>
      <c r="B597" s="30" t="s">
        <v>1612</v>
      </c>
      <c r="C597" s="79" t="s">
        <v>1504</v>
      </c>
      <c r="D597" s="79" t="s">
        <v>1504</v>
      </c>
      <c r="E597" s="15">
        <v>4</v>
      </c>
      <c r="F597" s="60"/>
      <c r="G597" s="81" t="s">
        <v>1367</v>
      </c>
      <c r="H597" s="17" t="s">
        <v>539</v>
      </c>
      <c r="I597" s="17" t="s">
        <v>1749</v>
      </c>
      <c r="J597" s="17" t="s">
        <v>1376</v>
      </c>
      <c r="K597" s="86" t="s">
        <v>1740</v>
      </c>
      <c r="L597" s="83" t="s">
        <v>1750</v>
      </c>
      <c r="M597" s="83" t="str">
        <f t="shared" si="10"/>
        <v>MESSAGE - INCIDENT - TRANSHIPMENT. New transport means nationality</v>
      </c>
      <c r="N597" s="19"/>
      <c r="O597" s="91"/>
      <c r="P597" s="19" t="s">
        <v>33</v>
      </c>
      <c r="Q597" s="91" t="s">
        <v>103</v>
      </c>
      <c r="R597" s="19" t="s">
        <v>94</v>
      </c>
      <c r="S597" s="91" t="s">
        <v>94</v>
      </c>
      <c r="T597" s="15" t="s">
        <v>95</v>
      </c>
      <c r="U597" s="92" t="s">
        <v>95</v>
      </c>
      <c r="V597" s="68" t="s">
        <v>1357</v>
      </c>
      <c r="W597" s="86" t="s">
        <v>1748</v>
      </c>
      <c r="X597" s="17"/>
      <c r="Y597" s="17"/>
      <c r="Z597" s="17"/>
      <c r="AA597" s="17" t="s">
        <v>1513</v>
      </c>
    </row>
    <row r="598" spans="1:27" ht="60" customHeight="1" x14ac:dyDescent="0.2">
      <c r="A598" s="20" t="s">
        <v>1502</v>
      </c>
      <c r="B598" s="41" t="s">
        <v>1751</v>
      </c>
      <c r="C598" s="5" t="s">
        <v>1504</v>
      </c>
      <c r="D598" s="5" t="s">
        <v>1504</v>
      </c>
      <c r="E598" s="15">
        <v>1</v>
      </c>
      <c r="F598" s="8"/>
      <c r="G598" s="170" t="s">
        <v>29</v>
      </c>
      <c r="H598" s="69"/>
      <c r="I598" s="69" t="s">
        <v>1752</v>
      </c>
      <c r="J598" s="69" t="s">
        <v>29</v>
      </c>
      <c r="K598" s="84" t="s">
        <v>31</v>
      </c>
      <c r="L598" s="83"/>
      <c r="M598" s="83" t="str">
        <f t="shared" si="10"/>
        <v xml:space="preserve">MESSAGE - HEADER. </v>
      </c>
      <c r="N598" s="68" t="s">
        <v>32</v>
      </c>
      <c r="O598" s="91" t="s">
        <v>32</v>
      </c>
      <c r="P598" s="68" t="s">
        <v>33</v>
      </c>
      <c r="Q598" s="91" t="s">
        <v>33</v>
      </c>
      <c r="R598" s="68"/>
      <c r="S598" s="91"/>
      <c r="T598" s="68"/>
      <c r="U598" s="91"/>
      <c r="V598" s="68"/>
      <c r="W598" s="86"/>
      <c r="X598" s="17"/>
      <c r="Y598" s="17"/>
      <c r="Z598" s="17"/>
      <c r="AA598" s="17"/>
    </row>
    <row r="599" spans="1:27" ht="60" customHeight="1" x14ac:dyDescent="0.2">
      <c r="A599" s="20" t="s">
        <v>1502</v>
      </c>
      <c r="B599" s="41" t="s">
        <v>1751</v>
      </c>
      <c r="C599" s="5" t="s">
        <v>1504</v>
      </c>
      <c r="D599" s="5" t="s">
        <v>1504</v>
      </c>
      <c r="E599" s="15">
        <v>1</v>
      </c>
      <c r="F599" s="60" t="s">
        <v>39</v>
      </c>
      <c r="G599" s="161" t="s">
        <v>29</v>
      </c>
      <c r="H599" s="69" t="s">
        <v>40</v>
      </c>
      <c r="I599" s="69" t="s">
        <v>1753</v>
      </c>
      <c r="J599" s="69" t="s">
        <v>42</v>
      </c>
      <c r="K599" s="86" t="s">
        <v>31</v>
      </c>
      <c r="L599" s="83" t="s">
        <v>43</v>
      </c>
      <c r="M599" s="83" t="str">
        <f t="shared" si="10"/>
        <v>MESSAGE - HEADER. Document/reference number</v>
      </c>
      <c r="N599" s="68"/>
      <c r="O599" s="91"/>
      <c r="P599" s="68" t="s">
        <v>33</v>
      </c>
      <c r="Q599" s="91" t="s">
        <v>33</v>
      </c>
      <c r="R599" s="68" t="s">
        <v>44</v>
      </c>
      <c r="S599" s="91" t="s">
        <v>45</v>
      </c>
      <c r="T599" s="68"/>
      <c r="U599" s="91"/>
      <c r="V599" s="68"/>
      <c r="W599" s="86"/>
      <c r="X599" s="17"/>
      <c r="Y599" s="17"/>
      <c r="Z599" s="17"/>
      <c r="AA599" s="17"/>
    </row>
    <row r="600" spans="1:27" ht="60" customHeight="1" x14ac:dyDescent="0.2">
      <c r="A600" s="20" t="s">
        <v>1502</v>
      </c>
      <c r="B600" s="41" t="s">
        <v>1751</v>
      </c>
      <c r="C600" s="5" t="s">
        <v>1504</v>
      </c>
      <c r="D600" s="5" t="s">
        <v>1504</v>
      </c>
      <c r="E600" s="15">
        <v>1</v>
      </c>
      <c r="F600" s="60" t="s">
        <v>1754</v>
      </c>
      <c r="G600" s="161" t="s">
        <v>29</v>
      </c>
      <c r="H600" s="69" t="s">
        <v>1755</v>
      </c>
      <c r="I600" s="69" t="s">
        <v>1756</v>
      </c>
      <c r="J600" s="69" t="s">
        <v>1757</v>
      </c>
      <c r="K600" s="86" t="s">
        <v>31</v>
      </c>
      <c r="L600" s="86" t="s">
        <v>1755</v>
      </c>
      <c r="M600" s="83" t="str">
        <f t="shared" si="10"/>
        <v>MESSAGE - HEADER. Arrival rejection date</v>
      </c>
      <c r="N600" s="68"/>
      <c r="O600" s="91"/>
      <c r="P600" s="68" t="s">
        <v>33</v>
      </c>
      <c r="Q600" s="91" t="s">
        <v>33</v>
      </c>
      <c r="R600" s="68" t="s">
        <v>79</v>
      </c>
      <c r="S600" s="91" t="s">
        <v>80</v>
      </c>
      <c r="T600" s="68"/>
      <c r="U600" s="91"/>
      <c r="V600" s="68" t="s">
        <v>81</v>
      </c>
      <c r="W600" s="86"/>
      <c r="X600" s="17"/>
      <c r="Y600" s="17"/>
      <c r="Z600" s="17"/>
      <c r="AA600" s="17" t="s">
        <v>1053</v>
      </c>
    </row>
    <row r="601" spans="1:27" ht="60" customHeight="1" x14ac:dyDescent="0.2">
      <c r="A601" s="20" t="s">
        <v>1502</v>
      </c>
      <c r="B601" s="41" t="s">
        <v>1751</v>
      </c>
      <c r="C601" s="5" t="s">
        <v>1504</v>
      </c>
      <c r="D601" s="5" t="s">
        <v>1504</v>
      </c>
      <c r="E601" s="15">
        <v>1</v>
      </c>
      <c r="F601" s="60" t="s">
        <v>1758</v>
      </c>
      <c r="G601" s="161" t="s">
        <v>29</v>
      </c>
      <c r="H601" s="69" t="s">
        <v>1759</v>
      </c>
      <c r="I601" s="69" t="s">
        <v>1760</v>
      </c>
      <c r="J601" s="69" t="s">
        <v>1761</v>
      </c>
      <c r="K601" s="86" t="s">
        <v>31</v>
      </c>
      <c r="L601" s="83" t="s">
        <v>1759</v>
      </c>
      <c r="M601" s="83" t="str">
        <f t="shared" si="10"/>
        <v>MESSAGE - HEADER. Action to be taken</v>
      </c>
      <c r="N601" s="68"/>
      <c r="O601" s="91"/>
      <c r="P601" s="68" t="s">
        <v>103</v>
      </c>
      <c r="Q601" s="91" t="s">
        <v>103</v>
      </c>
      <c r="R601" s="68" t="s">
        <v>305</v>
      </c>
      <c r="S601" s="91" t="s">
        <v>1107</v>
      </c>
      <c r="T601" s="68"/>
      <c r="U601" s="91"/>
      <c r="V601" s="68" t="s">
        <v>348</v>
      </c>
      <c r="W601" s="86"/>
      <c r="X601" s="17"/>
      <c r="Y601" s="17"/>
      <c r="Z601" s="17"/>
      <c r="AA601" s="17"/>
    </row>
    <row r="602" spans="1:27" ht="60" customHeight="1" x14ac:dyDescent="0.2">
      <c r="A602" s="20" t="s">
        <v>1502</v>
      </c>
      <c r="B602" s="41" t="s">
        <v>1751</v>
      </c>
      <c r="C602" s="5" t="s">
        <v>1504</v>
      </c>
      <c r="D602" s="5" t="s">
        <v>1504</v>
      </c>
      <c r="E602" s="15">
        <v>1</v>
      </c>
      <c r="F602" s="60" t="s">
        <v>1762</v>
      </c>
      <c r="G602" s="161" t="s">
        <v>29</v>
      </c>
      <c r="H602" s="69" t="s">
        <v>1763</v>
      </c>
      <c r="I602" s="69" t="s">
        <v>1764</v>
      </c>
      <c r="J602" s="69" t="s">
        <v>1765</v>
      </c>
      <c r="K602" s="86" t="s">
        <v>31</v>
      </c>
      <c r="L602" s="83" t="s">
        <v>1763</v>
      </c>
      <c r="M602" s="83" t="str">
        <f t="shared" si="10"/>
        <v>MESSAGE - HEADER. Arrival rejection reason</v>
      </c>
      <c r="N602" s="68"/>
      <c r="O602" s="91"/>
      <c r="P602" s="68" t="s">
        <v>103</v>
      </c>
      <c r="Q602" s="91" t="s">
        <v>103</v>
      </c>
      <c r="R602" s="68" t="s">
        <v>305</v>
      </c>
      <c r="S602" s="91" t="s">
        <v>1107</v>
      </c>
      <c r="T602" s="68"/>
      <c r="U602" s="91"/>
      <c r="V602" s="68" t="s">
        <v>348</v>
      </c>
      <c r="W602" s="86"/>
      <c r="X602" s="17"/>
      <c r="Y602" s="17"/>
      <c r="Z602" s="17"/>
      <c r="AA602" s="17" t="s">
        <v>1766</v>
      </c>
    </row>
    <row r="603" spans="1:27" ht="60" customHeight="1" x14ac:dyDescent="0.2">
      <c r="A603" s="20" t="s">
        <v>1502</v>
      </c>
      <c r="B603" s="41" t="s">
        <v>1751</v>
      </c>
      <c r="C603" s="5" t="s">
        <v>1504</v>
      </c>
      <c r="D603" s="5" t="s">
        <v>1504</v>
      </c>
      <c r="E603" s="15">
        <v>1</v>
      </c>
      <c r="F603" s="60"/>
      <c r="G603" s="169" t="s">
        <v>1562</v>
      </c>
      <c r="H603" s="74"/>
      <c r="I603" s="74" t="s">
        <v>1767</v>
      </c>
      <c r="J603" s="74" t="s">
        <v>1562</v>
      </c>
      <c r="K603" s="86" t="s">
        <v>1564</v>
      </c>
      <c r="L603" s="83"/>
      <c r="M603" s="83" t="str">
        <f t="shared" si="10"/>
        <v xml:space="preserve">MESSAGE - FUNCTIONAL ERROR. </v>
      </c>
      <c r="N603" s="72" t="s">
        <v>316</v>
      </c>
      <c r="O603" s="91" t="s">
        <v>316</v>
      </c>
      <c r="P603" s="72" t="s">
        <v>33</v>
      </c>
      <c r="Q603" s="91" t="s">
        <v>66</v>
      </c>
      <c r="R603" s="72"/>
      <c r="S603" s="91"/>
      <c r="T603" s="72"/>
      <c r="U603" s="91"/>
      <c r="V603" s="68" t="s">
        <v>1565</v>
      </c>
      <c r="W603" s="86" t="s">
        <v>1566</v>
      </c>
      <c r="X603" s="17"/>
      <c r="Y603" s="17"/>
      <c r="Z603" s="17"/>
      <c r="AA603" s="17" t="s">
        <v>1768</v>
      </c>
    </row>
    <row r="604" spans="1:27" ht="60" customHeight="1" x14ac:dyDescent="0.2">
      <c r="A604" s="20" t="s">
        <v>1502</v>
      </c>
      <c r="B604" s="41" t="s">
        <v>1751</v>
      </c>
      <c r="C604" s="5" t="s">
        <v>1504</v>
      </c>
      <c r="D604" s="5" t="s">
        <v>1504</v>
      </c>
      <c r="E604" s="15">
        <v>1</v>
      </c>
      <c r="F604" s="60"/>
      <c r="G604" s="161" t="s">
        <v>1562</v>
      </c>
      <c r="H604" s="69" t="s">
        <v>206</v>
      </c>
      <c r="I604" s="69" t="s">
        <v>1769</v>
      </c>
      <c r="J604" s="69" t="s">
        <v>1568</v>
      </c>
      <c r="K604" s="86" t="s">
        <v>1128</v>
      </c>
      <c r="L604" s="83" t="s">
        <v>1128</v>
      </c>
      <c r="M604" s="83" t="str">
        <f t="shared" si="10"/>
        <v>x. x</v>
      </c>
      <c r="N604" s="68"/>
      <c r="O604" s="91"/>
      <c r="P604" s="68" t="s">
        <v>33</v>
      </c>
      <c r="Q604" s="91"/>
      <c r="R604" s="68" t="s">
        <v>146</v>
      </c>
      <c r="S604" s="91"/>
      <c r="T604" s="68"/>
      <c r="U604" s="91"/>
      <c r="V604" s="68" t="s">
        <v>209</v>
      </c>
      <c r="W604" s="86"/>
      <c r="X604" s="17"/>
      <c r="Y604" s="17"/>
      <c r="Z604" s="17"/>
      <c r="AA604" s="17" t="s">
        <v>1770</v>
      </c>
    </row>
    <row r="605" spans="1:27" ht="60" customHeight="1" x14ac:dyDescent="0.2">
      <c r="A605" s="20" t="s">
        <v>1502</v>
      </c>
      <c r="B605" s="41" t="s">
        <v>1751</v>
      </c>
      <c r="C605" s="5" t="s">
        <v>1504</v>
      </c>
      <c r="D605" s="5" t="s">
        <v>1504</v>
      </c>
      <c r="E605" s="82">
        <v>1</v>
      </c>
      <c r="F605" s="75" t="s">
        <v>1569</v>
      </c>
      <c r="G605" s="71" t="s">
        <v>1562</v>
      </c>
      <c r="H605" s="69" t="s">
        <v>1570</v>
      </c>
      <c r="I605" s="74" t="s">
        <v>1771</v>
      </c>
      <c r="J605" s="74" t="s">
        <v>1572</v>
      </c>
      <c r="K605" s="88" t="s">
        <v>1564</v>
      </c>
      <c r="L605" s="88" t="s">
        <v>1573</v>
      </c>
      <c r="M605" s="83" t="str">
        <f t="shared" si="10"/>
        <v>MESSAGE - FUNCTIONAL ERROR. Error type</v>
      </c>
      <c r="N605" s="72"/>
      <c r="O605" s="92"/>
      <c r="P605" s="72" t="s">
        <v>33</v>
      </c>
      <c r="Q605" s="92" t="s">
        <v>33</v>
      </c>
      <c r="R605" s="72" t="s">
        <v>526</v>
      </c>
      <c r="S605" s="92" t="s">
        <v>526</v>
      </c>
      <c r="T605" s="68" t="s">
        <v>1574</v>
      </c>
      <c r="U605" s="92" t="s">
        <v>1575</v>
      </c>
      <c r="V605" s="68"/>
      <c r="W605" s="83"/>
      <c r="X605" s="17"/>
      <c r="Y605" s="17"/>
      <c r="Z605" s="17"/>
      <c r="AA605" s="17" t="s">
        <v>1770</v>
      </c>
    </row>
    <row r="606" spans="1:27" ht="60" customHeight="1" x14ac:dyDescent="0.2">
      <c r="A606" s="20" t="s">
        <v>1502</v>
      </c>
      <c r="B606" s="41" t="s">
        <v>1751</v>
      </c>
      <c r="C606" s="5" t="s">
        <v>1504</v>
      </c>
      <c r="D606" s="5" t="s">
        <v>1504</v>
      </c>
      <c r="E606" s="82">
        <v>1</v>
      </c>
      <c r="F606" s="75" t="s">
        <v>1576</v>
      </c>
      <c r="G606" s="161" t="s">
        <v>1562</v>
      </c>
      <c r="H606" s="69" t="s">
        <v>1577</v>
      </c>
      <c r="I606" s="69" t="s">
        <v>1772</v>
      </c>
      <c r="J606" s="69" t="s">
        <v>1579</v>
      </c>
      <c r="K606" s="83" t="s">
        <v>1564</v>
      </c>
      <c r="L606" s="83" t="s">
        <v>1577</v>
      </c>
      <c r="M606" s="83" t="str">
        <f t="shared" si="10"/>
        <v>MESSAGE - FUNCTIONAL ERROR. Error pointer</v>
      </c>
      <c r="N606" s="68"/>
      <c r="O606" s="92"/>
      <c r="P606" s="68" t="s">
        <v>33</v>
      </c>
      <c r="Q606" s="92" t="s">
        <v>33</v>
      </c>
      <c r="R606" s="68" t="s">
        <v>1580</v>
      </c>
      <c r="S606" s="92" t="s">
        <v>1580</v>
      </c>
      <c r="T606" s="72"/>
      <c r="U606" s="92"/>
      <c r="V606" s="68"/>
      <c r="W606" s="83"/>
      <c r="X606" s="17"/>
      <c r="Y606" s="17"/>
      <c r="Z606" s="17"/>
      <c r="AA606" s="17"/>
    </row>
    <row r="607" spans="1:27" ht="60" customHeight="1" x14ac:dyDescent="0.2">
      <c r="A607" s="20" t="s">
        <v>1502</v>
      </c>
      <c r="B607" s="41" t="s">
        <v>1751</v>
      </c>
      <c r="C607" s="5" t="s">
        <v>1504</v>
      </c>
      <c r="D607" s="5" t="s">
        <v>1504</v>
      </c>
      <c r="E607" s="15">
        <v>1</v>
      </c>
      <c r="F607" s="60" t="s">
        <v>1581</v>
      </c>
      <c r="G607" s="161" t="s">
        <v>1562</v>
      </c>
      <c r="H607" s="69" t="s">
        <v>1582</v>
      </c>
      <c r="I607" s="69" t="s">
        <v>1773</v>
      </c>
      <c r="J607" s="69" t="s">
        <v>1584</v>
      </c>
      <c r="K607" s="83" t="s">
        <v>1564</v>
      </c>
      <c r="L607" s="83" t="s">
        <v>1582</v>
      </c>
      <c r="M607" s="83" t="str">
        <f t="shared" si="10"/>
        <v>MESSAGE - FUNCTIONAL ERROR. Error reason</v>
      </c>
      <c r="N607" s="68"/>
      <c r="O607" s="92"/>
      <c r="P607" s="68" t="s">
        <v>103</v>
      </c>
      <c r="Q607" s="92" t="s">
        <v>103</v>
      </c>
      <c r="R607" s="68" t="s">
        <v>1585</v>
      </c>
      <c r="S607" s="92" t="s">
        <v>1019</v>
      </c>
      <c r="T607" s="68"/>
      <c r="U607" s="92"/>
      <c r="V607" s="68"/>
      <c r="W607" s="83"/>
      <c r="X607" s="17"/>
      <c r="Y607" s="17"/>
      <c r="Z607" s="17"/>
      <c r="AA607" s="17" t="s">
        <v>1537</v>
      </c>
    </row>
    <row r="608" spans="1:27" ht="60" customHeight="1" x14ac:dyDescent="0.2">
      <c r="A608" s="20" t="s">
        <v>1502</v>
      </c>
      <c r="B608" s="41" t="s">
        <v>1751</v>
      </c>
      <c r="C608" s="5" t="s">
        <v>1504</v>
      </c>
      <c r="D608" s="5" t="s">
        <v>1504</v>
      </c>
      <c r="E608" s="15">
        <v>1</v>
      </c>
      <c r="F608" s="60" t="s">
        <v>1586</v>
      </c>
      <c r="G608" s="161" t="s">
        <v>1562</v>
      </c>
      <c r="H608" s="69" t="s">
        <v>1587</v>
      </c>
      <c r="I608" s="69" t="s">
        <v>1774</v>
      </c>
      <c r="J608" s="69" t="s">
        <v>1589</v>
      </c>
      <c r="K608" s="83" t="s">
        <v>1564</v>
      </c>
      <c r="L608" s="83" t="s">
        <v>1587</v>
      </c>
      <c r="M608" s="83" t="str">
        <f t="shared" si="10"/>
        <v>MESSAGE - FUNCTIONAL ERROR. Original attribute value</v>
      </c>
      <c r="N608" s="68"/>
      <c r="O608" s="92"/>
      <c r="P608" s="68" t="s">
        <v>103</v>
      </c>
      <c r="Q608" s="92" t="s">
        <v>103</v>
      </c>
      <c r="R608" s="68" t="s">
        <v>305</v>
      </c>
      <c r="S608" s="92" t="s">
        <v>1590</v>
      </c>
      <c r="T608" s="68"/>
      <c r="U608" s="92"/>
      <c r="V608" s="68"/>
      <c r="W608" s="83"/>
      <c r="X608" s="17"/>
      <c r="Y608" s="17"/>
      <c r="Z608" s="17"/>
      <c r="AA608" s="17"/>
    </row>
    <row r="609" spans="1:27" ht="60" customHeight="1" x14ac:dyDescent="0.2">
      <c r="A609" s="20" t="s">
        <v>1502</v>
      </c>
      <c r="B609" s="41" t="s">
        <v>1775</v>
      </c>
      <c r="C609" s="5" t="s">
        <v>1504</v>
      </c>
      <c r="D609" s="5" t="s">
        <v>1504</v>
      </c>
      <c r="E609" s="68">
        <v>1</v>
      </c>
      <c r="F609" s="66"/>
      <c r="G609" s="171" t="s">
        <v>29</v>
      </c>
      <c r="H609" s="73"/>
      <c r="I609" s="73" t="s">
        <v>1776</v>
      </c>
      <c r="J609" s="73" t="s">
        <v>29</v>
      </c>
      <c r="K609" s="85" t="s">
        <v>31</v>
      </c>
      <c r="L609" s="87"/>
      <c r="M609" s="83" t="str">
        <f t="shared" si="10"/>
        <v xml:space="preserve">MESSAGE - HEADER. </v>
      </c>
      <c r="N609" s="68" t="s">
        <v>32</v>
      </c>
      <c r="O609" s="92" t="s">
        <v>32</v>
      </c>
      <c r="P609" s="68" t="s">
        <v>33</v>
      </c>
      <c r="Q609" s="91" t="s">
        <v>33</v>
      </c>
      <c r="R609" s="68"/>
      <c r="S609" s="91"/>
      <c r="T609" s="68"/>
      <c r="U609" s="91"/>
      <c r="V609" s="68"/>
      <c r="W609" s="91"/>
      <c r="X609" s="17"/>
      <c r="Y609" s="17"/>
      <c r="Z609" s="17"/>
      <c r="AA609" s="17"/>
    </row>
    <row r="610" spans="1:27" ht="60" customHeight="1" x14ac:dyDescent="0.2">
      <c r="A610" s="20" t="s">
        <v>1502</v>
      </c>
      <c r="B610" s="41" t="s">
        <v>1775</v>
      </c>
      <c r="C610" s="5" t="s">
        <v>1504</v>
      </c>
      <c r="D610" s="5" t="s">
        <v>1504</v>
      </c>
      <c r="E610" s="68">
        <v>1</v>
      </c>
      <c r="F610" s="67" t="s">
        <v>39</v>
      </c>
      <c r="G610" s="126" t="s">
        <v>29</v>
      </c>
      <c r="H610" s="73" t="s">
        <v>40</v>
      </c>
      <c r="I610" s="73" t="s">
        <v>1777</v>
      </c>
      <c r="J610" s="73" t="s">
        <v>42</v>
      </c>
      <c r="K610" s="85" t="s">
        <v>31</v>
      </c>
      <c r="L610" s="87" t="s">
        <v>43</v>
      </c>
      <c r="M610" s="83" t="str">
        <f t="shared" si="10"/>
        <v>MESSAGE - HEADER. Document/reference number</v>
      </c>
      <c r="N610" s="68"/>
      <c r="O610" s="91"/>
      <c r="P610" s="68" t="s">
        <v>33</v>
      </c>
      <c r="Q610" s="91" t="s">
        <v>33</v>
      </c>
      <c r="R610" s="68" t="s">
        <v>44</v>
      </c>
      <c r="S610" s="91" t="s">
        <v>45</v>
      </c>
      <c r="T610" s="68"/>
      <c r="U610" s="91"/>
      <c r="V610" s="68"/>
      <c r="W610" s="91"/>
      <c r="X610" s="17"/>
      <c r="Y610" s="17"/>
      <c r="Z610" s="17"/>
      <c r="AA610" s="17"/>
    </row>
    <row r="611" spans="1:27" ht="60" customHeight="1" x14ac:dyDescent="0.2">
      <c r="A611" s="20" t="s">
        <v>1502</v>
      </c>
      <c r="B611" s="41" t="s">
        <v>1775</v>
      </c>
      <c r="C611" s="5" t="s">
        <v>1504</v>
      </c>
      <c r="D611" s="5" t="s">
        <v>1504</v>
      </c>
      <c r="E611" s="68">
        <v>1</v>
      </c>
      <c r="F611" s="67"/>
      <c r="G611" s="171" t="s">
        <v>1778</v>
      </c>
      <c r="H611" s="73"/>
      <c r="I611" s="73" t="s">
        <v>1779</v>
      </c>
      <c r="J611" s="73" t="s">
        <v>1778</v>
      </c>
      <c r="K611" s="85"/>
      <c r="L611" s="87"/>
      <c r="M611" s="83"/>
      <c r="N611" s="68" t="s">
        <v>32</v>
      </c>
      <c r="O611" s="91"/>
      <c r="P611" s="68" t="s">
        <v>33</v>
      </c>
      <c r="Q611" s="91"/>
      <c r="R611" s="68"/>
      <c r="S611" s="91"/>
      <c r="T611" s="68"/>
      <c r="U611" s="91"/>
      <c r="V611" s="68"/>
      <c r="W611" s="91"/>
      <c r="X611" s="17"/>
      <c r="Y611" s="17"/>
      <c r="Z611" s="17"/>
      <c r="AA611" s="17"/>
    </row>
    <row r="612" spans="1:27" ht="60" customHeight="1" x14ac:dyDescent="0.2">
      <c r="A612" s="20" t="s">
        <v>1502</v>
      </c>
      <c r="B612" s="41" t="s">
        <v>1775</v>
      </c>
      <c r="C612" s="5" t="s">
        <v>1504</v>
      </c>
      <c r="D612" s="5" t="s">
        <v>1504</v>
      </c>
      <c r="E612" s="68">
        <v>1</v>
      </c>
      <c r="F612" s="67" t="s">
        <v>1780</v>
      </c>
      <c r="G612" s="126" t="s">
        <v>1778</v>
      </c>
      <c r="H612" s="73" t="s">
        <v>1781</v>
      </c>
      <c r="I612" s="73" t="s">
        <v>1782</v>
      </c>
      <c r="J612" s="73" t="s">
        <v>1783</v>
      </c>
      <c r="K612" s="85" t="s">
        <v>31</v>
      </c>
      <c r="L612" s="87" t="s">
        <v>1784</v>
      </c>
      <c r="M612" s="83" t="str">
        <f t="shared" si="10"/>
        <v>MESSAGE - HEADER. Date of cancellation request</v>
      </c>
      <c r="N612" s="68"/>
      <c r="O612" s="91"/>
      <c r="P612" s="68" t="s">
        <v>66</v>
      </c>
      <c r="Q612" s="91" t="s">
        <v>66</v>
      </c>
      <c r="R612" s="68" t="s">
        <v>222</v>
      </c>
      <c r="S612" s="91" t="s">
        <v>80</v>
      </c>
      <c r="T612" s="68"/>
      <c r="U612" s="91"/>
      <c r="V612" s="68" t="s">
        <v>1785</v>
      </c>
      <c r="W612" s="91" t="s">
        <v>1786</v>
      </c>
      <c r="X612" s="17"/>
      <c r="Y612" s="17"/>
      <c r="Z612" s="17"/>
      <c r="AA612" s="17" t="s">
        <v>1770</v>
      </c>
    </row>
    <row r="613" spans="1:27" ht="60" customHeight="1" x14ac:dyDescent="0.2">
      <c r="A613" s="20" t="s">
        <v>1502</v>
      </c>
      <c r="B613" s="41" t="s">
        <v>1775</v>
      </c>
      <c r="C613" s="5" t="s">
        <v>1504</v>
      </c>
      <c r="D613" s="5" t="s">
        <v>1504</v>
      </c>
      <c r="E613" s="68">
        <v>1</v>
      </c>
      <c r="F613" s="67" t="s">
        <v>1787</v>
      </c>
      <c r="G613" s="126" t="s">
        <v>1778</v>
      </c>
      <c r="H613" s="73" t="s">
        <v>1788</v>
      </c>
      <c r="I613" s="73" t="s">
        <v>1789</v>
      </c>
      <c r="J613" s="73" t="s">
        <v>1790</v>
      </c>
      <c r="K613" s="85" t="s">
        <v>31</v>
      </c>
      <c r="L613" s="87" t="s">
        <v>1791</v>
      </c>
      <c r="M613" s="83" t="str">
        <f t="shared" si="10"/>
        <v>MESSAGE - HEADER. Date of cancellation decision</v>
      </c>
      <c r="N613" s="68"/>
      <c r="O613" s="91"/>
      <c r="P613" s="68" t="s">
        <v>33</v>
      </c>
      <c r="Q613" s="91" t="s">
        <v>66</v>
      </c>
      <c r="R613" s="68" t="s">
        <v>222</v>
      </c>
      <c r="S613" s="91" t="s">
        <v>80</v>
      </c>
      <c r="T613" s="68"/>
      <c r="U613" s="91"/>
      <c r="V613" s="68" t="s">
        <v>81</v>
      </c>
      <c r="W613" s="91"/>
      <c r="X613" s="17"/>
      <c r="Y613" s="17"/>
      <c r="Z613" s="17"/>
      <c r="AA613" s="17" t="s">
        <v>1770</v>
      </c>
    </row>
    <row r="614" spans="1:27" ht="60" customHeight="1" x14ac:dyDescent="0.2">
      <c r="A614" s="20" t="s">
        <v>1502</v>
      </c>
      <c r="B614" s="41" t="s">
        <v>1775</v>
      </c>
      <c r="C614" s="5" t="s">
        <v>1504</v>
      </c>
      <c r="D614" s="5" t="s">
        <v>1504</v>
      </c>
      <c r="E614" s="68">
        <v>1</v>
      </c>
      <c r="F614" s="67" t="s">
        <v>1792</v>
      </c>
      <c r="G614" s="126" t="s">
        <v>1778</v>
      </c>
      <c r="H614" s="73" t="s">
        <v>1793</v>
      </c>
      <c r="I614" s="73" t="s">
        <v>1794</v>
      </c>
      <c r="J614" s="73" t="s">
        <v>1795</v>
      </c>
      <c r="K614" s="85" t="s">
        <v>31</v>
      </c>
      <c r="L614" s="87" t="s">
        <v>1796</v>
      </c>
      <c r="M614" s="83" t="str">
        <f t="shared" si="10"/>
        <v>MESSAGE - HEADER. Cancellation decision</v>
      </c>
      <c r="N614" s="68"/>
      <c r="O614" s="91"/>
      <c r="P614" s="68" t="s">
        <v>66</v>
      </c>
      <c r="Q614" s="91" t="s">
        <v>66</v>
      </c>
      <c r="R614" s="68" t="s">
        <v>104</v>
      </c>
      <c r="S614" s="91" t="s">
        <v>104</v>
      </c>
      <c r="T614" s="68" t="s">
        <v>114</v>
      </c>
      <c r="U614" s="91" t="s">
        <v>114</v>
      </c>
      <c r="V614" s="68" t="s">
        <v>1797</v>
      </c>
      <c r="W614" s="91" t="s">
        <v>1798</v>
      </c>
      <c r="X614" s="17"/>
      <c r="Y614" s="17"/>
      <c r="Z614" s="17"/>
      <c r="AA614" s="17" t="s">
        <v>1770</v>
      </c>
    </row>
    <row r="615" spans="1:27" ht="60" customHeight="1" x14ac:dyDescent="0.2">
      <c r="A615" s="20" t="s">
        <v>1502</v>
      </c>
      <c r="B615" s="41" t="s">
        <v>1775</v>
      </c>
      <c r="C615" s="5" t="s">
        <v>1504</v>
      </c>
      <c r="D615" s="5" t="s">
        <v>1504</v>
      </c>
      <c r="E615" s="68">
        <v>1</v>
      </c>
      <c r="F615" s="67" t="s">
        <v>1799</v>
      </c>
      <c r="G615" s="126" t="s">
        <v>1778</v>
      </c>
      <c r="H615" s="73" t="s">
        <v>1800</v>
      </c>
      <c r="I615" s="73" t="s">
        <v>1801</v>
      </c>
      <c r="J615" s="73" t="s">
        <v>1802</v>
      </c>
      <c r="K615" s="85" t="s">
        <v>31</v>
      </c>
      <c r="L615" s="87" t="s">
        <v>1803</v>
      </c>
      <c r="M615" s="83" t="str">
        <f t="shared" si="10"/>
        <v>MESSAGE - HEADER. Cancellation initiated by customs</v>
      </c>
      <c r="N615" s="68"/>
      <c r="O615" s="91"/>
      <c r="P615" s="68" t="s">
        <v>33</v>
      </c>
      <c r="Q615" s="91" t="s">
        <v>33</v>
      </c>
      <c r="R615" s="68" t="s">
        <v>104</v>
      </c>
      <c r="S615" s="91" t="s">
        <v>104</v>
      </c>
      <c r="T615" s="68" t="s">
        <v>114</v>
      </c>
      <c r="U615" s="91" t="s">
        <v>114</v>
      </c>
      <c r="V615" s="68" t="s">
        <v>1804</v>
      </c>
      <c r="W615" s="91" t="s">
        <v>1805</v>
      </c>
      <c r="X615" s="17"/>
      <c r="Y615" s="17"/>
      <c r="Z615" s="17"/>
      <c r="AA615" s="17"/>
    </row>
    <row r="616" spans="1:27" ht="60" customHeight="1" x14ac:dyDescent="0.2">
      <c r="A616" s="20" t="s">
        <v>1502</v>
      </c>
      <c r="B616" s="41" t="s">
        <v>1775</v>
      </c>
      <c r="C616" s="5" t="s">
        <v>1504</v>
      </c>
      <c r="D616" s="5" t="s">
        <v>1504</v>
      </c>
      <c r="E616" s="68">
        <v>1</v>
      </c>
      <c r="F616" s="67" t="s">
        <v>1806</v>
      </c>
      <c r="G616" s="126" t="s">
        <v>1778</v>
      </c>
      <c r="H616" s="73" t="s">
        <v>1807</v>
      </c>
      <c r="I616" s="73" t="s">
        <v>1808</v>
      </c>
      <c r="J616" s="73" t="s">
        <v>1809</v>
      </c>
      <c r="K616" s="87" t="s">
        <v>31</v>
      </c>
      <c r="L616" s="87" t="s">
        <v>1810</v>
      </c>
      <c r="M616" s="83" t="str">
        <f t="shared" si="10"/>
        <v>MESSAGE - HEADER. Cancellation justification</v>
      </c>
      <c r="N616" s="68"/>
      <c r="O616" s="92"/>
      <c r="P616" s="68" t="s">
        <v>66</v>
      </c>
      <c r="Q616" s="92" t="s">
        <v>66</v>
      </c>
      <c r="R616" s="68" t="s">
        <v>305</v>
      </c>
      <c r="S616" s="92" t="s">
        <v>1107</v>
      </c>
      <c r="T616" s="68"/>
      <c r="U616" s="92"/>
      <c r="V616" s="68" t="s">
        <v>1811</v>
      </c>
      <c r="W616" s="92" t="s">
        <v>1812</v>
      </c>
      <c r="X616" s="17"/>
      <c r="Y616" s="17"/>
      <c r="Z616" s="17"/>
      <c r="AA616" s="17" t="s">
        <v>1722</v>
      </c>
    </row>
    <row r="617" spans="1:27" ht="60" customHeight="1" x14ac:dyDescent="0.2">
      <c r="A617" s="20" t="s">
        <v>1502</v>
      </c>
      <c r="B617" s="41" t="s">
        <v>1775</v>
      </c>
      <c r="C617" s="5" t="s">
        <v>1504</v>
      </c>
      <c r="D617" s="5" t="s">
        <v>1504</v>
      </c>
      <c r="E617" s="72">
        <v>1</v>
      </c>
      <c r="F617" s="67"/>
      <c r="G617" s="174" t="s">
        <v>176</v>
      </c>
      <c r="H617" s="76"/>
      <c r="I617" s="76" t="s">
        <v>1813</v>
      </c>
      <c r="J617" s="76" t="s">
        <v>176</v>
      </c>
      <c r="K617" s="86" t="s">
        <v>178</v>
      </c>
      <c r="L617" s="89"/>
      <c r="M617" s="83" t="str">
        <f t="shared" si="10"/>
        <v xml:space="preserve">MESSAGE - (DEPARTURE) CUSTOMS OFFICE. </v>
      </c>
      <c r="N617" s="68" t="s">
        <v>32</v>
      </c>
      <c r="O617" s="92" t="s">
        <v>32</v>
      </c>
      <c r="P617" s="68" t="s">
        <v>33</v>
      </c>
      <c r="Q617" s="92" t="s">
        <v>33</v>
      </c>
      <c r="R617" s="68"/>
      <c r="S617" s="92"/>
      <c r="T617" s="68"/>
      <c r="U617" s="92"/>
      <c r="V617" s="68"/>
      <c r="W617" s="92"/>
      <c r="X617" s="17"/>
      <c r="Y617" s="17"/>
      <c r="Z617" s="17"/>
      <c r="AA617" s="17"/>
    </row>
    <row r="618" spans="1:27" ht="60" customHeight="1" x14ac:dyDescent="0.2">
      <c r="A618" s="20" t="s">
        <v>1502</v>
      </c>
      <c r="B618" s="41" t="s">
        <v>1775</v>
      </c>
      <c r="C618" s="5" t="s">
        <v>1504</v>
      </c>
      <c r="D618" s="5" t="s">
        <v>1504</v>
      </c>
      <c r="E618" s="69">
        <v>1</v>
      </c>
      <c r="F618" s="60" t="s">
        <v>179</v>
      </c>
      <c r="G618" s="161" t="s">
        <v>176</v>
      </c>
      <c r="H618" s="69" t="s">
        <v>180</v>
      </c>
      <c r="I618" s="69" t="s">
        <v>1814</v>
      </c>
      <c r="J618" s="69" t="s">
        <v>182</v>
      </c>
      <c r="K618" s="86" t="s">
        <v>178</v>
      </c>
      <c r="L618" s="83" t="s">
        <v>180</v>
      </c>
      <c r="M618" s="83" t="str">
        <f t="shared" si="10"/>
        <v>MESSAGE - (DEPARTURE) CUSTOMS OFFICE. Reference number</v>
      </c>
      <c r="N618" s="69"/>
      <c r="O618" s="83"/>
      <c r="P618" s="68" t="s">
        <v>33</v>
      </c>
      <c r="Q618" s="92" t="s">
        <v>33</v>
      </c>
      <c r="R618" s="68" t="s">
        <v>183</v>
      </c>
      <c r="S618" s="92" t="s">
        <v>183</v>
      </c>
      <c r="T618" s="68" t="s">
        <v>1520</v>
      </c>
      <c r="U618" s="83"/>
      <c r="V618" s="68"/>
      <c r="W618" s="83"/>
      <c r="X618" s="17"/>
      <c r="Y618" s="17"/>
      <c r="Z618" s="17"/>
      <c r="AA618" s="17"/>
    </row>
    <row r="619" spans="1:27" ht="60" customHeight="1" x14ac:dyDescent="0.2">
      <c r="A619" s="20" t="s">
        <v>1502</v>
      </c>
      <c r="B619" s="41" t="s">
        <v>1775</v>
      </c>
      <c r="C619" s="5" t="s">
        <v>1504</v>
      </c>
      <c r="D619" s="5" t="s">
        <v>1504</v>
      </c>
      <c r="E619" s="72">
        <v>1</v>
      </c>
      <c r="F619" s="67" t="s">
        <v>1521</v>
      </c>
      <c r="G619" s="174" t="s">
        <v>236</v>
      </c>
      <c r="H619" s="76"/>
      <c r="I619" s="76" t="s">
        <v>1815</v>
      </c>
      <c r="J619" s="76" t="s">
        <v>236</v>
      </c>
      <c r="K619" s="89" t="s">
        <v>238</v>
      </c>
      <c r="L619" s="89"/>
      <c r="M619" s="83" t="str">
        <f t="shared" si="10"/>
        <v xml:space="preserve">MESSAGE - (PRINCIPAL) TRADER. </v>
      </c>
      <c r="N619" s="68" t="s">
        <v>32</v>
      </c>
      <c r="O619" s="92" t="s">
        <v>32</v>
      </c>
      <c r="P619" s="68" t="s">
        <v>33</v>
      </c>
      <c r="Q619" s="92" t="s">
        <v>33</v>
      </c>
      <c r="R619" s="68"/>
      <c r="S619" s="92"/>
      <c r="T619" s="68"/>
      <c r="U619" s="92"/>
      <c r="V619" s="68"/>
      <c r="W619" s="92"/>
      <c r="X619" s="17"/>
      <c r="Y619" s="17"/>
      <c r="Z619" s="17"/>
      <c r="AA619" s="17"/>
    </row>
    <row r="620" spans="1:27" ht="60" customHeight="1" x14ac:dyDescent="0.2">
      <c r="A620" s="20" t="s">
        <v>1502</v>
      </c>
      <c r="B620" s="41" t="s">
        <v>1775</v>
      </c>
      <c r="C620" s="5" t="s">
        <v>1504</v>
      </c>
      <c r="D620" s="5" t="s">
        <v>1504</v>
      </c>
      <c r="E620" s="72">
        <v>1</v>
      </c>
      <c r="F620" s="67" t="s">
        <v>239</v>
      </c>
      <c r="G620" s="163" t="s">
        <v>236</v>
      </c>
      <c r="H620" s="76" t="s">
        <v>240</v>
      </c>
      <c r="I620" s="76" t="s">
        <v>1816</v>
      </c>
      <c r="J620" s="76" t="s">
        <v>242</v>
      </c>
      <c r="K620" s="89" t="s">
        <v>238</v>
      </c>
      <c r="L620" s="89" t="s">
        <v>243</v>
      </c>
      <c r="M620" s="83" t="str">
        <f t="shared" si="10"/>
        <v>MESSAGE - (PRINCIPAL) TRADER. TIN</v>
      </c>
      <c r="N620" s="68"/>
      <c r="O620" s="92"/>
      <c r="P620" s="68" t="s">
        <v>33</v>
      </c>
      <c r="Q620" s="92" t="s">
        <v>103</v>
      </c>
      <c r="R620" s="68" t="s">
        <v>244</v>
      </c>
      <c r="S620" s="92" t="s">
        <v>244</v>
      </c>
      <c r="T620" s="68"/>
      <c r="U620" s="92"/>
      <c r="V620" s="68" t="s">
        <v>1525</v>
      </c>
      <c r="W620" s="92" t="s">
        <v>1817</v>
      </c>
      <c r="X620" s="17"/>
      <c r="Y620" s="17"/>
      <c r="Z620" s="17"/>
      <c r="AA620" s="17" t="s">
        <v>48</v>
      </c>
    </row>
    <row r="621" spans="1:27" ht="60" customHeight="1" x14ac:dyDescent="0.2">
      <c r="A621" s="20" t="s">
        <v>1502</v>
      </c>
      <c r="B621" s="41" t="s">
        <v>1775</v>
      </c>
      <c r="C621" s="5" t="s">
        <v>1504</v>
      </c>
      <c r="D621" s="5" t="s">
        <v>1504</v>
      </c>
      <c r="E621" s="72">
        <v>1</v>
      </c>
      <c r="F621" s="67" t="s">
        <v>247</v>
      </c>
      <c r="G621" s="163" t="s">
        <v>236</v>
      </c>
      <c r="H621" s="76" t="s">
        <v>248</v>
      </c>
      <c r="I621" s="76" t="s">
        <v>1818</v>
      </c>
      <c r="J621" s="76" t="s">
        <v>250</v>
      </c>
      <c r="K621" s="89" t="s">
        <v>238</v>
      </c>
      <c r="L621" s="89" t="s">
        <v>251</v>
      </c>
      <c r="M621" s="83" t="str">
        <f t="shared" si="10"/>
        <v>MESSAGE - (PRINCIPAL) TRADER. Holder ID TIR</v>
      </c>
      <c r="N621" s="68"/>
      <c r="O621" s="92"/>
      <c r="P621" s="68" t="s">
        <v>103</v>
      </c>
      <c r="Q621" s="92" t="s">
        <v>66</v>
      </c>
      <c r="R621" s="68" t="s">
        <v>244</v>
      </c>
      <c r="S621" s="92" t="s">
        <v>244</v>
      </c>
      <c r="T621" s="68"/>
      <c r="U621" s="92"/>
      <c r="V621" s="68" t="s">
        <v>81</v>
      </c>
      <c r="W621" s="92" t="s">
        <v>253</v>
      </c>
      <c r="X621" s="17"/>
      <c r="Y621" s="17"/>
      <c r="Z621" s="17"/>
      <c r="AA621" s="17" t="s">
        <v>1819</v>
      </c>
    </row>
    <row r="622" spans="1:27" ht="60" customHeight="1" x14ac:dyDescent="0.2">
      <c r="A622" s="20" t="s">
        <v>1502</v>
      </c>
      <c r="B622" s="41" t="s">
        <v>1775</v>
      </c>
      <c r="C622" s="5" t="s">
        <v>1504</v>
      </c>
      <c r="D622" s="5" t="s">
        <v>1504</v>
      </c>
      <c r="E622" s="72">
        <v>1</v>
      </c>
      <c r="F622" s="67"/>
      <c r="G622" s="163" t="s">
        <v>236</v>
      </c>
      <c r="H622" s="76" t="s">
        <v>255</v>
      </c>
      <c r="I622" s="76" t="s">
        <v>1820</v>
      </c>
      <c r="J622" s="76" t="s">
        <v>257</v>
      </c>
      <c r="K622" s="89" t="s">
        <v>238</v>
      </c>
      <c r="L622" s="89" t="s">
        <v>255</v>
      </c>
      <c r="M622" s="83" t="str">
        <f t="shared" si="10"/>
        <v>MESSAGE - (PRINCIPAL) TRADER. Name</v>
      </c>
      <c r="N622" s="68"/>
      <c r="O622" s="92"/>
      <c r="P622" s="68" t="s">
        <v>66</v>
      </c>
      <c r="Q622" s="92" t="s">
        <v>66</v>
      </c>
      <c r="R622" s="68" t="s">
        <v>258</v>
      </c>
      <c r="S622" s="92" t="s">
        <v>68</v>
      </c>
      <c r="T622" s="68"/>
      <c r="U622" s="92"/>
      <c r="V622" s="68" t="s">
        <v>1531</v>
      </c>
      <c r="W622" s="92" t="s">
        <v>1532</v>
      </c>
      <c r="X622" s="17"/>
      <c r="Y622" s="17"/>
      <c r="Z622" s="17"/>
      <c r="AA622" s="17"/>
    </row>
    <row r="623" spans="1:27" ht="60" customHeight="1" x14ac:dyDescent="0.2">
      <c r="A623" s="20" t="s">
        <v>1502</v>
      </c>
      <c r="B623" s="41" t="s">
        <v>1775</v>
      </c>
      <c r="C623" s="5" t="s">
        <v>1504</v>
      </c>
      <c r="D623" s="5" t="s">
        <v>1504</v>
      </c>
      <c r="E623" s="72">
        <v>2</v>
      </c>
      <c r="F623" s="67"/>
      <c r="G623" s="211" t="s">
        <v>261</v>
      </c>
      <c r="H623" s="76"/>
      <c r="I623" s="76" t="s">
        <v>1821</v>
      </c>
      <c r="J623" s="76" t="s">
        <v>263</v>
      </c>
      <c r="K623" s="89" t="s">
        <v>1128</v>
      </c>
      <c r="L623" s="89" t="s">
        <v>1128</v>
      </c>
      <c r="M623" s="83" t="str">
        <f t="shared" si="10"/>
        <v>x. x</v>
      </c>
      <c r="N623" s="68" t="s">
        <v>32</v>
      </c>
      <c r="O623" s="92"/>
      <c r="P623" s="68" t="s">
        <v>66</v>
      </c>
      <c r="Q623" s="92"/>
      <c r="R623" s="68"/>
      <c r="S623" s="92"/>
      <c r="T623" s="68"/>
      <c r="U623" s="92"/>
      <c r="V623" s="68" t="s">
        <v>1531</v>
      </c>
      <c r="W623" s="92"/>
      <c r="X623" s="17"/>
      <c r="Y623" s="17"/>
      <c r="Z623" s="17"/>
      <c r="AA623" s="17"/>
    </row>
    <row r="624" spans="1:27" ht="60" customHeight="1" x14ac:dyDescent="0.2">
      <c r="A624" s="20" t="s">
        <v>1502</v>
      </c>
      <c r="B624" s="41" t="s">
        <v>1775</v>
      </c>
      <c r="C624" s="5" t="s">
        <v>1504</v>
      </c>
      <c r="D624" s="5" t="s">
        <v>1504</v>
      </c>
      <c r="E624" s="72">
        <v>2</v>
      </c>
      <c r="F624" s="67"/>
      <c r="G624" s="210" t="s">
        <v>261</v>
      </c>
      <c r="H624" s="76" t="s">
        <v>265</v>
      </c>
      <c r="I624" s="76" t="s">
        <v>1822</v>
      </c>
      <c r="J624" s="76" t="s">
        <v>267</v>
      </c>
      <c r="K624" s="83" t="s">
        <v>1523</v>
      </c>
      <c r="L624" s="89" t="s">
        <v>265</v>
      </c>
      <c r="M624" s="83" t="str">
        <f t="shared" si="10"/>
        <v>MESSGE - (PRINCIPAL) TRADER. Street and number</v>
      </c>
      <c r="N624" s="68"/>
      <c r="O624" s="92"/>
      <c r="P624" s="68" t="s">
        <v>33</v>
      </c>
      <c r="Q624" s="92" t="s">
        <v>66</v>
      </c>
      <c r="R624" s="68" t="s">
        <v>258</v>
      </c>
      <c r="S624" s="92" t="s">
        <v>68</v>
      </c>
      <c r="T624" s="68"/>
      <c r="U624" s="92"/>
      <c r="V624" s="68"/>
      <c r="W624" s="92" t="s">
        <v>1532</v>
      </c>
      <c r="X624" s="17"/>
      <c r="Y624" s="17"/>
      <c r="Z624" s="17"/>
      <c r="AA624" s="17"/>
    </row>
    <row r="625" spans="1:27" ht="60" customHeight="1" x14ac:dyDescent="0.2">
      <c r="A625" s="20" t="s">
        <v>1502</v>
      </c>
      <c r="B625" s="41" t="s">
        <v>1775</v>
      </c>
      <c r="C625" s="5" t="s">
        <v>1504</v>
      </c>
      <c r="D625" s="5" t="s">
        <v>1504</v>
      </c>
      <c r="E625" s="72">
        <v>2</v>
      </c>
      <c r="F625" s="67"/>
      <c r="G625" s="210" t="s">
        <v>261</v>
      </c>
      <c r="H625" s="76" t="s">
        <v>269</v>
      </c>
      <c r="I625" s="76" t="s">
        <v>1823</v>
      </c>
      <c r="J625" s="76" t="s">
        <v>271</v>
      </c>
      <c r="K625" s="83" t="s">
        <v>1523</v>
      </c>
      <c r="L625" s="89" t="s">
        <v>862</v>
      </c>
      <c r="M625" s="83" t="str">
        <f t="shared" si="10"/>
        <v>MESSGE - (PRINCIPAL) TRADER. Postal code</v>
      </c>
      <c r="N625" s="68"/>
      <c r="O625" s="92"/>
      <c r="P625" s="68" t="s">
        <v>66</v>
      </c>
      <c r="Q625" s="92" t="s">
        <v>66</v>
      </c>
      <c r="R625" s="68" t="s">
        <v>244</v>
      </c>
      <c r="S625" s="92" t="s">
        <v>54</v>
      </c>
      <c r="T625" s="68"/>
      <c r="U625" s="92"/>
      <c r="V625" s="68" t="s">
        <v>1339</v>
      </c>
      <c r="W625" s="92" t="s">
        <v>1532</v>
      </c>
      <c r="X625" s="17"/>
      <c r="Y625" s="17"/>
      <c r="Z625" s="17"/>
      <c r="AA625" s="17" t="s">
        <v>1053</v>
      </c>
    </row>
    <row r="626" spans="1:27" ht="60" customHeight="1" x14ac:dyDescent="0.2">
      <c r="A626" s="20" t="s">
        <v>1502</v>
      </c>
      <c r="B626" s="41" t="s">
        <v>1775</v>
      </c>
      <c r="C626" s="5" t="s">
        <v>1504</v>
      </c>
      <c r="D626" s="5" t="s">
        <v>1504</v>
      </c>
      <c r="E626" s="72">
        <v>2</v>
      </c>
      <c r="F626" s="67"/>
      <c r="G626" s="180" t="s">
        <v>261</v>
      </c>
      <c r="H626" s="73" t="s">
        <v>276</v>
      </c>
      <c r="I626" s="76" t="s">
        <v>1824</v>
      </c>
      <c r="J626" s="73" t="s">
        <v>278</v>
      </c>
      <c r="K626" s="83" t="s">
        <v>1523</v>
      </c>
      <c r="L626" s="87" t="s">
        <v>276</v>
      </c>
      <c r="M626" s="83" t="str">
        <f t="shared" si="10"/>
        <v>MESSGE - (PRINCIPAL) TRADER. City</v>
      </c>
      <c r="N626" s="68"/>
      <c r="O626" s="92"/>
      <c r="P626" s="68" t="s">
        <v>33</v>
      </c>
      <c r="Q626" s="92" t="s">
        <v>66</v>
      </c>
      <c r="R626" s="68" t="s">
        <v>68</v>
      </c>
      <c r="S626" s="92" t="s">
        <v>68</v>
      </c>
      <c r="T626" s="68"/>
      <c r="U626" s="92"/>
      <c r="V626" s="68"/>
      <c r="W626" s="92" t="s">
        <v>1532</v>
      </c>
      <c r="X626" s="17"/>
      <c r="Y626" s="17"/>
      <c r="Z626" s="17"/>
      <c r="AA626" s="17" t="s">
        <v>1048</v>
      </c>
    </row>
    <row r="627" spans="1:27" ht="60" customHeight="1" x14ac:dyDescent="0.2">
      <c r="A627" s="20" t="s">
        <v>1502</v>
      </c>
      <c r="B627" s="41" t="s">
        <v>1775</v>
      </c>
      <c r="C627" s="5" t="s">
        <v>1504</v>
      </c>
      <c r="D627" s="5" t="s">
        <v>1504</v>
      </c>
      <c r="E627" s="68">
        <v>2</v>
      </c>
      <c r="F627" s="67"/>
      <c r="G627" s="180" t="s">
        <v>261</v>
      </c>
      <c r="H627" s="73" t="s">
        <v>279</v>
      </c>
      <c r="I627" s="73" t="s">
        <v>1825</v>
      </c>
      <c r="J627" s="73" t="s">
        <v>281</v>
      </c>
      <c r="K627" s="83" t="s">
        <v>1523</v>
      </c>
      <c r="L627" s="87" t="s">
        <v>282</v>
      </c>
      <c r="M627" s="83" t="str">
        <f t="shared" si="10"/>
        <v>MESSGE - (PRINCIPAL) TRADER. Country code</v>
      </c>
      <c r="N627" s="68"/>
      <c r="O627" s="92"/>
      <c r="P627" s="68" t="s">
        <v>33</v>
      </c>
      <c r="Q627" s="92" t="s">
        <v>66</v>
      </c>
      <c r="R627" s="68" t="s">
        <v>94</v>
      </c>
      <c r="S627" s="92" t="s">
        <v>94</v>
      </c>
      <c r="T627" s="68" t="s">
        <v>95</v>
      </c>
      <c r="U627" s="92" t="s">
        <v>95</v>
      </c>
      <c r="V627" s="68"/>
      <c r="W627" s="92" t="s">
        <v>1532</v>
      </c>
      <c r="X627" s="17"/>
      <c r="Y627" s="17"/>
      <c r="Z627" s="17"/>
      <c r="AA627" s="17" t="s">
        <v>1053</v>
      </c>
    </row>
    <row r="628" spans="1:27" ht="60" customHeight="1" x14ac:dyDescent="0.2">
      <c r="A628" s="20" t="s">
        <v>26</v>
      </c>
      <c r="B628" s="41" t="s">
        <v>1826</v>
      </c>
      <c r="C628" s="32" t="s">
        <v>28</v>
      </c>
      <c r="D628" s="80" t="s">
        <v>28</v>
      </c>
      <c r="E628" s="15">
        <v>1</v>
      </c>
      <c r="F628" s="77"/>
      <c r="G628" s="171" t="s">
        <v>29</v>
      </c>
      <c r="H628" s="73"/>
      <c r="I628" s="73" t="s">
        <v>1827</v>
      </c>
      <c r="J628" s="73" t="s">
        <v>29</v>
      </c>
      <c r="K628" s="90" t="s">
        <v>31</v>
      </c>
      <c r="L628" s="87"/>
      <c r="M628" s="83" t="str">
        <f t="shared" si="10"/>
        <v xml:space="preserve">MESSAGE - HEADER. </v>
      </c>
      <c r="N628" s="68" t="s">
        <v>32</v>
      </c>
      <c r="O628" s="92" t="s">
        <v>32</v>
      </c>
      <c r="P628" s="68" t="s">
        <v>33</v>
      </c>
      <c r="Q628" s="91" t="s">
        <v>33</v>
      </c>
      <c r="R628" s="68"/>
      <c r="S628" s="91"/>
      <c r="T628" s="68"/>
      <c r="U628" s="91"/>
      <c r="V628" s="68"/>
      <c r="W628" s="91"/>
      <c r="X628" s="17" t="s">
        <v>36</v>
      </c>
      <c r="Y628" s="17" t="s">
        <v>37</v>
      </c>
      <c r="Z628" s="17" t="s">
        <v>38</v>
      </c>
      <c r="AA628" s="17"/>
    </row>
    <row r="629" spans="1:27" ht="60" customHeight="1" x14ac:dyDescent="0.2">
      <c r="A629" s="20" t="s">
        <v>26</v>
      </c>
      <c r="B629" s="41" t="s">
        <v>1826</v>
      </c>
      <c r="C629" s="32" t="s">
        <v>28</v>
      </c>
      <c r="D629" s="80" t="s">
        <v>28</v>
      </c>
      <c r="E629" s="15">
        <v>1</v>
      </c>
      <c r="F629" s="78" t="s">
        <v>39</v>
      </c>
      <c r="G629" s="126" t="s">
        <v>29</v>
      </c>
      <c r="H629" s="69" t="s">
        <v>40</v>
      </c>
      <c r="I629" s="73" t="s">
        <v>1828</v>
      </c>
      <c r="J629" s="73" t="s">
        <v>42</v>
      </c>
      <c r="K629" s="85" t="s">
        <v>31</v>
      </c>
      <c r="L629" s="87" t="s">
        <v>43</v>
      </c>
      <c r="M629" s="83" t="str">
        <f t="shared" si="10"/>
        <v>MESSAGE - HEADER. Document/reference number</v>
      </c>
      <c r="N629" s="68"/>
      <c r="O629" s="91"/>
      <c r="P629" s="68" t="s">
        <v>33</v>
      </c>
      <c r="Q629" s="91" t="s">
        <v>33</v>
      </c>
      <c r="R629" s="68" t="s">
        <v>44</v>
      </c>
      <c r="S629" s="91" t="s">
        <v>45</v>
      </c>
      <c r="T629" s="68"/>
      <c r="U629" s="91"/>
      <c r="V629" s="68"/>
      <c r="W629" s="91"/>
      <c r="X629" s="17" t="s">
        <v>46</v>
      </c>
      <c r="Y629" s="17" t="s">
        <v>47</v>
      </c>
      <c r="Z629" s="17" t="s">
        <v>38</v>
      </c>
      <c r="AA629" s="17"/>
    </row>
    <row r="630" spans="1:27" ht="60" customHeight="1" x14ac:dyDescent="0.2">
      <c r="A630" s="20" t="s">
        <v>26</v>
      </c>
      <c r="B630" s="41" t="s">
        <v>1826</v>
      </c>
      <c r="C630" s="32" t="s">
        <v>28</v>
      </c>
      <c r="D630" s="80" t="s">
        <v>28</v>
      </c>
      <c r="E630" s="15">
        <v>1</v>
      </c>
      <c r="F630" s="78"/>
      <c r="G630" s="126" t="s">
        <v>1778</v>
      </c>
      <c r="H630" s="69"/>
      <c r="I630" s="73" t="s">
        <v>1829</v>
      </c>
      <c r="J630" s="73" t="s">
        <v>1778</v>
      </c>
      <c r="K630" s="85"/>
      <c r="L630" s="87"/>
      <c r="M630" s="83"/>
      <c r="N630" s="68" t="s">
        <v>32</v>
      </c>
      <c r="O630" s="91"/>
      <c r="P630" s="68" t="s">
        <v>33</v>
      </c>
      <c r="Q630" s="91"/>
      <c r="R630" s="68"/>
      <c r="S630" s="91"/>
      <c r="T630" s="68"/>
      <c r="U630" s="91"/>
      <c r="V630" s="68"/>
      <c r="W630" s="91"/>
      <c r="X630" s="17"/>
      <c r="Y630" s="17"/>
      <c r="Z630" s="17"/>
      <c r="AA630" s="17"/>
    </row>
    <row r="631" spans="1:27" ht="60" customHeight="1" x14ac:dyDescent="0.2">
      <c r="A631" s="20" t="s">
        <v>26</v>
      </c>
      <c r="B631" s="41" t="s">
        <v>1826</v>
      </c>
      <c r="C631" s="32" t="s">
        <v>28</v>
      </c>
      <c r="D631" s="80" t="s">
        <v>28</v>
      </c>
      <c r="E631" s="15">
        <v>1</v>
      </c>
      <c r="F631" s="78"/>
      <c r="G631" s="126" t="s">
        <v>1778</v>
      </c>
      <c r="H631" s="69" t="s">
        <v>1781</v>
      </c>
      <c r="I631" s="73" t="s">
        <v>1830</v>
      </c>
      <c r="J631" s="73" t="s">
        <v>1783</v>
      </c>
      <c r="K631" s="85"/>
      <c r="L631" s="87"/>
      <c r="M631" s="83"/>
      <c r="N631" s="68"/>
      <c r="O631" s="91"/>
      <c r="P631" s="68" t="s">
        <v>66</v>
      </c>
      <c r="Q631" s="91"/>
      <c r="R631" s="68" t="s">
        <v>222</v>
      </c>
      <c r="S631" s="91"/>
      <c r="T631" s="68"/>
      <c r="U631" s="91"/>
      <c r="V631" s="68" t="s">
        <v>1785</v>
      </c>
      <c r="W631" s="91"/>
      <c r="X631" s="17"/>
      <c r="Y631" s="17"/>
      <c r="Z631" s="17"/>
      <c r="AA631" s="17"/>
    </row>
    <row r="632" spans="1:27" ht="60" customHeight="1" x14ac:dyDescent="0.2">
      <c r="A632" s="20" t="s">
        <v>26</v>
      </c>
      <c r="B632" s="41" t="s">
        <v>1826</v>
      </c>
      <c r="C632" s="32" t="s">
        <v>28</v>
      </c>
      <c r="D632" s="80" t="s">
        <v>28</v>
      </c>
      <c r="E632" s="15">
        <v>1</v>
      </c>
      <c r="F632" s="78" t="s">
        <v>1831</v>
      </c>
      <c r="G632" s="126" t="s">
        <v>1778</v>
      </c>
      <c r="H632" s="73" t="s">
        <v>1788</v>
      </c>
      <c r="I632" s="73" t="s">
        <v>1832</v>
      </c>
      <c r="J632" s="73" t="s">
        <v>1790</v>
      </c>
      <c r="K632" s="85" t="s">
        <v>31</v>
      </c>
      <c r="L632" s="85" t="s">
        <v>1833</v>
      </c>
      <c r="M632" s="83" t="str">
        <f t="shared" si="10"/>
        <v>MESSAGE - HEADER. Date of cancellation</v>
      </c>
      <c r="N632" s="68"/>
      <c r="O632" s="91"/>
      <c r="P632" s="68" t="s">
        <v>33</v>
      </c>
      <c r="Q632" s="91" t="s">
        <v>33</v>
      </c>
      <c r="R632" s="68" t="s">
        <v>222</v>
      </c>
      <c r="S632" s="91" t="s">
        <v>80</v>
      </c>
      <c r="T632" s="68"/>
      <c r="U632" s="91"/>
      <c r="V632" s="68" t="s">
        <v>81</v>
      </c>
      <c r="W632" s="91"/>
      <c r="X632" s="17" t="s">
        <v>46</v>
      </c>
      <c r="Y632" s="17" t="s">
        <v>82</v>
      </c>
      <c r="Z632" s="17" t="s">
        <v>83</v>
      </c>
      <c r="AA632" s="17"/>
    </row>
    <row r="633" spans="1:27" ht="60" customHeight="1" x14ac:dyDescent="0.2">
      <c r="A633" s="20" t="s">
        <v>26</v>
      </c>
      <c r="B633" s="41" t="s">
        <v>1826</v>
      </c>
      <c r="C633" s="32" t="s">
        <v>28</v>
      </c>
      <c r="D633" s="80" t="s">
        <v>28</v>
      </c>
      <c r="E633" s="15">
        <v>1</v>
      </c>
      <c r="F633" s="78"/>
      <c r="G633" s="126" t="s">
        <v>1778</v>
      </c>
      <c r="H633" s="73" t="s">
        <v>1793</v>
      </c>
      <c r="I633" s="73" t="s">
        <v>1834</v>
      </c>
      <c r="J633" s="73" t="s">
        <v>1795</v>
      </c>
      <c r="K633" s="85"/>
      <c r="L633" s="85"/>
      <c r="M633" s="83"/>
      <c r="N633" s="68"/>
      <c r="O633" s="91"/>
      <c r="P633" s="68" t="s">
        <v>66</v>
      </c>
      <c r="Q633" s="91"/>
      <c r="R633" s="68" t="s">
        <v>104</v>
      </c>
      <c r="S633" s="91"/>
      <c r="T633" s="68" t="s">
        <v>114</v>
      </c>
      <c r="U633" s="91"/>
      <c r="V633" s="68" t="s">
        <v>1797</v>
      </c>
      <c r="W633" s="91"/>
      <c r="X633" s="17"/>
      <c r="Y633" s="17"/>
      <c r="Z633" s="17"/>
      <c r="AA633" s="17"/>
    </row>
    <row r="634" spans="1:27" ht="60" customHeight="1" x14ac:dyDescent="0.2">
      <c r="A634" s="20" t="s">
        <v>26</v>
      </c>
      <c r="B634" s="41" t="s">
        <v>1826</v>
      </c>
      <c r="C634" s="32" t="s">
        <v>28</v>
      </c>
      <c r="D634" s="80" t="s">
        <v>28</v>
      </c>
      <c r="E634" s="15">
        <v>1</v>
      </c>
      <c r="F634" s="78"/>
      <c r="G634" s="126" t="s">
        <v>1778</v>
      </c>
      <c r="H634" s="73" t="s">
        <v>1800</v>
      </c>
      <c r="I634" s="73" t="s">
        <v>1835</v>
      </c>
      <c r="J634" s="73" t="s">
        <v>1802</v>
      </c>
      <c r="K634" s="85"/>
      <c r="L634" s="85"/>
      <c r="M634" s="83"/>
      <c r="N634" s="68"/>
      <c r="O634" s="91"/>
      <c r="P634" s="68" t="s">
        <v>33</v>
      </c>
      <c r="Q634" s="91"/>
      <c r="R634" s="68" t="s">
        <v>104</v>
      </c>
      <c r="S634" s="91"/>
      <c r="T634" s="68" t="s">
        <v>114</v>
      </c>
      <c r="U634" s="91"/>
      <c r="V634" s="68" t="s">
        <v>1804</v>
      </c>
      <c r="W634" s="91"/>
      <c r="X634" s="17"/>
      <c r="Y634" s="17"/>
      <c r="Z634" s="17"/>
      <c r="AA634" s="17"/>
    </row>
    <row r="635" spans="1:27" ht="60" customHeight="1" x14ac:dyDescent="0.2">
      <c r="A635" s="20" t="s">
        <v>26</v>
      </c>
      <c r="B635" s="41" t="s">
        <v>1826</v>
      </c>
      <c r="C635" s="32" t="s">
        <v>28</v>
      </c>
      <c r="D635" s="80" t="s">
        <v>28</v>
      </c>
      <c r="E635" s="15">
        <v>1</v>
      </c>
      <c r="F635" s="78"/>
      <c r="G635" s="126" t="s">
        <v>1778</v>
      </c>
      <c r="H635" s="73" t="s">
        <v>1807</v>
      </c>
      <c r="I635" s="73" t="s">
        <v>1836</v>
      </c>
      <c r="J635" s="73" t="s">
        <v>1809</v>
      </c>
      <c r="K635" s="85"/>
      <c r="L635" s="85"/>
      <c r="M635" s="83"/>
      <c r="N635" s="68"/>
      <c r="O635" s="91"/>
      <c r="P635" s="68" t="s">
        <v>66</v>
      </c>
      <c r="Q635" s="91"/>
      <c r="R635" s="68" t="s">
        <v>305</v>
      </c>
      <c r="S635" s="91"/>
      <c r="T635" s="68"/>
      <c r="U635" s="91"/>
      <c r="V635" s="68" t="s">
        <v>1811</v>
      </c>
      <c r="W635" s="91"/>
      <c r="X635" s="17"/>
      <c r="Y635" s="17"/>
      <c r="Z635" s="17"/>
      <c r="AA635" s="17"/>
    </row>
    <row r="636" spans="1:27" ht="60" customHeight="1" x14ac:dyDescent="0.2">
      <c r="A636" s="20" t="s">
        <v>26</v>
      </c>
      <c r="B636" s="41" t="s">
        <v>1826</v>
      </c>
      <c r="C636" s="32" t="s">
        <v>28</v>
      </c>
      <c r="D636" s="80" t="s">
        <v>28</v>
      </c>
      <c r="E636" s="15">
        <v>1</v>
      </c>
      <c r="F636" s="78" t="s">
        <v>1837</v>
      </c>
      <c r="G636" s="171" t="s">
        <v>176</v>
      </c>
      <c r="H636" s="73"/>
      <c r="I636" s="73" t="s">
        <v>1838</v>
      </c>
      <c r="J636" s="73" t="s">
        <v>176</v>
      </c>
      <c r="K636" s="85" t="s">
        <v>178</v>
      </c>
      <c r="L636" s="87"/>
      <c r="M636" s="83" t="str">
        <f t="shared" si="10"/>
        <v xml:space="preserve">MESSAGE - (DEPARTURE) CUSTOMS OFFICE. </v>
      </c>
      <c r="N636" s="68" t="s">
        <v>32</v>
      </c>
      <c r="O636" s="91" t="s">
        <v>32</v>
      </c>
      <c r="P636" s="68" t="s">
        <v>33</v>
      </c>
      <c r="Q636" s="91" t="s">
        <v>33</v>
      </c>
      <c r="R636" s="68"/>
      <c r="S636" s="91"/>
      <c r="T636" s="68"/>
      <c r="U636" s="91"/>
      <c r="V636" s="68"/>
      <c r="W636" s="91"/>
      <c r="X636" s="17" t="s">
        <v>36</v>
      </c>
      <c r="Y636" s="17" t="s">
        <v>37</v>
      </c>
      <c r="Z636" s="17" t="s">
        <v>38</v>
      </c>
      <c r="AA636" s="17"/>
    </row>
    <row r="637" spans="1:27" ht="60" customHeight="1" x14ac:dyDescent="0.2">
      <c r="A637" s="20" t="s">
        <v>26</v>
      </c>
      <c r="B637" s="41" t="s">
        <v>1826</v>
      </c>
      <c r="C637" s="32" t="s">
        <v>28</v>
      </c>
      <c r="D637" s="80" t="s">
        <v>28</v>
      </c>
      <c r="E637" s="15">
        <v>1</v>
      </c>
      <c r="F637" s="78" t="s">
        <v>179</v>
      </c>
      <c r="G637" s="126" t="s">
        <v>176</v>
      </c>
      <c r="H637" s="73" t="s">
        <v>180</v>
      </c>
      <c r="I637" s="73" t="s">
        <v>1839</v>
      </c>
      <c r="J637" s="73" t="s">
        <v>182</v>
      </c>
      <c r="K637" s="85" t="s">
        <v>178</v>
      </c>
      <c r="L637" s="87" t="s">
        <v>180</v>
      </c>
      <c r="M637" s="83" t="str">
        <f t="shared" si="10"/>
        <v>MESSAGE - (DEPARTURE) CUSTOMS OFFICE. Reference number</v>
      </c>
      <c r="N637" s="68"/>
      <c r="O637" s="91"/>
      <c r="P637" s="68" t="s">
        <v>33</v>
      </c>
      <c r="Q637" s="91" t="s">
        <v>33</v>
      </c>
      <c r="R637" s="68" t="s">
        <v>183</v>
      </c>
      <c r="S637" s="91" t="s">
        <v>183</v>
      </c>
      <c r="T637" s="68" t="s">
        <v>184</v>
      </c>
      <c r="U637" s="91"/>
      <c r="V637" s="68"/>
      <c r="W637" s="91"/>
      <c r="X637" s="17" t="s">
        <v>36</v>
      </c>
      <c r="Y637" s="17" t="s">
        <v>37</v>
      </c>
      <c r="Z637" s="17" t="s">
        <v>38</v>
      </c>
      <c r="AA637" s="17"/>
    </row>
    <row r="638" spans="1:27" ht="60" customHeight="1" x14ac:dyDescent="0.2">
      <c r="A638" s="20" t="s">
        <v>26</v>
      </c>
      <c r="B638" s="41" t="s">
        <v>1826</v>
      </c>
      <c r="C638" s="32" t="s">
        <v>28</v>
      </c>
      <c r="D638" s="80" t="s">
        <v>28</v>
      </c>
      <c r="E638" s="15">
        <v>1</v>
      </c>
      <c r="F638" s="78"/>
      <c r="G638" s="171" t="s">
        <v>188</v>
      </c>
      <c r="H638" s="73"/>
      <c r="I638" s="73" t="s">
        <v>1840</v>
      </c>
      <c r="J638" s="73" t="s">
        <v>188</v>
      </c>
      <c r="K638" s="85" t="s">
        <v>1841</v>
      </c>
      <c r="L638" s="87"/>
      <c r="M638" s="83" t="str">
        <f t="shared" si="10"/>
        <v xml:space="preserve">MESSAGE - (DESTINATION DECLARED) CUSTOMS OFFICE. </v>
      </c>
      <c r="N638" s="68" t="s">
        <v>32</v>
      </c>
      <c r="O638" s="91" t="s">
        <v>32</v>
      </c>
      <c r="P638" s="68" t="s">
        <v>103</v>
      </c>
      <c r="Q638" s="91" t="s">
        <v>33</v>
      </c>
      <c r="R638" s="68"/>
      <c r="S638" s="91"/>
      <c r="T638" s="68"/>
      <c r="U638" s="91"/>
      <c r="V638" s="68" t="s">
        <v>1842</v>
      </c>
      <c r="W638" s="91"/>
      <c r="X638" s="17" t="s">
        <v>36</v>
      </c>
      <c r="Y638" s="17" t="s">
        <v>37</v>
      </c>
      <c r="Z638" s="17" t="s">
        <v>38</v>
      </c>
      <c r="AA638" s="17"/>
    </row>
    <row r="639" spans="1:27" ht="60" customHeight="1" x14ac:dyDescent="0.2">
      <c r="A639" s="20" t="s">
        <v>26</v>
      </c>
      <c r="B639" s="41" t="s">
        <v>1826</v>
      </c>
      <c r="C639" s="32" t="s">
        <v>28</v>
      </c>
      <c r="D639" s="80" t="s">
        <v>28</v>
      </c>
      <c r="E639" s="15">
        <v>1</v>
      </c>
      <c r="F639" s="78" t="s">
        <v>192</v>
      </c>
      <c r="G639" s="126" t="s">
        <v>188</v>
      </c>
      <c r="H639" s="73" t="s">
        <v>180</v>
      </c>
      <c r="I639" s="73" t="s">
        <v>1843</v>
      </c>
      <c r="J639" s="73" t="s">
        <v>194</v>
      </c>
      <c r="K639" s="85" t="s">
        <v>1841</v>
      </c>
      <c r="L639" s="87" t="s">
        <v>180</v>
      </c>
      <c r="M639" s="83" t="str">
        <f t="shared" si="10"/>
        <v>MESSAGE - (DESTINATION DECLARED) CUSTOMS OFFICE. Reference number</v>
      </c>
      <c r="N639" s="68"/>
      <c r="O639" s="91"/>
      <c r="P639" s="68" t="s">
        <v>33</v>
      </c>
      <c r="Q639" s="91" t="s">
        <v>33</v>
      </c>
      <c r="R639" s="68" t="s">
        <v>183</v>
      </c>
      <c r="S639" s="91" t="s">
        <v>183</v>
      </c>
      <c r="T639" s="68" t="s">
        <v>184</v>
      </c>
      <c r="U639" s="91"/>
      <c r="V639" s="68"/>
      <c r="W639" s="91"/>
      <c r="X639" s="17" t="s">
        <v>36</v>
      </c>
      <c r="Y639" s="17" t="s">
        <v>37</v>
      </c>
      <c r="Z639" s="17" t="s">
        <v>38</v>
      </c>
      <c r="AA639" s="17"/>
    </row>
    <row r="640" spans="1:27" ht="60" customHeight="1" x14ac:dyDescent="0.2">
      <c r="A640" s="20" t="s">
        <v>26</v>
      </c>
      <c r="B640" s="41" t="s">
        <v>1826</v>
      </c>
      <c r="C640" s="32" t="s">
        <v>28</v>
      </c>
      <c r="D640" s="80" t="s">
        <v>28</v>
      </c>
      <c r="E640" s="15">
        <v>1</v>
      </c>
      <c r="F640" s="78"/>
      <c r="G640" s="171" t="s">
        <v>198</v>
      </c>
      <c r="H640" s="73"/>
      <c r="I640" s="73" t="s">
        <v>1844</v>
      </c>
      <c r="J640" s="73" t="s">
        <v>198</v>
      </c>
      <c r="K640" s="87" t="s">
        <v>1845</v>
      </c>
      <c r="L640" s="87"/>
      <c r="M640" s="83" t="str">
        <f t="shared" si="10"/>
        <v xml:space="preserve">MESSAGE - (TRANSIT DECLARED) CUSTOMS OFFICE. </v>
      </c>
      <c r="N640" s="68" t="s">
        <v>201</v>
      </c>
      <c r="O640" s="92" t="s">
        <v>201</v>
      </c>
      <c r="P640" s="68" t="s">
        <v>103</v>
      </c>
      <c r="Q640" s="92" t="s">
        <v>103</v>
      </c>
      <c r="R640" s="68"/>
      <c r="S640" s="92"/>
      <c r="T640" s="68"/>
      <c r="U640" s="92"/>
      <c r="V640" s="68"/>
      <c r="W640" s="92"/>
      <c r="X640" s="17" t="s">
        <v>36</v>
      </c>
      <c r="Y640" s="17" t="s">
        <v>37</v>
      </c>
      <c r="Z640" s="17" t="s">
        <v>38</v>
      </c>
      <c r="AA640" s="17"/>
    </row>
    <row r="641" spans="1:27" ht="60" customHeight="1" x14ac:dyDescent="0.2">
      <c r="A641" s="20" t="s">
        <v>26</v>
      </c>
      <c r="B641" s="41" t="s">
        <v>1826</v>
      </c>
      <c r="C641" s="32" t="s">
        <v>28</v>
      </c>
      <c r="D641" s="80" t="s">
        <v>28</v>
      </c>
      <c r="E641" s="15">
        <v>1</v>
      </c>
      <c r="F641" s="78" t="s">
        <v>205</v>
      </c>
      <c r="G641" s="126" t="s">
        <v>198</v>
      </c>
      <c r="H641" s="73" t="s">
        <v>206</v>
      </c>
      <c r="I641" s="73" t="s">
        <v>1846</v>
      </c>
      <c r="J641" s="73" t="s">
        <v>208</v>
      </c>
      <c r="K641" s="87" t="s">
        <v>1128</v>
      </c>
      <c r="L641" s="87" t="s">
        <v>1128</v>
      </c>
      <c r="M641" s="83" t="str">
        <f t="shared" si="10"/>
        <v>x. x</v>
      </c>
      <c r="N641" s="68"/>
      <c r="O641" s="92"/>
      <c r="P641" s="68" t="s">
        <v>33</v>
      </c>
      <c r="Q641" s="92"/>
      <c r="R641" s="68" t="s">
        <v>146</v>
      </c>
      <c r="S641" s="92"/>
      <c r="T641" s="68"/>
      <c r="U641" s="92"/>
      <c r="V641" s="68" t="s">
        <v>209</v>
      </c>
      <c r="W641" s="92"/>
      <c r="X641" s="17" t="s">
        <v>115</v>
      </c>
      <c r="Y641" s="17" t="s">
        <v>210</v>
      </c>
      <c r="Z641" s="17" t="s">
        <v>117</v>
      </c>
      <c r="AA641" s="17" t="s">
        <v>211</v>
      </c>
    </row>
    <row r="642" spans="1:27" ht="60" customHeight="1" x14ac:dyDescent="0.2">
      <c r="A642" s="20" t="s">
        <v>26</v>
      </c>
      <c r="B642" s="41" t="s">
        <v>1826</v>
      </c>
      <c r="C642" s="32" t="s">
        <v>28</v>
      </c>
      <c r="D642" s="80" t="s">
        <v>28</v>
      </c>
      <c r="E642" s="15">
        <v>1</v>
      </c>
      <c r="F642" s="78" t="s">
        <v>212</v>
      </c>
      <c r="G642" s="126" t="s">
        <v>198</v>
      </c>
      <c r="H642" s="73" t="s">
        <v>180</v>
      </c>
      <c r="I642" s="73" t="s">
        <v>1847</v>
      </c>
      <c r="J642" s="73" t="s">
        <v>214</v>
      </c>
      <c r="K642" s="87" t="s">
        <v>1845</v>
      </c>
      <c r="L642" s="87" t="s">
        <v>180</v>
      </c>
      <c r="M642" s="83" t="str">
        <f t="shared" si="10"/>
        <v>MESSAGE - (TRANSIT DECLARED) CUSTOMS OFFICE. Reference number</v>
      </c>
      <c r="N642" s="68"/>
      <c r="O642" s="92"/>
      <c r="P642" s="68" t="s">
        <v>33</v>
      </c>
      <c r="Q642" s="92" t="s">
        <v>33</v>
      </c>
      <c r="R642" s="68" t="s">
        <v>183</v>
      </c>
      <c r="S642" s="92" t="s">
        <v>183</v>
      </c>
      <c r="T642" s="68" t="s">
        <v>184</v>
      </c>
      <c r="U642" s="92"/>
      <c r="V642" s="68"/>
      <c r="W642" s="92"/>
      <c r="X642" s="17" t="s">
        <v>36</v>
      </c>
      <c r="Y642" s="17" t="s">
        <v>37</v>
      </c>
      <c r="Z642" s="17" t="s">
        <v>38</v>
      </c>
      <c r="AA642" s="17"/>
    </row>
    <row r="643" spans="1:27" ht="60" customHeight="1" x14ac:dyDescent="0.2">
      <c r="A643" s="20" t="s">
        <v>26</v>
      </c>
      <c r="B643" s="41" t="s">
        <v>1826</v>
      </c>
      <c r="C643" s="32" t="s">
        <v>28</v>
      </c>
      <c r="D643" s="80" t="s">
        <v>28</v>
      </c>
      <c r="E643" s="15">
        <v>1</v>
      </c>
      <c r="F643" s="78" t="s">
        <v>1848</v>
      </c>
      <c r="G643" s="171" t="s">
        <v>226</v>
      </c>
      <c r="H643" s="73"/>
      <c r="I643" s="73" t="s">
        <v>1849</v>
      </c>
      <c r="J643" s="73" t="s">
        <v>226</v>
      </c>
      <c r="K643" s="87" t="s">
        <v>1128</v>
      </c>
      <c r="L643" s="87" t="s">
        <v>1128</v>
      </c>
      <c r="M643" s="83" t="str">
        <f t="shared" si="10"/>
        <v>x. x</v>
      </c>
      <c r="N643" s="68" t="s">
        <v>201</v>
      </c>
      <c r="O643" s="92"/>
      <c r="P643" s="68" t="s">
        <v>66</v>
      </c>
      <c r="Q643" s="92"/>
      <c r="R643" s="68"/>
      <c r="S643" s="92"/>
      <c r="T643" s="68"/>
      <c r="U643" s="92"/>
      <c r="V643" s="68" t="s">
        <v>137</v>
      </c>
      <c r="W643" s="92"/>
      <c r="X643" s="17" t="s">
        <v>115</v>
      </c>
      <c r="Y643" s="17" t="s">
        <v>264</v>
      </c>
      <c r="Z643" s="17" t="s">
        <v>264</v>
      </c>
      <c r="AA643" s="17"/>
    </row>
    <row r="644" spans="1:27" ht="60" customHeight="1" x14ac:dyDescent="0.2">
      <c r="A644" s="20" t="s">
        <v>26</v>
      </c>
      <c r="B644" s="41" t="s">
        <v>1826</v>
      </c>
      <c r="C644" s="32" t="s">
        <v>28</v>
      </c>
      <c r="D644" s="80" t="s">
        <v>28</v>
      </c>
      <c r="E644" s="15">
        <v>1</v>
      </c>
      <c r="F644" s="78" t="s">
        <v>1848</v>
      </c>
      <c r="G644" s="126" t="s">
        <v>226</v>
      </c>
      <c r="H644" s="73" t="s">
        <v>206</v>
      </c>
      <c r="I644" s="73" t="s">
        <v>1850</v>
      </c>
      <c r="J644" s="73" t="s">
        <v>232</v>
      </c>
      <c r="K644" s="87" t="s">
        <v>1128</v>
      </c>
      <c r="L644" s="87" t="s">
        <v>1128</v>
      </c>
      <c r="M644" s="83" t="str">
        <f t="shared" si="10"/>
        <v>x. x</v>
      </c>
      <c r="N644" s="68"/>
      <c r="O644" s="92"/>
      <c r="P644" s="68" t="s">
        <v>33</v>
      </c>
      <c r="Q644" s="92"/>
      <c r="R644" s="68" t="s">
        <v>146</v>
      </c>
      <c r="S644" s="92"/>
      <c r="T644" s="68"/>
      <c r="U644" s="92"/>
      <c r="V644" s="68" t="s">
        <v>209</v>
      </c>
      <c r="W644" s="92"/>
      <c r="X644" s="17" t="s">
        <v>115</v>
      </c>
      <c r="Y644" s="17" t="s">
        <v>210</v>
      </c>
      <c r="Z644" s="17" t="s">
        <v>117</v>
      </c>
      <c r="AA644" s="17" t="s">
        <v>211</v>
      </c>
    </row>
    <row r="645" spans="1:27" ht="60" customHeight="1" x14ac:dyDescent="0.2">
      <c r="A645" s="20" t="s">
        <v>26</v>
      </c>
      <c r="B645" s="41" t="s">
        <v>1826</v>
      </c>
      <c r="C645" s="32" t="s">
        <v>28</v>
      </c>
      <c r="D645" s="80" t="s">
        <v>28</v>
      </c>
      <c r="E645" s="15">
        <v>1</v>
      </c>
      <c r="F645" s="78" t="s">
        <v>1848</v>
      </c>
      <c r="G645" s="126" t="s">
        <v>226</v>
      </c>
      <c r="H645" s="73" t="s">
        <v>180</v>
      </c>
      <c r="I645" s="73" t="s">
        <v>1851</v>
      </c>
      <c r="J645" s="73" t="s">
        <v>234</v>
      </c>
      <c r="K645" s="87" t="s">
        <v>1128</v>
      </c>
      <c r="L645" s="87" t="s">
        <v>1128</v>
      </c>
      <c r="M645" s="83" t="str">
        <f t="shared" si="10"/>
        <v>x. x</v>
      </c>
      <c r="N645" s="68"/>
      <c r="O645" s="92"/>
      <c r="P645" s="68" t="s">
        <v>33</v>
      </c>
      <c r="Q645" s="92"/>
      <c r="R645" s="68" t="s">
        <v>183</v>
      </c>
      <c r="S645" s="92"/>
      <c r="T645" s="68" t="s">
        <v>184</v>
      </c>
      <c r="U645" s="92"/>
      <c r="V645" s="68"/>
      <c r="W645" s="92"/>
      <c r="X645" s="17" t="s">
        <v>115</v>
      </c>
      <c r="Y645" s="17" t="s">
        <v>37</v>
      </c>
      <c r="Z645" s="17" t="s">
        <v>38</v>
      </c>
      <c r="AA645" s="17"/>
    </row>
    <row r="646" spans="1:27" ht="60" customHeight="1" x14ac:dyDescent="0.2">
      <c r="A646" s="20" t="s">
        <v>26</v>
      </c>
      <c r="B646" s="41" t="s">
        <v>1852</v>
      </c>
      <c r="C646" s="32" t="s">
        <v>28</v>
      </c>
      <c r="D646" s="80" t="s">
        <v>28</v>
      </c>
      <c r="E646" s="15">
        <v>1</v>
      </c>
      <c r="F646" s="78"/>
      <c r="G646" s="171" t="s">
        <v>29</v>
      </c>
      <c r="H646" s="73"/>
      <c r="I646" s="73" t="s">
        <v>1853</v>
      </c>
      <c r="J646" s="73" t="s">
        <v>29</v>
      </c>
      <c r="K646" s="87" t="s">
        <v>31</v>
      </c>
      <c r="L646" s="87"/>
      <c r="M646" s="83"/>
      <c r="N646" s="68" t="s">
        <v>32</v>
      </c>
      <c r="O646" s="92" t="s">
        <v>32</v>
      </c>
      <c r="P646" s="68" t="s">
        <v>33</v>
      </c>
      <c r="Q646" s="92" t="s">
        <v>33</v>
      </c>
      <c r="R646" s="68"/>
      <c r="S646" s="92"/>
      <c r="T646" s="68"/>
      <c r="U646" s="92"/>
      <c r="V646" s="68"/>
      <c r="W646" s="92" t="s">
        <v>35</v>
      </c>
      <c r="X646" s="17" t="s">
        <v>36</v>
      </c>
      <c r="Y646" s="17" t="s">
        <v>37</v>
      </c>
      <c r="Z646" s="17" t="s">
        <v>38</v>
      </c>
      <c r="AA646" s="17"/>
    </row>
    <row r="647" spans="1:27" ht="60" customHeight="1" x14ac:dyDescent="0.2">
      <c r="A647" s="20" t="s">
        <v>26</v>
      </c>
      <c r="B647" s="41" t="s">
        <v>1852</v>
      </c>
      <c r="C647" s="32" t="s">
        <v>28</v>
      </c>
      <c r="D647" s="80" t="s">
        <v>28</v>
      </c>
      <c r="E647" s="15">
        <v>1</v>
      </c>
      <c r="F647" s="78" t="s">
        <v>39</v>
      </c>
      <c r="G647" s="126" t="s">
        <v>29</v>
      </c>
      <c r="H647" s="73" t="s">
        <v>40</v>
      </c>
      <c r="I647" s="73" t="s">
        <v>1854</v>
      </c>
      <c r="J647" s="73" t="s">
        <v>42</v>
      </c>
      <c r="K647" s="87" t="s">
        <v>31</v>
      </c>
      <c r="L647" s="87" t="s">
        <v>43</v>
      </c>
      <c r="M647" s="83" t="s">
        <v>1595</v>
      </c>
      <c r="N647" s="68"/>
      <c r="O647" s="92"/>
      <c r="P647" s="68" t="s">
        <v>33</v>
      </c>
      <c r="Q647" s="92" t="s">
        <v>33</v>
      </c>
      <c r="R647" s="68" t="s">
        <v>44</v>
      </c>
      <c r="S647" s="92" t="s">
        <v>45</v>
      </c>
      <c r="T647" s="68"/>
      <c r="U647" s="92"/>
      <c r="V647" s="68"/>
      <c r="W647" s="92"/>
      <c r="X647" s="17" t="s">
        <v>46</v>
      </c>
      <c r="Y647" s="17" t="s">
        <v>47</v>
      </c>
      <c r="Z647" s="17" t="s">
        <v>38</v>
      </c>
      <c r="AA647" s="17" t="s">
        <v>48</v>
      </c>
    </row>
    <row r="648" spans="1:27" ht="60" customHeight="1" x14ac:dyDescent="0.2">
      <c r="A648" s="20" t="s">
        <v>26</v>
      </c>
      <c r="B648" s="41" t="s">
        <v>1852</v>
      </c>
      <c r="C648" s="32" t="s">
        <v>28</v>
      </c>
      <c r="D648" s="80" t="s">
        <v>28</v>
      </c>
      <c r="E648" s="15">
        <v>1</v>
      </c>
      <c r="F648" s="78" t="s">
        <v>39</v>
      </c>
      <c r="G648" s="126" t="s">
        <v>29</v>
      </c>
      <c r="H648" s="73" t="s">
        <v>49</v>
      </c>
      <c r="I648" s="73" t="s">
        <v>1855</v>
      </c>
      <c r="J648" s="73" t="s">
        <v>51</v>
      </c>
      <c r="K648" s="87" t="s">
        <v>31</v>
      </c>
      <c r="L648" s="87" t="s">
        <v>52</v>
      </c>
      <c r="M648" s="83" t="s">
        <v>1856</v>
      </c>
      <c r="N648" s="68"/>
      <c r="O648" s="92"/>
      <c r="P648" s="68" t="s">
        <v>33</v>
      </c>
      <c r="Q648" s="92" t="s">
        <v>66</v>
      </c>
      <c r="R648" s="68" t="s">
        <v>53</v>
      </c>
      <c r="S648" s="92" t="s">
        <v>54</v>
      </c>
      <c r="T648" s="68" t="s">
        <v>55</v>
      </c>
      <c r="U648" s="92" t="s">
        <v>55</v>
      </c>
      <c r="V648" s="68"/>
      <c r="W648" s="92" t="s">
        <v>841</v>
      </c>
      <c r="X648" s="17" t="s">
        <v>36</v>
      </c>
      <c r="Y648" s="17" t="s">
        <v>37</v>
      </c>
      <c r="Z648" s="17" t="s">
        <v>38</v>
      </c>
      <c r="AA648" s="17" t="s">
        <v>59</v>
      </c>
    </row>
    <row r="649" spans="1:27" ht="60" customHeight="1" x14ac:dyDescent="0.2">
      <c r="A649" s="20" t="s">
        <v>26</v>
      </c>
      <c r="B649" s="41" t="s">
        <v>1852</v>
      </c>
      <c r="C649" s="32" t="s">
        <v>28</v>
      </c>
      <c r="D649" s="80" t="s">
        <v>28</v>
      </c>
      <c r="E649" s="15">
        <v>1</v>
      </c>
      <c r="F649" s="78" t="s">
        <v>60</v>
      </c>
      <c r="G649" s="126" t="s">
        <v>29</v>
      </c>
      <c r="H649" s="73" t="s">
        <v>61</v>
      </c>
      <c r="I649" s="73" t="s">
        <v>1857</v>
      </c>
      <c r="J649" s="73" t="s">
        <v>63</v>
      </c>
      <c r="K649" s="87" t="s">
        <v>64</v>
      </c>
      <c r="L649" s="87" t="s">
        <v>65</v>
      </c>
      <c r="M649" s="83" t="s">
        <v>1858</v>
      </c>
      <c r="N649" s="68"/>
      <c r="O649" s="92"/>
      <c r="P649" s="68" t="s">
        <v>33</v>
      </c>
      <c r="Q649" s="92" t="s">
        <v>66</v>
      </c>
      <c r="R649" s="68" t="s">
        <v>67</v>
      </c>
      <c r="S649" s="92" t="s">
        <v>68</v>
      </c>
      <c r="T649" s="68"/>
      <c r="U649" s="92"/>
      <c r="V649" s="68" t="s">
        <v>1859</v>
      </c>
      <c r="W649" s="92" t="s">
        <v>70</v>
      </c>
      <c r="X649" s="17" t="s">
        <v>36</v>
      </c>
      <c r="Y649" s="17" t="s">
        <v>71</v>
      </c>
      <c r="Z649" s="17" t="s">
        <v>72</v>
      </c>
      <c r="AA649" s="17" t="s">
        <v>73</v>
      </c>
    </row>
    <row r="650" spans="1:27" ht="60" customHeight="1" x14ac:dyDescent="0.2">
      <c r="A650" s="20" t="s">
        <v>26</v>
      </c>
      <c r="B650" s="41" t="s">
        <v>1852</v>
      </c>
      <c r="C650" s="32" t="s">
        <v>28</v>
      </c>
      <c r="D650" s="80" t="s">
        <v>28</v>
      </c>
      <c r="E650" s="15">
        <v>1</v>
      </c>
      <c r="F650" s="78" t="s">
        <v>74</v>
      </c>
      <c r="G650" s="126" t="s">
        <v>29</v>
      </c>
      <c r="H650" s="73" t="s">
        <v>75</v>
      </c>
      <c r="I650" s="73" t="s">
        <v>1860</v>
      </c>
      <c r="J650" s="73" t="s">
        <v>77</v>
      </c>
      <c r="K650" s="87" t="s">
        <v>31</v>
      </c>
      <c r="L650" s="87" t="s">
        <v>1063</v>
      </c>
      <c r="M650" s="86" t="s">
        <v>1861</v>
      </c>
      <c r="N650" s="68"/>
      <c r="O650" s="92"/>
      <c r="P650" s="68" t="s">
        <v>33</v>
      </c>
      <c r="Q650" s="92" t="s">
        <v>33</v>
      </c>
      <c r="R650" s="68" t="s">
        <v>79</v>
      </c>
      <c r="S650" s="92" t="s">
        <v>80</v>
      </c>
      <c r="T650" s="68"/>
      <c r="U650" s="92"/>
      <c r="V650" s="68" t="s">
        <v>81</v>
      </c>
      <c r="W650" s="92"/>
      <c r="X650" s="17" t="s">
        <v>46</v>
      </c>
      <c r="Y650" s="17" t="s">
        <v>82</v>
      </c>
      <c r="Z650" s="17" t="s">
        <v>83</v>
      </c>
      <c r="AA650" s="17" t="s">
        <v>1862</v>
      </c>
    </row>
    <row r="651" spans="1:27" ht="60" customHeight="1" x14ac:dyDescent="0.2">
      <c r="A651" s="20" t="s">
        <v>26</v>
      </c>
      <c r="B651" s="41" t="s">
        <v>1852</v>
      </c>
      <c r="C651" s="32" t="s">
        <v>28</v>
      </c>
      <c r="D651" s="80" t="s">
        <v>28</v>
      </c>
      <c r="E651" s="15">
        <v>1</v>
      </c>
      <c r="F651" s="78"/>
      <c r="G651" s="126" t="s">
        <v>29</v>
      </c>
      <c r="H651" s="73" t="s">
        <v>85</v>
      </c>
      <c r="I651" s="73" t="s">
        <v>1863</v>
      </c>
      <c r="J651" s="73" t="s">
        <v>87</v>
      </c>
      <c r="K651" s="87" t="s">
        <v>31</v>
      </c>
      <c r="L651" s="87" t="s">
        <v>88</v>
      </c>
      <c r="M651" s="83" t="s">
        <v>1864</v>
      </c>
      <c r="N651" s="68"/>
      <c r="O651" s="92"/>
      <c r="P651" s="68" t="s">
        <v>33</v>
      </c>
      <c r="Q651" s="92" t="s">
        <v>33</v>
      </c>
      <c r="R651" s="68" t="s">
        <v>79</v>
      </c>
      <c r="S651" s="92" t="s">
        <v>80</v>
      </c>
      <c r="T651" s="68"/>
      <c r="U651" s="92"/>
      <c r="V651" s="68" t="s">
        <v>81</v>
      </c>
      <c r="W651" s="92"/>
      <c r="X651" s="17" t="s">
        <v>46</v>
      </c>
      <c r="Y651" s="17" t="s">
        <v>82</v>
      </c>
      <c r="Z651" s="17" t="s">
        <v>83</v>
      </c>
      <c r="AA651" s="17" t="s">
        <v>84</v>
      </c>
    </row>
    <row r="652" spans="1:27" ht="60" customHeight="1" x14ac:dyDescent="0.2">
      <c r="A652" s="20" t="s">
        <v>26</v>
      </c>
      <c r="B652" s="41" t="s">
        <v>1852</v>
      </c>
      <c r="C652" s="32" t="s">
        <v>28</v>
      </c>
      <c r="D652" s="80" t="s">
        <v>28</v>
      </c>
      <c r="E652" s="15">
        <v>1</v>
      </c>
      <c r="F652" s="78" t="s">
        <v>89</v>
      </c>
      <c r="G652" s="126" t="s">
        <v>29</v>
      </c>
      <c r="H652" s="73" t="s">
        <v>90</v>
      </c>
      <c r="I652" s="73" t="s">
        <v>1865</v>
      </c>
      <c r="J652" s="73" t="s">
        <v>92</v>
      </c>
      <c r="K652" s="87" t="s">
        <v>31</v>
      </c>
      <c r="L652" s="87" t="s">
        <v>93</v>
      </c>
      <c r="M652" s="83" t="s">
        <v>1866</v>
      </c>
      <c r="N652" s="68"/>
      <c r="O652" s="92"/>
      <c r="P652" s="68" t="s">
        <v>66</v>
      </c>
      <c r="Q652" s="92" t="s">
        <v>66</v>
      </c>
      <c r="R652" s="68" t="s">
        <v>94</v>
      </c>
      <c r="S652" s="92" t="s">
        <v>94</v>
      </c>
      <c r="T652" s="68" t="s">
        <v>95</v>
      </c>
      <c r="U652" s="92" t="s">
        <v>95</v>
      </c>
      <c r="V652" s="68" t="s">
        <v>96</v>
      </c>
      <c r="W652" s="92" t="s">
        <v>97</v>
      </c>
      <c r="X652" s="17" t="s">
        <v>36</v>
      </c>
      <c r="Y652" s="17" t="s">
        <v>37</v>
      </c>
      <c r="Z652" s="17" t="s">
        <v>38</v>
      </c>
      <c r="AA652" s="17" t="s">
        <v>98</v>
      </c>
    </row>
    <row r="653" spans="1:27" ht="60" customHeight="1" x14ac:dyDescent="0.2">
      <c r="A653" s="20" t="s">
        <v>26</v>
      </c>
      <c r="B653" s="41" t="s">
        <v>1852</v>
      </c>
      <c r="C653" s="32" t="s">
        <v>28</v>
      </c>
      <c r="D653" s="80" t="s">
        <v>28</v>
      </c>
      <c r="E653" s="15">
        <v>1</v>
      </c>
      <c r="F653" s="78" t="s">
        <v>99</v>
      </c>
      <c r="G653" s="126" t="s">
        <v>29</v>
      </c>
      <c r="H653" s="73" t="s">
        <v>100</v>
      </c>
      <c r="I653" s="73" t="s">
        <v>1867</v>
      </c>
      <c r="J653" s="73" t="s">
        <v>102</v>
      </c>
      <c r="K653" s="87" t="s">
        <v>31</v>
      </c>
      <c r="L653" s="87" t="s">
        <v>100</v>
      </c>
      <c r="M653" s="83" t="s">
        <v>1868</v>
      </c>
      <c r="N653" s="68"/>
      <c r="O653" s="92"/>
      <c r="P653" s="68" t="s">
        <v>33</v>
      </c>
      <c r="Q653" s="92" t="s">
        <v>103</v>
      </c>
      <c r="R653" s="68" t="s">
        <v>104</v>
      </c>
      <c r="S653" s="92" t="s">
        <v>104</v>
      </c>
      <c r="T653" s="68" t="s">
        <v>105</v>
      </c>
      <c r="U653" s="92" t="s">
        <v>105</v>
      </c>
      <c r="V653" s="68"/>
      <c r="W653" s="92" t="s">
        <v>106</v>
      </c>
      <c r="X653" s="17" t="s">
        <v>36</v>
      </c>
      <c r="Y653" s="17" t="s">
        <v>107</v>
      </c>
      <c r="Z653" s="17" t="s">
        <v>108</v>
      </c>
      <c r="AA653" s="17" t="s">
        <v>109</v>
      </c>
    </row>
    <row r="654" spans="1:27" ht="60" customHeight="1" x14ac:dyDescent="0.2">
      <c r="A654" s="20" t="s">
        <v>26</v>
      </c>
      <c r="B654" s="41" t="s">
        <v>1852</v>
      </c>
      <c r="C654" s="32" t="s">
        <v>28</v>
      </c>
      <c r="D654" s="80" t="s">
        <v>28</v>
      </c>
      <c r="E654" s="15">
        <v>1</v>
      </c>
      <c r="F654" s="78" t="s">
        <v>110</v>
      </c>
      <c r="G654" s="126" t="s">
        <v>29</v>
      </c>
      <c r="H654" s="73" t="s">
        <v>111</v>
      </c>
      <c r="I654" s="73" t="s">
        <v>1869</v>
      </c>
      <c r="J654" s="73" t="s">
        <v>113</v>
      </c>
      <c r="K654" s="87"/>
      <c r="L654" s="87"/>
      <c r="M654" s="83"/>
      <c r="N654" s="68"/>
      <c r="O654" s="92"/>
      <c r="P654" s="68" t="s">
        <v>33</v>
      </c>
      <c r="Q654" s="92"/>
      <c r="R654" s="68" t="s">
        <v>104</v>
      </c>
      <c r="S654" s="92"/>
      <c r="T654" s="68" t="s">
        <v>114</v>
      </c>
      <c r="U654" s="92"/>
      <c r="V654" s="68"/>
      <c r="W654" s="92"/>
      <c r="X654" s="17" t="s">
        <v>115</v>
      </c>
      <c r="Y654" s="17" t="s">
        <v>116</v>
      </c>
      <c r="Z654" s="17" t="s">
        <v>117</v>
      </c>
      <c r="AA654" s="17" t="s">
        <v>118</v>
      </c>
    </row>
    <row r="655" spans="1:27" ht="60" customHeight="1" x14ac:dyDescent="0.2">
      <c r="A655" s="20" t="s">
        <v>26</v>
      </c>
      <c r="B655" s="41" t="s">
        <v>1852</v>
      </c>
      <c r="C655" s="32" t="s">
        <v>28</v>
      </c>
      <c r="D655" s="80" t="s">
        <v>28</v>
      </c>
      <c r="E655" s="15">
        <v>1</v>
      </c>
      <c r="F655" s="78" t="s">
        <v>110</v>
      </c>
      <c r="G655" s="126" t="s">
        <v>29</v>
      </c>
      <c r="H655" s="73" t="s">
        <v>119</v>
      </c>
      <c r="I655" s="73" t="s">
        <v>1870</v>
      </c>
      <c r="J655" s="73" t="s">
        <v>121</v>
      </c>
      <c r="K655" s="87" t="s">
        <v>31</v>
      </c>
      <c r="L655" s="87" t="s">
        <v>122</v>
      </c>
      <c r="M655" s="83" t="s">
        <v>1871</v>
      </c>
      <c r="N655" s="68"/>
      <c r="O655" s="92"/>
      <c r="P655" s="68" t="s">
        <v>66</v>
      </c>
      <c r="Q655" s="92" t="s">
        <v>66</v>
      </c>
      <c r="R655" s="68" t="s">
        <v>104</v>
      </c>
      <c r="S655" s="92" t="s">
        <v>123</v>
      </c>
      <c r="T655" s="68" t="s">
        <v>124</v>
      </c>
      <c r="U655" s="92" t="s">
        <v>124</v>
      </c>
      <c r="V655" s="68" t="s">
        <v>125</v>
      </c>
      <c r="W655" s="92" t="s">
        <v>126</v>
      </c>
      <c r="X655" s="17" t="s">
        <v>36</v>
      </c>
      <c r="Y655" s="17" t="s">
        <v>127</v>
      </c>
      <c r="Z655" s="17" t="s">
        <v>127</v>
      </c>
      <c r="AA655" s="17" t="s">
        <v>1872</v>
      </c>
    </row>
    <row r="656" spans="1:27" ht="60" customHeight="1" x14ac:dyDescent="0.2">
      <c r="A656" s="20" t="s">
        <v>26</v>
      </c>
      <c r="B656" s="41" t="s">
        <v>1852</v>
      </c>
      <c r="C656" s="32" t="s">
        <v>28</v>
      </c>
      <c r="D656" s="80" t="s">
        <v>28</v>
      </c>
      <c r="E656" s="15">
        <v>1</v>
      </c>
      <c r="F656" s="78" t="s">
        <v>129</v>
      </c>
      <c r="G656" s="126" t="s">
        <v>29</v>
      </c>
      <c r="H656" s="73" t="s">
        <v>130</v>
      </c>
      <c r="I656" s="73" t="s">
        <v>1873</v>
      </c>
      <c r="J656" s="73" t="s">
        <v>132</v>
      </c>
      <c r="K656" s="87" t="s">
        <v>31</v>
      </c>
      <c r="L656" s="87" t="s">
        <v>130</v>
      </c>
      <c r="M656" s="83" t="s">
        <v>1874</v>
      </c>
      <c r="N656" s="68"/>
      <c r="O656" s="92"/>
      <c r="P656" s="70" t="s">
        <v>66</v>
      </c>
      <c r="Q656" s="92" t="s">
        <v>66</v>
      </c>
      <c r="R656" s="68" t="s">
        <v>133</v>
      </c>
      <c r="S656" s="92" t="s">
        <v>134</v>
      </c>
      <c r="T656" s="68" t="s">
        <v>135</v>
      </c>
      <c r="U656" s="92" t="s">
        <v>136</v>
      </c>
      <c r="V656" s="68" t="s">
        <v>137</v>
      </c>
      <c r="W656" s="92" t="s">
        <v>138</v>
      </c>
      <c r="X656" s="17" t="s">
        <v>139</v>
      </c>
      <c r="Y656" s="17" t="s">
        <v>140</v>
      </c>
      <c r="Z656" s="17" t="s">
        <v>141</v>
      </c>
      <c r="AA656" s="17"/>
    </row>
    <row r="657" spans="1:27" ht="60" customHeight="1" x14ac:dyDescent="0.2">
      <c r="A657" s="20" t="s">
        <v>26</v>
      </c>
      <c r="B657" s="41" t="s">
        <v>1852</v>
      </c>
      <c r="C657" s="32" t="s">
        <v>28</v>
      </c>
      <c r="D657" s="80" t="s">
        <v>28</v>
      </c>
      <c r="E657" s="15">
        <v>1</v>
      </c>
      <c r="F657" s="78" t="s">
        <v>142</v>
      </c>
      <c r="G657" s="126" t="s">
        <v>29</v>
      </c>
      <c r="H657" s="73" t="s">
        <v>143</v>
      </c>
      <c r="I657" s="73" t="s">
        <v>1875</v>
      </c>
      <c r="J657" s="73" t="s">
        <v>145</v>
      </c>
      <c r="K657" s="87" t="s">
        <v>31</v>
      </c>
      <c r="L657" s="87" t="s">
        <v>143</v>
      </c>
      <c r="M657" s="83" t="s">
        <v>1876</v>
      </c>
      <c r="N657" s="68"/>
      <c r="O657" s="92"/>
      <c r="P657" s="68" t="s">
        <v>33</v>
      </c>
      <c r="Q657" s="92" t="s">
        <v>33</v>
      </c>
      <c r="R657" s="68" t="s">
        <v>146</v>
      </c>
      <c r="S657" s="92" t="s">
        <v>146</v>
      </c>
      <c r="T657" s="68"/>
      <c r="U657" s="92"/>
      <c r="V657" s="68"/>
      <c r="W657" s="92"/>
      <c r="X657" s="17" t="s">
        <v>36</v>
      </c>
      <c r="Y657" s="17" t="s">
        <v>37</v>
      </c>
      <c r="Z657" s="17" t="s">
        <v>38</v>
      </c>
      <c r="AA657" s="17" t="s">
        <v>148</v>
      </c>
    </row>
    <row r="658" spans="1:27" ht="60" customHeight="1" x14ac:dyDescent="0.2">
      <c r="A658" s="20" t="s">
        <v>26</v>
      </c>
      <c r="B658" s="41" t="s">
        <v>1852</v>
      </c>
      <c r="C658" s="32" t="s">
        <v>28</v>
      </c>
      <c r="D658" s="80" t="s">
        <v>28</v>
      </c>
      <c r="E658" s="15">
        <v>1</v>
      </c>
      <c r="F658" s="78" t="s">
        <v>149</v>
      </c>
      <c r="G658" s="126" t="s">
        <v>29</v>
      </c>
      <c r="H658" s="73" t="s">
        <v>150</v>
      </c>
      <c r="I658" s="73" t="s">
        <v>1877</v>
      </c>
      <c r="J658" s="73" t="s">
        <v>152</v>
      </c>
      <c r="K658" s="87" t="s">
        <v>31</v>
      </c>
      <c r="L658" s="87" t="s">
        <v>150</v>
      </c>
      <c r="M658" s="83" t="s">
        <v>1878</v>
      </c>
      <c r="N658" s="68"/>
      <c r="O658" s="92"/>
      <c r="P658" s="68" t="s">
        <v>33</v>
      </c>
      <c r="Q658" s="92" t="s">
        <v>103</v>
      </c>
      <c r="R658" s="68" t="s">
        <v>153</v>
      </c>
      <c r="S658" s="92" t="s">
        <v>154</v>
      </c>
      <c r="T658" s="68"/>
      <c r="U658" s="92"/>
      <c r="V658" s="68" t="s">
        <v>155</v>
      </c>
      <c r="W658" s="92" t="s">
        <v>156</v>
      </c>
      <c r="X658" s="17" t="s">
        <v>157</v>
      </c>
      <c r="Y658" s="17" t="s">
        <v>158</v>
      </c>
      <c r="Z658" s="17" t="s">
        <v>159</v>
      </c>
      <c r="AA658" s="17" t="s">
        <v>160</v>
      </c>
    </row>
    <row r="659" spans="1:27" ht="60" customHeight="1" x14ac:dyDescent="0.2">
      <c r="A659" s="20" t="s">
        <v>26</v>
      </c>
      <c r="B659" s="41" t="s">
        <v>1852</v>
      </c>
      <c r="C659" s="32" t="s">
        <v>28</v>
      </c>
      <c r="D659" s="80" t="s">
        <v>28</v>
      </c>
      <c r="E659" s="15">
        <v>1</v>
      </c>
      <c r="F659" s="78" t="s">
        <v>161</v>
      </c>
      <c r="G659" s="126" t="s">
        <v>29</v>
      </c>
      <c r="H659" s="73" t="s">
        <v>162</v>
      </c>
      <c r="I659" s="73" t="s">
        <v>1879</v>
      </c>
      <c r="J659" s="73" t="s">
        <v>164</v>
      </c>
      <c r="K659" s="87" t="s">
        <v>31</v>
      </c>
      <c r="L659" s="87" t="s">
        <v>165</v>
      </c>
      <c r="M659" s="83" t="s">
        <v>1880</v>
      </c>
      <c r="N659" s="68"/>
      <c r="O659" s="92"/>
      <c r="P659" s="68" t="s">
        <v>33</v>
      </c>
      <c r="Q659" s="92" t="s">
        <v>33</v>
      </c>
      <c r="R659" s="68" t="s">
        <v>166</v>
      </c>
      <c r="S659" s="92" t="s">
        <v>167</v>
      </c>
      <c r="T659" s="68"/>
      <c r="U659" s="92"/>
      <c r="V659" s="68" t="s">
        <v>168</v>
      </c>
      <c r="W659" s="92"/>
      <c r="X659" s="17" t="s">
        <v>115</v>
      </c>
      <c r="Y659" s="17" t="s">
        <v>37</v>
      </c>
      <c r="Z659" s="17" t="s">
        <v>169</v>
      </c>
      <c r="AA659" s="17" t="s">
        <v>1881</v>
      </c>
    </row>
    <row r="660" spans="1:27" ht="60" customHeight="1" x14ac:dyDescent="0.2">
      <c r="A660" s="20" t="s">
        <v>26</v>
      </c>
      <c r="B660" s="41" t="s">
        <v>1852</v>
      </c>
      <c r="C660" s="32" t="s">
        <v>28</v>
      </c>
      <c r="D660" s="80" t="s">
        <v>28</v>
      </c>
      <c r="E660" s="15">
        <v>1</v>
      </c>
      <c r="F660" s="78" t="s">
        <v>171</v>
      </c>
      <c r="G660" s="126" t="s">
        <v>29</v>
      </c>
      <c r="H660" s="73" t="s">
        <v>172</v>
      </c>
      <c r="I660" s="73" t="s">
        <v>1882</v>
      </c>
      <c r="J660" s="73" t="s">
        <v>174</v>
      </c>
      <c r="K660" s="87"/>
      <c r="L660" s="87"/>
      <c r="M660" s="83"/>
      <c r="N660" s="68"/>
      <c r="O660" s="92"/>
      <c r="P660" s="68" t="s">
        <v>33</v>
      </c>
      <c r="Q660" s="92"/>
      <c r="R660" s="68" t="s">
        <v>104</v>
      </c>
      <c r="S660" s="92"/>
      <c r="T660" s="68" t="s">
        <v>114</v>
      </c>
      <c r="U660" s="92"/>
      <c r="V660" s="68"/>
      <c r="W660" s="92"/>
      <c r="X660" s="17" t="s">
        <v>115</v>
      </c>
      <c r="Y660" s="17" t="s">
        <v>175</v>
      </c>
      <c r="Z660" s="17" t="s">
        <v>117</v>
      </c>
      <c r="AA660" s="17"/>
    </row>
    <row r="661" spans="1:27" ht="60" customHeight="1" x14ac:dyDescent="0.2">
      <c r="A661" s="20" t="s">
        <v>26</v>
      </c>
      <c r="B661" s="41" t="s">
        <v>1852</v>
      </c>
      <c r="C661" s="32" t="s">
        <v>28</v>
      </c>
      <c r="D661" s="80" t="s">
        <v>28</v>
      </c>
      <c r="E661" s="15">
        <v>1</v>
      </c>
      <c r="F661" s="78"/>
      <c r="G661" s="171" t="s">
        <v>176</v>
      </c>
      <c r="H661" s="73"/>
      <c r="I661" s="73" t="s">
        <v>1883</v>
      </c>
      <c r="J661" s="73" t="s">
        <v>176</v>
      </c>
      <c r="K661" s="87" t="s">
        <v>178</v>
      </c>
      <c r="L661" s="87"/>
      <c r="M661" s="83"/>
      <c r="N661" s="68" t="s">
        <v>32</v>
      </c>
      <c r="O661" s="92" t="s">
        <v>32</v>
      </c>
      <c r="P661" s="68" t="s">
        <v>33</v>
      </c>
      <c r="Q661" s="92" t="s">
        <v>33</v>
      </c>
      <c r="R661" s="68"/>
      <c r="S661" s="92"/>
      <c r="T661" s="68"/>
      <c r="U661" s="92"/>
      <c r="V661" s="68"/>
      <c r="W661" s="92"/>
      <c r="X661" s="17" t="s">
        <v>36</v>
      </c>
      <c r="Y661" s="17" t="s">
        <v>37</v>
      </c>
      <c r="Z661" s="17" t="s">
        <v>38</v>
      </c>
      <c r="AA661" s="17"/>
    </row>
    <row r="662" spans="1:27" ht="60" customHeight="1" x14ac:dyDescent="0.2">
      <c r="A662" s="20" t="s">
        <v>26</v>
      </c>
      <c r="B662" s="41" t="s">
        <v>1852</v>
      </c>
      <c r="C662" s="32" t="s">
        <v>28</v>
      </c>
      <c r="D662" s="80" t="s">
        <v>28</v>
      </c>
      <c r="E662" s="15">
        <v>1</v>
      </c>
      <c r="F662" s="78" t="s">
        <v>179</v>
      </c>
      <c r="G662" s="126" t="s">
        <v>176</v>
      </c>
      <c r="H662" s="73" t="s">
        <v>180</v>
      </c>
      <c r="I662" s="73" t="s">
        <v>1884</v>
      </c>
      <c r="J662" s="73" t="s">
        <v>182</v>
      </c>
      <c r="K662" s="87" t="s">
        <v>178</v>
      </c>
      <c r="L662" s="87" t="s">
        <v>180</v>
      </c>
      <c r="M662" s="83" t="s">
        <v>1606</v>
      </c>
      <c r="N662" s="68"/>
      <c r="O662" s="92"/>
      <c r="P662" s="68" t="s">
        <v>33</v>
      </c>
      <c r="Q662" s="92" t="s">
        <v>33</v>
      </c>
      <c r="R662" s="68" t="s">
        <v>183</v>
      </c>
      <c r="S662" s="92" t="s">
        <v>183</v>
      </c>
      <c r="T662" s="68" t="s">
        <v>184</v>
      </c>
      <c r="U662" s="92"/>
      <c r="V662" s="68" t="s">
        <v>185</v>
      </c>
      <c r="W662" s="92" t="s">
        <v>186</v>
      </c>
      <c r="X662" s="17" t="s">
        <v>36</v>
      </c>
      <c r="Y662" s="17" t="s">
        <v>37</v>
      </c>
      <c r="Z662" s="17" t="s">
        <v>38</v>
      </c>
      <c r="AA662" s="17" t="s">
        <v>187</v>
      </c>
    </row>
    <row r="663" spans="1:27" ht="60" customHeight="1" x14ac:dyDescent="0.2">
      <c r="A663" s="20" t="s">
        <v>26</v>
      </c>
      <c r="B663" s="41" t="s">
        <v>1852</v>
      </c>
      <c r="C663" s="32" t="s">
        <v>28</v>
      </c>
      <c r="D663" s="80" t="s">
        <v>28</v>
      </c>
      <c r="E663" s="15">
        <v>1</v>
      </c>
      <c r="F663" s="78"/>
      <c r="G663" s="171" t="s">
        <v>188</v>
      </c>
      <c r="H663" s="73"/>
      <c r="I663" s="73" t="s">
        <v>1885</v>
      </c>
      <c r="J663" s="73" t="s">
        <v>188</v>
      </c>
      <c r="K663" s="87" t="s">
        <v>190</v>
      </c>
      <c r="L663" s="87"/>
      <c r="M663" s="83"/>
      <c r="N663" s="68" t="s">
        <v>32</v>
      </c>
      <c r="O663" s="92" t="s">
        <v>32</v>
      </c>
      <c r="P663" s="68" t="s">
        <v>33</v>
      </c>
      <c r="Q663" s="92" t="s">
        <v>33</v>
      </c>
      <c r="R663" s="68"/>
      <c r="S663" s="92"/>
      <c r="T663" s="68"/>
      <c r="U663" s="92"/>
      <c r="V663" s="68"/>
      <c r="W663" s="92" t="s">
        <v>827</v>
      </c>
      <c r="X663" s="17" t="s">
        <v>36</v>
      </c>
      <c r="Y663" s="17" t="s">
        <v>37</v>
      </c>
      <c r="Z663" s="17" t="s">
        <v>38</v>
      </c>
      <c r="AA663" s="17" t="s">
        <v>191</v>
      </c>
    </row>
    <row r="664" spans="1:27" ht="60" customHeight="1" x14ac:dyDescent="0.2">
      <c r="A664" s="20" t="s">
        <v>26</v>
      </c>
      <c r="B664" s="41" t="s">
        <v>1852</v>
      </c>
      <c r="C664" s="32" t="s">
        <v>28</v>
      </c>
      <c r="D664" s="80" t="s">
        <v>28</v>
      </c>
      <c r="E664" s="15">
        <v>1</v>
      </c>
      <c r="F664" s="78" t="s">
        <v>192</v>
      </c>
      <c r="G664" s="126" t="s">
        <v>188</v>
      </c>
      <c r="H664" s="73" t="s">
        <v>180</v>
      </c>
      <c r="I664" s="73" t="s">
        <v>1886</v>
      </c>
      <c r="J664" s="73" t="s">
        <v>194</v>
      </c>
      <c r="K664" s="87" t="s">
        <v>190</v>
      </c>
      <c r="L664" s="87" t="s">
        <v>180</v>
      </c>
      <c r="M664" s="83" t="s">
        <v>1887</v>
      </c>
      <c r="N664" s="68"/>
      <c r="O664" s="92"/>
      <c r="P664" s="68" t="s">
        <v>33</v>
      </c>
      <c r="Q664" s="92" t="s">
        <v>33</v>
      </c>
      <c r="R664" s="68" t="s">
        <v>183</v>
      </c>
      <c r="S664" s="92" t="s">
        <v>183</v>
      </c>
      <c r="T664" s="68" t="s">
        <v>184</v>
      </c>
      <c r="U664" s="92"/>
      <c r="V664" s="68" t="s">
        <v>195</v>
      </c>
      <c r="W664" s="92" t="s">
        <v>196</v>
      </c>
      <c r="X664" s="17" t="s">
        <v>36</v>
      </c>
      <c r="Y664" s="17" t="s">
        <v>37</v>
      </c>
      <c r="Z664" s="17" t="s">
        <v>38</v>
      </c>
      <c r="AA664" s="17" t="s">
        <v>197</v>
      </c>
    </row>
    <row r="665" spans="1:27" ht="60" customHeight="1" x14ac:dyDescent="0.2">
      <c r="A665" s="20" t="s">
        <v>26</v>
      </c>
      <c r="B665" s="41" t="s">
        <v>1852</v>
      </c>
      <c r="C665" s="32" t="s">
        <v>28</v>
      </c>
      <c r="D665" s="80" t="s">
        <v>28</v>
      </c>
      <c r="E665" s="15">
        <v>1</v>
      </c>
      <c r="F665" s="78" t="s">
        <v>235</v>
      </c>
      <c r="G665" s="171" t="s">
        <v>236</v>
      </c>
      <c r="H665" s="73"/>
      <c r="I665" s="73" t="s">
        <v>1888</v>
      </c>
      <c r="J665" s="73" t="s">
        <v>236</v>
      </c>
      <c r="K665" s="87" t="s">
        <v>238</v>
      </c>
      <c r="L665" s="87"/>
      <c r="M665" s="83" t="s">
        <v>1889</v>
      </c>
      <c r="N665" s="68" t="s">
        <v>32</v>
      </c>
      <c r="O665" s="92" t="s">
        <v>32</v>
      </c>
      <c r="P665" s="68" t="s">
        <v>33</v>
      </c>
      <c r="Q665" s="92" t="s">
        <v>33</v>
      </c>
      <c r="R665" s="68"/>
      <c r="S665" s="92"/>
      <c r="T665" s="68"/>
      <c r="U665" s="92"/>
      <c r="V665" s="68"/>
      <c r="W665" s="92"/>
      <c r="X665" s="17" t="s">
        <v>36</v>
      </c>
      <c r="Y665" s="17" t="s">
        <v>37</v>
      </c>
      <c r="Z665" s="17" t="s">
        <v>38</v>
      </c>
      <c r="AA665" s="17"/>
    </row>
    <row r="666" spans="1:27" ht="60" customHeight="1" x14ac:dyDescent="0.2">
      <c r="A666" s="20" t="s">
        <v>26</v>
      </c>
      <c r="B666" s="41" t="s">
        <v>1852</v>
      </c>
      <c r="C666" s="32" t="s">
        <v>28</v>
      </c>
      <c r="D666" s="80" t="s">
        <v>28</v>
      </c>
      <c r="E666" s="15">
        <v>1</v>
      </c>
      <c r="F666" s="78" t="s">
        <v>239</v>
      </c>
      <c r="G666" s="126" t="s">
        <v>236</v>
      </c>
      <c r="H666" s="73" t="s">
        <v>240</v>
      </c>
      <c r="I666" s="73" t="s">
        <v>1890</v>
      </c>
      <c r="J666" s="73" t="s">
        <v>242</v>
      </c>
      <c r="K666" s="87" t="s">
        <v>238</v>
      </c>
      <c r="L666" s="87" t="s">
        <v>243</v>
      </c>
      <c r="M666" s="83" t="s">
        <v>1891</v>
      </c>
      <c r="N666" s="68"/>
      <c r="O666" s="92"/>
      <c r="P666" s="68" t="s">
        <v>33</v>
      </c>
      <c r="Q666" s="92" t="s">
        <v>103</v>
      </c>
      <c r="R666" s="68" t="s">
        <v>244</v>
      </c>
      <c r="S666" s="92" t="s">
        <v>244</v>
      </c>
      <c r="T666" s="68"/>
      <c r="U666" s="92"/>
      <c r="V666" s="68" t="s">
        <v>81</v>
      </c>
      <c r="W666" s="92"/>
      <c r="X666" s="17" t="s">
        <v>36</v>
      </c>
      <c r="Y666" s="17" t="s">
        <v>245</v>
      </c>
      <c r="Z666" s="17" t="s">
        <v>38</v>
      </c>
      <c r="AA666" s="17" t="s">
        <v>246</v>
      </c>
    </row>
    <row r="667" spans="1:27" ht="60" customHeight="1" x14ac:dyDescent="0.2">
      <c r="A667" s="20" t="s">
        <v>26</v>
      </c>
      <c r="B667" s="41" t="s">
        <v>1852</v>
      </c>
      <c r="C667" s="32" t="s">
        <v>28</v>
      </c>
      <c r="D667" s="80" t="s">
        <v>28</v>
      </c>
      <c r="E667" s="15">
        <v>1</v>
      </c>
      <c r="F667" s="78" t="s">
        <v>247</v>
      </c>
      <c r="G667" s="126" t="s">
        <v>236</v>
      </c>
      <c r="H667" s="73" t="s">
        <v>248</v>
      </c>
      <c r="I667" s="73" t="s">
        <v>1892</v>
      </c>
      <c r="J667" s="73" t="s">
        <v>250</v>
      </c>
      <c r="K667" s="87" t="s">
        <v>238</v>
      </c>
      <c r="L667" s="87" t="s">
        <v>251</v>
      </c>
      <c r="M667" s="83" t="s">
        <v>1893</v>
      </c>
      <c r="N667" s="68"/>
      <c r="O667" s="92"/>
      <c r="P667" s="68" t="s">
        <v>33</v>
      </c>
      <c r="Q667" s="92" t="s">
        <v>66</v>
      </c>
      <c r="R667" s="68" t="s">
        <v>244</v>
      </c>
      <c r="S667" s="92" t="s">
        <v>244</v>
      </c>
      <c r="T667" s="68"/>
      <c r="U667" s="92"/>
      <c r="V667" s="68" t="s">
        <v>81</v>
      </c>
      <c r="W667" s="92" t="s">
        <v>253</v>
      </c>
      <c r="X667" s="17" t="s">
        <v>36</v>
      </c>
      <c r="Y667" s="17" t="s">
        <v>37</v>
      </c>
      <c r="Z667" s="17" t="s">
        <v>38</v>
      </c>
      <c r="AA667" s="17" t="s">
        <v>254</v>
      </c>
    </row>
    <row r="668" spans="1:27" ht="60" customHeight="1" x14ac:dyDescent="0.2">
      <c r="A668" s="20" t="s">
        <v>26</v>
      </c>
      <c r="B668" s="41" t="s">
        <v>1852</v>
      </c>
      <c r="C668" s="32" t="s">
        <v>28</v>
      </c>
      <c r="D668" s="80" t="s">
        <v>28</v>
      </c>
      <c r="E668" s="15">
        <v>1</v>
      </c>
      <c r="F668" s="78" t="s">
        <v>235</v>
      </c>
      <c r="G668" s="126" t="s">
        <v>236</v>
      </c>
      <c r="H668" s="73" t="s">
        <v>255</v>
      </c>
      <c r="I668" s="73" t="s">
        <v>1894</v>
      </c>
      <c r="J668" s="73" t="s">
        <v>257</v>
      </c>
      <c r="K668" s="87" t="s">
        <v>238</v>
      </c>
      <c r="L668" s="87" t="s">
        <v>255</v>
      </c>
      <c r="M668" s="83" t="s">
        <v>1895</v>
      </c>
      <c r="N668" s="68"/>
      <c r="O668" s="92"/>
      <c r="P668" s="68" t="s">
        <v>33</v>
      </c>
      <c r="Q668" s="92" t="s">
        <v>33</v>
      </c>
      <c r="R668" s="68" t="s">
        <v>258</v>
      </c>
      <c r="S668" s="92" t="s">
        <v>68</v>
      </c>
      <c r="T668" s="68"/>
      <c r="U668" s="92"/>
      <c r="V668" s="68" t="s">
        <v>259</v>
      </c>
      <c r="W668" s="92"/>
      <c r="X668" s="17" t="s">
        <v>46</v>
      </c>
      <c r="Y668" s="17" t="s">
        <v>37</v>
      </c>
      <c r="Z668" s="17" t="s">
        <v>260</v>
      </c>
      <c r="AA668" s="17"/>
    </row>
    <row r="669" spans="1:27" ht="60" customHeight="1" x14ac:dyDescent="0.2">
      <c r="A669" s="20" t="s">
        <v>26</v>
      </c>
      <c r="B669" s="41" t="s">
        <v>1852</v>
      </c>
      <c r="C669" s="32" t="s">
        <v>28</v>
      </c>
      <c r="D669" s="80" t="s">
        <v>28</v>
      </c>
      <c r="E669" s="15">
        <v>2</v>
      </c>
      <c r="F669" s="78"/>
      <c r="G669" s="171" t="e">
        <f>---ADDRESS</f>
        <v>#NAME?</v>
      </c>
      <c r="H669" s="73"/>
      <c r="I669" s="73" t="s">
        <v>1896</v>
      </c>
      <c r="J669" s="73" t="s">
        <v>263</v>
      </c>
      <c r="K669" s="87"/>
      <c r="L669" s="87"/>
      <c r="M669" s="83" t="s">
        <v>1897</v>
      </c>
      <c r="N669" s="68" t="s">
        <v>32</v>
      </c>
      <c r="O669" s="92"/>
      <c r="P669" s="68" t="s">
        <v>33</v>
      </c>
      <c r="Q669" s="92"/>
      <c r="R669" s="68"/>
      <c r="S669" s="92"/>
      <c r="T669" s="68"/>
      <c r="U669" s="92"/>
      <c r="V669" s="68"/>
      <c r="W669" s="92"/>
      <c r="X669" s="17" t="s">
        <v>115</v>
      </c>
      <c r="Y669" s="17" t="s">
        <v>264</v>
      </c>
      <c r="Z669" s="17" t="s">
        <v>264</v>
      </c>
      <c r="AA669" s="17"/>
    </row>
    <row r="670" spans="1:27" ht="60" customHeight="1" x14ac:dyDescent="0.2">
      <c r="A670" s="20" t="s">
        <v>26</v>
      </c>
      <c r="B670" s="41" t="s">
        <v>1852</v>
      </c>
      <c r="C670" s="32" t="s">
        <v>28</v>
      </c>
      <c r="D670" s="80" t="s">
        <v>28</v>
      </c>
      <c r="E670" s="15">
        <v>2</v>
      </c>
      <c r="F670" s="78" t="s">
        <v>235</v>
      </c>
      <c r="G670" s="126" t="e">
        <f>---ADDRESS</f>
        <v>#NAME?</v>
      </c>
      <c r="H670" s="73" t="s">
        <v>265</v>
      </c>
      <c r="I670" s="73" t="s">
        <v>1898</v>
      </c>
      <c r="J670" s="73" t="s">
        <v>267</v>
      </c>
      <c r="K670" s="87" t="s">
        <v>238</v>
      </c>
      <c r="L670" s="87" t="s">
        <v>265</v>
      </c>
      <c r="M670" s="83" t="s">
        <v>1899</v>
      </c>
      <c r="N670" s="68"/>
      <c r="O670" s="92"/>
      <c r="P670" s="68" t="s">
        <v>33</v>
      </c>
      <c r="Q670" s="92" t="s">
        <v>33</v>
      </c>
      <c r="R670" s="68" t="s">
        <v>258</v>
      </c>
      <c r="S670" s="92" t="s">
        <v>68</v>
      </c>
      <c r="T670" s="68"/>
      <c r="U670" s="92"/>
      <c r="V670" s="68" t="s">
        <v>259</v>
      </c>
      <c r="W670" s="92"/>
      <c r="X670" s="17" t="s">
        <v>46</v>
      </c>
      <c r="Y670" s="17" t="s">
        <v>37</v>
      </c>
      <c r="Z670" s="17" t="s">
        <v>268</v>
      </c>
      <c r="AA670" s="17"/>
    </row>
    <row r="671" spans="1:27" ht="60" customHeight="1" x14ac:dyDescent="0.2">
      <c r="A671" s="20" t="s">
        <v>26</v>
      </c>
      <c r="B671" s="41" t="s">
        <v>1852</v>
      </c>
      <c r="C671" s="32" t="s">
        <v>28</v>
      </c>
      <c r="D671" s="80" t="s">
        <v>28</v>
      </c>
      <c r="E671" s="15">
        <v>2</v>
      </c>
      <c r="F671" s="78" t="s">
        <v>235</v>
      </c>
      <c r="G671" s="126" t="e">
        <f>---ADDRESS</f>
        <v>#NAME?</v>
      </c>
      <c r="H671" s="73" t="s">
        <v>269</v>
      </c>
      <c r="I671" s="73" t="s">
        <v>1900</v>
      </c>
      <c r="J671" s="73" t="s">
        <v>271</v>
      </c>
      <c r="K671" s="87" t="s">
        <v>238</v>
      </c>
      <c r="L671" s="87" t="s">
        <v>272</v>
      </c>
      <c r="M671" s="83" t="s">
        <v>1901</v>
      </c>
      <c r="N671" s="68"/>
      <c r="O671" s="92"/>
      <c r="P671" s="68" t="s">
        <v>66</v>
      </c>
      <c r="Q671" s="92" t="s">
        <v>33</v>
      </c>
      <c r="R671" s="68" t="s">
        <v>244</v>
      </c>
      <c r="S671" s="92" t="s">
        <v>54</v>
      </c>
      <c r="T671" s="68"/>
      <c r="U671" s="92"/>
      <c r="V671" s="68" t="s">
        <v>273</v>
      </c>
      <c r="W671" s="92"/>
      <c r="X671" s="17" t="s">
        <v>157</v>
      </c>
      <c r="Y671" s="17" t="s">
        <v>37</v>
      </c>
      <c r="Z671" s="17" t="s">
        <v>274</v>
      </c>
      <c r="AA671" s="17" t="s">
        <v>275</v>
      </c>
    </row>
    <row r="672" spans="1:27" ht="60" customHeight="1" x14ac:dyDescent="0.2">
      <c r="A672" s="20" t="s">
        <v>26</v>
      </c>
      <c r="B672" s="41" t="s">
        <v>1852</v>
      </c>
      <c r="C672" s="32" t="s">
        <v>28</v>
      </c>
      <c r="D672" s="80" t="s">
        <v>28</v>
      </c>
      <c r="E672" s="15">
        <v>2</v>
      </c>
      <c r="F672" s="78" t="s">
        <v>235</v>
      </c>
      <c r="G672" s="126" t="e">
        <f>---ADDRESS</f>
        <v>#NAME?</v>
      </c>
      <c r="H672" s="73" t="s">
        <v>276</v>
      </c>
      <c r="I672" s="73" t="s">
        <v>1902</v>
      </c>
      <c r="J672" s="73" t="s">
        <v>278</v>
      </c>
      <c r="K672" s="87" t="s">
        <v>238</v>
      </c>
      <c r="L672" s="87" t="s">
        <v>276</v>
      </c>
      <c r="M672" s="83" t="s">
        <v>1903</v>
      </c>
      <c r="N672" s="68"/>
      <c r="O672" s="92"/>
      <c r="P672" s="68" t="s">
        <v>33</v>
      </c>
      <c r="Q672" s="92" t="s">
        <v>33</v>
      </c>
      <c r="R672" s="68" t="s">
        <v>68</v>
      </c>
      <c r="S672" s="92" t="s">
        <v>68</v>
      </c>
      <c r="T672" s="68"/>
      <c r="U672" s="92"/>
      <c r="V672" s="68"/>
      <c r="W672" s="92"/>
      <c r="X672" s="17" t="s">
        <v>36</v>
      </c>
      <c r="Y672" s="17" t="s">
        <v>37</v>
      </c>
      <c r="Z672" s="17" t="s">
        <v>38</v>
      </c>
      <c r="AA672" s="17"/>
    </row>
    <row r="673" spans="1:27" ht="60" customHeight="1" x14ac:dyDescent="0.2">
      <c r="A673" s="20" t="s">
        <v>26</v>
      </c>
      <c r="B673" s="41" t="s">
        <v>1852</v>
      </c>
      <c r="C673" s="32" t="s">
        <v>28</v>
      </c>
      <c r="D673" s="80" t="s">
        <v>28</v>
      </c>
      <c r="E673" s="15">
        <v>2</v>
      </c>
      <c r="F673" s="78" t="s">
        <v>235</v>
      </c>
      <c r="G673" s="126" t="e">
        <f>---ADDRESS</f>
        <v>#NAME?</v>
      </c>
      <c r="H673" s="73" t="s">
        <v>279</v>
      </c>
      <c r="I673" s="73" t="s">
        <v>1904</v>
      </c>
      <c r="J673" s="73" t="s">
        <v>281</v>
      </c>
      <c r="K673" s="87" t="s">
        <v>238</v>
      </c>
      <c r="L673" s="87" t="s">
        <v>282</v>
      </c>
      <c r="M673" s="83" t="s">
        <v>1905</v>
      </c>
      <c r="N673" s="68"/>
      <c r="O673" s="92"/>
      <c r="P673" s="68" t="s">
        <v>33</v>
      </c>
      <c r="Q673" s="92" t="s">
        <v>33</v>
      </c>
      <c r="R673" s="68" t="s">
        <v>94</v>
      </c>
      <c r="S673" s="92" t="s">
        <v>94</v>
      </c>
      <c r="T673" s="68" t="s">
        <v>95</v>
      </c>
      <c r="U673" s="92" t="s">
        <v>95</v>
      </c>
      <c r="V673" s="68"/>
      <c r="W673" s="92"/>
      <c r="X673" s="17" t="s">
        <v>36</v>
      </c>
      <c r="Y673" s="17" t="s">
        <v>37</v>
      </c>
      <c r="Z673" s="17" t="s">
        <v>38</v>
      </c>
      <c r="AA673" s="17"/>
    </row>
    <row r="674" spans="1:27" ht="60" customHeight="1" x14ac:dyDescent="0.2">
      <c r="A674" s="20" t="s">
        <v>26</v>
      </c>
      <c r="B674" s="41" t="s">
        <v>1852</v>
      </c>
      <c r="C674" s="32" t="s">
        <v>28</v>
      </c>
      <c r="D674" s="80" t="s">
        <v>28</v>
      </c>
      <c r="E674" s="15">
        <v>1</v>
      </c>
      <c r="F674" s="78"/>
      <c r="G674" s="171" t="s">
        <v>283</v>
      </c>
      <c r="H674" s="73"/>
      <c r="I674" s="73" t="s">
        <v>1906</v>
      </c>
      <c r="J674" s="73" t="s">
        <v>283</v>
      </c>
      <c r="K674" s="87" t="s">
        <v>285</v>
      </c>
      <c r="L674" s="87"/>
      <c r="M674" s="83"/>
      <c r="N674" s="68" t="s">
        <v>32</v>
      </c>
      <c r="O674" s="92" t="s">
        <v>32</v>
      </c>
      <c r="P674" s="68" t="s">
        <v>33</v>
      </c>
      <c r="Q674" s="92" t="s">
        <v>33</v>
      </c>
      <c r="R674" s="68"/>
      <c r="S674" s="92"/>
      <c r="T674" s="68"/>
      <c r="U674" s="92"/>
      <c r="V674" s="68"/>
      <c r="W674" s="92"/>
      <c r="X674" s="17" t="s">
        <v>36</v>
      </c>
      <c r="Y674" s="17" t="s">
        <v>37</v>
      </c>
      <c r="Z674" s="17" t="s">
        <v>38</v>
      </c>
      <c r="AA674" s="17"/>
    </row>
    <row r="675" spans="1:27" ht="60" customHeight="1" x14ac:dyDescent="0.2">
      <c r="A675" s="20" t="s">
        <v>26</v>
      </c>
      <c r="B675" s="41" t="s">
        <v>1852</v>
      </c>
      <c r="C675" s="32" t="s">
        <v>28</v>
      </c>
      <c r="D675" s="80" t="s">
        <v>28</v>
      </c>
      <c r="E675" s="15">
        <v>1</v>
      </c>
      <c r="F675" s="78" t="s">
        <v>286</v>
      </c>
      <c r="G675" s="126" t="s">
        <v>283</v>
      </c>
      <c r="H675" s="73" t="s">
        <v>287</v>
      </c>
      <c r="I675" s="73" t="s">
        <v>1907</v>
      </c>
      <c r="J675" s="73" t="s">
        <v>289</v>
      </c>
      <c r="K675" s="87" t="s">
        <v>285</v>
      </c>
      <c r="L675" s="87" t="s">
        <v>290</v>
      </c>
      <c r="M675" s="83" t="s">
        <v>1908</v>
      </c>
      <c r="N675" s="68"/>
      <c r="O675" s="92"/>
      <c r="P675" s="68" t="s">
        <v>33</v>
      </c>
      <c r="Q675" s="92" t="s">
        <v>33</v>
      </c>
      <c r="R675" s="68" t="s">
        <v>291</v>
      </c>
      <c r="S675" s="92" t="s">
        <v>291</v>
      </c>
      <c r="T675" s="68" t="s">
        <v>292</v>
      </c>
      <c r="U675" s="92" t="s">
        <v>292</v>
      </c>
      <c r="V675" s="68" t="s">
        <v>293</v>
      </c>
      <c r="W675" s="92" t="s">
        <v>294</v>
      </c>
      <c r="X675" s="17" t="s">
        <v>36</v>
      </c>
      <c r="Y675" s="17" t="s">
        <v>37</v>
      </c>
      <c r="Z675" s="17" t="s">
        <v>38</v>
      </c>
      <c r="AA675" s="17" t="s">
        <v>295</v>
      </c>
    </row>
    <row r="676" spans="1:27" ht="60" customHeight="1" x14ac:dyDescent="0.2">
      <c r="A676" s="20" t="s">
        <v>26</v>
      </c>
      <c r="B676" s="41" t="s">
        <v>1852</v>
      </c>
      <c r="C676" s="32" t="s">
        <v>28</v>
      </c>
      <c r="D676" s="80" t="s">
        <v>28</v>
      </c>
      <c r="E676" s="15">
        <v>1</v>
      </c>
      <c r="F676" s="78" t="s">
        <v>296</v>
      </c>
      <c r="G676" s="126" t="s">
        <v>283</v>
      </c>
      <c r="H676" s="73" t="s">
        <v>297</v>
      </c>
      <c r="I676" s="73" t="s">
        <v>1909</v>
      </c>
      <c r="J676" s="73" t="s">
        <v>299</v>
      </c>
      <c r="K676" s="87" t="s">
        <v>285</v>
      </c>
      <c r="L676" s="87" t="s">
        <v>300</v>
      </c>
      <c r="M676" s="83" t="s">
        <v>1910</v>
      </c>
      <c r="N676" s="68"/>
      <c r="O676" s="92"/>
      <c r="P676" s="68" t="s">
        <v>33</v>
      </c>
      <c r="Q676" s="92" t="s">
        <v>33</v>
      </c>
      <c r="R676" s="68" t="s">
        <v>79</v>
      </c>
      <c r="S676" s="92" t="s">
        <v>80</v>
      </c>
      <c r="T676" s="68"/>
      <c r="U676" s="92"/>
      <c r="V676" s="68" t="s">
        <v>81</v>
      </c>
      <c r="W676" s="92"/>
      <c r="X676" s="17" t="s">
        <v>46</v>
      </c>
      <c r="Y676" s="17" t="s">
        <v>82</v>
      </c>
      <c r="Z676" s="17" t="s">
        <v>83</v>
      </c>
      <c r="AA676" s="17" t="s">
        <v>1602</v>
      </c>
    </row>
    <row r="677" spans="1:27" ht="60" customHeight="1" x14ac:dyDescent="0.2">
      <c r="A677" s="20" t="s">
        <v>26</v>
      </c>
      <c r="B677" s="41" t="s">
        <v>1852</v>
      </c>
      <c r="C677" s="32" t="s">
        <v>28</v>
      </c>
      <c r="D677" s="80" t="s">
        <v>28</v>
      </c>
      <c r="E677" s="15">
        <v>1</v>
      </c>
      <c r="F677" s="78"/>
      <c r="G677" s="126" t="s">
        <v>283</v>
      </c>
      <c r="H677" s="73" t="s">
        <v>302</v>
      </c>
      <c r="I677" s="73" t="s">
        <v>1911</v>
      </c>
      <c r="J677" s="73" t="s">
        <v>304</v>
      </c>
      <c r="K677" s="87"/>
      <c r="L677" s="87"/>
      <c r="M677" s="83" t="s">
        <v>1897</v>
      </c>
      <c r="N677" s="68"/>
      <c r="O677" s="92"/>
      <c r="P677" s="68" t="s">
        <v>103</v>
      </c>
      <c r="Q677" s="92"/>
      <c r="R677" s="68" t="s">
        <v>305</v>
      </c>
      <c r="S677" s="92"/>
      <c r="T677" s="68"/>
      <c r="U677" s="92"/>
      <c r="V677" s="68"/>
      <c r="W677" s="92"/>
      <c r="X677" s="17" t="s">
        <v>115</v>
      </c>
      <c r="Y677" s="17" t="s">
        <v>306</v>
      </c>
      <c r="Z677" s="17" t="s">
        <v>307</v>
      </c>
      <c r="AA677" s="17"/>
    </row>
    <row r="678" spans="1:27" ht="60" customHeight="1" x14ac:dyDescent="0.2">
      <c r="A678" s="20" t="s">
        <v>26</v>
      </c>
      <c r="B678" s="41" t="s">
        <v>1852</v>
      </c>
      <c r="C678" s="32" t="s">
        <v>28</v>
      </c>
      <c r="D678" s="80" t="s">
        <v>28</v>
      </c>
      <c r="E678" s="15">
        <v>1</v>
      </c>
      <c r="F678" s="78"/>
      <c r="G678" s="126" t="s">
        <v>283</v>
      </c>
      <c r="H678" s="73" t="s">
        <v>308</v>
      </c>
      <c r="I678" s="73" t="s">
        <v>1912</v>
      </c>
      <c r="J678" s="73" t="s">
        <v>310</v>
      </c>
      <c r="K678" s="87"/>
      <c r="L678" s="87"/>
      <c r="M678" s="83"/>
      <c r="N678" s="68"/>
      <c r="O678" s="92"/>
      <c r="P678" s="68" t="s">
        <v>33</v>
      </c>
      <c r="Q678" s="92"/>
      <c r="R678" s="68" t="s">
        <v>311</v>
      </c>
      <c r="S678" s="92"/>
      <c r="T678" s="68"/>
      <c r="U678" s="92"/>
      <c r="V678" s="68"/>
      <c r="W678" s="92"/>
      <c r="X678" s="17"/>
      <c r="Y678" s="17"/>
      <c r="Z678" s="17"/>
      <c r="AA678" s="17"/>
    </row>
    <row r="679" spans="1:27" ht="60" customHeight="1" x14ac:dyDescent="0.2">
      <c r="A679" s="20" t="s">
        <v>26</v>
      </c>
      <c r="B679" s="41" t="s">
        <v>1852</v>
      </c>
      <c r="C679" s="32" t="s">
        <v>28</v>
      </c>
      <c r="D679" s="80" t="s">
        <v>28</v>
      </c>
      <c r="E679" s="15">
        <v>1</v>
      </c>
      <c r="F679" s="78"/>
      <c r="G679" s="171" t="s">
        <v>312</v>
      </c>
      <c r="H679" s="73"/>
      <c r="I679" s="73" t="s">
        <v>1913</v>
      </c>
      <c r="J679" s="73" t="s">
        <v>312</v>
      </c>
      <c r="K679" s="87" t="s">
        <v>314</v>
      </c>
      <c r="L679" s="87"/>
      <c r="M679" s="83"/>
      <c r="N679" s="68" t="s">
        <v>315</v>
      </c>
      <c r="O679" s="92" t="s">
        <v>316</v>
      </c>
      <c r="P679" s="68" t="s">
        <v>66</v>
      </c>
      <c r="Q679" s="92" t="s">
        <v>66</v>
      </c>
      <c r="R679" s="68"/>
      <c r="S679" s="92"/>
      <c r="T679" s="68"/>
      <c r="U679" s="92"/>
      <c r="V679" s="68" t="s">
        <v>317</v>
      </c>
      <c r="W679" s="92" t="s">
        <v>318</v>
      </c>
      <c r="X679" s="17" t="s">
        <v>36</v>
      </c>
      <c r="Y679" s="17" t="s">
        <v>319</v>
      </c>
      <c r="Z679" s="17" t="s">
        <v>320</v>
      </c>
      <c r="AA679" s="17" t="s">
        <v>321</v>
      </c>
    </row>
    <row r="680" spans="1:27" ht="60" customHeight="1" x14ac:dyDescent="0.2">
      <c r="A680" s="20" t="s">
        <v>26</v>
      </c>
      <c r="B680" s="41" t="s">
        <v>1852</v>
      </c>
      <c r="C680" s="32" t="s">
        <v>28</v>
      </c>
      <c r="D680" s="80" t="s">
        <v>28</v>
      </c>
      <c r="E680" s="15">
        <v>1</v>
      </c>
      <c r="F680" s="78" t="s">
        <v>205</v>
      </c>
      <c r="G680" s="126" t="s">
        <v>312</v>
      </c>
      <c r="H680" s="73" t="s">
        <v>206</v>
      </c>
      <c r="I680" s="73" t="s">
        <v>1914</v>
      </c>
      <c r="J680" s="73" t="s">
        <v>323</v>
      </c>
      <c r="K680" s="87"/>
      <c r="L680" s="87"/>
      <c r="M680" s="83"/>
      <c r="N680" s="68"/>
      <c r="O680" s="92"/>
      <c r="P680" s="68" t="s">
        <v>33</v>
      </c>
      <c r="Q680" s="92"/>
      <c r="R680" s="68" t="s">
        <v>146</v>
      </c>
      <c r="S680" s="92"/>
      <c r="T680" s="68"/>
      <c r="U680" s="92"/>
      <c r="V680" s="68" t="s">
        <v>209</v>
      </c>
      <c r="W680" s="92"/>
      <c r="X680" s="17" t="s">
        <v>115</v>
      </c>
      <c r="Y680" s="17" t="s">
        <v>210</v>
      </c>
      <c r="Z680" s="17" t="s">
        <v>117</v>
      </c>
      <c r="AA680" s="17" t="s">
        <v>211</v>
      </c>
    </row>
    <row r="681" spans="1:27" ht="60" customHeight="1" x14ac:dyDescent="0.2">
      <c r="A681" s="20" t="s">
        <v>26</v>
      </c>
      <c r="B681" s="41" t="s">
        <v>1852</v>
      </c>
      <c r="C681" s="32" t="s">
        <v>28</v>
      </c>
      <c r="D681" s="80" t="s">
        <v>28</v>
      </c>
      <c r="E681" s="15">
        <v>1</v>
      </c>
      <c r="F681" s="78" t="s">
        <v>324</v>
      </c>
      <c r="G681" s="126" t="s">
        <v>312</v>
      </c>
      <c r="H681" s="73" t="s">
        <v>325</v>
      </c>
      <c r="I681" s="73" t="s">
        <v>1915</v>
      </c>
      <c r="J681" s="73" t="s">
        <v>327</v>
      </c>
      <c r="K681" s="87" t="s">
        <v>314</v>
      </c>
      <c r="L681" s="87" t="s">
        <v>328</v>
      </c>
      <c r="M681" s="83" t="s">
        <v>1916</v>
      </c>
      <c r="N681" s="68"/>
      <c r="O681" s="92"/>
      <c r="P681" s="68" t="s">
        <v>103</v>
      </c>
      <c r="Q681" s="92" t="s">
        <v>103</v>
      </c>
      <c r="R681" s="68" t="s">
        <v>146</v>
      </c>
      <c r="S681" s="92" t="s">
        <v>146</v>
      </c>
      <c r="T681" s="68"/>
      <c r="U681" s="92"/>
      <c r="V681" s="68" t="s">
        <v>329</v>
      </c>
      <c r="W681" s="92"/>
      <c r="X681" s="17" t="s">
        <v>36</v>
      </c>
      <c r="Y681" s="17" t="s">
        <v>37</v>
      </c>
      <c r="Z681" s="17" t="s">
        <v>38</v>
      </c>
      <c r="AA681" s="17" t="s">
        <v>330</v>
      </c>
    </row>
    <row r="682" spans="1:27" ht="60" customHeight="1" x14ac:dyDescent="0.2">
      <c r="A682" s="20" t="s">
        <v>26</v>
      </c>
      <c r="B682" s="41" t="s">
        <v>1852</v>
      </c>
      <c r="C682" s="32" t="s">
        <v>28</v>
      </c>
      <c r="D682" s="80" t="s">
        <v>28</v>
      </c>
      <c r="E682" s="15">
        <v>2</v>
      </c>
      <c r="F682" s="78"/>
      <c r="G682" s="171" t="e">
        <f>---RISK ANALYSIS RESULT</f>
        <v>#NAME?</v>
      </c>
      <c r="H682" s="73"/>
      <c r="I682" s="73" t="s">
        <v>1917</v>
      </c>
      <c r="J682" s="73" t="s">
        <v>333</v>
      </c>
      <c r="K682" s="87"/>
      <c r="L682" s="87"/>
      <c r="M682" s="83"/>
      <c r="N682" s="68" t="s">
        <v>32</v>
      </c>
      <c r="O682" s="92"/>
      <c r="P682" s="68" t="s">
        <v>33</v>
      </c>
      <c r="Q682" s="92"/>
      <c r="R682" s="68"/>
      <c r="S682" s="92"/>
      <c r="T682" s="68"/>
      <c r="U682" s="92"/>
      <c r="V682" s="68"/>
      <c r="W682" s="92"/>
      <c r="X682" s="17" t="s">
        <v>115</v>
      </c>
      <c r="Y682" s="17" t="s">
        <v>334</v>
      </c>
      <c r="Z682" s="17" t="s">
        <v>335</v>
      </c>
      <c r="AA682" s="17"/>
    </row>
    <row r="683" spans="1:27" ht="60" customHeight="1" x14ac:dyDescent="0.2">
      <c r="A683" s="20" t="s">
        <v>26</v>
      </c>
      <c r="B683" s="41" t="s">
        <v>1852</v>
      </c>
      <c r="C683" s="32" t="s">
        <v>28</v>
      </c>
      <c r="D683" s="80" t="s">
        <v>28</v>
      </c>
      <c r="E683" s="15">
        <v>2</v>
      </c>
      <c r="F683" s="78" t="s">
        <v>336</v>
      </c>
      <c r="G683" s="126" t="e">
        <f>---RISK ANALYSIS RESULT</f>
        <v>#NAME?</v>
      </c>
      <c r="H683" s="73" t="s">
        <v>287</v>
      </c>
      <c r="I683" s="73" t="s">
        <v>1918</v>
      </c>
      <c r="J683" s="73" t="s">
        <v>338</v>
      </c>
      <c r="K683" s="87" t="s">
        <v>314</v>
      </c>
      <c r="L683" s="87" t="s">
        <v>339</v>
      </c>
      <c r="M683" s="83" t="s">
        <v>1919</v>
      </c>
      <c r="N683" s="68"/>
      <c r="O683" s="92"/>
      <c r="P683" s="68" t="s">
        <v>33</v>
      </c>
      <c r="Q683" s="92" t="s">
        <v>33</v>
      </c>
      <c r="R683" s="68" t="s">
        <v>244</v>
      </c>
      <c r="S683" s="92" t="s">
        <v>53</v>
      </c>
      <c r="T683" s="68"/>
      <c r="U683" s="92"/>
      <c r="V683" s="68" t="s">
        <v>340</v>
      </c>
      <c r="W683" s="92" t="s">
        <v>341</v>
      </c>
      <c r="X683" s="17" t="s">
        <v>46</v>
      </c>
      <c r="Y683" s="17" t="s">
        <v>37</v>
      </c>
      <c r="Z683" s="17" t="s">
        <v>342</v>
      </c>
      <c r="AA683" s="17" t="s">
        <v>343</v>
      </c>
    </row>
    <row r="684" spans="1:27" ht="60" customHeight="1" x14ac:dyDescent="0.2">
      <c r="A684" s="20" t="s">
        <v>26</v>
      </c>
      <c r="B684" s="41" t="s">
        <v>1852</v>
      </c>
      <c r="C684" s="32" t="s">
        <v>28</v>
      </c>
      <c r="D684" s="80" t="s">
        <v>28</v>
      </c>
      <c r="E684" s="15">
        <v>2</v>
      </c>
      <c r="F684" s="78" t="s">
        <v>344</v>
      </c>
      <c r="G684" s="126" t="e">
        <f>---RISK ANALYSIS RESULT</f>
        <v>#NAME?</v>
      </c>
      <c r="H684" s="73" t="s">
        <v>302</v>
      </c>
      <c r="I684" s="73" t="s">
        <v>1920</v>
      </c>
      <c r="J684" s="73" t="s">
        <v>346</v>
      </c>
      <c r="K684" s="87" t="s">
        <v>314</v>
      </c>
      <c r="L684" s="87" t="s">
        <v>347</v>
      </c>
      <c r="M684" s="83" t="s">
        <v>1921</v>
      </c>
      <c r="N684" s="68"/>
      <c r="O684" s="92"/>
      <c r="P684" s="68" t="s">
        <v>103</v>
      </c>
      <c r="Q684" s="92" t="s">
        <v>103</v>
      </c>
      <c r="R684" s="68" t="s">
        <v>305</v>
      </c>
      <c r="S684" s="92" t="s">
        <v>1107</v>
      </c>
      <c r="T684" s="68"/>
      <c r="U684" s="92"/>
      <c r="V684" s="68" t="s">
        <v>348</v>
      </c>
      <c r="W684" s="92"/>
      <c r="X684" s="17" t="s">
        <v>36</v>
      </c>
      <c r="Y684" s="17" t="s">
        <v>37</v>
      </c>
      <c r="Z684" s="17" t="s">
        <v>38</v>
      </c>
      <c r="AA684" s="17" t="s">
        <v>349</v>
      </c>
    </row>
    <row r="685" spans="1:27" ht="60" customHeight="1" x14ac:dyDescent="0.2">
      <c r="A685" s="20" t="s">
        <v>26</v>
      </c>
      <c r="B685" s="41" t="s">
        <v>1852</v>
      </c>
      <c r="C685" s="32" t="s">
        <v>28</v>
      </c>
      <c r="D685" s="80" t="s">
        <v>28</v>
      </c>
      <c r="E685" s="15">
        <v>1</v>
      </c>
      <c r="F685" s="78"/>
      <c r="G685" s="171" t="s">
        <v>350</v>
      </c>
      <c r="H685" s="73"/>
      <c r="I685" s="73" t="s">
        <v>1922</v>
      </c>
      <c r="J685" s="73" t="s">
        <v>350</v>
      </c>
      <c r="K685" s="87"/>
      <c r="L685" s="87"/>
      <c r="M685" s="83" t="s">
        <v>1897</v>
      </c>
      <c r="N685" s="68" t="s">
        <v>32</v>
      </c>
      <c r="O685" s="92"/>
      <c r="P685" s="68" t="s">
        <v>33</v>
      </c>
      <c r="Q685" s="92"/>
      <c r="R685" s="68"/>
      <c r="S685" s="92"/>
      <c r="T685" s="68"/>
      <c r="U685" s="92"/>
      <c r="V685" s="68"/>
      <c r="W685" s="92"/>
      <c r="X685" s="17" t="s">
        <v>115</v>
      </c>
      <c r="Y685" s="150" t="s">
        <v>264</v>
      </c>
      <c r="Z685" s="17" t="s">
        <v>352</v>
      </c>
      <c r="AA685" s="17"/>
    </row>
    <row r="686" spans="1:27" ht="60" customHeight="1" x14ac:dyDescent="0.2">
      <c r="A686" s="20" t="s">
        <v>26</v>
      </c>
      <c r="B686" s="41" t="s">
        <v>1852</v>
      </c>
      <c r="C686" s="32" t="s">
        <v>28</v>
      </c>
      <c r="D686" s="80" t="s">
        <v>28</v>
      </c>
      <c r="E686" s="15">
        <v>1</v>
      </c>
      <c r="F686" s="78" t="s">
        <v>353</v>
      </c>
      <c r="G686" s="126" t="s">
        <v>350</v>
      </c>
      <c r="H686" s="73" t="s">
        <v>354</v>
      </c>
      <c r="I686" s="73" t="s">
        <v>1923</v>
      </c>
      <c r="J686" s="73" t="s">
        <v>356</v>
      </c>
      <c r="K686" s="87" t="s">
        <v>31</v>
      </c>
      <c r="L686" s="87" t="s">
        <v>357</v>
      </c>
      <c r="M686" s="83" t="s">
        <v>1924</v>
      </c>
      <c r="N686" s="68"/>
      <c r="O686" s="92"/>
      <c r="P686" s="68" t="s">
        <v>33</v>
      </c>
      <c r="Q686" s="92" t="s">
        <v>33</v>
      </c>
      <c r="R686" s="68" t="s">
        <v>104</v>
      </c>
      <c r="S686" s="92" t="s">
        <v>104</v>
      </c>
      <c r="T686" s="68" t="s">
        <v>114</v>
      </c>
      <c r="U686" s="92" t="s">
        <v>114</v>
      </c>
      <c r="V686" s="68"/>
      <c r="W686" s="92"/>
      <c r="X686" s="17" t="s">
        <v>36</v>
      </c>
      <c r="Y686" s="17" t="s">
        <v>37</v>
      </c>
      <c r="Z686" s="17" t="s">
        <v>38</v>
      </c>
      <c r="AA686" s="17" t="s">
        <v>358</v>
      </c>
    </row>
    <row r="687" spans="1:27" ht="60" customHeight="1" x14ac:dyDescent="0.2">
      <c r="A687" s="20" t="s">
        <v>26</v>
      </c>
      <c r="B687" s="41" t="s">
        <v>1852</v>
      </c>
      <c r="C687" s="32" t="s">
        <v>28</v>
      </c>
      <c r="D687" s="80" t="s">
        <v>28</v>
      </c>
      <c r="E687" s="15">
        <v>1</v>
      </c>
      <c r="F687" s="78"/>
      <c r="G687" s="126" t="s">
        <v>350</v>
      </c>
      <c r="H687" s="73" t="s">
        <v>359</v>
      </c>
      <c r="I687" s="73" t="s">
        <v>1925</v>
      </c>
      <c r="J687" s="73" t="s">
        <v>361</v>
      </c>
      <c r="K687" s="87"/>
      <c r="L687" s="87"/>
      <c r="M687" s="83" t="s">
        <v>1897</v>
      </c>
      <c r="N687" s="68"/>
      <c r="O687" s="92"/>
      <c r="P687" s="68" t="s">
        <v>103</v>
      </c>
      <c r="Q687" s="92"/>
      <c r="R687" s="68" t="s">
        <v>104</v>
      </c>
      <c r="S687" s="92"/>
      <c r="T687" s="68" t="s">
        <v>124</v>
      </c>
      <c r="U687" s="92"/>
      <c r="V687" s="68"/>
      <c r="W687" s="92"/>
      <c r="X687" s="17" t="s">
        <v>115</v>
      </c>
      <c r="Y687" s="17" t="s">
        <v>306</v>
      </c>
      <c r="Z687" s="17" t="s">
        <v>307</v>
      </c>
      <c r="AA687" s="17"/>
    </row>
    <row r="688" spans="1:27" ht="60" customHeight="1" x14ac:dyDescent="0.2">
      <c r="A688" s="20" t="s">
        <v>26</v>
      </c>
      <c r="B688" s="41" t="s">
        <v>1852</v>
      </c>
      <c r="C688" s="32" t="s">
        <v>28</v>
      </c>
      <c r="D688" s="80" t="s">
        <v>28</v>
      </c>
      <c r="E688" s="15">
        <v>1</v>
      </c>
      <c r="F688" s="78" t="s">
        <v>362</v>
      </c>
      <c r="G688" s="126" t="s">
        <v>350</v>
      </c>
      <c r="H688" s="73" t="s">
        <v>363</v>
      </c>
      <c r="I688" s="73" t="s">
        <v>1926</v>
      </c>
      <c r="J688" s="73" t="s">
        <v>365</v>
      </c>
      <c r="K688" s="87" t="s">
        <v>31</v>
      </c>
      <c r="L688" s="87" t="s">
        <v>366</v>
      </c>
      <c r="M688" s="83" t="s">
        <v>1927</v>
      </c>
      <c r="N688" s="68"/>
      <c r="O688" s="92"/>
      <c r="P688" s="68" t="s">
        <v>66</v>
      </c>
      <c r="Q688" s="92" t="s">
        <v>66</v>
      </c>
      <c r="R688" s="68" t="s">
        <v>94</v>
      </c>
      <c r="S688" s="92" t="s">
        <v>94</v>
      </c>
      <c r="T688" s="68" t="s">
        <v>95</v>
      </c>
      <c r="U688" s="92" t="s">
        <v>95</v>
      </c>
      <c r="V688" s="68" t="s">
        <v>367</v>
      </c>
      <c r="W688" s="92" t="s">
        <v>368</v>
      </c>
      <c r="X688" s="17" t="s">
        <v>36</v>
      </c>
      <c r="Y688" s="17" t="s">
        <v>37</v>
      </c>
      <c r="Z688" s="17" t="s">
        <v>147</v>
      </c>
      <c r="AA688" s="17" t="s">
        <v>369</v>
      </c>
    </row>
    <row r="689" spans="1:27" ht="60" customHeight="1" x14ac:dyDescent="0.2">
      <c r="A689" s="20" t="s">
        <v>26</v>
      </c>
      <c r="B689" s="41" t="s">
        <v>1852</v>
      </c>
      <c r="C689" s="32" t="s">
        <v>28</v>
      </c>
      <c r="D689" s="80" t="s">
        <v>28</v>
      </c>
      <c r="E689" s="15">
        <v>2</v>
      </c>
      <c r="F689" s="78" t="s">
        <v>370</v>
      </c>
      <c r="G689" s="171" t="e">
        <f>---CARRIER</f>
        <v>#NAME?</v>
      </c>
      <c r="H689" s="73"/>
      <c r="I689" s="73" t="s">
        <v>1928</v>
      </c>
      <c r="J689" s="73" t="s">
        <v>373</v>
      </c>
      <c r="K689" s="87" t="s">
        <v>374</v>
      </c>
      <c r="L689" s="87"/>
      <c r="M689" s="83"/>
      <c r="N689" s="68" t="s">
        <v>32</v>
      </c>
      <c r="O689" s="92" t="s">
        <v>32</v>
      </c>
      <c r="P689" s="68" t="s">
        <v>66</v>
      </c>
      <c r="Q689" s="92" t="s">
        <v>66</v>
      </c>
      <c r="R689" s="68"/>
      <c r="S689" s="92"/>
      <c r="T689" s="68"/>
      <c r="U689" s="92"/>
      <c r="V689" s="68" t="s">
        <v>375</v>
      </c>
      <c r="W689" s="92" t="s">
        <v>376</v>
      </c>
      <c r="X689" s="17" t="s">
        <v>36</v>
      </c>
      <c r="Y689" s="17" t="s">
        <v>37</v>
      </c>
      <c r="Z689" s="17" t="s">
        <v>38</v>
      </c>
      <c r="AA689" s="17"/>
    </row>
    <row r="690" spans="1:27" ht="60" customHeight="1" x14ac:dyDescent="0.2">
      <c r="A690" s="20" t="s">
        <v>26</v>
      </c>
      <c r="B690" s="41" t="s">
        <v>1852</v>
      </c>
      <c r="C690" s="32" t="s">
        <v>28</v>
      </c>
      <c r="D690" s="80" t="s">
        <v>28</v>
      </c>
      <c r="E690" s="15">
        <v>2</v>
      </c>
      <c r="F690" s="78" t="s">
        <v>377</v>
      </c>
      <c r="G690" s="126" t="e">
        <f>---CARRIER</f>
        <v>#NAME?</v>
      </c>
      <c r="H690" s="73" t="s">
        <v>240</v>
      </c>
      <c r="I690" s="73" t="s">
        <v>1929</v>
      </c>
      <c r="J690" s="73" t="s">
        <v>379</v>
      </c>
      <c r="K690" s="87" t="s">
        <v>374</v>
      </c>
      <c r="L690" s="87" t="s">
        <v>243</v>
      </c>
      <c r="M690" s="83" t="s">
        <v>1930</v>
      </c>
      <c r="N690" s="68"/>
      <c r="O690" s="92"/>
      <c r="P690" s="68" t="s">
        <v>33</v>
      </c>
      <c r="Q690" s="92" t="s">
        <v>103</v>
      </c>
      <c r="R690" s="68" t="s">
        <v>244</v>
      </c>
      <c r="S690" s="92" t="s">
        <v>244</v>
      </c>
      <c r="T690" s="68"/>
      <c r="U690" s="92"/>
      <c r="V690" s="68" t="s">
        <v>380</v>
      </c>
      <c r="W690" s="92"/>
      <c r="X690" s="17" t="s">
        <v>157</v>
      </c>
      <c r="Y690" s="17" t="s">
        <v>245</v>
      </c>
      <c r="Z690" s="17" t="s">
        <v>38</v>
      </c>
      <c r="AA690" s="17" t="s">
        <v>381</v>
      </c>
    </row>
    <row r="691" spans="1:27" ht="60" customHeight="1" x14ac:dyDescent="0.2">
      <c r="A691" s="20" t="s">
        <v>26</v>
      </c>
      <c r="B691" s="41" t="s">
        <v>1852</v>
      </c>
      <c r="C691" s="32" t="s">
        <v>28</v>
      </c>
      <c r="D691" s="80" t="s">
        <v>28</v>
      </c>
      <c r="E691" s="15">
        <v>3</v>
      </c>
      <c r="F691" s="78"/>
      <c r="G691" s="171" t="e">
        <f>------COMMUNICATION</f>
        <v>#NAME?</v>
      </c>
      <c r="H691" s="73"/>
      <c r="I691" s="73" t="s">
        <v>1931</v>
      </c>
      <c r="J691" s="73" t="s">
        <v>384</v>
      </c>
      <c r="K691" s="87"/>
      <c r="L691" s="87"/>
      <c r="M691" s="83"/>
      <c r="N691" s="68" t="s">
        <v>32</v>
      </c>
      <c r="O691" s="92"/>
      <c r="P691" s="68" t="s">
        <v>103</v>
      </c>
      <c r="Q691" s="92"/>
      <c r="R691" s="68"/>
      <c r="S691" s="92"/>
      <c r="T691" s="68"/>
      <c r="U691" s="92"/>
      <c r="V691" s="68"/>
      <c r="W691" s="92"/>
      <c r="X691" s="17" t="s">
        <v>115</v>
      </c>
      <c r="Y691" s="17" t="s">
        <v>306</v>
      </c>
      <c r="Z691" s="17" t="s">
        <v>307</v>
      </c>
      <c r="AA691" s="17" t="s">
        <v>385</v>
      </c>
    </row>
    <row r="692" spans="1:27" ht="60" customHeight="1" x14ac:dyDescent="0.2">
      <c r="A692" s="20" t="s">
        <v>26</v>
      </c>
      <c r="B692" s="41" t="s">
        <v>1852</v>
      </c>
      <c r="C692" s="32" t="s">
        <v>28</v>
      </c>
      <c r="D692" s="80" t="s">
        <v>28</v>
      </c>
      <c r="E692" s="15">
        <v>3</v>
      </c>
      <c r="F692" s="78"/>
      <c r="G692" s="126" t="e">
        <f>------COMMUNICATION</f>
        <v>#NAME?</v>
      </c>
      <c r="H692" s="73" t="s">
        <v>386</v>
      </c>
      <c r="I692" s="73" t="s">
        <v>1932</v>
      </c>
      <c r="J692" s="73" t="s">
        <v>388</v>
      </c>
      <c r="K692" s="87"/>
      <c r="L692" s="87"/>
      <c r="M692" s="83"/>
      <c r="N692" s="68"/>
      <c r="O692" s="92"/>
      <c r="P692" s="68" t="s">
        <v>33</v>
      </c>
      <c r="Q692" s="92"/>
      <c r="R692" s="68" t="s">
        <v>389</v>
      </c>
      <c r="S692" s="92"/>
      <c r="T692" s="68" t="s">
        <v>390</v>
      </c>
      <c r="U692" s="92"/>
      <c r="V692" s="68"/>
      <c r="W692" s="92"/>
      <c r="X692" s="17" t="s">
        <v>115</v>
      </c>
      <c r="Y692" s="17" t="s">
        <v>391</v>
      </c>
      <c r="Z692" s="17" t="s">
        <v>391</v>
      </c>
      <c r="AA692" s="17" t="s">
        <v>392</v>
      </c>
    </row>
    <row r="693" spans="1:27" ht="60" customHeight="1" x14ac:dyDescent="0.2">
      <c r="A693" s="20" t="s">
        <v>26</v>
      </c>
      <c r="B693" s="41" t="s">
        <v>1852</v>
      </c>
      <c r="C693" s="32" t="s">
        <v>28</v>
      </c>
      <c r="D693" s="80" t="s">
        <v>28</v>
      </c>
      <c r="E693" s="15">
        <v>3</v>
      </c>
      <c r="F693" s="78" t="s">
        <v>370</v>
      </c>
      <c r="G693" s="126" t="e">
        <f>------COMMUNICATION</f>
        <v>#NAME?</v>
      </c>
      <c r="H693" s="73" t="s">
        <v>393</v>
      </c>
      <c r="I693" s="73" t="s">
        <v>1933</v>
      </c>
      <c r="J693" s="73" t="s">
        <v>395</v>
      </c>
      <c r="K693" s="87"/>
      <c r="L693" s="87"/>
      <c r="M693" s="83"/>
      <c r="N693" s="68"/>
      <c r="O693" s="92"/>
      <c r="P693" s="68" t="s">
        <v>33</v>
      </c>
      <c r="Q693" s="92"/>
      <c r="R693" s="68" t="s">
        <v>305</v>
      </c>
      <c r="S693" s="92"/>
      <c r="T693" s="68"/>
      <c r="U693" s="92"/>
      <c r="V693" s="68"/>
      <c r="W693" s="92"/>
      <c r="X693" s="17" t="s">
        <v>115</v>
      </c>
      <c r="Y693" s="17" t="s">
        <v>391</v>
      </c>
      <c r="Z693" s="17" t="s">
        <v>391</v>
      </c>
      <c r="AA693" s="17" t="s">
        <v>396</v>
      </c>
    </row>
    <row r="694" spans="1:27" ht="60" customHeight="1" x14ac:dyDescent="0.2">
      <c r="A694" s="20" t="s">
        <v>26</v>
      </c>
      <c r="B694" s="41" t="s">
        <v>1852</v>
      </c>
      <c r="C694" s="32" t="s">
        <v>28</v>
      </c>
      <c r="D694" s="80" t="s">
        <v>28</v>
      </c>
      <c r="E694" s="15">
        <v>2</v>
      </c>
      <c r="F694" s="78" t="s">
        <v>397</v>
      </c>
      <c r="G694" s="171" t="e">
        <f>---CONSIGNOR</f>
        <v>#NAME?</v>
      </c>
      <c r="H694" s="73"/>
      <c r="I694" s="73" t="s">
        <v>1934</v>
      </c>
      <c r="J694" s="73" t="s">
        <v>400</v>
      </c>
      <c r="K694" s="87"/>
      <c r="L694" s="87"/>
      <c r="M694" s="83"/>
      <c r="N694" s="68" t="s">
        <v>32</v>
      </c>
      <c r="O694" s="92" t="s">
        <v>402</v>
      </c>
      <c r="P694" s="68" t="s">
        <v>66</v>
      </c>
      <c r="Q694" s="92" t="s">
        <v>103</v>
      </c>
      <c r="R694" s="68"/>
      <c r="S694" s="92"/>
      <c r="T694" s="68"/>
      <c r="U694" s="92"/>
      <c r="V694" s="68" t="s">
        <v>403</v>
      </c>
      <c r="W694" s="92" t="s">
        <v>404</v>
      </c>
      <c r="X694" s="17" t="s">
        <v>405</v>
      </c>
      <c r="Y694" s="17" t="s">
        <v>37</v>
      </c>
      <c r="Z694" s="17" t="s">
        <v>38</v>
      </c>
      <c r="AA694" s="17" t="s">
        <v>406</v>
      </c>
    </row>
    <row r="695" spans="1:27" ht="60" customHeight="1" x14ac:dyDescent="0.2">
      <c r="A695" s="20" t="s">
        <v>26</v>
      </c>
      <c r="B695" s="41" t="s">
        <v>1852</v>
      </c>
      <c r="C695" s="32" t="s">
        <v>28</v>
      </c>
      <c r="D695" s="80" t="s">
        <v>28</v>
      </c>
      <c r="E695" s="15">
        <v>2</v>
      </c>
      <c r="F695" s="78" t="s">
        <v>407</v>
      </c>
      <c r="G695" s="126" t="e">
        <f>---CONSIGNOR</f>
        <v>#NAME?</v>
      </c>
      <c r="H695" s="73" t="s">
        <v>240</v>
      </c>
      <c r="I695" s="73" t="s">
        <v>1935</v>
      </c>
      <c r="J695" s="73" t="s">
        <v>409</v>
      </c>
      <c r="K695" s="87" t="s">
        <v>401</v>
      </c>
      <c r="L695" s="87" t="s">
        <v>243</v>
      </c>
      <c r="M695" s="83"/>
      <c r="N695" s="68"/>
      <c r="O695" s="92"/>
      <c r="P695" s="68" t="s">
        <v>103</v>
      </c>
      <c r="Q695" s="92" t="s">
        <v>103</v>
      </c>
      <c r="R695" s="68" t="s">
        <v>244</v>
      </c>
      <c r="S695" s="92" t="s">
        <v>244</v>
      </c>
      <c r="T695" s="68"/>
      <c r="U695" s="92"/>
      <c r="V695" s="68" t="s">
        <v>81</v>
      </c>
      <c r="W695" s="92"/>
      <c r="X695" s="17" t="s">
        <v>36</v>
      </c>
      <c r="Y695" s="17" t="s">
        <v>37</v>
      </c>
      <c r="Z695" s="17" t="s">
        <v>38</v>
      </c>
      <c r="AA695" s="17" t="s">
        <v>410</v>
      </c>
    </row>
    <row r="696" spans="1:27" ht="60" customHeight="1" x14ac:dyDescent="0.2">
      <c r="A696" s="20" t="s">
        <v>26</v>
      </c>
      <c r="B696" s="41" t="s">
        <v>1852</v>
      </c>
      <c r="C696" s="32" t="s">
        <v>28</v>
      </c>
      <c r="D696" s="80" t="s">
        <v>28</v>
      </c>
      <c r="E696" s="15">
        <v>2</v>
      </c>
      <c r="F696" s="78" t="s">
        <v>397</v>
      </c>
      <c r="G696" s="126" t="e">
        <f>---CONSIGNOR</f>
        <v>#NAME?</v>
      </c>
      <c r="H696" s="73" t="s">
        <v>255</v>
      </c>
      <c r="I696" s="73" t="s">
        <v>1936</v>
      </c>
      <c r="J696" s="73" t="s">
        <v>412</v>
      </c>
      <c r="K696" s="87" t="s">
        <v>401</v>
      </c>
      <c r="L696" s="87" t="s">
        <v>255</v>
      </c>
      <c r="M696" s="83"/>
      <c r="N696" s="68"/>
      <c r="O696" s="92"/>
      <c r="P696" s="68" t="s">
        <v>33</v>
      </c>
      <c r="Q696" s="92" t="s">
        <v>33</v>
      </c>
      <c r="R696" s="68" t="s">
        <v>258</v>
      </c>
      <c r="S696" s="92" t="s">
        <v>68</v>
      </c>
      <c r="T696" s="68"/>
      <c r="U696" s="92"/>
      <c r="V696" s="68" t="s">
        <v>259</v>
      </c>
      <c r="W696" s="92"/>
      <c r="X696" s="17" t="s">
        <v>46</v>
      </c>
      <c r="Y696" s="17" t="s">
        <v>37</v>
      </c>
      <c r="Z696" s="17" t="s">
        <v>260</v>
      </c>
      <c r="AA696" s="17"/>
    </row>
    <row r="697" spans="1:27" ht="60" customHeight="1" x14ac:dyDescent="0.2">
      <c r="A697" s="20" t="s">
        <v>26</v>
      </c>
      <c r="B697" s="41" t="s">
        <v>1852</v>
      </c>
      <c r="C697" s="32" t="s">
        <v>28</v>
      </c>
      <c r="D697" s="80" t="s">
        <v>28</v>
      </c>
      <c r="E697" s="15">
        <v>3</v>
      </c>
      <c r="F697" s="78"/>
      <c r="G697" s="171" t="e">
        <f>------ADDRESS</f>
        <v>#NAME?</v>
      </c>
      <c r="H697" s="73"/>
      <c r="I697" s="73" t="s">
        <v>1937</v>
      </c>
      <c r="J697" s="73" t="s">
        <v>263</v>
      </c>
      <c r="K697" s="87"/>
      <c r="L697" s="87"/>
      <c r="M697" s="83"/>
      <c r="N697" s="68" t="s">
        <v>32</v>
      </c>
      <c r="O697" s="92"/>
      <c r="P697" s="68" t="s">
        <v>33</v>
      </c>
      <c r="Q697" s="92"/>
      <c r="R697" s="68"/>
      <c r="S697" s="92"/>
      <c r="T697" s="68"/>
      <c r="U697" s="92"/>
      <c r="V697" s="68"/>
      <c r="W697" s="92"/>
      <c r="X697" s="17" t="s">
        <v>115</v>
      </c>
      <c r="Y697" s="17" t="s">
        <v>435</v>
      </c>
      <c r="Z697" s="17" t="s">
        <v>264</v>
      </c>
      <c r="AA697" s="17"/>
    </row>
    <row r="698" spans="1:27" ht="60" customHeight="1" x14ac:dyDescent="0.2">
      <c r="A698" s="20" t="s">
        <v>26</v>
      </c>
      <c r="B698" s="41" t="s">
        <v>1852</v>
      </c>
      <c r="C698" s="32" t="s">
        <v>28</v>
      </c>
      <c r="D698" s="80" t="s">
        <v>28</v>
      </c>
      <c r="E698" s="15">
        <v>3</v>
      </c>
      <c r="F698" s="78" t="s">
        <v>397</v>
      </c>
      <c r="G698" s="126" t="e">
        <f>------ADDRESS</f>
        <v>#NAME?</v>
      </c>
      <c r="H698" s="73" t="s">
        <v>265</v>
      </c>
      <c r="I698" s="73" t="s">
        <v>1938</v>
      </c>
      <c r="J698" s="73" t="s">
        <v>267</v>
      </c>
      <c r="K698" s="87" t="s">
        <v>401</v>
      </c>
      <c r="L698" s="87" t="s">
        <v>265</v>
      </c>
      <c r="M698" s="83"/>
      <c r="N698" s="68"/>
      <c r="O698" s="92"/>
      <c r="P698" s="68" t="s">
        <v>33</v>
      </c>
      <c r="Q698" s="92" t="s">
        <v>33</v>
      </c>
      <c r="R698" s="68" t="s">
        <v>258</v>
      </c>
      <c r="S698" s="92" t="s">
        <v>68</v>
      </c>
      <c r="T698" s="68"/>
      <c r="U698" s="92"/>
      <c r="V698" s="68" t="s">
        <v>259</v>
      </c>
      <c r="W698" s="92"/>
      <c r="X698" s="17" t="s">
        <v>46</v>
      </c>
      <c r="Y698" s="17" t="s">
        <v>37</v>
      </c>
      <c r="Z698" s="17" t="s">
        <v>268</v>
      </c>
      <c r="AA698" s="17"/>
    </row>
    <row r="699" spans="1:27" ht="60" customHeight="1" x14ac:dyDescent="0.2">
      <c r="A699" s="20" t="s">
        <v>26</v>
      </c>
      <c r="B699" s="41" t="s">
        <v>1852</v>
      </c>
      <c r="C699" s="32" t="s">
        <v>28</v>
      </c>
      <c r="D699" s="80" t="s">
        <v>28</v>
      </c>
      <c r="E699" s="15">
        <v>3</v>
      </c>
      <c r="F699" s="78" t="s">
        <v>397</v>
      </c>
      <c r="G699" s="126" t="e">
        <f>------ADDRESS</f>
        <v>#NAME?</v>
      </c>
      <c r="H699" s="73" t="s">
        <v>269</v>
      </c>
      <c r="I699" s="73" t="s">
        <v>1939</v>
      </c>
      <c r="J699" s="73" t="s">
        <v>271</v>
      </c>
      <c r="K699" s="87" t="s">
        <v>401</v>
      </c>
      <c r="L699" s="87" t="s">
        <v>272</v>
      </c>
      <c r="M699" s="83"/>
      <c r="N699" s="68"/>
      <c r="O699" s="92"/>
      <c r="P699" s="68" t="s">
        <v>66</v>
      </c>
      <c r="Q699" s="92" t="s">
        <v>33</v>
      </c>
      <c r="R699" s="68" t="s">
        <v>244</v>
      </c>
      <c r="S699" s="92" t="s">
        <v>54</v>
      </c>
      <c r="T699" s="68"/>
      <c r="U699" s="92"/>
      <c r="V699" s="68" t="s">
        <v>273</v>
      </c>
      <c r="W699" s="92"/>
      <c r="X699" s="17" t="s">
        <v>157</v>
      </c>
      <c r="Y699" s="17" t="s">
        <v>37</v>
      </c>
      <c r="Z699" s="17" t="s">
        <v>274</v>
      </c>
      <c r="AA699" s="17" t="s">
        <v>275</v>
      </c>
    </row>
    <row r="700" spans="1:27" ht="60" customHeight="1" x14ac:dyDescent="0.2">
      <c r="A700" s="20" t="s">
        <v>26</v>
      </c>
      <c r="B700" s="41" t="s">
        <v>1852</v>
      </c>
      <c r="C700" s="32" t="s">
        <v>28</v>
      </c>
      <c r="D700" s="80" t="s">
        <v>28</v>
      </c>
      <c r="E700" s="15">
        <v>3</v>
      </c>
      <c r="F700" s="78" t="s">
        <v>397</v>
      </c>
      <c r="G700" s="126" t="e">
        <f>------ADDRESS</f>
        <v>#NAME?</v>
      </c>
      <c r="H700" s="73" t="s">
        <v>276</v>
      </c>
      <c r="I700" s="73" t="s">
        <v>1940</v>
      </c>
      <c r="J700" s="73" t="s">
        <v>278</v>
      </c>
      <c r="K700" s="87" t="s">
        <v>401</v>
      </c>
      <c r="L700" s="87" t="s">
        <v>276</v>
      </c>
      <c r="M700" s="83"/>
      <c r="N700" s="68"/>
      <c r="O700" s="92"/>
      <c r="P700" s="68" t="s">
        <v>33</v>
      </c>
      <c r="Q700" s="92" t="s">
        <v>33</v>
      </c>
      <c r="R700" s="68" t="s">
        <v>68</v>
      </c>
      <c r="S700" s="92" t="s">
        <v>68</v>
      </c>
      <c r="T700" s="68"/>
      <c r="U700" s="92"/>
      <c r="V700" s="68"/>
      <c r="W700" s="92"/>
      <c r="X700" s="17" t="s">
        <v>36</v>
      </c>
      <c r="Y700" s="17" t="s">
        <v>37</v>
      </c>
      <c r="Z700" s="17" t="s">
        <v>38</v>
      </c>
      <c r="AA700" s="17"/>
    </row>
    <row r="701" spans="1:27" ht="60" customHeight="1" x14ac:dyDescent="0.2">
      <c r="A701" s="20" t="s">
        <v>26</v>
      </c>
      <c r="B701" s="41" t="s">
        <v>1852</v>
      </c>
      <c r="C701" s="32" t="s">
        <v>28</v>
      </c>
      <c r="D701" s="80" t="s">
        <v>28</v>
      </c>
      <c r="E701" s="15">
        <v>3</v>
      </c>
      <c r="F701" s="78" t="s">
        <v>397</v>
      </c>
      <c r="G701" s="126" t="e">
        <f>------ADDRESS</f>
        <v>#NAME?</v>
      </c>
      <c r="H701" s="73" t="s">
        <v>279</v>
      </c>
      <c r="I701" s="73" t="s">
        <v>1941</v>
      </c>
      <c r="J701" s="73" t="s">
        <v>281</v>
      </c>
      <c r="K701" s="87" t="s">
        <v>401</v>
      </c>
      <c r="L701" s="87" t="s">
        <v>282</v>
      </c>
      <c r="M701" s="83"/>
      <c r="N701" s="68"/>
      <c r="O701" s="92"/>
      <c r="P701" s="68" t="s">
        <v>33</v>
      </c>
      <c r="Q701" s="92" t="s">
        <v>33</v>
      </c>
      <c r="R701" s="68" t="s">
        <v>94</v>
      </c>
      <c r="S701" s="92" t="s">
        <v>94</v>
      </c>
      <c r="T701" s="68" t="s">
        <v>95</v>
      </c>
      <c r="U701" s="92" t="s">
        <v>95</v>
      </c>
      <c r="V701" s="68"/>
      <c r="W701" s="92"/>
      <c r="X701" s="17" t="s">
        <v>36</v>
      </c>
      <c r="Y701" s="17" t="s">
        <v>37</v>
      </c>
      <c r="Z701" s="17" t="s">
        <v>38</v>
      </c>
      <c r="AA701" s="17"/>
    </row>
    <row r="702" spans="1:27" ht="60" customHeight="1" x14ac:dyDescent="0.2">
      <c r="A702" s="20" t="s">
        <v>26</v>
      </c>
      <c r="B702" s="41" t="s">
        <v>1852</v>
      </c>
      <c r="C702" s="32" t="s">
        <v>28</v>
      </c>
      <c r="D702" s="80" t="s">
        <v>28</v>
      </c>
      <c r="E702" s="15">
        <v>2</v>
      </c>
      <c r="F702" s="78" t="s">
        <v>419</v>
      </c>
      <c r="G702" s="171" t="e">
        <f>---CONSIGNEE</f>
        <v>#NAME?</v>
      </c>
      <c r="H702" s="73"/>
      <c r="I702" s="73" t="s">
        <v>1942</v>
      </c>
      <c r="J702" s="73" t="s">
        <v>422</v>
      </c>
      <c r="K702" s="87" t="s">
        <v>423</v>
      </c>
      <c r="L702" s="87"/>
      <c r="M702" s="83"/>
      <c r="N702" s="68" t="s">
        <v>32</v>
      </c>
      <c r="O702" s="92" t="s">
        <v>32</v>
      </c>
      <c r="P702" s="68" t="s">
        <v>66</v>
      </c>
      <c r="Q702" s="92" t="s">
        <v>66</v>
      </c>
      <c r="R702" s="68"/>
      <c r="S702" s="92"/>
      <c r="T702" s="68"/>
      <c r="U702" s="92"/>
      <c r="V702" s="68" t="s">
        <v>424</v>
      </c>
      <c r="W702" s="92" t="s">
        <v>1943</v>
      </c>
      <c r="X702" s="17" t="s">
        <v>405</v>
      </c>
      <c r="Y702" s="17" t="s">
        <v>37</v>
      </c>
      <c r="Z702" s="17" t="s">
        <v>147</v>
      </c>
      <c r="AA702" s="17" t="s">
        <v>1944</v>
      </c>
    </row>
    <row r="703" spans="1:27" ht="60" customHeight="1" x14ac:dyDescent="0.2">
      <c r="A703" s="20" t="s">
        <v>26</v>
      </c>
      <c r="B703" s="41" t="s">
        <v>1852</v>
      </c>
      <c r="C703" s="32" t="s">
        <v>28</v>
      </c>
      <c r="D703" s="80" t="s">
        <v>28</v>
      </c>
      <c r="E703" s="15">
        <v>2</v>
      </c>
      <c r="F703" s="78" t="s">
        <v>427</v>
      </c>
      <c r="G703" s="126" t="e">
        <f>---CONSIGNEE</f>
        <v>#NAME?</v>
      </c>
      <c r="H703" s="73" t="s">
        <v>240</v>
      </c>
      <c r="I703" s="73" t="s">
        <v>1945</v>
      </c>
      <c r="J703" s="73" t="s">
        <v>429</v>
      </c>
      <c r="K703" s="87" t="s">
        <v>423</v>
      </c>
      <c r="L703" s="87" t="s">
        <v>243</v>
      </c>
      <c r="M703" s="83" t="s">
        <v>1946</v>
      </c>
      <c r="N703" s="68"/>
      <c r="O703" s="92"/>
      <c r="P703" s="96" t="s">
        <v>103</v>
      </c>
      <c r="Q703" s="92" t="s">
        <v>103</v>
      </c>
      <c r="R703" s="68" t="s">
        <v>244</v>
      </c>
      <c r="S703" s="92" t="s">
        <v>244</v>
      </c>
      <c r="T703" s="68"/>
      <c r="U703" s="92"/>
      <c r="V703" s="68" t="s">
        <v>430</v>
      </c>
      <c r="W703" s="92"/>
      <c r="X703" s="17" t="s">
        <v>36</v>
      </c>
      <c r="Y703" s="17" t="s">
        <v>37</v>
      </c>
      <c r="Z703" s="17" t="s">
        <v>38</v>
      </c>
      <c r="AA703" s="17" t="s">
        <v>431</v>
      </c>
    </row>
    <row r="704" spans="1:27" ht="60" customHeight="1" x14ac:dyDescent="0.2">
      <c r="A704" s="20" t="s">
        <v>26</v>
      </c>
      <c r="B704" s="41" t="s">
        <v>1852</v>
      </c>
      <c r="C704" s="32" t="s">
        <v>28</v>
      </c>
      <c r="D704" s="80" t="s">
        <v>28</v>
      </c>
      <c r="E704" s="15">
        <v>2</v>
      </c>
      <c r="F704" s="78" t="s">
        <v>419</v>
      </c>
      <c r="G704" s="126" t="e">
        <f>---CONSIGNEE</f>
        <v>#NAME?</v>
      </c>
      <c r="H704" s="73" t="s">
        <v>255</v>
      </c>
      <c r="I704" s="73" t="s">
        <v>1947</v>
      </c>
      <c r="J704" s="73" t="s">
        <v>433</v>
      </c>
      <c r="K704" s="87" t="s">
        <v>423</v>
      </c>
      <c r="L704" s="87" t="s">
        <v>255</v>
      </c>
      <c r="M704" s="83" t="s">
        <v>1948</v>
      </c>
      <c r="N704" s="68"/>
      <c r="O704" s="92"/>
      <c r="P704" s="68" t="s">
        <v>33</v>
      </c>
      <c r="Q704" s="92" t="s">
        <v>33</v>
      </c>
      <c r="R704" s="68" t="s">
        <v>258</v>
      </c>
      <c r="S704" s="92" t="s">
        <v>68</v>
      </c>
      <c r="T704" s="68"/>
      <c r="U704" s="92"/>
      <c r="V704" s="68" t="s">
        <v>259</v>
      </c>
      <c r="W704" s="92"/>
      <c r="X704" s="17" t="s">
        <v>46</v>
      </c>
      <c r="Y704" s="17" t="s">
        <v>37</v>
      </c>
      <c r="Z704" s="17" t="s">
        <v>260</v>
      </c>
      <c r="AA704" s="17"/>
    </row>
    <row r="705" spans="1:27" ht="60" customHeight="1" x14ac:dyDescent="0.2">
      <c r="A705" s="20" t="s">
        <v>26</v>
      </c>
      <c r="B705" s="41" t="s">
        <v>1852</v>
      </c>
      <c r="C705" s="32" t="s">
        <v>28</v>
      </c>
      <c r="D705" s="80" t="s">
        <v>28</v>
      </c>
      <c r="E705" s="15">
        <v>3</v>
      </c>
      <c r="F705" s="78"/>
      <c r="G705" s="171" t="e">
        <f>------ADDRESS</f>
        <v>#NAME?</v>
      </c>
      <c r="H705" s="73"/>
      <c r="I705" s="73" t="s">
        <v>1949</v>
      </c>
      <c r="J705" s="73" t="s">
        <v>263</v>
      </c>
      <c r="K705" s="87"/>
      <c r="L705" s="87"/>
      <c r="M705" s="83"/>
      <c r="N705" s="68" t="s">
        <v>32</v>
      </c>
      <c r="O705" s="92"/>
      <c r="P705" s="68" t="s">
        <v>33</v>
      </c>
      <c r="Q705" s="92"/>
      <c r="R705" s="68"/>
      <c r="S705" s="92"/>
      <c r="T705" s="68"/>
      <c r="U705" s="92"/>
      <c r="V705" s="68"/>
      <c r="W705" s="92"/>
      <c r="X705" s="17" t="s">
        <v>115</v>
      </c>
      <c r="Y705" s="17" t="s">
        <v>435</v>
      </c>
      <c r="Z705" s="17" t="s">
        <v>264</v>
      </c>
      <c r="AA705" s="17"/>
    </row>
    <row r="706" spans="1:27" ht="60" customHeight="1" x14ac:dyDescent="0.2">
      <c r="A706" s="20" t="s">
        <v>26</v>
      </c>
      <c r="B706" s="41" t="s">
        <v>1852</v>
      </c>
      <c r="C706" s="32" t="s">
        <v>28</v>
      </c>
      <c r="D706" s="80" t="s">
        <v>28</v>
      </c>
      <c r="E706" s="15">
        <v>3</v>
      </c>
      <c r="F706" s="78" t="s">
        <v>419</v>
      </c>
      <c r="G706" s="126" t="e">
        <f>------ADDRESS</f>
        <v>#NAME?</v>
      </c>
      <c r="H706" s="73" t="s">
        <v>265</v>
      </c>
      <c r="I706" s="73" t="s">
        <v>1950</v>
      </c>
      <c r="J706" s="73" t="s">
        <v>267</v>
      </c>
      <c r="K706" s="87" t="s">
        <v>423</v>
      </c>
      <c r="L706" s="87" t="s">
        <v>265</v>
      </c>
      <c r="M706" s="83" t="s">
        <v>1951</v>
      </c>
      <c r="N706" s="68"/>
      <c r="O706" s="92"/>
      <c r="P706" s="68" t="s">
        <v>33</v>
      </c>
      <c r="Q706" s="92" t="s">
        <v>33</v>
      </c>
      <c r="R706" s="68" t="s">
        <v>258</v>
      </c>
      <c r="S706" s="92" t="s">
        <v>68</v>
      </c>
      <c r="T706" s="68"/>
      <c r="U706" s="92"/>
      <c r="V706" s="68" t="s">
        <v>259</v>
      </c>
      <c r="W706" s="92"/>
      <c r="X706" s="17" t="s">
        <v>46</v>
      </c>
      <c r="Y706" s="17" t="s">
        <v>37</v>
      </c>
      <c r="Z706" s="17" t="s">
        <v>268</v>
      </c>
      <c r="AA706" s="17"/>
    </row>
    <row r="707" spans="1:27" ht="60" customHeight="1" x14ac:dyDescent="0.2">
      <c r="A707" s="20" t="s">
        <v>26</v>
      </c>
      <c r="B707" s="41" t="s">
        <v>1852</v>
      </c>
      <c r="C707" s="32" t="s">
        <v>28</v>
      </c>
      <c r="D707" s="80" t="s">
        <v>28</v>
      </c>
      <c r="E707" s="15">
        <v>3</v>
      </c>
      <c r="F707" s="78" t="s">
        <v>419</v>
      </c>
      <c r="G707" s="126" t="e">
        <f>------ADDRESS</f>
        <v>#NAME?</v>
      </c>
      <c r="H707" s="73" t="s">
        <v>269</v>
      </c>
      <c r="I707" s="73" t="s">
        <v>1952</v>
      </c>
      <c r="J707" s="73" t="s">
        <v>271</v>
      </c>
      <c r="K707" s="87" t="s">
        <v>423</v>
      </c>
      <c r="L707" s="87" t="s">
        <v>272</v>
      </c>
      <c r="M707" s="83" t="s">
        <v>1953</v>
      </c>
      <c r="N707" s="68"/>
      <c r="O707" s="92"/>
      <c r="P707" s="68" t="s">
        <v>66</v>
      </c>
      <c r="Q707" s="92" t="s">
        <v>33</v>
      </c>
      <c r="R707" s="68" t="s">
        <v>244</v>
      </c>
      <c r="S707" s="92" t="s">
        <v>54</v>
      </c>
      <c r="T707" s="68"/>
      <c r="U707" s="92"/>
      <c r="V707" s="68" t="s">
        <v>273</v>
      </c>
      <c r="W707" s="92"/>
      <c r="X707" s="17" t="s">
        <v>157</v>
      </c>
      <c r="Y707" s="17" t="s">
        <v>37</v>
      </c>
      <c r="Z707" s="17" t="s">
        <v>274</v>
      </c>
      <c r="AA707" s="17" t="s">
        <v>275</v>
      </c>
    </row>
    <row r="708" spans="1:27" ht="60" customHeight="1" x14ac:dyDescent="0.2">
      <c r="A708" s="20" t="s">
        <v>26</v>
      </c>
      <c r="B708" s="41" t="s">
        <v>1852</v>
      </c>
      <c r="C708" s="32" t="s">
        <v>28</v>
      </c>
      <c r="D708" s="80" t="s">
        <v>28</v>
      </c>
      <c r="E708" s="15">
        <v>3</v>
      </c>
      <c r="F708" s="78" t="s">
        <v>419</v>
      </c>
      <c r="G708" s="126" t="e">
        <f>------ADDRESS</f>
        <v>#NAME?</v>
      </c>
      <c r="H708" s="73" t="s">
        <v>276</v>
      </c>
      <c r="I708" s="73" t="s">
        <v>1954</v>
      </c>
      <c r="J708" s="73" t="s">
        <v>278</v>
      </c>
      <c r="K708" s="87" t="s">
        <v>423</v>
      </c>
      <c r="L708" s="87" t="s">
        <v>276</v>
      </c>
      <c r="M708" s="83" t="s">
        <v>1955</v>
      </c>
      <c r="N708" s="68"/>
      <c r="O708" s="92"/>
      <c r="P708" s="68" t="s">
        <v>33</v>
      </c>
      <c r="Q708" s="92" t="s">
        <v>33</v>
      </c>
      <c r="R708" s="68" t="s">
        <v>68</v>
      </c>
      <c r="S708" s="92" t="s">
        <v>1107</v>
      </c>
      <c r="T708" s="68"/>
      <c r="U708" s="92"/>
      <c r="V708" s="68"/>
      <c r="W708" s="92"/>
      <c r="X708" s="17" t="s">
        <v>36</v>
      </c>
      <c r="Y708" s="17" t="s">
        <v>37</v>
      </c>
      <c r="Z708" s="17" t="s">
        <v>38</v>
      </c>
      <c r="AA708" s="17"/>
    </row>
    <row r="709" spans="1:27" ht="60" customHeight="1" x14ac:dyDescent="0.2">
      <c r="A709" s="20" t="s">
        <v>26</v>
      </c>
      <c r="B709" s="41" t="s">
        <v>1852</v>
      </c>
      <c r="C709" s="32" t="s">
        <v>28</v>
      </c>
      <c r="D709" s="80" t="s">
        <v>28</v>
      </c>
      <c r="E709" s="15">
        <v>3</v>
      </c>
      <c r="F709" s="78" t="s">
        <v>419</v>
      </c>
      <c r="G709" s="126" t="e">
        <f>------ADDRESS</f>
        <v>#NAME?</v>
      </c>
      <c r="H709" s="73" t="s">
        <v>279</v>
      </c>
      <c r="I709" s="73" t="s">
        <v>1956</v>
      </c>
      <c r="J709" s="73" t="s">
        <v>281</v>
      </c>
      <c r="K709" s="87" t="s">
        <v>423</v>
      </c>
      <c r="L709" s="87" t="s">
        <v>282</v>
      </c>
      <c r="M709" s="83" t="s">
        <v>1957</v>
      </c>
      <c r="N709" s="68"/>
      <c r="O709" s="92"/>
      <c r="P709" s="68" t="s">
        <v>33</v>
      </c>
      <c r="Q709" s="92" t="s">
        <v>33</v>
      </c>
      <c r="R709" s="68" t="s">
        <v>94</v>
      </c>
      <c r="S709" s="92" t="s">
        <v>94</v>
      </c>
      <c r="T709" s="68" t="s">
        <v>95</v>
      </c>
      <c r="U709" s="92" t="s">
        <v>95</v>
      </c>
      <c r="V709" s="68"/>
      <c r="W709" s="92"/>
      <c r="X709" s="17" t="s">
        <v>36</v>
      </c>
      <c r="Y709" s="17" t="s">
        <v>37</v>
      </c>
      <c r="Z709" s="17" t="s">
        <v>38</v>
      </c>
      <c r="AA709" s="17"/>
    </row>
    <row r="710" spans="1:27" ht="60" customHeight="1" x14ac:dyDescent="0.2">
      <c r="A710" s="20" t="s">
        <v>26</v>
      </c>
      <c r="B710" s="41" t="s">
        <v>1852</v>
      </c>
      <c r="C710" s="32" t="s">
        <v>28</v>
      </c>
      <c r="D710" s="80" t="s">
        <v>28</v>
      </c>
      <c r="E710" s="15">
        <v>2</v>
      </c>
      <c r="F710" s="78" t="s">
        <v>440</v>
      </c>
      <c r="G710" s="171" t="e">
        <f>---ADDITIONAL SUPPLY CHAIN ACTOR</f>
        <v>#NAME?</v>
      </c>
      <c r="H710" s="73"/>
      <c r="I710" s="73" t="s">
        <v>1958</v>
      </c>
      <c r="J710" s="73" t="s">
        <v>443</v>
      </c>
      <c r="K710" s="87"/>
      <c r="L710" s="87"/>
      <c r="M710" s="83"/>
      <c r="N710" s="68" t="s">
        <v>444</v>
      </c>
      <c r="O710" s="92"/>
      <c r="P710" s="68" t="s">
        <v>66</v>
      </c>
      <c r="Q710" s="92"/>
      <c r="R710" s="68"/>
      <c r="S710" s="92"/>
      <c r="T710" s="68"/>
      <c r="U710" s="92"/>
      <c r="V710" s="68" t="s">
        <v>445</v>
      </c>
      <c r="W710" s="92"/>
      <c r="X710" s="17" t="s">
        <v>115</v>
      </c>
      <c r="Y710" s="17" t="s">
        <v>446</v>
      </c>
      <c r="Z710" s="17" t="s">
        <v>117</v>
      </c>
      <c r="AA710" s="17" t="s">
        <v>447</v>
      </c>
    </row>
    <row r="711" spans="1:27" ht="60" customHeight="1" x14ac:dyDescent="0.2">
      <c r="A711" s="20" t="s">
        <v>26</v>
      </c>
      <c r="B711" s="41" t="s">
        <v>1852</v>
      </c>
      <c r="C711" s="32" t="s">
        <v>28</v>
      </c>
      <c r="D711" s="80" t="s">
        <v>28</v>
      </c>
      <c r="E711" s="15">
        <v>2</v>
      </c>
      <c r="F711" s="78" t="s">
        <v>205</v>
      </c>
      <c r="G711" s="126" t="e">
        <f>---ADDITIONAL SUPPLY CHAIN ACTOR</f>
        <v>#NAME?</v>
      </c>
      <c r="H711" s="73" t="s">
        <v>206</v>
      </c>
      <c r="I711" s="73" t="s">
        <v>1959</v>
      </c>
      <c r="J711" s="73" t="s">
        <v>449</v>
      </c>
      <c r="K711" s="87"/>
      <c r="L711" s="87"/>
      <c r="M711" s="83"/>
      <c r="N711" s="68"/>
      <c r="O711" s="92"/>
      <c r="P711" s="68" t="s">
        <v>33</v>
      </c>
      <c r="Q711" s="92"/>
      <c r="R711" s="68" t="s">
        <v>146</v>
      </c>
      <c r="S711" s="92"/>
      <c r="T711" s="68"/>
      <c r="U711" s="92"/>
      <c r="V711" s="68" t="s">
        <v>209</v>
      </c>
      <c r="W711" s="92"/>
      <c r="X711" s="17" t="s">
        <v>115</v>
      </c>
      <c r="Y711" s="17" t="s">
        <v>446</v>
      </c>
      <c r="Z711" s="17" t="s">
        <v>117</v>
      </c>
      <c r="AA711" s="17" t="s">
        <v>211</v>
      </c>
    </row>
    <row r="712" spans="1:27" ht="60" customHeight="1" x14ac:dyDescent="0.2">
      <c r="A712" s="20" t="s">
        <v>26</v>
      </c>
      <c r="B712" s="41" t="s">
        <v>1852</v>
      </c>
      <c r="C712" s="32" t="s">
        <v>28</v>
      </c>
      <c r="D712" s="80" t="s">
        <v>28</v>
      </c>
      <c r="E712" s="15">
        <v>2</v>
      </c>
      <c r="F712" s="78" t="s">
        <v>440</v>
      </c>
      <c r="G712" s="126" t="e">
        <f>---ADDITIONAL SUPPLY CHAIN ACTOR</f>
        <v>#NAME?</v>
      </c>
      <c r="H712" s="73" t="s">
        <v>450</v>
      </c>
      <c r="I712" s="73" t="s">
        <v>1960</v>
      </c>
      <c r="J712" s="73" t="s">
        <v>452</v>
      </c>
      <c r="K712" s="87"/>
      <c r="L712" s="87"/>
      <c r="M712" s="83"/>
      <c r="N712" s="68"/>
      <c r="O712" s="92"/>
      <c r="P712" s="68" t="s">
        <v>33</v>
      </c>
      <c r="Q712" s="92"/>
      <c r="R712" s="68" t="s">
        <v>453</v>
      </c>
      <c r="S712" s="92"/>
      <c r="T712" s="68" t="s">
        <v>454</v>
      </c>
      <c r="U712" s="92"/>
      <c r="V712" s="68"/>
      <c r="W712" s="92"/>
      <c r="X712" s="17" t="s">
        <v>115</v>
      </c>
      <c r="Y712" s="17" t="s">
        <v>446</v>
      </c>
      <c r="Z712" s="17" t="s">
        <v>117</v>
      </c>
      <c r="AA712" s="17" t="s">
        <v>455</v>
      </c>
    </row>
    <row r="713" spans="1:27" ht="60" customHeight="1" x14ac:dyDescent="0.2">
      <c r="A713" s="20" t="s">
        <v>26</v>
      </c>
      <c r="B713" s="41" t="s">
        <v>1852</v>
      </c>
      <c r="C713" s="32" t="s">
        <v>28</v>
      </c>
      <c r="D713" s="80" t="s">
        <v>28</v>
      </c>
      <c r="E713" s="15">
        <v>2</v>
      </c>
      <c r="F713" s="78" t="s">
        <v>440</v>
      </c>
      <c r="G713" s="126" t="e">
        <f>---ADDITIONAL SUPPLY CHAIN ACTOR</f>
        <v>#NAME?</v>
      </c>
      <c r="H713" s="73" t="s">
        <v>240</v>
      </c>
      <c r="I713" s="73" t="s">
        <v>1961</v>
      </c>
      <c r="J713" s="73" t="s">
        <v>457</v>
      </c>
      <c r="K713" s="87"/>
      <c r="L713" s="87"/>
      <c r="M713" s="83"/>
      <c r="N713" s="68"/>
      <c r="O713" s="92"/>
      <c r="P713" s="68" t="s">
        <v>33</v>
      </c>
      <c r="Q713" s="92"/>
      <c r="R713" s="68" t="s">
        <v>244</v>
      </c>
      <c r="S713" s="92"/>
      <c r="T713" s="68"/>
      <c r="U713" s="92"/>
      <c r="V713" s="68" t="s">
        <v>380</v>
      </c>
      <c r="W713" s="92"/>
      <c r="X713" s="17" t="s">
        <v>115</v>
      </c>
      <c r="Y713" s="17" t="s">
        <v>435</v>
      </c>
      <c r="Z713" s="17" t="s">
        <v>335</v>
      </c>
      <c r="AA713" s="17" t="s">
        <v>458</v>
      </c>
    </row>
    <row r="714" spans="1:27" ht="60" customHeight="1" x14ac:dyDescent="0.2">
      <c r="A714" s="20" t="s">
        <v>26</v>
      </c>
      <c r="B714" s="41" t="s">
        <v>1852</v>
      </c>
      <c r="C714" s="32" t="s">
        <v>28</v>
      </c>
      <c r="D714" s="80" t="s">
        <v>28</v>
      </c>
      <c r="E714" s="15">
        <v>2</v>
      </c>
      <c r="F714" s="78"/>
      <c r="G714" s="171" t="e">
        <f>---TRANSPORT EQUIPMENT</f>
        <v>#NAME?</v>
      </c>
      <c r="H714" s="73"/>
      <c r="I714" s="73" t="s">
        <v>1962</v>
      </c>
      <c r="J714" s="73" t="s">
        <v>461</v>
      </c>
      <c r="K714" s="87" t="s">
        <v>462</v>
      </c>
      <c r="L714" s="87"/>
      <c r="M714" s="83"/>
      <c r="N714" s="68" t="s">
        <v>463</v>
      </c>
      <c r="O714" s="92" t="s">
        <v>444</v>
      </c>
      <c r="P714" s="68" t="s">
        <v>66</v>
      </c>
      <c r="Q714" s="92" t="s">
        <v>66</v>
      </c>
      <c r="R714" s="68"/>
      <c r="S714" s="92"/>
      <c r="T714" s="68"/>
      <c r="U714" s="92"/>
      <c r="V714" s="68" t="s">
        <v>464</v>
      </c>
      <c r="W714" s="92" t="s">
        <v>465</v>
      </c>
      <c r="X714" s="17" t="s">
        <v>115</v>
      </c>
      <c r="Y714" s="151" t="s">
        <v>264</v>
      </c>
      <c r="Z714" s="151" t="s">
        <v>264</v>
      </c>
      <c r="AA714" s="17" t="s">
        <v>466</v>
      </c>
    </row>
    <row r="715" spans="1:27" ht="60" customHeight="1" x14ac:dyDescent="0.2">
      <c r="A715" s="20" t="s">
        <v>26</v>
      </c>
      <c r="B715" s="41" t="s">
        <v>1852</v>
      </c>
      <c r="C715" s="32" t="s">
        <v>28</v>
      </c>
      <c r="D715" s="80" t="s">
        <v>28</v>
      </c>
      <c r="E715" s="15">
        <v>2</v>
      </c>
      <c r="F715" s="78" t="s">
        <v>205</v>
      </c>
      <c r="G715" s="126" t="e">
        <f>---TRANSPORT EQUIPMENT</f>
        <v>#NAME?</v>
      </c>
      <c r="H715" s="73" t="s">
        <v>206</v>
      </c>
      <c r="I715" s="73" t="s">
        <v>1963</v>
      </c>
      <c r="J715" s="73" t="s">
        <v>468</v>
      </c>
      <c r="K715" s="87"/>
      <c r="L715" s="87"/>
      <c r="M715" s="83"/>
      <c r="N715" s="68"/>
      <c r="O715" s="92"/>
      <c r="P715" s="68" t="s">
        <v>33</v>
      </c>
      <c r="Q715" s="92"/>
      <c r="R715" s="68" t="s">
        <v>146</v>
      </c>
      <c r="S715" s="92"/>
      <c r="T715" s="68"/>
      <c r="U715" s="92"/>
      <c r="V715" s="68" t="s">
        <v>209</v>
      </c>
      <c r="W715" s="92"/>
      <c r="X715" s="17" t="s">
        <v>115</v>
      </c>
      <c r="Y715" s="17" t="s">
        <v>210</v>
      </c>
      <c r="Z715" s="17" t="s">
        <v>117</v>
      </c>
      <c r="AA715" s="17" t="s">
        <v>211</v>
      </c>
    </row>
    <row r="716" spans="1:27" ht="60" customHeight="1" x14ac:dyDescent="0.2">
      <c r="A716" s="20" t="s">
        <v>26</v>
      </c>
      <c r="B716" s="41" t="s">
        <v>1852</v>
      </c>
      <c r="C716" s="32" t="s">
        <v>28</v>
      </c>
      <c r="D716" s="80" t="s">
        <v>28</v>
      </c>
      <c r="E716" s="15">
        <v>2</v>
      </c>
      <c r="F716" s="78" t="s">
        <v>469</v>
      </c>
      <c r="G716" s="126" t="e">
        <f>---TRANSPORT EQUIPMENT</f>
        <v>#NAME?</v>
      </c>
      <c r="H716" s="73" t="s">
        <v>470</v>
      </c>
      <c r="I716" s="73" t="s">
        <v>1964</v>
      </c>
      <c r="J716" s="73" t="s">
        <v>472</v>
      </c>
      <c r="K716" s="87" t="s">
        <v>462</v>
      </c>
      <c r="L716" s="87" t="s">
        <v>473</v>
      </c>
      <c r="M716" s="83" t="s">
        <v>1965</v>
      </c>
      <c r="N716" s="68"/>
      <c r="O716" s="92"/>
      <c r="P716" s="68" t="s">
        <v>66</v>
      </c>
      <c r="Q716" s="92" t="s">
        <v>33</v>
      </c>
      <c r="R716" s="68" t="s">
        <v>244</v>
      </c>
      <c r="S716" s="92" t="s">
        <v>483</v>
      </c>
      <c r="T716" s="68"/>
      <c r="U716" s="92" t="s">
        <v>474</v>
      </c>
      <c r="V716" s="68" t="s">
        <v>475</v>
      </c>
      <c r="W716" s="92"/>
      <c r="X716" s="17" t="s">
        <v>36</v>
      </c>
      <c r="Y716" s="17" t="s">
        <v>37</v>
      </c>
      <c r="Z716" s="17" t="s">
        <v>147</v>
      </c>
      <c r="AA716" s="17" t="s">
        <v>476</v>
      </c>
    </row>
    <row r="717" spans="1:27" ht="60" customHeight="1" x14ac:dyDescent="0.2">
      <c r="A717" s="20" t="s">
        <v>26</v>
      </c>
      <c r="B717" s="41" t="s">
        <v>1852</v>
      </c>
      <c r="C717" s="32" t="s">
        <v>28</v>
      </c>
      <c r="D717" s="80" t="s">
        <v>28</v>
      </c>
      <c r="E717" s="15">
        <v>2</v>
      </c>
      <c r="F717" s="78" t="s">
        <v>477</v>
      </c>
      <c r="G717" s="126" t="e">
        <f>---TRANSPORT EQUIPMENT</f>
        <v>#NAME?</v>
      </c>
      <c r="H717" s="73" t="s">
        <v>478</v>
      </c>
      <c r="I717" s="73" t="s">
        <v>1966</v>
      </c>
      <c r="J717" s="73" t="s">
        <v>480</v>
      </c>
      <c r="K717" s="87" t="s">
        <v>481</v>
      </c>
      <c r="L717" s="87" t="s">
        <v>482</v>
      </c>
      <c r="M717" s="83" t="s">
        <v>1967</v>
      </c>
      <c r="N717" s="68"/>
      <c r="O717" s="92"/>
      <c r="P717" s="68" t="s">
        <v>33</v>
      </c>
      <c r="Q717" s="92" t="s">
        <v>33</v>
      </c>
      <c r="R717" s="68" t="s">
        <v>483</v>
      </c>
      <c r="S717" s="92" t="s">
        <v>483</v>
      </c>
      <c r="T717" s="68"/>
      <c r="U717" s="92"/>
      <c r="V717" s="68" t="s">
        <v>484</v>
      </c>
      <c r="W717" s="92"/>
      <c r="X717" s="17" t="s">
        <v>36</v>
      </c>
      <c r="Y717" s="17" t="s">
        <v>37</v>
      </c>
      <c r="Z717" s="17" t="s">
        <v>147</v>
      </c>
      <c r="AA717" s="17" t="s">
        <v>485</v>
      </c>
    </row>
    <row r="718" spans="1:27" ht="60" customHeight="1" x14ac:dyDescent="0.2">
      <c r="A718" s="20" t="s">
        <v>26</v>
      </c>
      <c r="B718" s="41" t="s">
        <v>1852</v>
      </c>
      <c r="C718" s="32" t="s">
        <v>28</v>
      </c>
      <c r="D718" s="80" t="s">
        <v>28</v>
      </c>
      <c r="E718" s="15">
        <v>3</v>
      </c>
      <c r="F718" s="78"/>
      <c r="G718" s="171" t="e">
        <f>------SEAL</f>
        <v>#NAME?</v>
      </c>
      <c r="H718" s="73"/>
      <c r="I718" s="73" t="s">
        <v>1968</v>
      </c>
      <c r="J718" s="73" t="s">
        <v>488</v>
      </c>
      <c r="K718" s="87" t="s">
        <v>489</v>
      </c>
      <c r="L718" s="87"/>
      <c r="M718" s="83"/>
      <c r="N718" s="68" t="s">
        <v>444</v>
      </c>
      <c r="O718" s="92" t="s">
        <v>463</v>
      </c>
      <c r="P718" s="68" t="s">
        <v>66</v>
      </c>
      <c r="Q718" s="92" t="s">
        <v>33</v>
      </c>
      <c r="R718" s="68"/>
      <c r="S718" s="92"/>
      <c r="T718" s="68"/>
      <c r="U718" s="92"/>
      <c r="V718" s="68" t="s">
        <v>490</v>
      </c>
      <c r="W718" s="92"/>
      <c r="X718" s="17" t="s">
        <v>491</v>
      </c>
      <c r="Y718" s="17" t="s">
        <v>492</v>
      </c>
      <c r="Z718" s="17" t="s">
        <v>147</v>
      </c>
      <c r="AA718" s="17" t="s">
        <v>493</v>
      </c>
    </row>
    <row r="719" spans="1:27" ht="60" customHeight="1" x14ac:dyDescent="0.2">
      <c r="A719" s="20" t="s">
        <v>26</v>
      </c>
      <c r="B719" s="41" t="s">
        <v>1852</v>
      </c>
      <c r="C719" s="32" t="s">
        <v>28</v>
      </c>
      <c r="D719" s="80" t="s">
        <v>28</v>
      </c>
      <c r="E719" s="15">
        <v>3</v>
      </c>
      <c r="F719" s="78" t="s">
        <v>205</v>
      </c>
      <c r="G719" s="126" t="e">
        <f>------SEAL</f>
        <v>#NAME?</v>
      </c>
      <c r="H719" s="73" t="s">
        <v>206</v>
      </c>
      <c r="I719" s="73" t="s">
        <v>1969</v>
      </c>
      <c r="J719" s="73" t="s">
        <v>495</v>
      </c>
      <c r="K719" s="87"/>
      <c r="L719" s="87"/>
      <c r="M719" s="83"/>
      <c r="N719" s="68"/>
      <c r="O719" s="92"/>
      <c r="P719" s="68" t="s">
        <v>33</v>
      </c>
      <c r="Q719" s="92"/>
      <c r="R719" s="68" t="s">
        <v>146</v>
      </c>
      <c r="S719" s="92"/>
      <c r="T719" s="68"/>
      <c r="U719" s="92"/>
      <c r="V719" s="68" t="s">
        <v>209</v>
      </c>
      <c r="W719" s="92"/>
      <c r="X719" s="17" t="s">
        <v>115</v>
      </c>
      <c r="Y719" s="17" t="s">
        <v>210</v>
      </c>
      <c r="Z719" s="17" t="s">
        <v>117</v>
      </c>
      <c r="AA719" s="17" t="s">
        <v>211</v>
      </c>
    </row>
    <row r="720" spans="1:27" ht="60" customHeight="1" x14ac:dyDescent="0.2">
      <c r="A720" s="20" t="s">
        <v>26</v>
      </c>
      <c r="B720" s="41" t="s">
        <v>1852</v>
      </c>
      <c r="C720" s="32" t="s">
        <v>28</v>
      </c>
      <c r="D720" s="80" t="s">
        <v>28</v>
      </c>
      <c r="E720" s="15">
        <v>3</v>
      </c>
      <c r="F720" s="78" t="s">
        <v>477</v>
      </c>
      <c r="G720" s="126" t="e">
        <f>------SEAL</f>
        <v>#NAME?</v>
      </c>
      <c r="H720" s="73" t="s">
        <v>393</v>
      </c>
      <c r="I720" s="73" t="s">
        <v>1970</v>
      </c>
      <c r="J720" s="73" t="s">
        <v>497</v>
      </c>
      <c r="K720" s="87" t="s">
        <v>489</v>
      </c>
      <c r="L720" s="87" t="s">
        <v>498</v>
      </c>
      <c r="M720" s="83" t="s">
        <v>1971</v>
      </c>
      <c r="N720" s="68"/>
      <c r="O720" s="92"/>
      <c r="P720" s="68" t="s">
        <v>33</v>
      </c>
      <c r="Q720" s="92" t="s">
        <v>33</v>
      </c>
      <c r="R720" s="68" t="s">
        <v>499</v>
      </c>
      <c r="S720" s="92" t="s">
        <v>499</v>
      </c>
      <c r="T720" s="68"/>
      <c r="U720" s="92"/>
      <c r="V720" s="68" t="s">
        <v>81</v>
      </c>
      <c r="W720" s="92"/>
      <c r="X720" s="17" t="s">
        <v>36</v>
      </c>
      <c r="Y720" s="17" t="s">
        <v>37</v>
      </c>
      <c r="Z720" s="17" t="s">
        <v>38</v>
      </c>
      <c r="AA720" s="17" t="s">
        <v>500</v>
      </c>
    </row>
    <row r="721" spans="1:27" ht="60" customHeight="1" x14ac:dyDescent="0.2">
      <c r="A721" s="20" t="s">
        <v>26</v>
      </c>
      <c r="B721" s="41" t="s">
        <v>1852</v>
      </c>
      <c r="C721" s="32" t="s">
        <v>28</v>
      </c>
      <c r="D721" s="80" t="s">
        <v>28</v>
      </c>
      <c r="E721" s="15">
        <v>3</v>
      </c>
      <c r="F721" s="78"/>
      <c r="G721" s="171" t="e">
        <f>------GOODS REFERENCE</f>
        <v>#NAME?</v>
      </c>
      <c r="H721" s="73"/>
      <c r="I721" s="73" t="s">
        <v>1972</v>
      </c>
      <c r="J721" s="73" t="s">
        <v>503</v>
      </c>
      <c r="K721" s="87"/>
      <c r="L721" s="87"/>
      <c r="M721" s="83"/>
      <c r="N721" s="68" t="s">
        <v>463</v>
      </c>
      <c r="O721" s="92"/>
      <c r="P721" s="68" t="s">
        <v>66</v>
      </c>
      <c r="Q721" s="92"/>
      <c r="R721" s="68"/>
      <c r="S721" s="92"/>
      <c r="T721" s="68"/>
      <c r="U721" s="92"/>
      <c r="V721" s="68" t="s">
        <v>504</v>
      </c>
      <c r="W721" s="92"/>
      <c r="X721" s="17" t="s">
        <v>115</v>
      </c>
      <c r="Y721" s="17" t="s">
        <v>505</v>
      </c>
      <c r="Z721" s="17" t="s">
        <v>335</v>
      </c>
      <c r="AA721" s="17" t="s">
        <v>506</v>
      </c>
    </row>
    <row r="722" spans="1:27" ht="60" customHeight="1" x14ac:dyDescent="0.2">
      <c r="A722" s="20" t="s">
        <v>26</v>
      </c>
      <c r="B722" s="41" t="s">
        <v>1852</v>
      </c>
      <c r="C722" s="32" t="s">
        <v>28</v>
      </c>
      <c r="D722" s="80" t="s">
        <v>28</v>
      </c>
      <c r="E722" s="15">
        <v>3</v>
      </c>
      <c r="F722" s="78"/>
      <c r="G722" s="126" t="e">
        <f>------GOODS REFERENCE</f>
        <v>#NAME?</v>
      </c>
      <c r="H722" s="73" t="s">
        <v>206</v>
      </c>
      <c r="I722" s="73" t="s">
        <v>1973</v>
      </c>
      <c r="J722" s="73" t="s">
        <v>508</v>
      </c>
      <c r="K722" s="87"/>
      <c r="L722" s="87"/>
      <c r="M722" s="83"/>
      <c r="N722" s="68"/>
      <c r="O722" s="92"/>
      <c r="P722" s="68" t="s">
        <v>33</v>
      </c>
      <c r="Q722" s="92"/>
      <c r="R722" s="68" t="s">
        <v>146</v>
      </c>
      <c r="S722" s="92"/>
      <c r="T722" s="68"/>
      <c r="U722" s="92"/>
      <c r="V722" s="68" t="s">
        <v>209</v>
      </c>
      <c r="W722" s="92"/>
      <c r="X722" s="17" t="s">
        <v>115</v>
      </c>
      <c r="Y722" s="17" t="s">
        <v>210</v>
      </c>
      <c r="Z722" s="17" t="s">
        <v>117</v>
      </c>
      <c r="AA722" s="17" t="s">
        <v>211</v>
      </c>
    </row>
    <row r="723" spans="1:27" ht="60" customHeight="1" x14ac:dyDescent="0.2">
      <c r="A723" s="20" t="s">
        <v>26</v>
      </c>
      <c r="B723" s="41" t="s">
        <v>1852</v>
      </c>
      <c r="C723" s="32" t="s">
        <v>28</v>
      </c>
      <c r="D723" s="80" t="s">
        <v>28</v>
      </c>
      <c r="E723" s="15">
        <v>3</v>
      </c>
      <c r="F723" s="78"/>
      <c r="G723" s="126" t="e">
        <f>------GOODS REFERENCE</f>
        <v>#NAME?</v>
      </c>
      <c r="H723" s="73" t="s">
        <v>509</v>
      </c>
      <c r="I723" s="73" t="s">
        <v>1974</v>
      </c>
      <c r="J723" s="73" t="s">
        <v>511</v>
      </c>
      <c r="K723" s="87"/>
      <c r="L723" s="87"/>
      <c r="M723" s="83"/>
      <c r="N723" s="68"/>
      <c r="O723" s="92"/>
      <c r="P723" s="68" t="s">
        <v>33</v>
      </c>
      <c r="Q723" s="92"/>
      <c r="R723" s="68" t="s">
        <v>146</v>
      </c>
      <c r="S723" s="92"/>
      <c r="T723" s="68"/>
      <c r="U723" s="92"/>
      <c r="V723" s="68" t="s">
        <v>512</v>
      </c>
      <c r="W723" s="92"/>
      <c r="X723" s="17" t="s">
        <v>115</v>
      </c>
      <c r="Y723" s="17" t="s">
        <v>505</v>
      </c>
      <c r="Z723" s="17" t="s">
        <v>335</v>
      </c>
      <c r="AA723" s="17" t="s">
        <v>513</v>
      </c>
    </row>
    <row r="724" spans="1:27" ht="60" customHeight="1" x14ac:dyDescent="0.2">
      <c r="A724" s="20" t="s">
        <v>26</v>
      </c>
      <c r="B724" s="41" t="s">
        <v>1852</v>
      </c>
      <c r="C724" s="32" t="s">
        <v>28</v>
      </c>
      <c r="D724" s="80" t="s">
        <v>28</v>
      </c>
      <c r="E724" s="15">
        <v>2</v>
      </c>
      <c r="F724" s="78" t="s">
        <v>514</v>
      </c>
      <c r="G724" s="171" t="e">
        <f>---DEPARTURE TRANSPORT MEANS</f>
        <v>#NAME?</v>
      </c>
      <c r="H724" s="73"/>
      <c r="I724" s="73" t="s">
        <v>1975</v>
      </c>
      <c r="J724" s="73" t="s">
        <v>517</v>
      </c>
      <c r="K724" s="87"/>
      <c r="L724" s="87"/>
      <c r="M724" s="83"/>
      <c r="N724" s="68" t="s">
        <v>316</v>
      </c>
      <c r="O724" s="92"/>
      <c r="P724" s="68" t="s">
        <v>66</v>
      </c>
      <c r="Q724" s="92"/>
      <c r="R724" s="68"/>
      <c r="S724" s="92"/>
      <c r="T724" s="68"/>
      <c r="U724" s="92"/>
      <c r="V724" s="68" t="s">
        <v>518</v>
      </c>
      <c r="W724" s="92"/>
      <c r="X724" s="17" t="s">
        <v>115</v>
      </c>
      <c r="Y724" s="17" t="s">
        <v>519</v>
      </c>
      <c r="Z724" s="17" t="s">
        <v>352</v>
      </c>
      <c r="AA724" s="17" t="s">
        <v>520</v>
      </c>
    </row>
    <row r="725" spans="1:27" ht="60" customHeight="1" x14ac:dyDescent="0.2">
      <c r="A725" s="20" t="s">
        <v>26</v>
      </c>
      <c r="B725" s="41" t="s">
        <v>1852</v>
      </c>
      <c r="C725" s="32" t="s">
        <v>28</v>
      </c>
      <c r="D725" s="80" t="s">
        <v>28</v>
      </c>
      <c r="E725" s="15">
        <v>2</v>
      </c>
      <c r="F725" s="78" t="s">
        <v>205</v>
      </c>
      <c r="G725" s="126" t="e">
        <f>---DEPARTURE TRANSPORT MEANS</f>
        <v>#NAME?</v>
      </c>
      <c r="H725" s="73" t="s">
        <v>206</v>
      </c>
      <c r="I725" s="73" t="s">
        <v>1976</v>
      </c>
      <c r="J725" s="73" t="s">
        <v>522</v>
      </c>
      <c r="K725" s="87"/>
      <c r="L725" s="87"/>
      <c r="M725" s="83"/>
      <c r="N725" s="68"/>
      <c r="O725" s="92"/>
      <c r="P725" s="68" t="s">
        <v>33</v>
      </c>
      <c r="Q725" s="92"/>
      <c r="R725" s="68" t="s">
        <v>146</v>
      </c>
      <c r="S725" s="92"/>
      <c r="T725" s="68"/>
      <c r="U725" s="92"/>
      <c r="V725" s="68" t="s">
        <v>209</v>
      </c>
      <c r="W725" s="92"/>
      <c r="X725" s="17" t="s">
        <v>115</v>
      </c>
      <c r="Y725" s="17" t="s">
        <v>210</v>
      </c>
      <c r="Z725" s="17" t="s">
        <v>117</v>
      </c>
      <c r="AA725" s="17" t="s">
        <v>211</v>
      </c>
    </row>
    <row r="726" spans="1:27" ht="60" customHeight="1" x14ac:dyDescent="0.2">
      <c r="A726" s="20" t="s">
        <v>26</v>
      </c>
      <c r="B726" s="41" t="s">
        <v>1852</v>
      </c>
      <c r="C726" s="32" t="s">
        <v>28</v>
      </c>
      <c r="D726" s="80" t="s">
        <v>28</v>
      </c>
      <c r="E726" s="15">
        <v>2</v>
      </c>
      <c r="F726" s="78" t="s">
        <v>514</v>
      </c>
      <c r="G726" s="126" t="e">
        <f>---DEPARTURE TRANSPORT MEANS</f>
        <v>#NAME?</v>
      </c>
      <c r="H726" s="73" t="s">
        <v>523</v>
      </c>
      <c r="I726" s="73" t="s">
        <v>1977</v>
      </c>
      <c r="J726" s="73" t="s">
        <v>525</v>
      </c>
      <c r="K726" s="87"/>
      <c r="L726" s="87"/>
      <c r="M726" s="83"/>
      <c r="N726" s="68"/>
      <c r="O726" s="92"/>
      <c r="P726" s="68" t="s">
        <v>66</v>
      </c>
      <c r="Q726" s="92"/>
      <c r="R726" s="68" t="s">
        <v>526</v>
      </c>
      <c r="S726" s="92"/>
      <c r="T726" s="68" t="s">
        <v>527</v>
      </c>
      <c r="U726" s="92"/>
      <c r="V726" s="68" t="s">
        <v>528</v>
      </c>
      <c r="W726" s="92"/>
      <c r="X726" s="17" t="s">
        <v>115</v>
      </c>
      <c r="Y726" s="17" t="s">
        <v>529</v>
      </c>
      <c r="Z726" s="17" t="s">
        <v>307</v>
      </c>
      <c r="AA726" s="17" t="s">
        <v>530</v>
      </c>
    </row>
    <row r="727" spans="1:27" ht="60" customHeight="1" x14ac:dyDescent="0.2">
      <c r="A727" s="20" t="s">
        <v>26</v>
      </c>
      <c r="B727" s="41" t="s">
        <v>1852</v>
      </c>
      <c r="C727" s="32" t="s">
        <v>28</v>
      </c>
      <c r="D727" s="80" t="s">
        <v>28</v>
      </c>
      <c r="E727" s="15">
        <v>2</v>
      </c>
      <c r="F727" s="78" t="s">
        <v>514</v>
      </c>
      <c r="G727" s="126" t="e">
        <f>---DEPARTURE TRANSPORT MEANS</f>
        <v>#NAME?</v>
      </c>
      <c r="H727" s="73" t="s">
        <v>240</v>
      </c>
      <c r="I727" s="73" t="s">
        <v>1978</v>
      </c>
      <c r="J727" s="73" t="s">
        <v>532</v>
      </c>
      <c r="K727" s="87" t="s">
        <v>31</v>
      </c>
      <c r="L727" s="87" t="s">
        <v>533</v>
      </c>
      <c r="M727" s="83" t="s">
        <v>1979</v>
      </c>
      <c r="N727" s="68"/>
      <c r="O727" s="92"/>
      <c r="P727" s="68" t="s">
        <v>66</v>
      </c>
      <c r="Q727" s="92" t="s">
        <v>66</v>
      </c>
      <c r="R727" s="68" t="s">
        <v>68</v>
      </c>
      <c r="S727" s="92" t="s">
        <v>534</v>
      </c>
      <c r="T727" s="68"/>
      <c r="U727" s="92"/>
      <c r="V727" s="68" t="s">
        <v>535</v>
      </c>
      <c r="W727" s="92" t="s">
        <v>536</v>
      </c>
      <c r="X727" s="17" t="s">
        <v>46</v>
      </c>
      <c r="Y727" s="17" t="s">
        <v>37</v>
      </c>
      <c r="Z727" s="17" t="s">
        <v>537</v>
      </c>
      <c r="AA727" s="17"/>
    </row>
    <row r="728" spans="1:27" ht="60" customHeight="1" x14ac:dyDescent="0.2">
      <c r="A728" s="20" t="s">
        <v>26</v>
      </c>
      <c r="B728" s="41" t="s">
        <v>1852</v>
      </c>
      <c r="C728" s="32" t="s">
        <v>28</v>
      </c>
      <c r="D728" s="80" t="s">
        <v>28</v>
      </c>
      <c r="E728" s="15">
        <v>2</v>
      </c>
      <c r="F728" s="78" t="s">
        <v>538</v>
      </c>
      <c r="G728" s="126" t="e">
        <f>---DEPARTURE TRANSPORT MEANS</f>
        <v>#NAME?</v>
      </c>
      <c r="H728" s="73" t="s">
        <v>539</v>
      </c>
      <c r="I728" s="73" t="s">
        <v>1980</v>
      </c>
      <c r="J728" s="73" t="s">
        <v>541</v>
      </c>
      <c r="K728" s="87" t="s">
        <v>31</v>
      </c>
      <c r="L728" s="87" t="s">
        <v>542</v>
      </c>
      <c r="M728" s="83" t="s">
        <v>1981</v>
      </c>
      <c r="N728" s="68"/>
      <c r="O728" s="92"/>
      <c r="P728" s="68" t="s">
        <v>66</v>
      </c>
      <c r="Q728" s="92" t="s">
        <v>66</v>
      </c>
      <c r="R728" s="68" t="s">
        <v>94</v>
      </c>
      <c r="S728" s="92" t="s">
        <v>94</v>
      </c>
      <c r="T728" s="68" t="s">
        <v>95</v>
      </c>
      <c r="U728" s="92" t="s">
        <v>95</v>
      </c>
      <c r="V728" s="68" t="s">
        <v>543</v>
      </c>
      <c r="W728" s="92" t="s">
        <v>544</v>
      </c>
      <c r="X728" s="17" t="s">
        <v>36</v>
      </c>
      <c r="Y728" s="17" t="s">
        <v>37</v>
      </c>
      <c r="Z728" s="17" t="s">
        <v>147</v>
      </c>
      <c r="AA728" s="17" t="s">
        <v>545</v>
      </c>
    </row>
    <row r="729" spans="1:27" ht="60" customHeight="1" x14ac:dyDescent="0.2">
      <c r="A729" s="20" t="s">
        <v>26</v>
      </c>
      <c r="B729" s="41" t="s">
        <v>1852</v>
      </c>
      <c r="C729" s="32" t="s">
        <v>28</v>
      </c>
      <c r="D729" s="80" t="s">
        <v>28</v>
      </c>
      <c r="E729" s="15">
        <v>2</v>
      </c>
      <c r="F729" s="78" t="s">
        <v>546</v>
      </c>
      <c r="G729" s="171" t="e">
        <f>---COUNTRIES OF ROUTING OF CONSIGNMENT</f>
        <v>#NAME?</v>
      </c>
      <c r="H729" s="73"/>
      <c r="I729" s="73" t="s">
        <v>1982</v>
      </c>
      <c r="J729" s="73" t="s">
        <v>549</v>
      </c>
      <c r="K729" s="87" t="s">
        <v>550</v>
      </c>
      <c r="L729" s="87"/>
      <c r="M729" s="83"/>
      <c r="N729" s="68" t="s">
        <v>444</v>
      </c>
      <c r="O729" s="92" t="s">
        <v>444</v>
      </c>
      <c r="P729" s="68" t="s">
        <v>66</v>
      </c>
      <c r="Q729" s="92" t="s">
        <v>66</v>
      </c>
      <c r="R729" s="68"/>
      <c r="S729" s="92"/>
      <c r="T729" s="68"/>
      <c r="U729" s="92"/>
      <c r="V729" s="68" t="s">
        <v>551</v>
      </c>
      <c r="W729" s="92" t="s">
        <v>552</v>
      </c>
      <c r="X729" s="17" t="s">
        <v>405</v>
      </c>
      <c r="Y729" s="150" t="s">
        <v>553</v>
      </c>
      <c r="Z729" s="150" t="s">
        <v>147</v>
      </c>
      <c r="AA729" s="17" t="s">
        <v>554</v>
      </c>
    </row>
    <row r="730" spans="1:27" ht="60" customHeight="1" x14ac:dyDescent="0.2">
      <c r="A730" s="20" t="s">
        <v>26</v>
      </c>
      <c r="B730" s="41" t="s">
        <v>1852</v>
      </c>
      <c r="C730" s="32" t="s">
        <v>28</v>
      </c>
      <c r="D730" s="80" t="s">
        <v>28</v>
      </c>
      <c r="E730" s="15">
        <v>2</v>
      </c>
      <c r="F730" s="78" t="s">
        <v>205</v>
      </c>
      <c r="G730" s="126" t="e">
        <f>---COUNTRIES OF ROUTING OF CONSIGNMENT</f>
        <v>#NAME?</v>
      </c>
      <c r="H730" s="73" t="s">
        <v>206</v>
      </c>
      <c r="I730" s="73" t="s">
        <v>1983</v>
      </c>
      <c r="J730" s="73" t="s">
        <v>556</v>
      </c>
      <c r="K730" s="87"/>
      <c r="L730" s="87"/>
      <c r="M730" s="83"/>
      <c r="N730" s="68"/>
      <c r="O730" s="92"/>
      <c r="P730" s="68" t="s">
        <v>33</v>
      </c>
      <c r="Q730" s="92"/>
      <c r="R730" s="68" t="s">
        <v>146</v>
      </c>
      <c r="S730" s="92"/>
      <c r="T730" s="68"/>
      <c r="U730" s="92"/>
      <c r="V730" s="68" t="s">
        <v>209</v>
      </c>
      <c r="W730" s="92"/>
      <c r="X730" s="17" t="s">
        <v>115</v>
      </c>
      <c r="Y730" s="17" t="s">
        <v>229</v>
      </c>
      <c r="Z730" s="17" t="s">
        <v>117</v>
      </c>
      <c r="AA730" s="17" t="s">
        <v>211</v>
      </c>
    </row>
    <row r="731" spans="1:27" ht="60" customHeight="1" x14ac:dyDescent="0.2">
      <c r="A731" s="20" t="s">
        <v>26</v>
      </c>
      <c r="B731" s="41" t="s">
        <v>1852</v>
      </c>
      <c r="C731" s="32" t="s">
        <v>28</v>
      </c>
      <c r="D731" s="80" t="s">
        <v>28</v>
      </c>
      <c r="E731" s="15">
        <v>2</v>
      </c>
      <c r="F731" s="78" t="s">
        <v>546</v>
      </c>
      <c r="G731" s="126" t="e">
        <f>---COUNTRIES OF ROUTING OF CONSIGNMENT</f>
        <v>#NAME?</v>
      </c>
      <c r="H731" s="73" t="s">
        <v>279</v>
      </c>
      <c r="I731" s="73" t="s">
        <v>1984</v>
      </c>
      <c r="J731" s="73" t="s">
        <v>558</v>
      </c>
      <c r="K731" s="87" t="s">
        <v>550</v>
      </c>
      <c r="L731" s="87" t="s">
        <v>559</v>
      </c>
      <c r="M731" s="83" t="s">
        <v>1985</v>
      </c>
      <c r="N731" s="68"/>
      <c r="O731" s="92"/>
      <c r="P731" s="68" t="s">
        <v>33</v>
      </c>
      <c r="Q731" s="92" t="s">
        <v>33</v>
      </c>
      <c r="R731" s="68" t="s">
        <v>94</v>
      </c>
      <c r="S731" s="92" t="s">
        <v>94</v>
      </c>
      <c r="T731" s="68" t="s">
        <v>95</v>
      </c>
      <c r="U731" s="92" t="s">
        <v>95</v>
      </c>
      <c r="V731" s="68"/>
      <c r="W731" s="92"/>
      <c r="X731" s="17" t="s">
        <v>36</v>
      </c>
      <c r="Y731" s="17" t="s">
        <v>229</v>
      </c>
      <c r="Z731" s="17" t="s">
        <v>147</v>
      </c>
      <c r="AA731" s="17" t="s">
        <v>560</v>
      </c>
    </row>
    <row r="732" spans="1:27" ht="60" customHeight="1" x14ac:dyDescent="0.2">
      <c r="A732" s="20" t="s">
        <v>26</v>
      </c>
      <c r="B732" s="41" t="s">
        <v>1852</v>
      </c>
      <c r="C732" s="32" t="s">
        <v>28</v>
      </c>
      <c r="D732" s="80" t="s">
        <v>28</v>
      </c>
      <c r="E732" s="15">
        <v>2</v>
      </c>
      <c r="F732" s="78" t="s">
        <v>561</v>
      </c>
      <c r="G732" s="171" t="e">
        <f>---ACTIVE BORDER TRANSPORT MEANS</f>
        <v>#NAME?</v>
      </c>
      <c r="H732" s="73"/>
      <c r="I732" s="73" t="s">
        <v>1986</v>
      </c>
      <c r="J732" s="73" t="s">
        <v>564</v>
      </c>
      <c r="K732" s="87"/>
      <c r="L732" s="87"/>
      <c r="M732" s="83"/>
      <c r="N732" s="68" t="s">
        <v>32</v>
      </c>
      <c r="O732" s="92"/>
      <c r="P732" s="68" t="s">
        <v>66</v>
      </c>
      <c r="Q732" s="92"/>
      <c r="R732" s="68"/>
      <c r="S732" s="92"/>
      <c r="T732" s="68"/>
      <c r="U732" s="92"/>
      <c r="V732" s="68" t="s">
        <v>565</v>
      </c>
      <c r="W732" s="92"/>
      <c r="X732" s="17" t="s">
        <v>115</v>
      </c>
      <c r="Y732" s="17" t="s">
        <v>264</v>
      </c>
      <c r="Z732" s="17" t="s">
        <v>264</v>
      </c>
      <c r="AA732" s="17" t="s">
        <v>566</v>
      </c>
    </row>
    <row r="733" spans="1:27" ht="60" customHeight="1" x14ac:dyDescent="0.2">
      <c r="A733" s="20" t="s">
        <v>26</v>
      </c>
      <c r="B733" s="41" t="s">
        <v>1852</v>
      </c>
      <c r="C733" s="32" t="s">
        <v>28</v>
      </c>
      <c r="D733" s="80" t="s">
        <v>28</v>
      </c>
      <c r="E733" s="15">
        <v>2</v>
      </c>
      <c r="F733" s="78" t="s">
        <v>561</v>
      </c>
      <c r="G733" s="126" t="e">
        <f>---ACTIVE BORDER TRANSPORT MEANS</f>
        <v>#NAME?</v>
      </c>
      <c r="H733" s="73" t="s">
        <v>523</v>
      </c>
      <c r="I733" s="73" t="s">
        <v>1987</v>
      </c>
      <c r="J733" s="73" t="s">
        <v>568</v>
      </c>
      <c r="K733" s="87"/>
      <c r="L733" s="87"/>
      <c r="M733" s="83"/>
      <c r="N733" s="68"/>
      <c r="O733" s="92"/>
      <c r="P733" s="68" t="s">
        <v>66</v>
      </c>
      <c r="Q733" s="92"/>
      <c r="R733" s="68" t="s">
        <v>526</v>
      </c>
      <c r="S733" s="92"/>
      <c r="T733" s="68" t="s">
        <v>527</v>
      </c>
      <c r="U733" s="92"/>
      <c r="V733" s="68" t="s">
        <v>569</v>
      </c>
      <c r="W733" s="92"/>
      <c r="X733" s="17" t="s">
        <v>115</v>
      </c>
      <c r="Y733" s="17" t="s">
        <v>570</v>
      </c>
      <c r="Z733" s="17" t="s">
        <v>117</v>
      </c>
      <c r="AA733" s="17" t="s">
        <v>571</v>
      </c>
    </row>
    <row r="734" spans="1:27" ht="60" customHeight="1" x14ac:dyDescent="0.2">
      <c r="A734" s="20" t="s">
        <v>26</v>
      </c>
      <c r="B734" s="41" t="s">
        <v>1852</v>
      </c>
      <c r="C734" s="32" t="s">
        <v>28</v>
      </c>
      <c r="D734" s="80" t="s">
        <v>28</v>
      </c>
      <c r="E734" s="15">
        <v>2</v>
      </c>
      <c r="F734" s="78" t="s">
        <v>561</v>
      </c>
      <c r="G734" s="126" t="e">
        <f>---ACTIVE BORDER TRANSPORT MEANS</f>
        <v>#NAME?</v>
      </c>
      <c r="H734" s="73" t="s">
        <v>240</v>
      </c>
      <c r="I734" s="73" t="s">
        <v>1988</v>
      </c>
      <c r="J734" s="73" t="s">
        <v>573</v>
      </c>
      <c r="K734" s="87" t="s">
        <v>31</v>
      </c>
      <c r="L734" s="87" t="s">
        <v>574</v>
      </c>
      <c r="M734" s="83" t="s">
        <v>1989</v>
      </c>
      <c r="N734" s="68"/>
      <c r="O734" s="92"/>
      <c r="P734" s="68" t="s">
        <v>66</v>
      </c>
      <c r="Q734" s="92" t="s">
        <v>66</v>
      </c>
      <c r="R734" s="68" t="s">
        <v>68</v>
      </c>
      <c r="S734" s="92" t="s">
        <v>534</v>
      </c>
      <c r="T734" s="68"/>
      <c r="U734" s="92"/>
      <c r="V734" s="68" t="s">
        <v>575</v>
      </c>
      <c r="W734" s="92" t="s">
        <v>576</v>
      </c>
      <c r="X734" s="17" t="s">
        <v>405</v>
      </c>
      <c r="Y734" s="17" t="s">
        <v>577</v>
      </c>
      <c r="Z734" s="17" t="s">
        <v>578</v>
      </c>
      <c r="AA734" s="17" t="s">
        <v>579</v>
      </c>
    </row>
    <row r="735" spans="1:27" ht="60" customHeight="1" x14ac:dyDescent="0.2">
      <c r="A735" s="20" t="s">
        <v>26</v>
      </c>
      <c r="B735" s="41" t="s">
        <v>1852</v>
      </c>
      <c r="C735" s="32" t="s">
        <v>28</v>
      </c>
      <c r="D735" s="80" t="s">
        <v>28</v>
      </c>
      <c r="E735" s="15">
        <v>2</v>
      </c>
      <c r="F735" s="78" t="s">
        <v>580</v>
      </c>
      <c r="G735" s="126" t="e">
        <f>---ACTIVE BORDER TRANSPORT MEANS</f>
        <v>#NAME?</v>
      </c>
      <c r="H735" s="73" t="s">
        <v>539</v>
      </c>
      <c r="I735" s="73" t="s">
        <v>1990</v>
      </c>
      <c r="J735" s="73" t="s">
        <v>582</v>
      </c>
      <c r="K735" s="87" t="s">
        <v>31</v>
      </c>
      <c r="L735" s="87" t="s">
        <v>583</v>
      </c>
      <c r="M735" s="83" t="s">
        <v>1991</v>
      </c>
      <c r="N735" s="68"/>
      <c r="O735" s="92"/>
      <c r="P735" s="68" t="s">
        <v>66</v>
      </c>
      <c r="Q735" s="92" t="s">
        <v>66</v>
      </c>
      <c r="R735" s="68" t="s">
        <v>94</v>
      </c>
      <c r="S735" s="92" t="s">
        <v>94</v>
      </c>
      <c r="T735" s="68" t="s">
        <v>95</v>
      </c>
      <c r="U735" s="92"/>
      <c r="V735" s="68" t="s">
        <v>584</v>
      </c>
      <c r="W735" s="92" t="s">
        <v>585</v>
      </c>
      <c r="X735" s="17" t="s">
        <v>405</v>
      </c>
      <c r="Y735" s="17" t="s">
        <v>37</v>
      </c>
      <c r="Z735" s="17" t="s">
        <v>586</v>
      </c>
      <c r="AA735" s="17" t="s">
        <v>1992</v>
      </c>
    </row>
    <row r="736" spans="1:27" ht="60" customHeight="1" x14ac:dyDescent="0.2">
      <c r="A736" s="20" t="s">
        <v>26</v>
      </c>
      <c r="B736" s="41" t="s">
        <v>1852</v>
      </c>
      <c r="C736" s="32" t="s">
        <v>28</v>
      </c>
      <c r="D736" s="80" t="s">
        <v>28</v>
      </c>
      <c r="E736" s="15">
        <v>2</v>
      </c>
      <c r="F736" s="78" t="s">
        <v>588</v>
      </c>
      <c r="G736" s="126" t="e">
        <f>---ACTIVE BORDER TRANSPORT MEANS</f>
        <v>#NAME?</v>
      </c>
      <c r="H736" s="73" t="s">
        <v>589</v>
      </c>
      <c r="I736" s="73" t="s">
        <v>1993</v>
      </c>
      <c r="J736" s="73" t="s">
        <v>591</v>
      </c>
      <c r="K736" s="87" t="s">
        <v>31</v>
      </c>
      <c r="L736" s="87" t="s">
        <v>589</v>
      </c>
      <c r="M736" s="83" t="s">
        <v>1994</v>
      </c>
      <c r="N736" s="68"/>
      <c r="O736" s="92"/>
      <c r="P736" s="68" t="s">
        <v>66</v>
      </c>
      <c r="Q736" s="92" t="s">
        <v>66</v>
      </c>
      <c r="R736" s="96" t="s">
        <v>68</v>
      </c>
      <c r="S736" s="92" t="s">
        <v>68</v>
      </c>
      <c r="T736" s="68"/>
      <c r="U736" s="92"/>
      <c r="V736" s="68" t="s">
        <v>592</v>
      </c>
      <c r="W736" s="92" t="s">
        <v>593</v>
      </c>
      <c r="X736" s="17" t="s">
        <v>46</v>
      </c>
      <c r="Y736" s="283" t="s">
        <v>37</v>
      </c>
      <c r="Z736" s="283" t="s">
        <v>147</v>
      </c>
      <c r="AA736" s="17"/>
    </row>
    <row r="737" spans="1:27" ht="60" customHeight="1" x14ac:dyDescent="0.2">
      <c r="A737" s="20" t="s">
        <v>26</v>
      </c>
      <c r="B737" s="41" t="s">
        <v>1852</v>
      </c>
      <c r="C737" s="32" t="s">
        <v>28</v>
      </c>
      <c r="D737" s="80" t="s">
        <v>28</v>
      </c>
      <c r="E737" s="15">
        <v>2</v>
      </c>
      <c r="F737" s="78" t="s">
        <v>594</v>
      </c>
      <c r="G737" s="171" t="e">
        <f>---PLACE OF LOADING</f>
        <v>#NAME?</v>
      </c>
      <c r="H737" s="73"/>
      <c r="I737" s="73" t="s">
        <v>1995</v>
      </c>
      <c r="J737" s="73" t="s">
        <v>597</v>
      </c>
      <c r="K737" s="87"/>
      <c r="L737" s="87"/>
      <c r="M737" s="83"/>
      <c r="N737" s="68" t="s">
        <v>32</v>
      </c>
      <c r="O737" s="92"/>
      <c r="P737" s="68" t="s">
        <v>66</v>
      </c>
      <c r="Q737" s="92"/>
      <c r="R737" s="68"/>
      <c r="S737" s="92"/>
      <c r="T737" s="68"/>
      <c r="U737" s="92"/>
      <c r="V737" s="68" t="s">
        <v>598</v>
      </c>
      <c r="W737" s="92"/>
      <c r="X737" s="17" t="s">
        <v>115</v>
      </c>
      <c r="Y737" s="17" t="s">
        <v>599</v>
      </c>
      <c r="Z737" s="17" t="s">
        <v>599</v>
      </c>
      <c r="AA737" s="17" t="s">
        <v>600</v>
      </c>
    </row>
    <row r="738" spans="1:27" ht="60" customHeight="1" x14ac:dyDescent="0.2">
      <c r="A738" s="20" t="s">
        <v>26</v>
      </c>
      <c r="B738" s="41" t="s">
        <v>1852</v>
      </c>
      <c r="C738" s="32" t="s">
        <v>28</v>
      </c>
      <c r="D738" s="80" t="s">
        <v>28</v>
      </c>
      <c r="E738" s="15">
        <v>2</v>
      </c>
      <c r="F738" s="78" t="s">
        <v>594</v>
      </c>
      <c r="G738" s="126" t="e">
        <f>---PLACE OF LOADING</f>
        <v>#NAME?</v>
      </c>
      <c r="H738" s="73" t="s">
        <v>601</v>
      </c>
      <c r="I738" s="73" t="s">
        <v>1996</v>
      </c>
      <c r="J738" s="73" t="s">
        <v>603</v>
      </c>
      <c r="K738" s="87"/>
      <c r="L738" s="87"/>
      <c r="M738" s="83"/>
      <c r="N738" s="68"/>
      <c r="O738" s="92"/>
      <c r="P738" s="68" t="s">
        <v>103</v>
      </c>
      <c r="Q738" s="92"/>
      <c r="R738" s="68" t="s">
        <v>244</v>
      </c>
      <c r="S738" s="92"/>
      <c r="T738" s="68"/>
      <c r="U738" s="92"/>
      <c r="V738" s="68"/>
      <c r="W738" s="92"/>
      <c r="X738" s="17" t="s">
        <v>36</v>
      </c>
      <c r="Y738" s="61" t="s">
        <v>604</v>
      </c>
      <c r="Z738" s="17" t="s">
        <v>117</v>
      </c>
      <c r="AA738" s="17" t="s">
        <v>1247</v>
      </c>
    </row>
    <row r="739" spans="1:27" ht="60" customHeight="1" x14ac:dyDescent="0.2">
      <c r="A739" s="20" t="s">
        <v>26</v>
      </c>
      <c r="B739" s="41" t="s">
        <v>1852</v>
      </c>
      <c r="C739" s="32" t="s">
        <v>28</v>
      </c>
      <c r="D739" s="80" t="s">
        <v>28</v>
      </c>
      <c r="E739" s="15">
        <v>2</v>
      </c>
      <c r="F739" s="78" t="s">
        <v>594</v>
      </c>
      <c r="G739" s="126" t="e">
        <f>---PLACE OF LOADING</f>
        <v>#NAME?</v>
      </c>
      <c r="H739" s="73" t="s">
        <v>279</v>
      </c>
      <c r="I739" s="73" t="s">
        <v>1997</v>
      </c>
      <c r="J739" s="73" t="s">
        <v>607</v>
      </c>
      <c r="K739" s="87"/>
      <c r="L739" s="87"/>
      <c r="M739" s="83"/>
      <c r="N739" s="68"/>
      <c r="O739" s="92"/>
      <c r="P739" s="68" t="s">
        <v>66</v>
      </c>
      <c r="Q739" s="92"/>
      <c r="R739" s="68" t="s">
        <v>94</v>
      </c>
      <c r="S739" s="92"/>
      <c r="T739" s="68" t="s">
        <v>95</v>
      </c>
      <c r="U739" s="92"/>
      <c r="V739" s="68" t="s">
        <v>608</v>
      </c>
      <c r="W739" s="92"/>
      <c r="X739" s="17" t="s">
        <v>115</v>
      </c>
      <c r="Y739" s="61" t="s">
        <v>609</v>
      </c>
      <c r="Z739" s="17" t="s">
        <v>117</v>
      </c>
      <c r="AA739" s="17" t="s">
        <v>610</v>
      </c>
    </row>
    <row r="740" spans="1:27" ht="60" customHeight="1" x14ac:dyDescent="0.2">
      <c r="A740" s="20" t="s">
        <v>26</v>
      </c>
      <c r="B740" s="41" t="s">
        <v>1852</v>
      </c>
      <c r="C740" s="32" t="s">
        <v>28</v>
      </c>
      <c r="D740" s="80" t="s">
        <v>28</v>
      </c>
      <c r="E740" s="15">
        <v>2</v>
      </c>
      <c r="F740" s="78" t="s">
        <v>594</v>
      </c>
      <c r="G740" s="126" t="e">
        <f>---PLACE OF LOADING</f>
        <v>#NAME?</v>
      </c>
      <c r="H740" s="73" t="s">
        <v>611</v>
      </c>
      <c r="I740" s="73" t="s">
        <v>1998</v>
      </c>
      <c r="J740" s="73" t="s">
        <v>613</v>
      </c>
      <c r="K740" s="87" t="s">
        <v>31</v>
      </c>
      <c r="L740" s="87" t="s">
        <v>614</v>
      </c>
      <c r="M740" s="83" t="s">
        <v>1999</v>
      </c>
      <c r="N740" s="68"/>
      <c r="O740" s="92"/>
      <c r="P740" s="68" t="s">
        <v>66</v>
      </c>
      <c r="Q740" s="92" t="s">
        <v>66</v>
      </c>
      <c r="R740" s="68" t="s">
        <v>68</v>
      </c>
      <c r="S740" s="92" t="s">
        <v>244</v>
      </c>
      <c r="T740" s="68"/>
      <c r="U740" s="92"/>
      <c r="V740" s="68" t="s">
        <v>615</v>
      </c>
      <c r="W740" s="92" t="s">
        <v>616</v>
      </c>
      <c r="X740" s="17" t="s">
        <v>115</v>
      </c>
      <c r="Y740" s="17" t="s">
        <v>617</v>
      </c>
      <c r="Z740" s="17" t="s">
        <v>147</v>
      </c>
      <c r="AA740" s="17" t="s">
        <v>2000</v>
      </c>
    </row>
    <row r="741" spans="1:27" ht="60" customHeight="1" x14ac:dyDescent="0.2">
      <c r="A741" s="20" t="s">
        <v>26</v>
      </c>
      <c r="B741" s="41" t="s">
        <v>1852</v>
      </c>
      <c r="C741" s="32" t="s">
        <v>28</v>
      </c>
      <c r="D741" s="80" t="s">
        <v>28</v>
      </c>
      <c r="E741" s="15">
        <v>2</v>
      </c>
      <c r="F741" s="78" t="s">
        <v>619</v>
      </c>
      <c r="G741" s="171" t="e">
        <f>---PLACE OF UNLOADING</f>
        <v>#NAME?</v>
      </c>
      <c r="H741" s="73"/>
      <c r="I741" s="73" t="s">
        <v>2001</v>
      </c>
      <c r="J741" s="73" t="s">
        <v>622</v>
      </c>
      <c r="K741" s="87"/>
      <c r="L741" s="87"/>
      <c r="M741" s="83"/>
      <c r="N741" s="68" t="s">
        <v>32</v>
      </c>
      <c r="O741" s="92"/>
      <c r="P741" s="68" t="s">
        <v>66</v>
      </c>
      <c r="Q741" s="92"/>
      <c r="R741" s="68"/>
      <c r="S741" s="92"/>
      <c r="T741" s="68"/>
      <c r="U741" s="92"/>
      <c r="V741" s="68" t="s">
        <v>623</v>
      </c>
      <c r="W741" s="92"/>
      <c r="X741" s="17" t="s">
        <v>115</v>
      </c>
      <c r="Y741" s="17" t="s">
        <v>599</v>
      </c>
      <c r="Z741" s="17" t="s">
        <v>599</v>
      </c>
      <c r="AA741" s="17"/>
    </row>
    <row r="742" spans="1:27" ht="60" customHeight="1" x14ac:dyDescent="0.2">
      <c r="A742" s="20" t="s">
        <v>26</v>
      </c>
      <c r="B742" s="41" t="s">
        <v>1852</v>
      </c>
      <c r="C742" s="32" t="s">
        <v>28</v>
      </c>
      <c r="D742" s="80" t="s">
        <v>28</v>
      </c>
      <c r="E742" s="15">
        <v>2</v>
      </c>
      <c r="F742" s="78" t="s">
        <v>619</v>
      </c>
      <c r="G742" s="126" t="e">
        <f>---PLACE OF UNLOADING</f>
        <v>#NAME?</v>
      </c>
      <c r="H742" s="73" t="s">
        <v>601</v>
      </c>
      <c r="I742" s="73" t="s">
        <v>2002</v>
      </c>
      <c r="J742" s="73" t="s">
        <v>625</v>
      </c>
      <c r="K742" s="87"/>
      <c r="L742" s="87"/>
      <c r="M742" s="83"/>
      <c r="N742" s="68"/>
      <c r="O742" s="92"/>
      <c r="P742" s="68" t="s">
        <v>103</v>
      </c>
      <c r="Q742" s="92"/>
      <c r="R742" s="68" t="s">
        <v>244</v>
      </c>
      <c r="S742" s="92"/>
      <c r="T742" s="68"/>
      <c r="U742" s="92"/>
      <c r="V742" s="68"/>
      <c r="W742" s="92"/>
      <c r="X742" s="17" t="s">
        <v>46</v>
      </c>
      <c r="Y742" s="61" t="s">
        <v>604</v>
      </c>
      <c r="Z742" s="17" t="s">
        <v>117</v>
      </c>
      <c r="AA742" s="17" t="s">
        <v>2003</v>
      </c>
    </row>
    <row r="743" spans="1:27" ht="60" customHeight="1" x14ac:dyDescent="0.2">
      <c r="A743" s="20" t="s">
        <v>26</v>
      </c>
      <c r="B743" s="41" t="s">
        <v>1852</v>
      </c>
      <c r="C743" s="32" t="s">
        <v>28</v>
      </c>
      <c r="D743" s="80" t="s">
        <v>28</v>
      </c>
      <c r="E743" s="15">
        <v>2</v>
      </c>
      <c r="F743" s="78" t="s">
        <v>619</v>
      </c>
      <c r="G743" s="126" t="e">
        <f>---PLACE OF UNLOADING</f>
        <v>#NAME?</v>
      </c>
      <c r="H743" s="73" t="s">
        <v>279</v>
      </c>
      <c r="I743" s="73" t="s">
        <v>2004</v>
      </c>
      <c r="J743" s="73" t="s">
        <v>628</v>
      </c>
      <c r="K743" s="87"/>
      <c r="L743" s="87"/>
      <c r="M743" s="83"/>
      <c r="N743" s="68"/>
      <c r="O743" s="92"/>
      <c r="P743" s="68" t="s">
        <v>66</v>
      </c>
      <c r="Q743" s="92"/>
      <c r="R743" s="68" t="s">
        <v>94</v>
      </c>
      <c r="S743" s="92"/>
      <c r="T743" s="68" t="s">
        <v>95</v>
      </c>
      <c r="U743" s="92"/>
      <c r="V743" s="68" t="s">
        <v>608</v>
      </c>
      <c r="W743" s="92"/>
      <c r="X743" s="17" t="s">
        <v>115</v>
      </c>
      <c r="Y743" s="61" t="s">
        <v>609</v>
      </c>
      <c r="Z743" s="17" t="s">
        <v>117</v>
      </c>
      <c r="AA743" s="17" t="s">
        <v>629</v>
      </c>
    </row>
    <row r="744" spans="1:27" ht="60" customHeight="1" x14ac:dyDescent="0.2">
      <c r="A744" s="20" t="s">
        <v>26</v>
      </c>
      <c r="B744" s="41" t="s">
        <v>1852</v>
      </c>
      <c r="C744" s="32" t="s">
        <v>28</v>
      </c>
      <c r="D744" s="80" t="s">
        <v>28</v>
      </c>
      <c r="E744" s="15">
        <v>2</v>
      </c>
      <c r="F744" s="78" t="s">
        <v>619</v>
      </c>
      <c r="G744" s="126" t="e">
        <f>---PLACE OF UNLOADING</f>
        <v>#NAME?</v>
      </c>
      <c r="H744" s="73" t="s">
        <v>611</v>
      </c>
      <c r="I744" s="73" t="s">
        <v>2005</v>
      </c>
      <c r="J744" s="73" t="s">
        <v>631</v>
      </c>
      <c r="K744" s="87" t="s">
        <v>31</v>
      </c>
      <c r="L744" s="87" t="s">
        <v>632</v>
      </c>
      <c r="M744" s="83" t="s">
        <v>2006</v>
      </c>
      <c r="N744" s="68"/>
      <c r="O744" s="92"/>
      <c r="P744" s="68" t="s">
        <v>66</v>
      </c>
      <c r="Q744" s="92" t="s">
        <v>66</v>
      </c>
      <c r="R744" s="68" t="s">
        <v>68</v>
      </c>
      <c r="S744" s="92" t="s">
        <v>68</v>
      </c>
      <c r="T744" s="68"/>
      <c r="U744" s="92"/>
      <c r="V744" s="68" t="s">
        <v>608</v>
      </c>
      <c r="W744" s="92" t="s">
        <v>2007</v>
      </c>
      <c r="X744" s="17" t="s">
        <v>36</v>
      </c>
      <c r="Y744" s="17" t="s">
        <v>37</v>
      </c>
      <c r="Z744" s="17" t="s">
        <v>147</v>
      </c>
      <c r="AA744" s="17" t="s">
        <v>634</v>
      </c>
    </row>
    <row r="745" spans="1:27" ht="60" customHeight="1" x14ac:dyDescent="0.2">
      <c r="A745" s="20" t="s">
        <v>26</v>
      </c>
      <c r="B745" s="41" t="s">
        <v>1852</v>
      </c>
      <c r="C745" s="32" t="s">
        <v>28</v>
      </c>
      <c r="D745" s="80" t="s">
        <v>28</v>
      </c>
      <c r="E745" s="15">
        <v>2</v>
      </c>
      <c r="F745" s="78" t="s">
        <v>635</v>
      </c>
      <c r="G745" s="171" t="e">
        <f>---ADDITIONAL INFORMATION</f>
        <v>#NAME?</v>
      </c>
      <c r="H745" s="73"/>
      <c r="I745" s="73" t="s">
        <v>2008</v>
      </c>
      <c r="J745" s="73" t="s">
        <v>638</v>
      </c>
      <c r="K745" s="87"/>
      <c r="L745" s="87"/>
      <c r="M745" s="83"/>
      <c r="N745" s="68" t="s">
        <v>444</v>
      </c>
      <c r="O745" s="92"/>
      <c r="P745" s="68" t="s">
        <v>103</v>
      </c>
      <c r="Q745" s="92"/>
      <c r="R745" s="68"/>
      <c r="S745" s="92"/>
      <c r="T745" s="68"/>
      <c r="U745" s="92"/>
      <c r="V745" s="68" t="s">
        <v>639</v>
      </c>
      <c r="W745" s="92"/>
      <c r="X745" s="17" t="s">
        <v>115</v>
      </c>
      <c r="Y745" s="17" t="s">
        <v>229</v>
      </c>
      <c r="Z745" s="17" t="s">
        <v>38</v>
      </c>
      <c r="AA745" s="17" t="s">
        <v>2009</v>
      </c>
    </row>
    <row r="746" spans="1:27" ht="60" customHeight="1" x14ac:dyDescent="0.2">
      <c r="A746" s="20" t="s">
        <v>26</v>
      </c>
      <c r="B746" s="41" t="s">
        <v>1852</v>
      </c>
      <c r="C746" s="32" t="s">
        <v>28</v>
      </c>
      <c r="D746" s="80" t="s">
        <v>28</v>
      </c>
      <c r="E746" s="15">
        <v>2</v>
      </c>
      <c r="F746" s="78" t="s">
        <v>205</v>
      </c>
      <c r="G746" s="126" t="e">
        <f>---ADDITIONAL INFORMATION</f>
        <v>#NAME?</v>
      </c>
      <c r="H746" s="73" t="s">
        <v>206</v>
      </c>
      <c r="I746" s="73" t="s">
        <v>2010</v>
      </c>
      <c r="J746" s="73" t="s">
        <v>642</v>
      </c>
      <c r="K746" s="87"/>
      <c r="L746" s="87"/>
      <c r="M746" s="83"/>
      <c r="N746" s="68"/>
      <c r="O746" s="92"/>
      <c r="P746" s="68" t="s">
        <v>33</v>
      </c>
      <c r="Q746" s="92"/>
      <c r="R746" s="68" t="s">
        <v>146</v>
      </c>
      <c r="S746" s="92"/>
      <c r="T746" s="68"/>
      <c r="U746" s="92"/>
      <c r="V746" s="68" t="s">
        <v>209</v>
      </c>
      <c r="W746" s="92"/>
      <c r="X746" s="17" t="s">
        <v>115</v>
      </c>
      <c r="Y746" s="17" t="s">
        <v>229</v>
      </c>
      <c r="Z746" s="17" t="s">
        <v>229</v>
      </c>
      <c r="AA746" s="17" t="s">
        <v>211</v>
      </c>
    </row>
    <row r="747" spans="1:27" ht="60" customHeight="1" x14ac:dyDescent="0.2">
      <c r="A747" s="20" t="s">
        <v>26</v>
      </c>
      <c r="B747" s="41" t="s">
        <v>1852</v>
      </c>
      <c r="C747" s="32" t="s">
        <v>28</v>
      </c>
      <c r="D747" s="80" t="s">
        <v>28</v>
      </c>
      <c r="E747" s="15">
        <v>2</v>
      </c>
      <c r="F747" s="78" t="s">
        <v>635</v>
      </c>
      <c r="G747" s="126" t="e">
        <f>---ADDITIONAL INFORMATION</f>
        <v>#NAME?</v>
      </c>
      <c r="H747" s="73" t="s">
        <v>287</v>
      </c>
      <c r="I747" s="73" t="s">
        <v>2011</v>
      </c>
      <c r="J747" s="73" t="s">
        <v>644</v>
      </c>
      <c r="K747" s="87"/>
      <c r="L747" s="87"/>
      <c r="M747" s="83"/>
      <c r="N747" s="68"/>
      <c r="O747" s="92"/>
      <c r="P747" s="68" t="s">
        <v>33</v>
      </c>
      <c r="Q747" s="92"/>
      <c r="R747" s="68" t="s">
        <v>645</v>
      </c>
      <c r="S747" s="92"/>
      <c r="T747" s="68" t="s">
        <v>646</v>
      </c>
      <c r="U747" s="92"/>
      <c r="V747" s="68"/>
      <c r="W747" s="92"/>
      <c r="X747" s="17" t="s">
        <v>115</v>
      </c>
      <c r="Y747" s="17" t="s">
        <v>229</v>
      </c>
      <c r="Z747" s="17" t="s">
        <v>229</v>
      </c>
      <c r="AA747" s="17" t="s">
        <v>647</v>
      </c>
    </row>
    <row r="748" spans="1:27" ht="60" customHeight="1" x14ac:dyDescent="0.2">
      <c r="A748" s="20" t="s">
        <v>26</v>
      </c>
      <c r="B748" s="41" t="s">
        <v>1852</v>
      </c>
      <c r="C748" s="32" t="s">
        <v>28</v>
      </c>
      <c r="D748" s="80" t="s">
        <v>28</v>
      </c>
      <c r="E748" s="15">
        <v>2</v>
      </c>
      <c r="F748" s="78" t="s">
        <v>635</v>
      </c>
      <c r="G748" s="126" t="e">
        <f>---ADDITIONAL INFORMATION</f>
        <v>#NAME?</v>
      </c>
      <c r="H748" s="73" t="s">
        <v>302</v>
      </c>
      <c r="I748" s="73" t="s">
        <v>2012</v>
      </c>
      <c r="J748" s="73" t="s">
        <v>649</v>
      </c>
      <c r="K748" s="87"/>
      <c r="L748" s="87"/>
      <c r="M748" s="83"/>
      <c r="N748" s="68"/>
      <c r="O748" s="92"/>
      <c r="P748" s="68" t="s">
        <v>103</v>
      </c>
      <c r="Q748" s="92"/>
      <c r="R748" s="68" t="s">
        <v>305</v>
      </c>
      <c r="S748" s="92"/>
      <c r="T748" s="68"/>
      <c r="U748" s="92"/>
      <c r="V748" s="68"/>
      <c r="W748" s="92"/>
      <c r="X748" s="17" t="s">
        <v>115</v>
      </c>
      <c r="Y748" s="17" t="s">
        <v>229</v>
      </c>
      <c r="Z748" s="17" t="s">
        <v>229</v>
      </c>
      <c r="AA748" s="17" t="s">
        <v>650</v>
      </c>
    </row>
    <row r="749" spans="1:27" ht="60" customHeight="1" x14ac:dyDescent="0.2">
      <c r="A749" s="20" t="s">
        <v>26</v>
      </c>
      <c r="B749" s="41" t="s">
        <v>1852</v>
      </c>
      <c r="C749" s="32" t="s">
        <v>28</v>
      </c>
      <c r="D749" s="80" t="s">
        <v>28</v>
      </c>
      <c r="E749" s="15">
        <v>2</v>
      </c>
      <c r="F749" s="78" t="s">
        <v>651</v>
      </c>
      <c r="G749" s="171" t="e">
        <f>---SUPPORTING DOCUMENTS</f>
        <v>#NAME?</v>
      </c>
      <c r="H749" s="73"/>
      <c r="I749" s="73" t="s">
        <v>2013</v>
      </c>
      <c r="J749" s="73" t="s">
        <v>654</v>
      </c>
      <c r="K749" s="87"/>
      <c r="L749" s="87"/>
      <c r="M749" s="83"/>
      <c r="N749" s="68" t="s">
        <v>444</v>
      </c>
      <c r="O749" s="92"/>
      <c r="P749" s="68" t="s">
        <v>103</v>
      </c>
      <c r="Q749" s="92"/>
      <c r="R749" s="68"/>
      <c r="S749" s="92"/>
      <c r="T749" s="68"/>
      <c r="U749" s="92"/>
      <c r="V749" s="68" t="s">
        <v>639</v>
      </c>
      <c r="W749" s="92"/>
      <c r="X749" s="17" t="s">
        <v>115</v>
      </c>
      <c r="Y749" s="17" t="s">
        <v>229</v>
      </c>
      <c r="Z749" s="17" t="s">
        <v>229</v>
      </c>
      <c r="AA749" s="17" t="s">
        <v>655</v>
      </c>
    </row>
    <row r="750" spans="1:27" ht="60" customHeight="1" x14ac:dyDescent="0.2">
      <c r="A750" s="20" t="s">
        <v>26</v>
      </c>
      <c r="B750" s="41" t="s">
        <v>1852</v>
      </c>
      <c r="C750" s="32" t="s">
        <v>28</v>
      </c>
      <c r="D750" s="80" t="s">
        <v>28</v>
      </c>
      <c r="E750" s="15">
        <v>2</v>
      </c>
      <c r="F750" s="78" t="s">
        <v>205</v>
      </c>
      <c r="G750" s="126" t="e">
        <f>---SUPPORTING DOCUMENTS</f>
        <v>#NAME?</v>
      </c>
      <c r="H750" s="73" t="s">
        <v>206</v>
      </c>
      <c r="I750" s="73" t="s">
        <v>2014</v>
      </c>
      <c r="J750" s="73" t="s">
        <v>657</v>
      </c>
      <c r="K750" s="87"/>
      <c r="L750" s="87"/>
      <c r="M750" s="83"/>
      <c r="N750" s="68"/>
      <c r="O750" s="92"/>
      <c r="P750" s="68" t="s">
        <v>33</v>
      </c>
      <c r="Q750" s="92"/>
      <c r="R750" s="68" t="s">
        <v>146</v>
      </c>
      <c r="S750" s="92"/>
      <c r="T750" s="68"/>
      <c r="U750" s="92"/>
      <c r="V750" s="68" t="s">
        <v>209</v>
      </c>
      <c r="W750" s="92"/>
      <c r="X750" s="17" t="s">
        <v>115</v>
      </c>
      <c r="Y750" s="17" t="s">
        <v>229</v>
      </c>
      <c r="Z750" s="17" t="s">
        <v>229</v>
      </c>
      <c r="AA750" s="17" t="s">
        <v>211</v>
      </c>
    </row>
    <row r="751" spans="1:27" ht="60" customHeight="1" x14ac:dyDescent="0.2">
      <c r="A751" s="20" t="s">
        <v>26</v>
      </c>
      <c r="B751" s="41" t="s">
        <v>1852</v>
      </c>
      <c r="C751" s="32" t="s">
        <v>28</v>
      </c>
      <c r="D751" s="80" t="s">
        <v>28</v>
      </c>
      <c r="E751" s="15">
        <v>2</v>
      </c>
      <c r="F751" s="78" t="s">
        <v>651</v>
      </c>
      <c r="G751" s="126" t="e">
        <f>---SUPPORTING DOCUMENTS</f>
        <v>#NAME?</v>
      </c>
      <c r="H751" s="73" t="s">
        <v>386</v>
      </c>
      <c r="I751" s="73" t="s">
        <v>2015</v>
      </c>
      <c r="J751" s="73" t="s">
        <v>659</v>
      </c>
      <c r="K751" s="87"/>
      <c r="L751" s="87"/>
      <c r="M751" s="83"/>
      <c r="N751" s="68"/>
      <c r="O751" s="92"/>
      <c r="P751" s="68" t="s">
        <v>33</v>
      </c>
      <c r="Q751" s="92"/>
      <c r="R751" s="68" t="s">
        <v>660</v>
      </c>
      <c r="S751" s="92"/>
      <c r="T751" s="68" t="s">
        <v>661</v>
      </c>
      <c r="U751" s="92"/>
      <c r="V751" s="68"/>
      <c r="W751" s="92"/>
      <c r="X751" s="17" t="s">
        <v>115</v>
      </c>
      <c r="Y751" s="17" t="s">
        <v>229</v>
      </c>
      <c r="Z751" s="17" t="s">
        <v>229</v>
      </c>
      <c r="AA751" s="17" t="s">
        <v>662</v>
      </c>
    </row>
    <row r="752" spans="1:27" ht="60" customHeight="1" x14ac:dyDescent="0.2">
      <c r="A752" s="20" t="s">
        <v>26</v>
      </c>
      <c r="B752" s="41" t="s">
        <v>1852</v>
      </c>
      <c r="C752" s="32" t="s">
        <v>28</v>
      </c>
      <c r="D752" s="80" t="s">
        <v>28</v>
      </c>
      <c r="E752" s="15">
        <v>2</v>
      </c>
      <c r="F752" s="78" t="s">
        <v>651</v>
      </c>
      <c r="G752" s="126" t="e">
        <f>---SUPPORTING DOCUMENTS</f>
        <v>#NAME?</v>
      </c>
      <c r="H752" s="73" t="s">
        <v>180</v>
      </c>
      <c r="I752" s="73" t="s">
        <v>2016</v>
      </c>
      <c r="J752" s="73" t="s">
        <v>664</v>
      </c>
      <c r="K752" s="87"/>
      <c r="L752" s="87"/>
      <c r="M752" s="83"/>
      <c r="N752" s="68"/>
      <c r="O752" s="92"/>
      <c r="P752" s="68" t="s">
        <v>33</v>
      </c>
      <c r="Q752" s="92"/>
      <c r="R752" s="68" t="s">
        <v>258</v>
      </c>
      <c r="S752" s="92"/>
      <c r="T752" s="68"/>
      <c r="U752" s="92"/>
      <c r="V752" s="68" t="s">
        <v>1004</v>
      </c>
      <c r="W752" s="92"/>
      <c r="X752" s="17" t="s">
        <v>115</v>
      </c>
      <c r="Y752" s="17" t="s">
        <v>229</v>
      </c>
      <c r="Z752" s="17" t="s">
        <v>229</v>
      </c>
      <c r="AA752" s="17" t="s">
        <v>666</v>
      </c>
    </row>
    <row r="753" spans="1:27" ht="60" customHeight="1" x14ac:dyDescent="0.2">
      <c r="A753" s="20" t="s">
        <v>26</v>
      </c>
      <c r="B753" s="41" t="s">
        <v>1852</v>
      </c>
      <c r="C753" s="32" t="s">
        <v>28</v>
      </c>
      <c r="D753" s="80" t="s">
        <v>28</v>
      </c>
      <c r="E753" s="15">
        <v>2</v>
      </c>
      <c r="F753" s="78"/>
      <c r="G753" s="126" t="e">
        <f>---SUPPORTING DOCUMENTS</f>
        <v>#NAME?</v>
      </c>
      <c r="H753" s="73" t="s">
        <v>667</v>
      </c>
      <c r="I753" s="73" t="s">
        <v>2017</v>
      </c>
      <c r="J753" s="73" t="s">
        <v>669</v>
      </c>
      <c r="K753" s="87"/>
      <c r="L753" s="87"/>
      <c r="M753" s="83"/>
      <c r="N753" s="68"/>
      <c r="O753" s="92"/>
      <c r="P753" s="68" t="s">
        <v>103</v>
      </c>
      <c r="Q753" s="92"/>
      <c r="R753" s="68" t="s">
        <v>68</v>
      </c>
      <c r="S753" s="92"/>
      <c r="T753" s="68"/>
      <c r="U753" s="92"/>
      <c r="V753" s="68"/>
      <c r="W753" s="92"/>
      <c r="X753" s="17" t="s">
        <v>115</v>
      </c>
      <c r="Y753" s="17" t="s">
        <v>229</v>
      </c>
      <c r="Z753" s="17" t="s">
        <v>229</v>
      </c>
      <c r="AA753" s="17" t="s">
        <v>670</v>
      </c>
    </row>
    <row r="754" spans="1:27" ht="60" customHeight="1" x14ac:dyDescent="0.2">
      <c r="A754" s="20" t="s">
        <v>26</v>
      </c>
      <c r="B754" s="41" t="s">
        <v>1852</v>
      </c>
      <c r="C754" s="32" t="s">
        <v>28</v>
      </c>
      <c r="D754" s="80" t="s">
        <v>28</v>
      </c>
      <c r="E754" s="15">
        <v>2</v>
      </c>
      <c r="F754" s="78" t="s">
        <v>671</v>
      </c>
      <c r="G754" s="171" t="e">
        <f>---PREVIOUS DOCUMENTS</f>
        <v>#NAME?</v>
      </c>
      <c r="H754" s="73"/>
      <c r="I754" s="73" t="s">
        <v>2018</v>
      </c>
      <c r="J754" s="73" t="s">
        <v>674</v>
      </c>
      <c r="K754" s="87"/>
      <c r="L754" s="87"/>
      <c r="M754" s="83"/>
      <c r="N754" s="68" t="s">
        <v>463</v>
      </c>
      <c r="O754" s="92"/>
      <c r="P754" s="68" t="s">
        <v>103</v>
      </c>
      <c r="Q754" s="92"/>
      <c r="R754" s="68"/>
      <c r="S754" s="92"/>
      <c r="T754" s="68"/>
      <c r="U754" s="92"/>
      <c r="V754" s="68" t="s">
        <v>639</v>
      </c>
      <c r="W754" s="92"/>
      <c r="X754" s="17" t="s">
        <v>115</v>
      </c>
      <c r="Y754" s="17" t="s">
        <v>229</v>
      </c>
      <c r="Z754" s="17" t="s">
        <v>229</v>
      </c>
      <c r="AA754" s="17" t="s">
        <v>675</v>
      </c>
    </row>
    <row r="755" spans="1:27" ht="60" customHeight="1" x14ac:dyDescent="0.2">
      <c r="A755" s="20" t="s">
        <v>26</v>
      </c>
      <c r="B755" s="41" t="s">
        <v>1852</v>
      </c>
      <c r="C755" s="32" t="s">
        <v>28</v>
      </c>
      <c r="D755" s="80" t="s">
        <v>28</v>
      </c>
      <c r="E755" s="15">
        <v>2</v>
      </c>
      <c r="F755" s="78" t="s">
        <v>205</v>
      </c>
      <c r="G755" s="126" t="e">
        <f>---PREVIOUS DOCUMENTS</f>
        <v>#NAME?</v>
      </c>
      <c r="H755" s="73" t="s">
        <v>206</v>
      </c>
      <c r="I755" s="73" t="s">
        <v>2019</v>
      </c>
      <c r="J755" s="73" t="s">
        <v>677</v>
      </c>
      <c r="K755" s="87"/>
      <c r="L755" s="87"/>
      <c r="M755" s="83"/>
      <c r="N755" s="68"/>
      <c r="O755" s="92"/>
      <c r="P755" s="68" t="s">
        <v>33</v>
      </c>
      <c r="Q755" s="92"/>
      <c r="R755" s="68" t="s">
        <v>146</v>
      </c>
      <c r="S755" s="92"/>
      <c r="T755" s="68"/>
      <c r="U755" s="92"/>
      <c r="V755" s="68" t="s">
        <v>209</v>
      </c>
      <c r="W755" s="92"/>
      <c r="X755" s="17" t="s">
        <v>115</v>
      </c>
      <c r="Y755" s="17" t="s">
        <v>229</v>
      </c>
      <c r="Z755" s="17" t="s">
        <v>229</v>
      </c>
      <c r="AA755" s="17" t="s">
        <v>211</v>
      </c>
    </row>
    <row r="756" spans="1:27" ht="60" customHeight="1" x14ac:dyDescent="0.2">
      <c r="A756" s="20" t="s">
        <v>26</v>
      </c>
      <c r="B756" s="41" t="s">
        <v>1852</v>
      </c>
      <c r="C756" s="32" t="s">
        <v>28</v>
      </c>
      <c r="D756" s="80" t="s">
        <v>28</v>
      </c>
      <c r="E756" s="15">
        <v>2</v>
      </c>
      <c r="F756" s="78" t="s">
        <v>671</v>
      </c>
      <c r="G756" s="126" t="e">
        <f>---PREVIOUS DOCUMENTS</f>
        <v>#NAME?</v>
      </c>
      <c r="H756" s="73" t="s">
        <v>386</v>
      </c>
      <c r="I756" s="73" t="s">
        <v>2020</v>
      </c>
      <c r="J756" s="73" t="s">
        <v>679</v>
      </c>
      <c r="K756" s="87"/>
      <c r="L756" s="87"/>
      <c r="M756" s="83"/>
      <c r="N756" s="68"/>
      <c r="O756" s="92"/>
      <c r="P756" s="68" t="s">
        <v>33</v>
      </c>
      <c r="Q756" s="92"/>
      <c r="R756" s="68" t="s">
        <v>680</v>
      </c>
      <c r="S756" s="92"/>
      <c r="T756" s="68" t="s">
        <v>681</v>
      </c>
      <c r="U756" s="92"/>
      <c r="V756" s="68" t="s">
        <v>682</v>
      </c>
      <c r="W756" s="92"/>
      <c r="X756" s="17" t="s">
        <v>115</v>
      </c>
      <c r="Y756" s="17" t="s">
        <v>229</v>
      </c>
      <c r="Z756" s="17" t="s">
        <v>229</v>
      </c>
      <c r="AA756" s="17" t="s">
        <v>683</v>
      </c>
    </row>
    <row r="757" spans="1:27" ht="60" customHeight="1" x14ac:dyDescent="0.2">
      <c r="A757" s="20" t="s">
        <v>26</v>
      </c>
      <c r="B757" s="41" t="s">
        <v>1852</v>
      </c>
      <c r="C757" s="32" t="s">
        <v>28</v>
      </c>
      <c r="D757" s="80" t="s">
        <v>28</v>
      </c>
      <c r="E757" s="15">
        <v>2</v>
      </c>
      <c r="F757" s="78" t="s">
        <v>671</v>
      </c>
      <c r="G757" s="126" t="e">
        <f>---PREVIOUS DOCUMENTS</f>
        <v>#NAME?</v>
      </c>
      <c r="H757" s="73" t="s">
        <v>180</v>
      </c>
      <c r="I757" s="73" t="s">
        <v>2021</v>
      </c>
      <c r="J757" s="73" t="s">
        <v>685</v>
      </c>
      <c r="K757" s="87"/>
      <c r="L757" s="87"/>
      <c r="M757" s="83"/>
      <c r="N757" s="68"/>
      <c r="O757" s="92"/>
      <c r="P757" s="68" t="s">
        <v>33</v>
      </c>
      <c r="Q757" s="92"/>
      <c r="R757" s="68" t="s">
        <v>258</v>
      </c>
      <c r="S757" s="92"/>
      <c r="T757" s="68"/>
      <c r="U757" s="92"/>
      <c r="V757" s="68" t="s">
        <v>665</v>
      </c>
      <c r="W757" s="92"/>
      <c r="X757" s="17" t="s">
        <v>115</v>
      </c>
      <c r="Y757" s="17" t="s">
        <v>229</v>
      </c>
      <c r="Z757" s="17" t="s">
        <v>229</v>
      </c>
      <c r="AA757" s="17" t="s">
        <v>686</v>
      </c>
    </row>
    <row r="758" spans="1:27" ht="60" customHeight="1" x14ac:dyDescent="0.2">
      <c r="A758" s="20" t="s">
        <v>26</v>
      </c>
      <c r="B758" s="41" t="s">
        <v>1852</v>
      </c>
      <c r="C758" s="32" t="s">
        <v>28</v>
      </c>
      <c r="D758" s="80" t="s">
        <v>28</v>
      </c>
      <c r="E758" s="15">
        <v>2</v>
      </c>
      <c r="F758" s="78" t="s">
        <v>687</v>
      </c>
      <c r="G758" s="126" t="e">
        <f>---PREVIOUS DOCUMENTS</f>
        <v>#NAME?</v>
      </c>
      <c r="H758" s="73" t="s">
        <v>667</v>
      </c>
      <c r="I758" s="73" t="s">
        <v>2022</v>
      </c>
      <c r="J758" s="73" t="s">
        <v>689</v>
      </c>
      <c r="K758" s="87"/>
      <c r="L758" s="87"/>
      <c r="M758" s="83"/>
      <c r="N758" s="68"/>
      <c r="O758" s="92"/>
      <c r="P758" s="68" t="s">
        <v>103</v>
      </c>
      <c r="Q758" s="92"/>
      <c r="R758" s="68" t="s">
        <v>68</v>
      </c>
      <c r="S758" s="92"/>
      <c r="T758" s="68"/>
      <c r="U758" s="92"/>
      <c r="V758" s="68"/>
      <c r="W758" s="92"/>
      <c r="X758" s="17" t="s">
        <v>115</v>
      </c>
      <c r="Y758" s="17" t="s">
        <v>229</v>
      </c>
      <c r="Z758" s="17" t="s">
        <v>229</v>
      </c>
      <c r="AA758" s="17" t="s">
        <v>670</v>
      </c>
    </row>
    <row r="759" spans="1:27" ht="60" customHeight="1" x14ac:dyDescent="0.2">
      <c r="A759" s="20" t="s">
        <v>26</v>
      </c>
      <c r="B759" s="41" t="s">
        <v>1852</v>
      </c>
      <c r="C759" s="32" t="s">
        <v>28</v>
      </c>
      <c r="D759" s="80" t="s">
        <v>28</v>
      </c>
      <c r="E759" s="15">
        <v>2</v>
      </c>
      <c r="F759" s="78" t="s">
        <v>651</v>
      </c>
      <c r="G759" s="171" t="e">
        <f>---TRANSPORT DOCUMENT</f>
        <v>#NAME?</v>
      </c>
      <c r="H759" s="73"/>
      <c r="I759" s="73" t="s">
        <v>2023</v>
      </c>
      <c r="J759" s="73" t="s">
        <v>692</v>
      </c>
      <c r="K759" s="87"/>
      <c r="L759" s="87"/>
      <c r="M759" s="83"/>
      <c r="N759" s="68" t="s">
        <v>444</v>
      </c>
      <c r="O759" s="92"/>
      <c r="P759" s="68" t="s">
        <v>66</v>
      </c>
      <c r="Q759" s="92"/>
      <c r="R759" s="68"/>
      <c r="S759" s="92"/>
      <c r="T759" s="68"/>
      <c r="U759" s="92"/>
      <c r="V759" s="68" t="s">
        <v>693</v>
      </c>
      <c r="W759" s="92"/>
      <c r="X759" s="17" t="s">
        <v>115</v>
      </c>
      <c r="Y759" s="17" t="s">
        <v>229</v>
      </c>
      <c r="Z759" s="17" t="s">
        <v>229</v>
      </c>
      <c r="AA759" s="17" t="s">
        <v>694</v>
      </c>
    </row>
    <row r="760" spans="1:27" ht="60" customHeight="1" x14ac:dyDescent="0.2">
      <c r="A760" s="20" t="s">
        <v>26</v>
      </c>
      <c r="B760" s="41" t="s">
        <v>1852</v>
      </c>
      <c r="C760" s="32" t="s">
        <v>28</v>
      </c>
      <c r="D760" s="80" t="s">
        <v>28</v>
      </c>
      <c r="E760" s="15">
        <v>2</v>
      </c>
      <c r="F760" s="78" t="s">
        <v>205</v>
      </c>
      <c r="G760" s="126" t="e">
        <f>---TRANSPORT DOCUMENT</f>
        <v>#NAME?</v>
      </c>
      <c r="H760" s="73" t="s">
        <v>206</v>
      </c>
      <c r="I760" s="73" t="s">
        <v>2024</v>
      </c>
      <c r="J760" s="73" t="s">
        <v>696</v>
      </c>
      <c r="K760" s="87"/>
      <c r="L760" s="87"/>
      <c r="M760" s="83"/>
      <c r="N760" s="68"/>
      <c r="O760" s="92"/>
      <c r="P760" s="68" t="s">
        <v>33</v>
      </c>
      <c r="Q760" s="92"/>
      <c r="R760" s="68" t="s">
        <v>146</v>
      </c>
      <c r="S760" s="92"/>
      <c r="T760" s="68"/>
      <c r="U760" s="92"/>
      <c r="V760" s="68" t="s">
        <v>209</v>
      </c>
      <c r="W760" s="92"/>
      <c r="X760" s="17" t="s">
        <v>115</v>
      </c>
      <c r="Y760" s="17" t="s">
        <v>229</v>
      </c>
      <c r="Z760" s="17" t="s">
        <v>229</v>
      </c>
      <c r="AA760" s="17" t="s">
        <v>211</v>
      </c>
    </row>
    <row r="761" spans="1:27" ht="60" customHeight="1" x14ac:dyDescent="0.2">
      <c r="A761" s="20" t="s">
        <v>26</v>
      </c>
      <c r="B761" s="41" t="s">
        <v>1852</v>
      </c>
      <c r="C761" s="32" t="s">
        <v>28</v>
      </c>
      <c r="D761" s="80" t="s">
        <v>28</v>
      </c>
      <c r="E761" s="15">
        <v>2</v>
      </c>
      <c r="F761" s="78" t="s">
        <v>651</v>
      </c>
      <c r="G761" s="126" t="e">
        <f>---TRANSPORT DOCUMENT</f>
        <v>#NAME?</v>
      </c>
      <c r="H761" s="73" t="s">
        <v>386</v>
      </c>
      <c r="I761" s="73" t="s">
        <v>2025</v>
      </c>
      <c r="J761" s="73" t="s">
        <v>698</v>
      </c>
      <c r="K761" s="87"/>
      <c r="L761" s="87"/>
      <c r="M761" s="83"/>
      <c r="N761" s="68"/>
      <c r="O761" s="92"/>
      <c r="P761" s="68" t="s">
        <v>33</v>
      </c>
      <c r="Q761" s="92"/>
      <c r="R761" s="68" t="s">
        <v>660</v>
      </c>
      <c r="S761" s="92"/>
      <c r="T761" s="68" t="s">
        <v>699</v>
      </c>
      <c r="U761" s="92"/>
      <c r="V761" s="68"/>
      <c r="W761" s="92"/>
      <c r="X761" s="17" t="s">
        <v>115</v>
      </c>
      <c r="Y761" s="17" t="s">
        <v>229</v>
      </c>
      <c r="Z761" s="17" t="s">
        <v>229</v>
      </c>
      <c r="AA761" s="17" t="s">
        <v>700</v>
      </c>
    </row>
    <row r="762" spans="1:27" ht="60" customHeight="1" x14ac:dyDescent="0.2">
      <c r="A762" s="20" t="s">
        <v>26</v>
      </c>
      <c r="B762" s="41" t="s">
        <v>1852</v>
      </c>
      <c r="C762" s="32" t="s">
        <v>28</v>
      </c>
      <c r="D762" s="80" t="s">
        <v>28</v>
      </c>
      <c r="E762" s="15">
        <v>2</v>
      </c>
      <c r="F762" s="78" t="s">
        <v>651</v>
      </c>
      <c r="G762" s="126" t="e">
        <f>---TRANSPORT DOCUMENT</f>
        <v>#NAME?</v>
      </c>
      <c r="H762" s="73" t="s">
        <v>180</v>
      </c>
      <c r="I762" s="73" t="s">
        <v>2026</v>
      </c>
      <c r="J762" s="73" t="s">
        <v>702</v>
      </c>
      <c r="K762" s="87"/>
      <c r="L762" s="87"/>
      <c r="M762" s="83"/>
      <c r="N762" s="68"/>
      <c r="O762" s="92"/>
      <c r="P762" s="68" t="s">
        <v>33</v>
      </c>
      <c r="Q762" s="92"/>
      <c r="R762" s="68" t="s">
        <v>258</v>
      </c>
      <c r="S762" s="92"/>
      <c r="T762" s="68"/>
      <c r="U762" s="92"/>
      <c r="V762" s="68" t="s">
        <v>665</v>
      </c>
      <c r="W762" s="92"/>
      <c r="X762" s="17" t="s">
        <v>115</v>
      </c>
      <c r="Y762" s="17" t="s">
        <v>229</v>
      </c>
      <c r="Z762" s="17" t="s">
        <v>229</v>
      </c>
      <c r="AA762" s="17" t="s">
        <v>703</v>
      </c>
    </row>
    <row r="763" spans="1:27" ht="60" customHeight="1" x14ac:dyDescent="0.2">
      <c r="A763" s="20" t="s">
        <v>26</v>
      </c>
      <c r="B763" s="41" t="s">
        <v>1852</v>
      </c>
      <c r="C763" s="32" t="s">
        <v>28</v>
      </c>
      <c r="D763" s="80" t="s">
        <v>28</v>
      </c>
      <c r="E763" s="15">
        <v>2</v>
      </c>
      <c r="F763" s="78"/>
      <c r="G763" s="171" t="e">
        <f>---UCR</f>
        <v>#NAME?</v>
      </c>
      <c r="H763" s="73"/>
      <c r="I763" s="73" t="s">
        <v>2027</v>
      </c>
      <c r="J763" s="73" t="s">
        <v>706</v>
      </c>
      <c r="K763" s="87"/>
      <c r="L763" s="87"/>
      <c r="M763" s="83"/>
      <c r="N763" s="68" t="s">
        <v>32</v>
      </c>
      <c r="O763" s="92"/>
      <c r="P763" s="68" t="s">
        <v>66</v>
      </c>
      <c r="Q763" s="92"/>
      <c r="R763" s="68"/>
      <c r="S763" s="92"/>
      <c r="T763" s="68"/>
      <c r="U763" s="92"/>
      <c r="V763" s="68" t="s">
        <v>707</v>
      </c>
      <c r="W763" s="92"/>
      <c r="X763" s="17" t="s">
        <v>115</v>
      </c>
      <c r="Y763" s="17" t="s">
        <v>435</v>
      </c>
      <c r="Z763" s="17" t="s">
        <v>435</v>
      </c>
      <c r="AA763" s="17" t="s">
        <v>708</v>
      </c>
    </row>
    <row r="764" spans="1:27" ht="60" customHeight="1" x14ac:dyDescent="0.2">
      <c r="A764" s="20" t="s">
        <v>26</v>
      </c>
      <c r="B764" s="41" t="s">
        <v>1852</v>
      </c>
      <c r="C764" s="32" t="s">
        <v>28</v>
      </c>
      <c r="D764" s="80" t="s">
        <v>28</v>
      </c>
      <c r="E764" s="15">
        <v>2</v>
      </c>
      <c r="F764" s="78" t="s">
        <v>710</v>
      </c>
      <c r="G764" s="126" t="e">
        <f>---UCR</f>
        <v>#NAME?</v>
      </c>
      <c r="H764" s="97" t="s">
        <v>180</v>
      </c>
      <c r="I764" s="73" t="s">
        <v>2028</v>
      </c>
      <c r="J764" s="73" t="s">
        <v>712</v>
      </c>
      <c r="K764" s="87" t="s">
        <v>31</v>
      </c>
      <c r="L764" s="87" t="s">
        <v>713</v>
      </c>
      <c r="M764" s="83" t="s">
        <v>2029</v>
      </c>
      <c r="N764" s="68"/>
      <c r="O764" s="92"/>
      <c r="P764" s="68" t="s">
        <v>33</v>
      </c>
      <c r="Q764" s="92" t="s">
        <v>66</v>
      </c>
      <c r="R764" s="68" t="s">
        <v>258</v>
      </c>
      <c r="S764" s="92" t="s">
        <v>258</v>
      </c>
      <c r="T764" s="68"/>
      <c r="U764" s="92"/>
      <c r="V764" s="68" t="s">
        <v>81</v>
      </c>
      <c r="W764" s="92" t="s">
        <v>2030</v>
      </c>
      <c r="X764" s="17" t="s">
        <v>36</v>
      </c>
      <c r="Y764" s="17" t="s">
        <v>37</v>
      </c>
      <c r="Z764" s="17" t="s">
        <v>38</v>
      </c>
      <c r="AA764" s="17" t="s">
        <v>715</v>
      </c>
    </row>
    <row r="765" spans="1:27" ht="60" customHeight="1" x14ac:dyDescent="0.2">
      <c r="A765" s="20" t="s">
        <v>26</v>
      </c>
      <c r="B765" s="41" t="s">
        <v>1852</v>
      </c>
      <c r="C765" s="32" t="s">
        <v>28</v>
      </c>
      <c r="D765" s="80" t="s">
        <v>28</v>
      </c>
      <c r="E765" s="15">
        <v>2</v>
      </c>
      <c r="F765" s="78"/>
      <c r="G765" s="171" t="e">
        <f>---HOUSE CONSIGNMENT</f>
        <v>#NAME?</v>
      </c>
      <c r="H765" s="73"/>
      <c r="I765" s="73" t="s">
        <v>2031</v>
      </c>
      <c r="J765" s="73" t="s">
        <v>718</v>
      </c>
      <c r="K765" s="87"/>
      <c r="L765" s="87"/>
      <c r="M765" s="83"/>
      <c r="N765" s="68" t="s">
        <v>316</v>
      </c>
      <c r="O765" s="92"/>
      <c r="P765" s="68" t="s">
        <v>33</v>
      </c>
      <c r="Q765" s="92"/>
      <c r="R765" s="68"/>
      <c r="S765" s="92"/>
      <c r="T765" s="68"/>
      <c r="U765" s="92"/>
      <c r="V765" s="68" t="s">
        <v>719</v>
      </c>
      <c r="W765" s="92"/>
      <c r="X765" s="102" t="s">
        <v>115</v>
      </c>
      <c r="Y765" s="127" t="s">
        <v>720</v>
      </c>
      <c r="Z765" s="61" t="s">
        <v>147</v>
      </c>
      <c r="AA765" s="17" t="s">
        <v>721</v>
      </c>
    </row>
    <row r="766" spans="1:27" ht="60" customHeight="1" x14ac:dyDescent="0.2">
      <c r="A766" s="20" t="s">
        <v>26</v>
      </c>
      <c r="B766" s="41" t="s">
        <v>1852</v>
      </c>
      <c r="C766" s="32" t="s">
        <v>28</v>
      </c>
      <c r="D766" s="80" t="s">
        <v>28</v>
      </c>
      <c r="E766" s="15">
        <v>2</v>
      </c>
      <c r="F766" s="78" t="s">
        <v>205</v>
      </c>
      <c r="G766" s="126" t="e">
        <f>---HOUSE CONSIGNMENT</f>
        <v>#NAME?</v>
      </c>
      <c r="H766" s="73" t="s">
        <v>206</v>
      </c>
      <c r="I766" s="73" t="s">
        <v>2032</v>
      </c>
      <c r="J766" s="73" t="s">
        <v>723</v>
      </c>
      <c r="K766" s="87"/>
      <c r="L766" s="87"/>
      <c r="M766" s="83"/>
      <c r="N766" s="68"/>
      <c r="O766" s="92"/>
      <c r="P766" s="68" t="s">
        <v>33</v>
      </c>
      <c r="Q766" s="92"/>
      <c r="R766" s="68" t="s">
        <v>146</v>
      </c>
      <c r="S766" s="92"/>
      <c r="T766" s="68"/>
      <c r="U766" s="92"/>
      <c r="V766" s="68" t="s">
        <v>209</v>
      </c>
      <c r="W766" s="92"/>
      <c r="X766" s="102" t="s">
        <v>115</v>
      </c>
      <c r="Y766" s="17" t="s">
        <v>210</v>
      </c>
      <c r="Z766" s="17" t="s">
        <v>117</v>
      </c>
      <c r="AA766" s="17" t="s">
        <v>211</v>
      </c>
    </row>
    <row r="767" spans="1:27" ht="60" customHeight="1" x14ac:dyDescent="0.2">
      <c r="A767" s="20" t="s">
        <v>26</v>
      </c>
      <c r="B767" s="41" t="s">
        <v>1852</v>
      </c>
      <c r="C767" s="32" t="s">
        <v>28</v>
      </c>
      <c r="D767" s="80" t="s">
        <v>28</v>
      </c>
      <c r="E767" s="15">
        <v>2</v>
      </c>
      <c r="F767" s="78" t="s">
        <v>89</v>
      </c>
      <c r="G767" s="126" t="e">
        <f>---HOUSE CONSIGNMENT</f>
        <v>#NAME?</v>
      </c>
      <c r="H767" s="73" t="s">
        <v>90</v>
      </c>
      <c r="I767" s="73" t="s">
        <v>2033</v>
      </c>
      <c r="J767" s="73" t="s">
        <v>725</v>
      </c>
      <c r="K767" s="87"/>
      <c r="L767" s="87"/>
      <c r="M767" s="83"/>
      <c r="N767" s="68"/>
      <c r="O767" s="92"/>
      <c r="P767" s="68" t="s">
        <v>66</v>
      </c>
      <c r="Q767" s="92"/>
      <c r="R767" s="68" t="s">
        <v>94</v>
      </c>
      <c r="S767" s="92"/>
      <c r="T767" s="68" t="s">
        <v>95</v>
      </c>
      <c r="U767" s="92"/>
      <c r="V767" s="68" t="s">
        <v>726</v>
      </c>
      <c r="W767" s="92"/>
      <c r="X767" s="102" t="s">
        <v>115</v>
      </c>
      <c r="Y767" s="129" t="s">
        <v>727</v>
      </c>
      <c r="Z767" s="128" t="s">
        <v>727</v>
      </c>
      <c r="AA767" s="17" t="s">
        <v>728</v>
      </c>
    </row>
    <row r="768" spans="1:27" ht="60" customHeight="1" x14ac:dyDescent="0.2">
      <c r="A768" s="20" t="s">
        <v>26</v>
      </c>
      <c r="B768" s="41" t="s">
        <v>1852</v>
      </c>
      <c r="C768" s="32" t="s">
        <v>28</v>
      </c>
      <c r="D768" s="80" t="s">
        <v>28</v>
      </c>
      <c r="E768" s="15">
        <v>2</v>
      </c>
      <c r="F768" s="78" t="s">
        <v>729</v>
      </c>
      <c r="G768" s="126" t="e">
        <f>---HOUSE CONSIGNMENT</f>
        <v>#NAME?</v>
      </c>
      <c r="H768" s="73" t="s">
        <v>730</v>
      </c>
      <c r="I768" s="73" t="s">
        <v>2034</v>
      </c>
      <c r="J768" s="73" t="s">
        <v>732</v>
      </c>
      <c r="K768" s="87" t="s">
        <v>31</v>
      </c>
      <c r="L768" s="87" t="s">
        <v>162</v>
      </c>
      <c r="M768" s="83" t="s">
        <v>2035</v>
      </c>
      <c r="N768" s="68"/>
      <c r="O768" s="92"/>
      <c r="P768" s="68" t="s">
        <v>33</v>
      </c>
      <c r="Q768" s="92" t="s">
        <v>33</v>
      </c>
      <c r="R768" s="68" t="s">
        <v>166</v>
      </c>
      <c r="S768" s="92" t="s">
        <v>167</v>
      </c>
      <c r="T768" s="68"/>
      <c r="U768" s="92"/>
      <c r="V768" s="68" t="s">
        <v>733</v>
      </c>
      <c r="W768" s="92"/>
      <c r="X768" s="102" t="s">
        <v>115</v>
      </c>
      <c r="Y768" s="128" t="s">
        <v>734</v>
      </c>
      <c r="Z768" s="128" t="s">
        <v>735</v>
      </c>
      <c r="AA768" s="17" t="s">
        <v>736</v>
      </c>
    </row>
    <row r="769" spans="1:27" ht="60" customHeight="1" x14ac:dyDescent="0.2">
      <c r="A769" s="20" t="s">
        <v>26</v>
      </c>
      <c r="B769" s="41" t="s">
        <v>1852</v>
      </c>
      <c r="C769" s="32" t="s">
        <v>28</v>
      </c>
      <c r="D769" s="80" t="s">
        <v>28</v>
      </c>
      <c r="E769" s="15">
        <v>3</v>
      </c>
      <c r="F769" s="78" t="s">
        <v>397</v>
      </c>
      <c r="G769" s="171" t="e">
        <f>------CONSIGNOR</f>
        <v>#NAME?</v>
      </c>
      <c r="H769" s="73"/>
      <c r="I769" s="73" t="s">
        <v>2036</v>
      </c>
      <c r="J769" s="73" t="s">
        <v>400</v>
      </c>
      <c r="K769" s="87"/>
      <c r="L769" s="87"/>
      <c r="M769" s="83"/>
      <c r="N769" s="68" t="s">
        <v>32</v>
      </c>
      <c r="O769" s="92"/>
      <c r="P769" s="68" t="s">
        <v>66</v>
      </c>
      <c r="Q769" s="92"/>
      <c r="R769" s="68"/>
      <c r="S769" s="92"/>
      <c r="T769" s="68"/>
      <c r="U769" s="92"/>
      <c r="V769" s="68" t="s">
        <v>739</v>
      </c>
      <c r="W769" s="92"/>
      <c r="X769" s="17" t="s">
        <v>115</v>
      </c>
      <c r="Y769" s="123" t="s">
        <v>777</v>
      </c>
      <c r="Z769" s="17" t="s">
        <v>777</v>
      </c>
      <c r="AA769" s="17" t="s">
        <v>741</v>
      </c>
    </row>
    <row r="770" spans="1:27" ht="60" customHeight="1" x14ac:dyDescent="0.2">
      <c r="A770" s="20" t="s">
        <v>26</v>
      </c>
      <c r="B770" s="41" t="s">
        <v>1852</v>
      </c>
      <c r="C770" s="32" t="s">
        <v>28</v>
      </c>
      <c r="D770" s="80" t="s">
        <v>28</v>
      </c>
      <c r="E770" s="15">
        <v>3</v>
      </c>
      <c r="F770" s="78" t="s">
        <v>397</v>
      </c>
      <c r="G770" s="126" t="e">
        <f>------CONSIGNOR</f>
        <v>#NAME?</v>
      </c>
      <c r="H770" s="73" t="s">
        <v>240</v>
      </c>
      <c r="I770" s="73" t="s">
        <v>2037</v>
      </c>
      <c r="J770" s="73" t="s">
        <v>409</v>
      </c>
      <c r="K770" s="87" t="s">
        <v>401</v>
      </c>
      <c r="L770" s="87" t="s">
        <v>243</v>
      </c>
      <c r="M770" s="83"/>
      <c r="N770" s="68"/>
      <c r="O770" s="92"/>
      <c r="P770" s="68" t="s">
        <v>103</v>
      </c>
      <c r="Q770" s="92" t="s">
        <v>103</v>
      </c>
      <c r="R770" s="68" t="s">
        <v>244</v>
      </c>
      <c r="S770" s="92" t="s">
        <v>244</v>
      </c>
      <c r="T770" s="68"/>
      <c r="U770" s="92"/>
      <c r="V770" s="68" t="s">
        <v>81</v>
      </c>
      <c r="W770" s="92"/>
      <c r="X770" s="17" t="s">
        <v>115</v>
      </c>
      <c r="Y770" s="17" t="s">
        <v>229</v>
      </c>
      <c r="Z770" s="17" t="s">
        <v>229</v>
      </c>
      <c r="AA770" s="17" t="s">
        <v>743</v>
      </c>
    </row>
    <row r="771" spans="1:27" ht="60" customHeight="1" x14ac:dyDescent="0.2">
      <c r="A771" s="20" t="s">
        <v>26</v>
      </c>
      <c r="B771" s="41" t="s">
        <v>1852</v>
      </c>
      <c r="C771" s="32" t="s">
        <v>28</v>
      </c>
      <c r="D771" s="80" t="s">
        <v>28</v>
      </c>
      <c r="E771" s="15">
        <v>3</v>
      </c>
      <c r="F771" s="78" t="s">
        <v>407</v>
      </c>
      <c r="G771" s="126" t="e">
        <f>------CONSIGNOR</f>
        <v>#NAME?</v>
      </c>
      <c r="H771" s="73" t="s">
        <v>255</v>
      </c>
      <c r="I771" s="73" t="s">
        <v>2038</v>
      </c>
      <c r="J771" s="73" t="s">
        <v>412</v>
      </c>
      <c r="K771" s="87" t="s">
        <v>401</v>
      </c>
      <c r="L771" s="87" t="s">
        <v>255</v>
      </c>
      <c r="M771" s="83"/>
      <c r="N771" s="68"/>
      <c r="O771" s="92"/>
      <c r="P771" s="68" t="s">
        <v>33</v>
      </c>
      <c r="Q771" s="92" t="s">
        <v>33</v>
      </c>
      <c r="R771" s="68" t="s">
        <v>258</v>
      </c>
      <c r="S771" s="92" t="s">
        <v>68</v>
      </c>
      <c r="T771" s="68"/>
      <c r="U771" s="92"/>
      <c r="V771" s="68" t="s">
        <v>259</v>
      </c>
      <c r="W771" s="92"/>
      <c r="X771" s="17" t="s">
        <v>115</v>
      </c>
      <c r="Y771" s="17" t="s">
        <v>229</v>
      </c>
      <c r="Z771" s="17" t="s">
        <v>229</v>
      </c>
      <c r="AA771" s="17"/>
    </row>
    <row r="772" spans="1:27" ht="60" customHeight="1" x14ac:dyDescent="0.2">
      <c r="A772" s="20" t="s">
        <v>26</v>
      </c>
      <c r="B772" s="41" t="s">
        <v>1852</v>
      </c>
      <c r="C772" s="32" t="s">
        <v>28</v>
      </c>
      <c r="D772" s="80" t="s">
        <v>28</v>
      </c>
      <c r="E772" s="15">
        <v>4</v>
      </c>
      <c r="F772" s="78"/>
      <c r="G772" s="171" t="e">
        <f>---------ADDRESS</f>
        <v>#NAME?</v>
      </c>
      <c r="H772" s="73"/>
      <c r="I772" s="73" t="s">
        <v>2039</v>
      </c>
      <c r="J772" s="73" t="s">
        <v>263</v>
      </c>
      <c r="K772" s="87"/>
      <c r="L772" s="87"/>
      <c r="M772" s="83"/>
      <c r="N772" s="68" t="s">
        <v>32</v>
      </c>
      <c r="O772" s="92"/>
      <c r="P772" s="68" t="s">
        <v>33</v>
      </c>
      <c r="Q772" s="92"/>
      <c r="R772" s="68"/>
      <c r="S772" s="92"/>
      <c r="T772" s="68"/>
      <c r="U772" s="92"/>
      <c r="V772" s="68"/>
      <c r="W772" s="92"/>
      <c r="X772" s="17" t="s">
        <v>115</v>
      </c>
      <c r="Y772" s="17" t="s">
        <v>229</v>
      </c>
      <c r="Z772" s="17" t="s">
        <v>229</v>
      </c>
      <c r="AA772" s="17"/>
    </row>
    <row r="773" spans="1:27" ht="60" customHeight="1" x14ac:dyDescent="0.2">
      <c r="A773" s="20" t="s">
        <v>26</v>
      </c>
      <c r="B773" s="41" t="s">
        <v>1852</v>
      </c>
      <c r="C773" s="32" t="s">
        <v>28</v>
      </c>
      <c r="D773" s="80" t="s">
        <v>28</v>
      </c>
      <c r="E773" s="15">
        <v>4</v>
      </c>
      <c r="F773" s="78" t="s">
        <v>397</v>
      </c>
      <c r="G773" s="126" t="e">
        <f>---------ADDRESS</f>
        <v>#NAME?</v>
      </c>
      <c r="H773" s="73" t="s">
        <v>265</v>
      </c>
      <c r="I773" s="73" t="s">
        <v>2040</v>
      </c>
      <c r="J773" s="73" t="s">
        <v>267</v>
      </c>
      <c r="K773" s="87" t="s">
        <v>401</v>
      </c>
      <c r="L773" s="87" t="s">
        <v>265</v>
      </c>
      <c r="M773" s="83"/>
      <c r="N773" s="68"/>
      <c r="O773" s="92"/>
      <c r="P773" s="68" t="s">
        <v>33</v>
      </c>
      <c r="Q773" s="92" t="s">
        <v>33</v>
      </c>
      <c r="R773" s="68" t="s">
        <v>258</v>
      </c>
      <c r="S773" s="92" t="s">
        <v>68</v>
      </c>
      <c r="T773" s="68"/>
      <c r="U773" s="92"/>
      <c r="V773" s="68" t="s">
        <v>259</v>
      </c>
      <c r="W773" s="92"/>
      <c r="X773" s="17" t="s">
        <v>115</v>
      </c>
      <c r="Y773" s="17" t="s">
        <v>229</v>
      </c>
      <c r="Z773" s="17" t="s">
        <v>229</v>
      </c>
      <c r="AA773" s="17"/>
    </row>
    <row r="774" spans="1:27" ht="60" customHeight="1" x14ac:dyDescent="0.2">
      <c r="A774" s="20" t="s">
        <v>26</v>
      </c>
      <c r="B774" s="41" t="s">
        <v>1852</v>
      </c>
      <c r="C774" s="32" t="s">
        <v>28</v>
      </c>
      <c r="D774" s="80" t="s">
        <v>28</v>
      </c>
      <c r="E774" s="15">
        <v>4</v>
      </c>
      <c r="F774" s="78" t="s">
        <v>397</v>
      </c>
      <c r="G774" s="126" t="e">
        <f>---------ADDRESS</f>
        <v>#NAME?</v>
      </c>
      <c r="H774" s="73" t="s">
        <v>269</v>
      </c>
      <c r="I774" s="73" t="s">
        <v>2041</v>
      </c>
      <c r="J774" s="73" t="s">
        <v>271</v>
      </c>
      <c r="K774" s="87" t="s">
        <v>401</v>
      </c>
      <c r="L774" s="87" t="s">
        <v>272</v>
      </c>
      <c r="M774" s="83"/>
      <c r="N774" s="68"/>
      <c r="O774" s="92"/>
      <c r="P774" s="68" t="s">
        <v>66</v>
      </c>
      <c r="Q774" s="92" t="s">
        <v>33</v>
      </c>
      <c r="R774" s="68" t="s">
        <v>244</v>
      </c>
      <c r="S774" s="92" t="s">
        <v>54</v>
      </c>
      <c r="T774" s="68"/>
      <c r="U774" s="92"/>
      <c r="V774" s="68" t="s">
        <v>273</v>
      </c>
      <c r="W774" s="92"/>
      <c r="X774" s="17" t="s">
        <v>115</v>
      </c>
      <c r="Y774" s="17" t="s">
        <v>229</v>
      </c>
      <c r="Z774" s="17" t="s">
        <v>229</v>
      </c>
      <c r="AA774" s="17" t="s">
        <v>275</v>
      </c>
    </row>
    <row r="775" spans="1:27" ht="60" customHeight="1" x14ac:dyDescent="0.2">
      <c r="A775" s="20" t="s">
        <v>26</v>
      </c>
      <c r="B775" s="41" t="s">
        <v>1852</v>
      </c>
      <c r="C775" s="32" t="s">
        <v>28</v>
      </c>
      <c r="D775" s="80" t="s">
        <v>28</v>
      </c>
      <c r="E775" s="15">
        <v>4</v>
      </c>
      <c r="F775" s="78" t="s">
        <v>397</v>
      </c>
      <c r="G775" s="126" t="e">
        <f>---------ADDRESS</f>
        <v>#NAME?</v>
      </c>
      <c r="H775" s="73" t="s">
        <v>276</v>
      </c>
      <c r="I775" s="73" t="s">
        <v>2042</v>
      </c>
      <c r="J775" s="73" t="s">
        <v>278</v>
      </c>
      <c r="K775" s="87" t="s">
        <v>401</v>
      </c>
      <c r="L775" s="87" t="s">
        <v>276</v>
      </c>
      <c r="M775" s="83"/>
      <c r="N775" s="68"/>
      <c r="O775" s="92"/>
      <c r="P775" s="68" t="s">
        <v>33</v>
      </c>
      <c r="Q775" s="92" t="s">
        <v>33</v>
      </c>
      <c r="R775" s="68" t="s">
        <v>68</v>
      </c>
      <c r="S775" s="92" t="s">
        <v>68</v>
      </c>
      <c r="T775" s="68"/>
      <c r="U775" s="92"/>
      <c r="V775" s="68"/>
      <c r="W775" s="92"/>
      <c r="X775" s="17" t="s">
        <v>115</v>
      </c>
      <c r="Y775" s="17" t="s">
        <v>229</v>
      </c>
      <c r="Z775" s="17" t="s">
        <v>229</v>
      </c>
      <c r="AA775" s="17"/>
    </row>
    <row r="776" spans="1:27" ht="60" customHeight="1" x14ac:dyDescent="0.2">
      <c r="A776" s="20" t="s">
        <v>26</v>
      </c>
      <c r="B776" s="41" t="s">
        <v>1852</v>
      </c>
      <c r="C776" s="32" t="s">
        <v>28</v>
      </c>
      <c r="D776" s="80" t="s">
        <v>28</v>
      </c>
      <c r="E776" s="15">
        <v>4</v>
      </c>
      <c r="F776" s="78" t="s">
        <v>397</v>
      </c>
      <c r="G776" s="126" t="e">
        <f>---------ADDRESS</f>
        <v>#NAME?</v>
      </c>
      <c r="H776" s="73" t="s">
        <v>279</v>
      </c>
      <c r="I776" s="73" t="s">
        <v>2043</v>
      </c>
      <c r="J776" s="73" t="s">
        <v>281</v>
      </c>
      <c r="K776" s="87" t="s">
        <v>401</v>
      </c>
      <c r="L776" s="87" t="s">
        <v>282</v>
      </c>
      <c r="M776" s="83"/>
      <c r="N776" s="68"/>
      <c r="O776" s="92"/>
      <c r="P776" s="68" t="s">
        <v>33</v>
      </c>
      <c r="Q776" s="92" t="s">
        <v>33</v>
      </c>
      <c r="R776" s="68" t="s">
        <v>94</v>
      </c>
      <c r="S776" s="92" t="s">
        <v>94</v>
      </c>
      <c r="T776" s="68" t="s">
        <v>95</v>
      </c>
      <c r="U776" s="92" t="s">
        <v>95</v>
      </c>
      <c r="V776" s="68"/>
      <c r="W776" s="92"/>
      <c r="X776" s="17" t="s">
        <v>115</v>
      </c>
      <c r="Y776" s="17" t="s">
        <v>229</v>
      </c>
      <c r="Z776" s="17" t="s">
        <v>229</v>
      </c>
      <c r="AA776" s="17"/>
    </row>
    <row r="777" spans="1:27" ht="60" customHeight="1" x14ac:dyDescent="0.2">
      <c r="A777" s="20" t="s">
        <v>26</v>
      </c>
      <c r="B777" s="41" t="s">
        <v>1852</v>
      </c>
      <c r="C777" s="32" t="s">
        <v>28</v>
      </c>
      <c r="D777" s="80" t="s">
        <v>28</v>
      </c>
      <c r="E777" s="15">
        <v>3</v>
      </c>
      <c r="F777" s="78" t="s">
        <v>419</v>
      </c>
      <c r="G777" s="171" t="e">
        <f>------CONSIGNEE</f>
        <v>#NAME?</v>
      </c>
      <c r="H777" s="73"/>
      <c r="I777" s="73" t="s">
        <v>2044</v>
      </c>
      <c r="J777" s="73" t="s">
        <v>422</v>
      </c>
      <c r="K777" s="87"/>
      <c r="L777" s="87"/>
      <c r="M777" s="83"/>
      <c r="N777" s="68" t="s">
        <v>32</v>
      </c>
      <c r="O777" s="92"/>
      <c r="P777" s="68" t="s">
        <v>66</v>
      </c>
      <c r="Q777" s="92"/>
      <c r="R777" s="68"/>
      <c r="S777" s="92"/>
      <c r="T777" s="68"/>
      <c r="U777" s="92"/>
      <c r="V777" s="68" t="s">
        <v>753</v>
      </c>
      <c r="W777" s="92"/>
      <c r="X777" s="17" t="s">
        <v>115</v>
      </c>
      <c r="Y777" s="17" t="s">
        <v>777</v>
      </c>
      <c r="Z777" s="17" t="s">
        <v>777</v>
      </c>
      <c r="AA777" s="17" t="s">
        <v>2045</v>
      </c>
    </row>
    <row r="778" spans="1:27" ht="60" customHeight="1" x14ac:dyDescent="0.2">
      <c r="A778" s="20" t="s">
        <v>26</v>
      </c>
      <c r="B778" s="41" t="s">
        <v>1852</v>
      </c>
      <c r="C778" s="32" t="s">
        <v>28</v>
      </c>
      <c r="D778" s="80" t="s">
        <v>28</v>
      </c>
      <c r="E778" s="15">
        <v>3</v>
      </c>
      <c r="F778" s="78" t="s">
        <v>427</v>
      </c>
      <c r="G778" s="126" t="e">
        <f>------CONSIGNEE</f>
        <v>#NAME?</v>
      </c>
      <c r="H778" s="73" t="s">
        <v>240</v>
      </c>
      <c r="I778" s="73" t="s">
        <v>2046</v>
      </c>
      <c r="J778" s="73" t="s">
        <v>429</v>
      </c>
      <c r="K778" s="87"/>
      <c r="L778" s="87"/>
      <c r="M778" s="83"/>
      <c r="N778" s="68"/>
      <c r="O778" s="92"/>
      <c r="P778" s="96" t="s">
        <v>103</v>
      </c>
      <c r="Q778" s="92"/>
      <c r="R778" s="68" t="s">
        <v>244</v>
      </c>
      <c r="S778" s="92"/>
      <c r="T778" s="68"/>
      <c r="U778" s="92"/>
      <c r="V778" s="68" t="s">
        <v>430</v>
      </c>
      <c r="W778" s="92"/>
      <c r="X778" s="17" t="s">
        <v>115</v>
      </c>
      <c r="Y778" s="17" t="s">
        <v>229</v>
      </c>
      <c r="Z778" s="17" t="s">
        <v>229</v>
      </c>
      <c r="AA778" s="17" t="s">
        <v>757</v>
      </c>
    </row>
    <row r="779" spans="1:27" ht="60" customHeight="1" x14ac:dyDescent="0.2">
      <c r="A779" s="20" t="s">
        <v>26</v>
      </c>
      <c r="B779" s="41" t="s">
        <v>1852</v>
      </c>
      <c r="C779" s="32" t="s">
        <v>28</v>
      </c>
      <c r="D779" s="80" t="s">
        <v>28</v>
      </c>
      <c r="E779" s="15">
        <v>3</v>
      </c>
      <c r="F779" s="78" t="s">
        <v>419</v>
      </c>
      <c r="G779" s="126" t="e">
        <f>------CONSIGNEE</f>
        <v>#NAME?</v>
      </c>
      <c r="H779" s="73" t="s">
        <v>255</v>
      </c>
      <c r="I779" s="73" t="s">
        <v>2047</v>
      </c>
      <c r="J779" s="73" t="s">
        <v>433</v>
      </c>
      <c r="K779" s="87"/>
      <c r="L779" s="87"/>
      <c r="M779" s="83"/>
      <c r="N779" s="68"/>
      <c r="O779" s="92"/>
      <c r="P779" s="68" t="s">
        <v>33</v>
      </c>
      <c r="Q779" s="92"/>
      <c r="R779" s="68" t="s">
        <v>258</v>
      </c>
      <c r="S779" s="92"/>
      <c r="T779" s="68"/>
      <c r="U779" s="92"/>
      <c r="V779" s="68" t="s">
        <v>259</v>
      </c>
      <c r="W779" s="92"/>
      <c r="X779" s="17" t="s">
        <v>115</v>
      </c>
      <c r="Y779" s="17" t="s">
        <v>229</v>
      </c>
      <c r="Z779" s="17" t="s">
        <v>229</v>
      </c>
      <c r="AA779" s="17" t="s">
        <v>759</v>
      </c>
    </row>
    <row r="780" spans="1:27" ht="60" customHeight="1" x14ac:dyDescent="0.2">
      <c r="A780" s="20" t="s">
        <v>26</v>
      </c>
      <c r="B780" s="41" t="s">
        <v>1852</v>
      </c>
      <c r="C780" s="32" t="s">
        <v>28</v>
      </c>
      <c r="D780" s="80" t="s">
        <v>28</v>
      </c>
      <c r="E780" s="15">
        <v>4</v>
      </c>
      <c r="F780" s="78"/>
      <c r="G780" s="171" t="e">
        <f>---------ADDRESS</f>
        <v>#NAME?</v>
      </c>
      <c r="H780" s="73"/>
      <c r="I780" s="73" t="s">
        <v>2048</v>
      </c>
      <c r="J780" s="73" t="s">
        <v>263</v>
      </c>
      <c r="K780" s="87"/>
      <c r="L780" s="87"/>
      <c r="M780" s="83"/>
      <c r="N780" s="68" t="s">
        <v>32</v>
      </c>
      <c r="O780" s="92"/>
      <c r="P780" s="68" t="s">
        <v>33</v>
      </c>
      <c r="Q780" s="92"/>
      <c r="R780" s="68"/>
      <c r="S780" s="92"/>
      <c r="T780" s="68"/>
      <c r="U780" s="92"/>
      <c r="V780" s="68"/>
      <c r="W780" s="92"/>
      <c r="X780" s="17" t="s">
        <v>115</v>
      </c>
      <c r="Y780" s="17" t="s">
        <v>229</v>
      </c>
      <c r="Z780" s="17" t="s">
        <v>229</v>
      </c>
      <c r="AA780" s="17"/>
    </row>
    <row r="781" spans="1:27" ht="60" customHeight="1" x14ac:dyDescent="0.2">
      <c r="A781" s="20" t="s">
        <v>26</v>
      </c>
      <c r="B781" s="41" t="s">
        <v>1852</v>
      </c>
      <c r="C781" s="32" t="s">
        <v>28</v>
      </c>
      <c r="D781" s="80" t="s">
        <v>28</v>
      </c>
      <c r="E781" s="15">
        <v>4</v>
      </c>
      <c r="F781" s="78" t="s">
        <v>419</v>
      </c>
      <c r="G781" s="126" t="e">
        <f>---------ADDRESS</f>
        <v>#NAME?</v>
      </c>
      <c r="H781" s="73" t="s">
        <v>265</v>
      </c>
      <c r="I781" s="73" t="s">
        <v>2049</v>
      </c>
      <c r="J781" s="73" t="s">
        <v>267</v>
      </c>
      <c r="K781" s="87"/>
      <c r="L781" s="87"/>
      <c r="M781" s="83"/>
      <c r="N781" s="68"/>
      <c r="O781" s="92"/>
      <c r="P781" s="68" t="s">
        <v>33</v>
      </c>
      <c r="Q781" s="92"/>
      <c r="R781" s="68" t="s">
        <v>258</v>
      </c>
      <c r="S781" s="92"/>
      <c r="T781" s="68"/>
      <c r="U781" s="92"/>
      <c r="V781" s="68" t="s">
        <v>259</v>
      </c>
      <c r="W781" s="92"/>
      <c r="X781" s="17" t="s">
        <v>115</v>
      </c>
      <c r="Y781" s="17" t="s">
        <v>229</v>
      </c>
      <c r="Z781" s="17" t="s">
        <v>229</v>
      </c>
      <c r="AA781" s="17"/>
    </row>
    <row r="782" spans="1:27" ht="60" customHeight="1" x14ac:dyDescent="0.2">
      <c r="A782" s="20" t="s">
        <v>26</v>
      </c>
      <c r="B782" s="41" t="s">
        <v>1852</v>
      </c>
      <c r="C782" s="32" t="s">
        <v>28</v>
      </c>
      <c r="D782" s="80" t="s">
        <v>28</v>
      </c>
      <c r="E782" s="15">
        <v>4</v>
      </c>
      <c r="F782" s="78" t="s">
        <v>419</v>
      </c>
      <c r="G782" s="126" t="e">
        <f>---------ADDRESS</f>
        <v>#NAME?</v>
      </c>
      <c r="H782" s="73" t="s">
        <v>269</v>
      </c>
      <c r="I782" s="73" t="s">
        <v>2050</v>
      </c>
      <c r="J782" s="73" t="s">
        <v>271</v>
      </c>
      <c r="K782" s="87"/>
      <c r="L782" s="87"/>
      <c r="M782" s="83"/>
      <c r="N782" s="68"/>
      <c r="O782" s="92"/>
      <c r="P782" s="68" t="s">
        <v>66</v>
      </c>
      <c r="Q782" s="92"/>
      <c r="R782" s="68" t="s">
        <v>244</v>
      </c>
      <c r="S782" s="92"/>
      <c r="T782" s="68"/>
      <c r="U782" s="92"/>
      <c r="V782" s="68" t="s">
        <v>273</v>
      </c>
      <c r="W782" s="92"/>
      <c r="X782" s="17" t="s">
        <v>115</v>
      </c>
      <c r="Y782" s="17" t="s">
        <v>229</v>
      </c>
      <c r="Z782" s="17" t="s">
        <v>229</v>
      </c>
      <c r="AA782" s="17" t="s">
        <v>275</v>
      </c>
    </row>
    <row r="783" spans="1:27" ht="60" customHeight="1" x14ac:dyDescent="0.2">
      <c r="A783" s="20" t="s">
        <v>26</v>
      </c>
      <c r="B783" s="41" t="s">
        <v>1852</v>
      </c>
      <c r="C783" s="32" t="s">
        <v>28</v>
      </c>
      <c r="D783" s="80" t="s">
        <v>28</v>
      </c>
      <c r="E783" s="15">
        <v>4</v>
      </c>
      <c r="F783" s="78" t="s">
        <v>419</v>
      </c>
      <c r="G783" s="126" t="e">
        <f>---------ADDRESS</f>
        <v>#NAME?</v>
      </c>
      <c r="H783" s="73" t="s">
        <v>276</v>
      </c>
      <c r="I783" s="73" t="s">
        <v>2051</v>
      </c>
      <c r="J783" s="73" t="s">
        <v>278</v>
      </c>
      <c r="K783" s="87"/>
      <c r="L783" s="87"/>
      <c r="M783" s="83"/>
      <c r="N783" s="68"/>
      <c r="O783" s="92"/>
      <c r="P783" s="68" t="s">
        <v>33</v>
      </c>
      <c r="Q783" s="92"/>
      <c r="R783" s="68" t="s">
        <v>68</v>
      </c>
      <c r="S783" s="92"/>
      <c r="T783" s="68"/>
      <c r="U783" s="92"/>
      <c r="V783" s="68"/>
      <c r="W783" s="92"/>
      <c r="X783" s="17" t="s">
        <v>115</v>
      </c>
      <c r="Y783" s="17" t="s">
        <v>229</v>
      </c>
      <c r="Z783" s="17" t="s">
        <v>229</v>
      </c>
      <c r="AA783" s="17"/>
    </row>
    <row r="784" spans="1:27" ht="60" customHeight="1" x14ac:dyDescent="0.2">
      <c r="A784" s="20" t="s">
        <v>26</v>
      </c>
      <c r="B784" s="41" t="s">
        <v>1852</v>
      </c>
      <c r="C784" s="32" t="s">
        <v>28</v>
      </c>
      <c r="D784" s="80" t="s">
        <v>28</v>
      </c>
      <c r="E784" s="15">
        <v>4</v>
      </c>
      <c r="F784" s="78" t="s">
        <v>419</v>
      </c>
      <c r="G784" s="126" t="e">
        <f>---------ADDRESS</f>
        <v>#NAME?</v>
      </c>
      <c r="H784" s="73" t="s">
        <v>279</v>
      </c>
      <c r="I784" s="73" t="s">
        <v>2052</v>
      </c>
      <c r="J784" s="73" t="s">
        <v>281</v>
      </c>
      <c r="K784" s="87"/>
      <c r="L784" s="87"/>
      <c r="M784" s="83"/>
      <c r="N784" s="68"/>
      <c r="O784" s="92"/>
      <c r="P784" s="68" t="s">
        <v>33</v>
      </c>
      <c r="Q784" s="92"/>
      <c r="R784" s="68" t="s">
        <v>94</v>
      </c>
      <c r="S784" s="92"/>
      <c r="T784" s="68" t="s">
        <v>95</v>
      </c>
      <c r="U784" s="92"/>
      <c r="V784" s="68"/>
      <c r="W784" s="92"/>
      <c r="X784" s="17" t="s">
        <v>115</v>
      </c>
      <c r="Y784" s="17" t="s">
        <v>229</v>
      </c>
      <c r="Z784" s="17" t="s">
        <v>229</v>
      </c>
      <c r="AA784" s="17"/>
    </row>
    <row r="785" spans="1:27" ht="60" customHeight="1" x14ac:dyDescent="0.2">
      <c r="A785" s="20" t="s">
        <v>26</v>
      </c>
      <c r="B785" s="41" t="s">
        <v>1852</v>
      </c>
      <c r="C785" s="32" t="s">
        <v>28</v>
      </c>
      <c r="D785" s="80" t="s">
        <v>28</v>
      </c>
      <c r="E785" s="15">
        <v>3</v>
      </c>
      <c r="F785" s="78" t="s">
        <v>440</v>
      </c>
      <c r="G785" s="171" t="e">
        <f>------ADDITIONAL SUPPLY CHAIN ACTOR</f>
        <v>#NAME?</v>
      </c>
      <c r="H785" s="73"/>
      <c r="I785" s="73" t="s">
        <v>2053</v>
      </c>
      <c r="J785" s="73" t="s">
        <v>443</v>
      </c>
      <c r="K785" s="87"/>
      <c r="L785" s="87"/>
      <c r="M785" s="83"/>
      <c r="N785" s="68" t="s">
        <v>444</v>
      </c>
      <c r="O785" s="92"/>
      <c r="P785" s="68" t="s">
        <v>66</v>
      </c>
      <c r="Q785" s="92"/>
      <c r="R785" s="68"/>
      <c r="S785" s="92"/>
      <c r="T785" s="68"/>
      <c r="U785" s="92"/>
      <c r="V785" s="68" t="s">
        <v>767</v>
      </c>
      <c r="W785" s="92"/>
      <c r="X785" s="17" t="s">
        <v>115</v>
      </c>
      <c r="Y785" s="17" t="s">
        <v>229</v>
      </c>
      <c r="Z785" s="17" t="s">
        <v>229</v>
      </c>
      <c r="AA785" s="17" t="s">
        <v>768</v>
      </c>
    </row>
    <row r="786" spans="1:27" ht="60" customHeight="1" x14ac:dyDescent="0.2">
      <c r="A786" s="20" t="s">
        <v>26</v>
      </c>
      <c r="B786" s="41" t="s">
        <v>1852</v>
      </c>
      <c r="C786" s="32" t="s">
        <v>28</v>
      </c>
      <c r="D786" s="80" t="s">
        <v>28</v>
      </c>
      <c r="E786" s="15">
        <v>3</v>
      </c>
      <c r="F786" s="78" t="s">
        <v>205</v>
      </c>
      <c r="G786" s="126" t="e">
        <f>------ADDITIONAL SUPPLY CHAIN ACTOR</f>
        <v>#NAME?</v>
      </c>
      <c r="H786" s="73" t="s">
        <v>206</v>
      </c>
      <c r="I786" s="73" t="s">
        <v>2054</v>
      </c>
      <c r="J786" s="73" t="s">
        <v>449</v>
      </c>
      <c r="K786" s="87"/>
      <c r="L786" s="87"/>
      <c r="M786" s="83"/>
      <c r="N786" s="68"/>
      <c r="O786" s="92"/>
      <c r="P786" s="68" t="s">
        <v>33</v>
      </c>
      <c r="Q786" s="92"/>
      <c r="R786" s="68" t="s">
        <v>146</v>
      </c>
      <c r="S786" s="92"/>
      <c r="T786" s="68"/>
      <c r="U786" s="92"/>
      <c r="V786" s="68" t="s">
        <v>209</v>
      </c>
      <c r="W786" s="92"/>
      <c r="X786" s="17" t="s">
        <v>115</v>
      </c>
      <c r="Y786" s="17" t="s">
        <v>229</v>
      </c>
      <c r="Z786" s="17" t="s">
        <v>229</v>
      </c>
      <c r="AA786" s="17" t="s">
        <v>211</v>
      </c>
    </row>
    <row r="787" spans="1:27" ht="60" customHeight="1" x14ac:dyDescent="0.2">
      <c r="A787" s="20" t="s">
        <v>26</v>
      </c>
      <c r="B787" s="41" t="s">
        <v>1852</v>
      </c>
      <c r="C787" s="32" t="s">
        <v>28</v>
      </c>
      <c r="D787" s="80" t="s">
        <v>28</v>
      </c>
      <c r="E787" s="15">
        <v>3</v>
      </c>
      <c r="F787" s="78" t="s">
        <v>440</v>
      </c>
      <c r="G787" s="126" t="e">
        <f>------ADDITIONAL SUPPLY CHAIN ACTOR</f>
        <v>#NAME?</v>
      </c>
      <c r="H787" s="73" t="s">
        <v>450</v>
      </c>
      <c r="I787" s="73" t="s">
        <v>2055</v>
      </c>
      <c r="J787" s="73" t="s">
        <v>452</v>
      </c>
      <c r="K787" s="87"/>
      <c r="L787" s="87"/>
      <c r="M787" s="83"/>
      <c r="N787" s="68"/>
      <c r="O787" s="92"/>
      <c r="P787" s="68" t="s">
        <v>33</v>
      </c>
      <c r="Q787" s="92"/>
      <c r="R787" s="68" t="s">
        <v>453</v>
      </c>
      <c r="S787" s="92"/>
      <c r="T787" s="68" t="s">
        <v>454</v>
      </c>
      <c r="U787" s="92"/>
      <c r="V787" s="68"/>
      <c r="W787" s="92"/>
      <c r="X787" s="17" t="s">
        <v>115</v>
      </c>
      <c r="Y787" s="17" t="s">
        <v>229</v>
      </c>
      <c r="Z787" s="17" t="s">
        <v>229</v>
      </c>
      <c r="AA787" s="17" t="s">
        <v>771</v>
      </c>
    </row>
    <row r="788" spans="1:27" ht="60" customHeight="1" x14ac:dyDescent="0.2">
      <c r="A788" s="20" t="s">
        <v>26</v>
      </c>
      <c r="B788" s="41" t="s">
        <v>1852</v>
      </c>
      <c r="C788" s="32" t="s">
        <v>28</v>
      </c>
      <c r="D788" s="80" t="s">
        <v>28</v>
      </c>
      <c r="E788" s="15">
        <v>3</v>
      </c>
      <c r="F788" s="78" t="s">
        <v>440</v>
      </c>
      <c r="G788" s="126" t="e">
        <f>------ADDITIONAL SUPPLY CHAIN ACTOR</f>
        <v>#NAME?</v>
      </c>
      <c r="H788" s="73" t="s">
        <v>240</v>
      </c>
      <c r="I788" s="73" t="s">
        <v>2056</v>
      </c>
      <c r="J788" s="73" t="s">
        <v>457</v>
      </c>
      <c r="K788" s="87"/>
      <c r="L788" s="87"/>
      <c r="M788" s="83"/>
      <c r="N788" s="68"/>
      <c r="O788" s="92"/>
      <c r="P788" s="68" t="s">
        <v>33</v>
      </c>
      <c r="Q788" s="92"/>
      <c r="R788" s="68" t="s">
        <v>244</v>
      </c>
      <c r="S788" s="92"/>
      <c r="T788" s="68"/>
      <c r="U788" s="92"/>
      <c r="V788" s="68" t="s">
        <v>380</v>
      </c>
      <c r="W788" s="92"/>
      <c r="X788" s="17" t="s">
        <v>115</v>
      </c>
      <c r="Y788" s="17" t="s">
        <v>229</v>
      </c>
      <c r="Z788" s="17" t="s">
        <v>229</v>
      </c>
      <c r="AA788" s="17" t="s">
        <v>773</v>
      </c>
    </row>
    <row r="789" spans="1:27" ht="60" customHeight="1" x14ac:dyDescent="0.2">
      <c r="A789" s="20" t="s">
        <v>26</v>
      </c>
      <c r="B789" s="41" t="s">
        <v>1852</v>
      </c>
      <c r="C789" s="32" t="s">
        <v>28</v>
      </c>
      <c r="D789" s="80" t="s">
        <v>28</v>
      </c>
      <c r="E789" s="15">
        <v>3</v>
      </c>
      <c r="F789" s="78" t="s">
        <v>514</v>
      </c>
      <c r="G789" s="171" t="e">
        <f>------DEPARTURE TRANSPORT MEANS</f>
        <v>#NAME?</v>
      </c>
      <c r="H789" s="73"/>
      <c r="I789" s="73" t="s">
        <v>2057</v>
      </c>
      <c r="J789" s="73" t="s">
        <v>517</v>
      </c>
      <c r="K789" s="87"/>
      <c r="L789" s="87"/>
      <c r="M789" s="83"/>
      <c r="N789" s="68" t="s">
        <v>316</v>
      </c>
      <c r="O789" s="92"/>
      <c r="P789" s="68" t="s">
        <v>66</v>
      </c>
      <c r="Q789" s="92"/>
      <c r="R789" s="68"/>
      <c r="S789" s="92"/>
      <c r="T789" s="68"/>
      <c r="U789" s="92"/>
      <c r="V789" s="68" t="s">
        <v>776</v>
      </c>
      <c r="W789" s="92"/>
      <c r="X789" s="17" t="s">
        <v>115</v>
      </c>
      <c r="Y789" s="17" t="s">
        <v>777</v>
      </c>
      <c r="Z789" s="17" t="s">
        <v>777</v>
      </c>
      <c r="AA789" s="17" t="s">
        <v>520</v>
      </c>
    </row>
    <row r="790" spans="1:27" ht="60" customHeight="1" x14ac:dyDescent="0.2">
      <c r="A790" s="20" t="s">
        <v>26</v>
      </c>
      <c r="B790" s="41" t="s">
        <v>1852</v>
      </c>
      <c r="C790" s="32" t="s">
        <v>28</v>
      </c>
      <c r="D790" s="80" t="s">
        <v>28</v>
      </c>
      <c r="E790" s="15">
        <v>3</v>
      </c>
      <c r="F790" s="78" t="s">
        <v>205</v>
      </c>
      <c r="G790" s="126" t="e">
        <f>------DEPARTURE TRANSPORT MEANS</f>
        <v>#NAME?</v>
      </c>
      <c r="H790" s="73" t="s">
        <v>206</v>
      </c>
      <c r="I790" s="73" t="s">
        <v>2058</v>
      </c>
      <c r="J790" s="73" t="s">
        <v>522</v>
      </c>
      <c r="K790" s="87"/>
      <c r="L790" s="87"/>
      <c r="M790" s="83"/>
      <c r="N790" s="68"/>
      <c r="O790" s="92"/>
      <c r="P790" s="68" t="s">
        <v>33</v>
      </c>
      <c r="Q790" s="92"/>
      <c r="R790" s="68" t="s">
        <v>146</v>
      </c>
      <c r="S790" s="92"/>
      <c r="T790" s="68"/>
      <c r="U790" s="92"/>
      <c r="V790" s="68" t="s">
        <v>209</v>
      </c>
      <c r="W790" s="92"/>
      <c r="X790" s="17" t="s">
        <v>115</v>
      </c>
      <c r="Y790" s="17" t="s">
        <v>229</v>
      </c>
      <c r="Z790" s="17" t="s">
        <v>229</v>
      </c>
      <c r="AA790" s="17" t="s">
        <v>211</v>
      </c>
    </row>
    <row r="791" spans="1:27" ht="60" customHeight="1" x14ac:dyDescent="0.2">
      <c r="A791" s="20" t="s">
        <v>26</v>
      </c>
      <c r="B791" s="41" t="s">
        <v>1852</v>
      </c>
      <c r="C791" s="32" t="s">
        <v>28</v>
      </c>
      <c r="D791" s="80" t="s">
        <v>28</v>
      </c>
      <c r="E791" s="15">
        <v>3</v>
      </c>
      <c r="F791" s="78" t="s">
        <v>514</v>
      </c>
      <c r="G791" s="126" t="e">
        <f>------DEPARTURE TRANSPORT MEANS</f>
        <v>#NAME?</v>
      </c>
      <c r="H791" s="73" t="s">
        <v>523</v>
      </c>
      <c r="I791" s="73" t="s">
        <v>2059</v>
      </c>
      <c r="J791" s="73" t="s">
        <v>525</v>
      </c>
      <c r="K791" s="87"/>
      <c r="L791" s="87"/>
      <c r="M791" s="83"/>
      <c r="N791" s="68"/>
      <c r="O791" s="92"/>
      <c r="P791" s="68" t="s">
        <v>66</v>
      </c>
      <c r="Q791" s="92"/>
      <c r="R791" s="68" t="s">
        <v>526</v>
      </c>
      <c r="S791" s="92"/>
      <c r="T791" s="68" t="s">
        <v>527</v>
      </c>
      <c r="U791" s="92"/>
      <c r="V791" s="68" t="s">
        <v>528</v>
      </c>
      <c r="W791" s="92"/>
      <c r="X791" s="17" t="s">
        <v>115</v>
      </c>
      <c r="Y791" s="17" t="s">
        <v>229</v>
      </c>
      <c r="Z791" s="17" t="s">
        <v>229</v>
      </c>
      <c r="AA791" s="17" t="s">
        <v>530</v>
      </c>
    </row>
    <row r="792" spans="1:27" ht="60" customHeight="1" x14ac:dyDescent="0.2">
      <c r="A792" s="20" t="s">
        <v>26</v>
      </c>
      <c r="B792" s="41" t="s">
        <v>1852</v>
      </c>
      <c r="C792" s="32" t="s">
        <v>28</v>
      </c>
      <c r="D792" s="80" t="s">
        <v>28</v>
      </c>
      <c r="E792" s="15">
        <v>3</v>
      </c>
      <c r="F792" s="78" t="s">
        <v>514</v>
      </c>
      <c r="G792" s="126" t="e">
        <f>------DEPARTURE TRANSPORT MEANS</f>
        <v>#NAME?</v>
      </c>
      <c r="H792" s="73" t="s">
        <v>240</v>
      </c>
      <c r="I792" s="73" t="s">
        <v>2060</v>
      </c>
      <c r="J792" s="73" t="s">
        <v>532</v>
      </c>
      <c r="K792" s="87" t="s">
        <v>31</v>
      </c>
      <c r="L792" s="87" t="s">
        <v>533</v>
      </c>
      <c r="M792" s="83" t="s">
        <v>1979</v>
      </c>
      <c r="N792" s="68"/>
      <c r="O792" s="92"/>
      <c r="P792" s="68" t="s">
        <v>66</v>
      </c>
      <c r="Q792" s="92" t="s">
        <v>66</v>
      </c>
      <c r="R792" s="68" t="s">
        <v>68</v>
      </c>
      <c r="S792" s="92" t="s">
        <v>534</v>
      </c>
      <c r="T792" s="68"/>
      <c r="U792" s="92"/>
      <c r="V792" s="68" t="s">
        <v>781</v>
      </c>
      <c r="W792" s="92" t="s">
        <v>782</v>
      </c>
      <c r="X792" s="17" t="s">
        <v>46</v>
      </c>
      <c r="Y792" s="17" t="s">
        <v>229</v>
      </c>
      <c r="Z792" s="17" t="s">
        <v>229</v>
      </c>
      <c r="AA792" s="17"/>
    </row>
    <row r="793" spans="1:27" ht="60" customHeight="1" x14ac:dyDescent="0.2">
      <c r="A793" s="20" t="s">
        <v>26</v>
      </c>
      <c r="B793" s="41" t="s">
        <v>1852</v>
      </c>
      <c r="C793" s="32" t="s">
        <v>28</v>
      </c>
      <c r="D793" s="80" t="s">
        <v>28</v>
      </c>
      <c r="E793" s="15">
        <v>3</v>
      </c>
      <c r="F793" s="78" t="s">
        <v>538</v>
      </c>
      <c r="G793" s="126" t="e">
        <f>------DEPARTURE TRANSPORT MEANS</f>
        <v>#NAME?</v>
      </c>
      <c r="H793" s="73" t="s">
        <v>539</v>
      </c>
      <c r="I793" s="73" t="s">
        <v>2061</v>
      </c>
      <c r="J793" s="73" t="s">
        <v>541</v>
      </c>
      <c r="K793" s="87" t="s">
        <v>31</v>
      </c>
      <c r="L793" s="87" t="s">
        <v>542</v>
      </c>
      <c r="M793" s="83" t="s">
        <v>1981</v>
      </c>
      <c r="N793" s="68"/>
      <c r="O793" s="92"/>
      <c r="P793" s="68" t="s">
        <v>66</v>
      </c>
      <c r="Q793" s="92" t="s">
        <v>66</v>
      </c>
      <c r="R793" s="68" t="s">
        <v>94</v>
      </c>
      <c r="S793" s="92" t="s">
        <v>94</v>
      </c>
      <c r="T793" s="68" t="s">
        <v>95</v>
      </c>
      <c r="U793" s="92"/>
      <c r="V793" s="68" t="s">
        <v>543</v>
      </c>
      <c r="W793" s="92" t="s">
        <v>784</v>
      </c>
      <c r="X793" s="17" t="s">
        <v>36</v>
      </c>
      <c r="Y793" s="17" t="s">
        <v>229</v>
      </c>
      <c r="Z793" s="17" t="s">
        <v>229</v>
      </c>
      <c r="AA793" s="17" t="s">
        <v>545</v>
      </c>
    </row>
    <row r="794" spans="1:27" ht="60" customHeight="1" x14ac:dyDescent="0.2">
      <c r="A794" s="20" t="s">
        <v>26</v>
      </c>
      <c r="B794" s="41" t="s">
        <v>1852</v>
      </c>
      <c r="C794" s="32" t="s">
        <v>28</v>
      </c>
      <c r="D794" s="80" t="s">
        <v>28</v>
      </c>
      <c r="E794" s="15">
        <v>3</v>
      </c>
      <c r="F794" s="78"/>
      <c r="G794" s="126" t="e">
        <f>------PREVIOUS DOCUMENTS</f>
        <v>#NAME?</v>
      </c>
      <c r="H794" s="73"/>
      <c r="I794" s="73" t="s">
        <v>2062</v>
      </c>
      <c r="J794" s="73" t="s">
        <v>674</v>
      </c>
      <c r="K794" s="87"/>
      <c r="L794" s="87"/>
      <c r="M794" s="83"/>
      <c r="N794" s="68" t="s">
        <v>444</v>
      </c>
      <c r="O794" s="92"/>
      <c r="P794" s="68" t="s">
        <v>103</v>
      </c>
      <c r="Q794" s="92"/>
      <c r="R794" s="68"/>
      <c r="S794" s="92"/>
      <c r="T794" s="68"/>
      <c r="U794" s="92"/>
      <c r="V794" s="68" t="s">
        <v>787</v>
      </c>
      <c r="W794" s="92"/>
      <c r="X794" s="17"/>
      <c r="Y794" s="17"/>
      <c r="Z794" s="17"/>
      <c r="AA794" s="17"/>
    </row>
    <row r="795" spans="1:27" ht="60" customHeight="1" x14ac:dyDescent="0.2">
      <c r="A795" s="20" t="s">
        <v>26</v>
      </c>
      <c r="B795" s="41" t="s">
        <v>1852</v>
      </c>
      <c r="C795" s="32" t="s">
        <v>28</v>
      </c>
      <c r="D795" s="80" t="s">
        <v>28</v>
      </c>
      <c r="E795" s="15">
        <v>3</v>
      </c>
      <c r="F795" s="78"/>
      <c r="G795" s="126" t="e">
        <f>------PREVIOUS DOCUMENTS</f>
        <v>#NAME?</v>
      </c>
      <c r="H795" s="73" t="s">
        <v>206</v>
      </c>
      <c r="I795" s="73" t="s">
        <v>2063</v>
      </c>
      <c r="J795" s="73" t="s">
        <v>677</v>
      </c>
      <c r="K795" s="87"/>
      <c r="L795" s="87"/>
      <c r="M795" s="83"/>
      <c r="N795" s="68"/>
      <c r="O795" s="92"/>
      <c r="P795" s="68" t="s">
        <v>33</v>
      </c>
      <c r="Q795" s="92"/>
      <c r="R795" s="68" t="s">
        <v>146</v>
      </c>
      <c r="S795" s="92"/>
      <c r="T795" s="68"/>
      <c r="U795" s="92"/>
      <c r="V795" s="68" t="s">
        <v>209</v>
      </c>
      <c r="W795" s="92"/>
      <c r="X795" s="17"/>
      <c r="Y795" s="17"/>
      <c r="Z795" s="17"/>
      <c r="AA795" s="17"/>
    </row>
    <row r="796" spans="1:27" ht="60" customHeight="1" x14ac:dyDescent="0.2">
      <c r="A796" s="20" t="s">
        <v>26</v>
      </c>
      <c r="B796" s="41" t="s">
        <v>1852</v>
      </c>
      <c r="C796" s="32" t="s">
        <v>28</v>
      </c>
      <c r="D796" s="80" t="s">
        <v>28</v>
      </c>
      <c r="E796" s="15">
        <v>3</v>
      </c>
      <c r="F796" s="78"/>
      <c r="G796" s="126" t="e">
        <f>------PREVIOUS DOCUMENTS</f>
        <v>#NAME?</v>
      </c>
      <c r="H796" s="73" t="s">
        <v>789</v>
      </c>
      <c r="I796" s="73" t="s">
        <v>2064</v>
      </c>
      <c r="J796" s="73" t="s">
        <v>791</v>
      </c>
      <c r="K796" s="87"/>
      <c r="L796" s="87"/>
      <c r="M796" s="83"/>
      <c r="N796" s="68"/>
      <c r="O796" s="92"/>
      <c r="P796" s="68" t="s">
        <v>103</v>
      </c>
      <c r="Q796" s="92"/>
      <c r="R796" s="68" t="s">
        <v>104</v>
      </c>
      <c r="S796" s="92"/>
      <c r="T796" s="68" t="s">
        <v>105</v>
      </c>
      <c r="U796" s="92"/>
      <c r="V796" s="68" t="s">
        <v>792</v>
      </c>
      <c r="W796" s="92"/>
      <c r="X796" s="17"/>
      <c r="Y796" s="17"/>
      <c r="Z796" s="17"/>
      <c r="AA796" s="17"/>
    </row>
    <row r="797" spans="1:27" ht="60" customHeight="1" x14ac:dyDescent="0.2">
      <c r="A797" s="20" t="s">
        <v>26</v>
      </c>
      <c r="B797" s="41" t="s">
        <v>1852</v>
      </c>
      <c r="C797" s="32" t="s">
        <v>28</v>
      </c>
      <c r="D797" s="80" t="s">
        <v>28</v>
      </c>
      <c r="E797" s="15">
        <v>3</v>
      </c>
      <c r="F797" s="78"/>
      <c r="G797" s="126" t="e">
        <f>------PREVIOUS DOCUMENTS</f>
        <v>#NAME?</v>
      </c>
      <c r="H797" s="73" t="s">
        <v>386</v>
      </c>
      <c r="I797" s="73" t="s">
        <v>2065</v>
      </c>
      <c r="J797" s="73" t="s">
        <v>679</v>
      </c>
      <c r="K797" s="87"/>
      <c r="L797" s="87"/>
      <c r="M797" s="83"/>
      <c r="N797" s="68"/>
      <c r="O797" s="92"/>
      <c r="P797" s="68" t="s">
        <v>33</v>
      </c>
      <c r="Q797" s="92"/>
      <c r="R797" s="68" t="s">
        <v>680</v>
      </c>
      <c r="S797" s="92"/>
      <c r="T797" s="68" t="s">
        <v>681</v>
      </c>
      <c r="U797" s="92"/>
      <c r="V797" s="68" t="s">
        <v>682</v>
      </c>
      <c r="W797" s="92"/>
      <c r="X797" s="17"/>
      <c r="Y797" s="17"/>
      <c r="Z797" s="17"/>
      <c r="AA797" s="17"/>
    </row>
    <row r="798" spans="1:27" ht="60" customHeight="1" x14ac:dyDescent="0.2">
      <c r="A798" s="20" t="s">
        <v>26</v>
      </c>
      <c r="B798" s="41" t="s">
        <v>1852</v>
      </c>
      <c r="C798" s="32" t="s">
        <v>28</v>
      </c>
      <c r="D798" s="80" t="s">
        <v>28</v>
      </c>
      <c r="E798" s="15">
        <v>3</v>
      </c>
      <c r="F798" s="78"/>
      <c r="G798" s="126" t="e">
        <f>------PREVIOUS DOCUMENTS</f>
        <v>#NAME?</v>
      </c>
      <c r="H798" s="73" t="s">
        <v>180</v>
      </c>
      <c r="I798" s="73" t="s">
        <v>2066</v>
      </c>
      <c r="J798" s="73" t="s">
        <v>685</v>
      </c>
      <c r="K798" s="87"/>
      <c r="L798" s="87"/>
      <c r="M798" s="83"/>
      <c r="N798" s="68"/>
      <c r="O798" s="92"/>
      <c r="P798" s="68" t="s">
        <v>33</v>
      </c>
      <c r="Q798" s="92"/>
      <c r="R798" s="68" t="s">
        <v>258</v>
      </c>
      <c r="S798" s="92"/>
      <c r="T798" s="68"/>
      <c r="U798" s="92"/>
      <c r="V798" s="68" t="s">
        <v>665</v>
      </c>
      <c r="W798" s="92"/>
      <c r="X798" s="17"/>
      <c r="Y798" s="17"/>
      <c r="Z798" s="17"/>
      <c r="AA798" s="17"/>
    </row>
    <row r="799" spans="1:27" ht="60" customHeight="1" x14ac:dyDescent="0.2">
      <c r="A799" s="20" t="s">
        <v>26</v>
      </c>
      <c r="B799" s="41" t="s">
        <v>1852</v>
      </c>
      <c r="C799" s="32" t="s">
        <v>28</v>
      </c>
      <c r="D799" s="80" t="s">
        <v>28</v>
      </c>
      <c r="E799" s="15">
        <v>3</v>
      </c>
      <c r="F799" s="78"/>
      <c r="G799" s="126" t="e">
        <f>------PREVIOUS DOCUMENTS</f>
        <v>#NAME?</v>
      </c>
      <c r="H799" s="73" t="s">
        <v>667</v>
      </c>
      <c r="I799" s="73" t="s">
        <v>2067</v>
      </c>
      <c r="J799" s="73" t="s">
        <v>689</v>
      </c>
      <c r="K799" s="87"/>
      <c r="L799" s="87"/>
      <c r="M799" s="83"/>
      <c r="N799" s="68"/>
      <c r="O799" s="92"/>
      <c r="P799" s="68" t="s">
        <v>103</v>
      </c>
      <c r="Q799" s="92"/>
      <c r="R799" s="68" t="s">
        <v>68</v>
      </c>
      <c r="S799" s="92"/>
      <c r="T799" s="68"/>
      <c r="U799" s="92"/>
      <c r="V799" s="68"/>
      <c r="W799" s="92"/>
      <c r="X799" s="17"/>
      <c r="Y799" s="17"/>
      <c r="Z799" s="17"/>
      <c r="AA799" s="17"/>
    </row>
    <row r="800" spans="1:27" ht="60" customHeight="1" x14ac:dyDescent="0.2">
      <c r="A800" s="20" t="s">
        <v>26</v>
      </c>
      <c r="B800" s="41" t="s">
        <v>1852</v>
      </c>
      <c r="C800" s="32" t="s">
        <v>28</v>
      </c>
      <c r="D800" s="80" t="s">
        <v>28</v>
      </c>
      <c r="E800" s="15">
        <v>3</v>
      </c>
      <c r="F800" s="78" t="s">
        <v>651</v>
      </c>
      <c r="G800" s="171" t="e">
        <f>------TRANSPORT DOCUMENT</f>
        <v>#NAME?</v>
      </c>
      <c r="H800" s="73"/>
      <c r="I800" s="73" t="s">
        <v>2068</v>
      </c>
      <c r="J800" s="73" t="s">
        <v>692</v>
      </c>
      <c r="K800" s="87"/>
      <c r="L800" s="87"/>
      <c r="M800" s="83"/>
      <c r="N800" s="68" t="s">
        <v>444</v>
      </c>
      <c r="O800" s="92"/>
      <c r="P800" s="68" t="s">
        <v>66</v>
      </c>
      <c r="Q800" s="92"/>
      <c r="R800" s="68"/>
      <c r="S800" s="92"/>
      <c r="T800" s="68"/>
      <c r="U800" s="92"/>
      <c r="V800" s="68" t="s">
        <v>693</v>
      </c>
      <c r="W800" s="92"/>
      <c r="X800" s="17" t="s">
        <v>115</v>
      </c>
      <c r="Y800" s="17" t="s">
        <v>777</v>
      </c>
      <c r="Z800" s="17" t="s">
        <v>777</v>
      </c>
      <c r="AA800" s="17" t="s">
        <v>798</v>
      </c>
    </row>
    <row r="801" spans="1:27" ht="60" customHeight="1" x14ac:dyDescent="0.2">
      <c r="A801" s="20" t="s">
        <v>26</v>
      </c>
      <c r="B801" s="41" t="s">
        <v>1852</v>
      </c>
      <c r="C801" s="32" t="s">
        <v>28</v>
      </c>
      <c r="D801" s="80" t="s">
        <v>28</v>
      </c>
      <c r="E801" s="15">
        <v>3</v>
      </c>
      <c r="F801" s="78" t="s">
        <v>205</v>
      </c>
      <c r="G801" s="126" t="e">
        <f>------TRANSPORT DOCUMENT</f>
        <v>#NAME?</v>
      </c>
      <c r="H801" s="73" t="s">
        <v>206</v>
      </c>
      <c r="I801" s="73" t="s">
        <v>2069</v>
      </c>
      <c r="J801" s="73" t="s">
        <v>696</v>
      </c>
      <c r="K801" s="87"/>
      <c r="L801" s="87"/>
      <c r="M801" s="83"/>
      <c r="N801" s="68"/>
      <c r="O801" s="92"/>
      <c r="P801" s="68" t="s">
        <v>33</v>
      </c>
      <c r="Q801" s="92"/>
      <c r="R801" s="68" t="s">
        <v>146</v>
      </c>
      <c r="S801" s="92"/>
      <c r="T801" s="68"/>
      <c r="U801" s="92"/>
      <c r="V801" s="68" t="s">
        <v>209</v>
      </c>
      <c r="W801" s="92"/>
      <c r="X801" s="17" t="s">
        <v>115</v>
      </c>
      <c r="Y801" s="17" t="s">
        <v>229</v>
      </c>
      <c r="Z801" s="17" t="s">
        <v>229</v>
      </c>
      <c r="AA801" s="17" t="s">
        <v>211</v>
      </c>
    </row>
    <row r="802" spans="1:27" ht="60" customHeight="1" x14ac:dyDescent="0.2">
      <c r="A802" s="20" t="s">
        <v>26</v>
      </c>
      <c r="B802" s="41" t="s">
        <v>1852</v>
      </c>
      <c r="C802" s="32" t="s">
        <v>28</v>
      </c>
      <c r="D802" s="80" t="s">
        <v>28</v>
      </c>
      <c r="E802" s="15">
        <v>3</v>
      </c>
      <c r="F802" s="78" t="s">
        <v>651</v>
      </c>
      <c r="G802" s="126" t="e">
        <f>------TRANSPORT DOCUMENT</f>
        <v>#NAME?</v>
      </c>
      <c r="H802" s="73" t="s">
        <v>386</v>
      </c>
      <c r="I802" s="73" t="s">
        <v>2070</v>
      </c>
      <c r="J802" s="73" t="s">
        <v>698</v>
      </c>
      <c r="K802" s="87"/>
      <c r="L802" s="87"/>
      <c r="M802" s="83"/>
      <c r="N802" s="68"/>
      <c r="O802" s="92"/>
      <c r="P802" s="68" t="s">
        <v>33</v>
      </c>
      <c r="Q802" s="92"/>
      <c r="R802" s="68" t="s">
        <v>660</v>
      </c>
      <c r="S802" s="92"/>
      <c r="T802" s="68" t="s">
        <v>699</v>
      </c>
      <c r="U802" s="92"/>
      <c r="V802" s="68"/>
      <c r="W802" s="92"/>
      <c r="X802" s="17" t="s">
        <v>115</v>
      </c>
      <c r="Y802" s="17" t="s">
        <v>229</v>
      </c>
      <c r="Z802" s="17" t="s">
        <v>229</v>
      </c>
      <c r="AA802" s="17" t="s">
        <v>801</v>
      </c>
    </row>
    <row r="803" spans="1:27" ht="60" customHeight="1" x14ac:dyDescent="0.2">
      <c r="A803" s="20" t="s">
        <v>26</v>
      </c>
      <c r="B803" s="41" t="s">
        <v>1852</v>
      </c>
      <c r="C803" s="32" t="s">
        <v>28</v>
      </c>
      <c r="D803" s="80" t="s">
        <v>28</v>
      </c>
      <c r="E803" s="15">
        <v>3</v>
      </c>
      <c r="F803" s="78" t="s">
        <v>651</v>
      </c>
      <c r="G803" s="126" t="e">
        <f>------TRANSPORT DOCUMENT</f>
        <v>#NAME?</v>
      </c>
      <c r="H803" s="73" t="s">
        <v>180</v>
      </c>
      <c r="I803" s="73" t="s">
        <v>2071</v>
      </c>
      <c r="J803" s="73" t="s">
        <v>702</v>
      </c>
      <c r="K803" s="87"/>
      <c r="L803" s="87"/>
      <c r="M803" s="83"/>
      <c r="N803" s="68"/>
      <c r="O803" s="92"/>
      <c r="P803" s="68" t="s">
        <v>33</v>
      </c>
      <c r="Q803" s="92"/>
      <c r="R803" s="68" t="s">
        <v>258</v>
      </c>
      <c r="S803" s="92"/>
      <c r="T803" s="68"/>
      <c r="U803" s="92"/>
      <c r="V803" s="68" t="s">
        <v>665</v>
      </c>
      <c r="W803" s="92"/>
      <c r="X803" s="17" t="s">
        <v>115</v>
      </c>
      <c r="Y803" s="17" t="s">
        <v>229</v>
      </c>
      <c r="Z803" s="17" t="s">
        <v>229</v>
      </c>
      <c r="AA803" s="17" t="s">
        <v>703</v>
      </c>
    </row>
    <row r="804" spans="1:27" ht="60" customHeight="1" x14ac:dyDescent="0.2">
      <c r="A804" s="20" t="s">
        <v>26</v>
      </c>
      <c r="B804" s="41" t="s">
        <v>1852</v>
      </c>
      <c r="C804" s="32" t="s">
        <v>28</v>
      </c>
      <c r="D804" s="80" t="s">
        <v>28</v>
      </c>
      <c r="E804" s="15">
        <v>3</v>
      </c>
      <c r="F804" s="78"/>
      <c r="G804" s="171" t="e">
        <f>------TRANSPORT CHARGES</f>
        <v>#NAME?</v>
      </c>
      <c r="H804" s="73"/>
      <c r="I804" s="73" t="s">
        <v>2072</v>
      </c>
      <c r="J804" s="73" t="s">
        <v>805</v>
      </c>
      <c r="K804" s="87"/>
      <c r="L804" s="87"/>
      <c r="M804" s="83"/>
      <c r="N804" s="68" t="s">
        <v>32</v>
      </c>
      <c r="O804" s="92"/>
      <c r="P804" s="68" t="s">
        <v>66</v>
      </c>
      <c r="Q804" s="92"/>
      <c r="R804" s="68"/>
      <c r="S804" s="92"/>
      <c r="T804" s="68"/>
      <c r="U804" s="92"/>
      <c r="V804" s="68" t="s">
        <v>806</v>
      </c>
      <c r="W804" s="92"/>
      <c r="X804" s="17" t="s">
        <v>115</v>
      </c>
      <c r="Y804" s="17" t="s">
        <v>777</v>
      </c>
      <c r="Z804" s="17" t="s">
        <v>777</v>
      </c>
      <c r="AA804" s="17" t="s">
        <v>807</v>
      </c>
    </row>
    <row r="805" spans="1:27" ht="60" customHeight="1" x14ac:dyDescent="0.2">
      <c r="A805" s="20" t="s">
        <v>26</v>
      </c>
      <c r="B805" s="41" t="s">
        <v>1852</v>
      </c>
      <c r="C805" s="32" t="s">
        <v>28</v>
      </c>
      <c r="D805" s="80" t="s">
        <v>28</v>
      </c>
      <c r="E805" s="15">
        <v>3</v>
      </c>
      <c r="F805" s="78" t="s">
        <v>808</v>
      </c>
      <c r="G805" s="126" t="e">
        <f>------TRANSPORT CHARGES</f>
        <v>#NAME?</v>
      </c>
      <c r="H805" s="73" t="s">
        <v>809</v>
      </c>
      <c r="I805" s="73" t="s">
        <v>2073</v>
      </c>
      <c r="J805" s="73" t="s">
        <v>811</v>
      </c>
      <c r="K805" s="87" t="s">
        <v>31</v>
      </c>
      <c r="L805" s="87" t="s">
        <v>812</v>
      </c>
      <c r="M805" s="83" t="s">
        <v>2074</v>
      </c>
      <c r="N805" s="68"/>
      <c r="O805" s="92"/>
      <c r="P805" s="68" t="s">
        <v>33</v>
      </c>
      <c r="Q805" s="92" t="s">
        <v>66</v>
      </c>
      <c r="R805" s="68" t="s">
        <v>134</v>
      </c>
      <c r="S805" s="92" t="s">
        <v>134</v>
      </c>
      <c r="T805" s="68" t="s">
        <v>813</v>
      </c>
      <c r="U805" s="92" t="s">
        <v>813</v>
      </c>
      <c r="V805" s="68"/>
      <c r="W805" s="92" t="s">
        <v>929</v>
      </c>
      <c r="X805" s="17" t="s">
        <v>36</v>
      </c>
      <c r="Y805" s="17" t="s">
        <v>229</v>
      </c>
      <c r="Z805" s="17" t="s">
        <v>229</v>
      </c>
      <c r="AA805" s="17" t="s">
        <v>815</v>
      </c>
    </row>
    <row r="806" spans="1:27" ht="60" customHeight="1" x14ac:dyDescent="0.2">
      <c r="A806" s="20" t="s">
        <v>26</v>
      </c>
      <c r="B806" s="41" t="s">
        <v>1852</v>
      </c>
      <c r="C806" s="32" t="s">
        <v>28</v>
      </c>
      <c r="D806" s="80" t="s">
        <v>28</v>
      </c>
      <c r="E806" s="15">
        <v>3</v>
      </c>
      <c r="F806" s="78"/>
      <c r="G806" s="171" t="e">
        <f>------UCR</f>
        <v>#NAME?</v>
      </c>
      <c r="H806" s="73"/>
      <c r="I806" s="73" t="s">
        <v>2075</v>
      </c>
      <c r="J806" s="73" t="s">
        <v>706</v>
      </c>
      <c r="K806" s="87"/>
      <c r="L806" s="87"/>
      <c r="M806" s="83"/>
      <c r="N806" s="68" t="s">
        <v>32</v>
      </c>
      <c r="O806" s="92"/>
      <c r="P806" s="68" t="s">
        <v>66</v>
      </c>
      <c r="Q806" s="92"/>
      <c r="R806" s="68"/>
      <c r="S806" s="92"/>
      <c r="T806" s="68"/>
      <c r="U806" s="92"/>
      <c r="V806" s="68" t="s">
        <v>818</v>
      </c>
      <c r="W806" s="92"/>
      <c r="X806" s="17" t="s">
        <v>115</v>
      </c>
      <c r="Y806" s="17" t="s">
        <v>37</v>
      </c>
      <c r="Z806" s="17" t="s">
        <v>38</v>
      </c>
      <c r="AA806" s="17" t="s">
        <v>819</v>
      </c>
    </row>
    <row r="807" spans="1:27" ht="60" customHeight="1" x14ac:dyDescent="0.2">
      <c r="A807" s="20" t="s">
        <v>26</v>
      </c>
      <c r="B807" s="41" t="s">
        <v>1852</v>
      </c>
      <c r="C807" s="32" t="s">
        <v>28</v>
      </c>
      <c r="D807" s="80" t="s">
        <v>28</v>
      </c>
      <c r="E807" s="15">
        <v>3</v>
      </c>
      <c r="F807" s="78" t="s">
        <v>710</v>
      </c>
      <c r="G807" s="126" t="e">
        <f>------UCR</f>
        <v>#NAME?</v>
      </c>
      <c r="H807" s="97" t="s">
        <v>180</v>
      </c>
      <c r="I807" s="73" t="s">
        <v>2076</v>
      </c>
      <c r="J807" s="73" t="s">
        <v>712</v>
      </c>
      <c r="K807" s="87" t="s">
        <v>821</v>
      </c>
      <c r="L807" s="87" t="s">
        <v>713</v>
      </c>
      <c r="M807" s="83" t="s">
        <v>2077</v>
      </c>
      <c r="N807" s="68"/>
      <c r="O807" s="92"/>
      <c r="P807" s="68" t="s">
        <v>33</v>
      </c>
      <c r="Q807" s="92" t="s">
        <v>66</v>
      </c>
      <c r="R807" s="68" t="s">
        <v>258</v>
      </c>
      <c r="S807" s="92" t="s">
        <v>258</v>
      </c>
      <c r="T807" s="68"/>
      <c r="U807" s="92"/>
      <c r="V807" s="68" t="s">
        <v>81</v>
      </c>
      <c r="W807" s="92" t="s">
        <v>714</v>
      </c>
      <c r="X807" s="17" t="s">
        <v>36</v>
      </c>
      <c r="Y807" s="17" t="s">
        <v>229</v>
      </c>
      <c r="Z807" s="17" t="s">
        <v>229</v>
      </c>
      <c r="AA807" s="17" t="s">
        <v>822</v>
      </c>
    </row>
    <row r="808" spans="1:27" ht="60" customHeight="1" x14ac:dyDescent="0.2">
      <c r="A808" s="20" t="s">
        <v>26</v>
      </c>
      <c r="B808" s="41" t="s">
        <v>1852</v>
      </c>
      <c r="C808" s="32" t="s">
        <v>28</v>
      </c>
      <c r="D808" s="80" t="s">
        <v>28</v>
      </c>
      <c r="E808" s="15">
        <v>3</v>
      </c>
      <c r="F808" s="78"/>
      <c r="G808" s="171" t="e">
        <f>------CONSIGNMENT ITEM</f>
        <v>#NAME?</v>
      </c>
      <c r="H808" s="73"/>
      <c r="I808" s="73" t="s">
        <v>2078</v>
      </c>
      <c r="J808" s="73" t="s">
        <v>825</v>
      </c>
      <c r="K808" s="87" t="s">
        <v>821</v>
      </c>
      <c r="L808" s="87"/>
      <c r="M808" s="83"/>
      <c r="N808" s="68" t="s">
        <v>463</v>
      </c>
      <c r="O808" s="92" t="s">
        <v>316</v>
      </c>
      <c r="P808" s="68" t="s">
        <v>33</v>
      </c>
      <c r="Q808" s="92" t="s">
        <v>33</v>
      </c>
      <c r="R808" s="68"/>
      <c r="S808" s="92"/>
      <c r="T808" s="68"/>
      <c r="U808" s="92"/>
      <c r="V808" s="68" t="s">
        <v>826</v>
      </c>
      <c r="W808" s="92"/>
      <c r="X808" s="17" t="s">
        <v>36</v>
      </c>
      <c r="Y808" s="17" t="s">
        <v>37</v>
      </c>
      <c r="Z808" s="17" t="s">
        <v>147</v>
      </c>
      <c r="AA808" s="17"/>
    </row>
    <row r="809" spans="1:27" ht="60" customHeight="1" x14ac:dyDescent="0.2">
      <c r="A809" s="20" t="s">
        <v>26</v>
      </c>
      <c r="B809" s="41" t="s">
        <v>1852</v>
      </c>
      <c r="C809" s="32" t="s">
        <v>28</v>
      </c>
      <c r="D809" s="80" t="s">
        <v>28</v>
      </c>
      <c r="E809" s="15">
        <v>3</v>
      </c>
      <c r="F809" s="78" t="s">
        <v>205</v>
      </c>
      <c r="G809" s="126" t="e">
        <f>------CONSIGNMENT ITEM</f>
        <v>#NAME?</v>
      </c>
      <c r="H809" s="73" t="s">
        <v>206</v>
      </c>
      <c r="I809" s="73" t="s">
        <v>2079</v>
      </c>
      <c r="J809" s="73" t="s">
        <v>829</v>
      </c>
      <c r="K809" s="87"/>
      <c r="L809" s="87"/>
      <c r="M809" s="83"/>
      <c r="N809" s="68"/>
      <c r="O809" s="92"/>
      <c r="P809" s="68" t="s">
        <v>33</v>
      </c>
      <c r="Q809" s="92"/>
      <c r="R809" s="68" t="s">
        <v>146</v>
      </c>
      <c r="S809" s="92"/>
      <c r="T809" s="68"/>
      <c r="U809" s="92"/>
      <c r="V809" s="68" t="s">
        <v>209</v>
      </c>
      <c r="W809" s="92"/>
      <c r="X809" s="17" t="s">
        <v>115</v>
      </c>
      <c r="Y809" s="17" t="s">
        <v>210</v>
      </c>
      <c r="Z809" s="17" t="s">
        <v>117</v>
      </c>
      <c r="AA809" s="17" t="s">
        <v>211</v>
      </c>
    </row>
    <row r="810" spans="1:27" ht="60" customHeight="1" x14ac:dyDescent="0.2">
      <c r="A810" s="20" t="s">
        <v>26</v>
      </c>
      <c r="B810" s="41" t="s">
        <v>1852</v>
      </c>
      <c r="C810" s="32" t="s">
        <v>28</v>
      </c>
      <c r="D810" s="80" t="s">
        <v>28</v>
      </c>
      <c r="E810" s="15">
        <v>3</v>
      </c>
      <c r="F810" s="78" t="s">
        <v>830</v>
      </c>
      <c r="G810" s="126" t="e">
        <f>------CONSIGNMENT ITEM</f>
        <v>#NAME?</v>
      </c>
      <c r="H810" s="73" t="s">
        <v>831</v>
      </c>
      <c r="I810" s="73" t="s">
        <v>2080</v>
      </c>
      <c r="J810" s="73" t="s">
        <v>833</v>
      </c>
      <c r="K810" s="87" t="s">
        <v>821</v>
      </c>
      <c r="L810" s="87" t="s">
        <v>325</v>
      </c>
      <c r="M810" s="83" t="s">
        <v>2081</v>
      </c>
      <c r="N810" s="68"/>
      <c r="O810" s="92"/>
      <c r="P810" s="68" t="s">
        <v>33</v>
      </c>
      <c r="Q810" s="92" t="s">
        <v>33</v>
      </c>
      <c r="R810" s="68" t="s">
        <v>146</v>
      </c>
      <c r="S810" s="92" t="s">
        <v>146</v>
      </c>
      <c r="T810" s="68"/>
      <c r="U810" s="92"/>
      <c r="V810" s="68" t="s">
        <v>834</v>
      </c>
      <c r="W810" s="92" t="s">
        <v>835</v>
      </c>
      <c r="X810" s="17" t="s">
        <v>36</v>
      </c>
      <c r="Y810" s="17" t="s">
        <v>37</v>
      </c>
      <c r="Z810" s="17" t="s">
        <v>147</v>
      </c>
      <c r="AA810" s="17" t="s">
        <v>836</v>
      </c>
    </row>
    <row r="811" spans="1:27" ht="60" customHeight="1" x14ac:dyDescent="0.2">
      <c r="A811" s="20" t="s">
        <v>26</v>
      </c>
      <c r="B811" s="41" t="s">
        <v>1852</v>
      </c>
      <c r="C811" s="32" t="s">
        <v>28</v>
      </c>
      <c r="D811" s="80" t="s">
        <v>28</v>
      </c>
      <c r="E811" s="15">
        <v>3</v>
      </c>
      <c r="F811" s="78" t="s">
        <v>837</v>
      </c>
      <c r="G811" s="126" t="e">
        <f>------CONSIGNMENT ITEM</f>
        <v>#NAME?</v>
      </c>
      <c r="H811" s="73" t="s">
        <v>49</v>
      </c>
      <c r="I811" s="73" t="s">
        <v>2082</v>
      </c>
      <c r="J811" s="73" t="s">
        <v>839</v>
      </c>
      <c r="K811" s="87" t="s">
        <v>821</v>
      </c>
      <c r="L811" s="87" t="s">
        <v>52</v>
      </c>
      <c r="M811" s="83" t="s">
        <v>2083</v>
      </c>
      <c r="N811" s="68"/>
      <c r="O811" s="92"/>
      <c r="P811" s="68" t="s">
        <v>66</v>
      </c>
      <c r="Q811" s="92" t="s">
        <v>66</v>
      </c>
      <c r="R811" s="68" t="s">
        <v>53</v>
      </c>
      <c r="S811" s="92" t="s">
        <v>54</v>
      </c>
      <c r="T811" s="68" t="s">
        <v>55</v>
      </c>
      <c r="U811" s="92" t="s">
        <v>55</v>
      </c>
      <c r="V811" s="68" t="s">
        <v>840</v>
      </c>
      <c r="W811" s="92" t="s">
        <v>841</v>
      </c>
      <c r="X811" s="17" t="s">
        <v>46</v>
      </c>
      <c r="Y811" s="17" t="s">
        <v>37</v>
      </c>
      <c r="Z811" s="17" t="s">
        <v>147</v>
      </c>
      <c r="AA811" s="17" t="s">
        <v>842</v>
      </c>
    </row>
    <row r="812" spans="1:27" ht="60" customHeight="1" x14ac:dyDescent="0.2">
      <c r="A812" s="20" t="s">
        <v>26</v>
      </c>
      <c r="B812" s="41" t="s">
        <v>1852</v>
      </c>
      <c r="C812" s="32" t="s">
        <v>28</v>
      </c>
      <c r="D812" s="80" t="s">
        <v>28</v>
      </c>
      <c r="E812" s="15">
        <v>3</v>
      </c>
      <c r="F812" s="78" t="s">
        <v>89</v>
      </c>
      <c r="G812" s="126" t="e">
        <f>------CONSIGNMENT ITEM</f>
        <v>#NAME?</v>
      </c>
      <c r="H812" s="73" t="s">
        <v>90</v>
      </c>
      <c r="I812" s="73" t="s">
        <v>2084</v>
      </c>
      <c r="J812" s="73" t="s">
        <v>844</v>
      </c>
      <c r="K812" s="87" t="s">
        <v>821</v>
      </c>
      <c r="L812" s="87" t="s">
        <v>93</v>
      </c>
      <c r="M812" s="83" t="s">
        <v>2085</v>
      </c>
      <c r="N812" s="68"/>
      <c r="O812" s="92"/>
      <c r="P812" s="68" t="s">
        <v>66</v>
      </c>
      <c r="Q812" s="92" t="s">
        <v>66</v>
      </c>
      <c r="R812" s="68" t="s">
        <v>94</v>
      </c>
      <c r="S812" s="92" t="s">
        <v>94</v>
      </c>
      <c r="T812" s="68" t="s">
        <v>95</v>
      </c>
      <c r="U812" s="92" t="s">
        <v>95</v>
      </c>
      <c r="V812" s="68" t="s">
        <v>96</v>
      </c>
      <c r="W812" s="92" t="s">
        <v>97</v>
      </c>
      <c r="X812" s="17" t="s">
        <v>36</v>
      </c>
      <c r="Y812" s="17" t="s">
        <v>37</v>
      </c>
      <c r="Z812" s="17" t="s">
        <v>147</v>
      </c>
      <c r="AA812" s="17" t="s">
        <v>728</v>
      </c>
    </row>
    <row r="813" spans="1:27" ht="60" customHeight="1" x14ac:dyDescent="0.2">
      <c r="A813" s="20" t="s">
        <v>26</v>
      </c>
      <c r="B813" s="41" t="s">
        <v>1852</v>
      </c>
      <c r="C813" s="32" t="s">
        <v>28</v>
      </c>
      <c r="D813" s="80" t="s">
        <v>28</v>
      </c>
      <c r="E813" s="15">
        <v>3</v>
      </c>
      <c r="F813" s="78" t="s">
        <v>362</v>
      </c>
      <c r="G813" s="126" t="e">
        <f>------CONSIGNMENT ITEM</f>
        <v>#NAME?</v>
      </c>
      <c r="H813" s="73" t="s">
        <v>363</v>
      </c>
      <c r="I813" s="73" t="s">
        <v>2086</v>
      </c>
      <c r="J813" s="73" t="s">
        <v>846</v>
      </c>
      <c r="K813" s="87" t="s">
        <v>821</v>
      </c>
      <c r="L813" s="87" t="s">
        <v>366</v>
      </c>
      <c r="M813" s="83" t="s">
        <v>2087</v>
      </c>
      <c r="N813" s="68"/>
      <c r="O813" s="92"/>
      <c r="P813" s="68" t="s">
        <v>66</v>
      </c>
      <c r="Q813" s="92" t="s">
        <v>66</v>
      </c>
      <c r="R813" s="68" t="s">
        <v>94</v>
      </c>
      <c r="S813" s="92" t="s">
        <v>94</v>
      </c>
      <c r="T813" s="68" t="s">
        <v>95</v>
      </c>
      <c r="U813" s="92" t="s">
        <v>95</v>
      </c>
      <c r="V813" s="68" t="s">
        <v>367</v>
      </c>
      <c r="W813" s="92" t="s">
        <v>2088</v>
      </c>
      <c r="X813" s="17" t="s">
        <v>36</v>
      </c>
      <c r="Y813" s="17" t="s">
        <v>37</v>
      </c>
      <c r="Z813" s="17" t="s">
        <v>147</v>
      </c>
      <c r="AA813" s="17" t="s">
        <v>848</v>
      </c>
    </row>
    <row r="814" spans="1:27" ht="60" customHeight="1" x14ac:dyDescent="0.2">
      <c r="A814" s="20" t="s">
        <v>26</v>
      </c>
      <c r="B814" s="41" t="s">
        <v>1852</v>
      </c>
      <c r="C814" s="32" t="s">
        <v>28</v>
      </c>
      <c r="D814" s="80" t="s">
        <v>28</v>
      </c>
      <c r="E814" s="15">
        <v>4</v>
      </c>
      <c r="F814" s="78" t="s">
        <v>419</v>
      </c>
      <c r="G814" s="171" t="e">
        <f>---------CONSIGNEE</f>
        <v>#NAME?</v>
      </c>
      <c r="H814" s="73"/>
      <c r="I814" s="73" t="s">
        <v>2089</v>
      </c>
      <c r="J814" s="73" t="s">
        <v>422</v>
      </c>
      <c r="K814" s="87" t="s">
        <v>851</v>
      </c>
      <c r="L814" s="87"/>
      <c r="M814" s="83"/>
      <c r="N814" s="68" t="s">
        <v>32</v>
      </c>
      <c r="O814" s="92" t="s">
        <v>32</v>
      </c>
      <c r="P814" s="68" t="s">
        <v>66</v>
      </c>
      <c r="Q814" s="92" t="s">
        <v>66</v>
      </c>
      <c r="R814" s="68"/>
      <c r="S814" s="92"/>
      <c r="T814" s="68"/>
      <c r="U814" s="92"/>
      <c r="V814" s="68" t="s">
        <v>852</v>
      </c>
      <c r="W814" s="92" t="s">
        <v>853</v>
      </c>
      <c r="X814" s="17" t="s">
        <v>405</v>
      </c>
      <c r="Y814" s="17" t="s">
        <v>37</v>
      </c>
      <c r="Z814" s="17" t="s">
        <v>147</v>
      </c>
      <c r="AA814" s="17" t="s">
        <v>854</v>
      </c>
    </row>
    <row r="815" spans="1:27" ht="60" customHeight="1" x14ac:dyDescent="0.2">
      <c r="A815" s="20" t="s">
        <v>26</v>
      </c>
      <c r="B815" s="41" t="s">
        <v>1852</v>
      </c>
      <c r="C815" s="32" t="s">
        <v>28</v>
      </c>
      <c r="D815" s="80" t="s">
        <v>28</v>
      </c>
      <c r="E815" s="15">
        <v>4</v>
      </c>
      <c r="F815" s="78" t="s">
        <v>427</v>
      </c>
      <c r="G815" s="126" t="e">
        <f>---------CONSIGNEE</f>
        <v>#NAME?</v>
      </c>
      <c r="H815" s="73" t="s">
        <v>240</v>
      </c>
      <c r="I815" s="73" t="s">
        <v>2090</v>
      </c>
      <c r="J815" s="73" t="s">
        <v>429</v>
      </c>
      <c r="K815" s="87" t="s">
        <v>851</v>
      </c>
      <c r="L815" s="87" t="s">
        <v>243</v>
      </c>
      <c r="M815" s="83" t="s">
        <v>2091</v>
      </c>
      <c r="N815" s="68"/>
      <c r="O815" s="92"/>
      <c r="P815" s="96" t="s">
        <v>103</v>
      </c>
      <c r="Q815" s="92" t="s">
        <v>103</v>
      </c>
      <c r="R815" s="68" t="s">
        <v>244</v>
      </c>
      <c r="S815" s="92" t="s">
        <v>244</v>
      </c>
      <c r="T815" s="68"/>
      <c r="U815" s="92"/>
      <c r="V815" s="68" t="s">
        <v>430</v>
      </c>
      <c r="W815" s="92"/>
      <c r="X815" s="17" t="s">
        <v>36</v>
      </c>
      <c r="Y815" s="17" t="s">
        <v>229</v>
      </c>
      <c r="Z815" s="17" t="s">
        <v>229</v>
      </c>
      <c r="AA815" s="17" t="s">
        <v>856</v>
      </c>
    </row>
    <row r="816" spans="1:27" ht="60" customHeight="1" x14ac:dyDescent="0.2">
      <c r="A816" s="20" t="s">
        <v>26</v>
      </c>
      <c r="B816" s="41" t="s">
        <v>1852</v>
      </c>
      <c r="C816" s="32" t="s">
        <v>28</v>
      </c>
      <c r="D816" s="80" t="s">
        <v>28</v>
      </c>
      <c r="E816" s="15">
        <v>4</v>
      </c>
      <c r="F816" s="78" t="s">
        <v>419</v>
      </c>
      <c r="G816" s="126" t="e">
        <f>---------CONSIGNEE</f>
        <v>#NAME?</v>
      </c>
      <c r="H816" s="73" t="s">
        <v>255</v>
      </c>
      <c r="I816" s="73" t="s">
        <v>2092</v>
      </c>
      <c r="J816" s="73" t="s">
        <v>433</v>
      </c>
      <c r="K816" s="87" t="s">
        <v>851</v>
      </c>
      <c r="L816" s="87" t="s">
        <v>255</v>
      </c>
      <c r="M816" s="83" t="s">
        <v>2093</v>
      </c>
      <c r="N816" s="68"/>
      <c r="O816" s="92"/>
      <c r="P816" s="68" t="s">
        <v>33</v>
      </c>
      <c r="Q816" s="92" t="s">
        <v>33</v>
      </c>
      <c r="R816" s="68" t="s">
        <v>258</v>
      </c>
      <c r="S816" s="92" t="s">
        <v>68</v>
      </c>
      <c r="T816" s="68"/>
      <c r="U816" s="92"/>
      <c r="V816" s="68" t="s">
        <v>259</v>
      </c>
      <c r="W816" s="92"/>
      <c r="X816" s="17" t="s">
        <v>46</v>
      </c>
      <c r="Y816" s="17" t="s">
        <v>37</v>
      </c>
      <c r="Z816" s="17" t="s">
        <v>260</v>
      </c>
      <c r="AA816" s="17"/>
    </row>
    <row r="817" spans="1:27" ht="60" customHeight="1" x14ac:dyDescent="0.2">
      <c r="A817" s="20" t="s">
        <v>26</v>
      </c>
      <c r="B817" s="41" t="s">
        <v>1852</v>
      </c>
      <c r="C817" s="32" t="s">
        <v>28</v>
      </c>
      <c r="D817" s="80" t="s">
        <v>28</v>
      </c>
      <c r="E817" s="15">
        <v>5</v>
      </c>
      <c r="F817" s="78"/>
      <c r="G817" s="171" t="e">
        <f>------------ADDRESS</f>
        <v>#NAME?</v>
      </c>
      <c r="H817" s="73"/>
      <c r="I817" s="73" t="s">
        <v>2094</v>
      </c>
      <c r="J817" s="73" t="s">
        <v>263</v>
      </c>
      <c r="K817" s="87"/>
      <c r="L817" s="87"/>
      <c r="M817" s="83"/>
      <c r="N817" s="68" t="s">
        <v>32</v>
      </c>
      <c r="O817" s="92"/>
      <c r="P817" s="68" t="s">
        <v>33</v>
      </c>
      <c r="Q817" s="92"/>
      <c r="R817" s="68"/>
      <c r="S817" s="92"/>
      <c r="T817" s="68"/>
      <c r="U817" s="92"/>
      <c r="V817" s="68"/>
      <c r="W817" s="92"/>
      <c r="X817" s="17" t="s">
        <v>115</v>
      </c>
      <c r="Y817" s="17" t="s">
        <v>264</v>
      </c>
      <c r="Z817" s="17" t="s">
        <v>264</v>
      </c>
      <c r="AA817" s="17"/>
    </row>
    <row r="818" spans="1:27" ht="60" customHeight="1" x14ac:dyDescent="0.2">
      <c r="A818" s="20" t="s">
        <v>26</v>
      </c>
      <c r="B818" s="41" t="s">
        <v>1852</v>
      </c>
      <c r="C818" s="32" t="s">
        <v>28</v>
      </c>
      <c r="D818" s="80" t="s">
        <v>28</v>
      </c>
      <c r="E818" s="15">
        <v>5</v>
      </c>
      <c r="F818" s="78" t="s">
        <v>419</v>
      </c>
      <c r="G818" s="126" t="e">
        <f>------------ADDRESS</f>
        <v>#NAME?</v>
      </c>
      <c r="H818" s="73" t="s">
        <v>265</v>
      </c>
      <c r="I818" s="73" t="s">
        <v>2095</v>
      </c>
      <c r="J818" s="73" t="s">
        <v>267</v>
      </c>
      <c r="K818" s="87" t="s">
        <v>851</v>
      </c>
      <c r="L818" s="87" t="s">
        <v>265</v>
      </c>
      <c r="M818" s="83" t="s">
        <v>2096</v>
      </c>
      <c r="N818" s="68"/>
      <c r="O818" s="92"/>
      <c r="P818" s="68" t="s">
        <v>33</v>
      </c>
      <c r="Q818" s="92" t="s">
        <v>33</v>
      </c>
      <c r="R818" s="68" t="s">
        <v>258</v>
      </c>
      <c r="S818" s="92" t="s">
        <v>68</v>
      </c>
      <c r="T818" s="68"/>
      <c r="U818" s="92"/>
      <c r="V818" s="68" t="s">
        <v>259</v>
      </c>
      <c r="W818" s="92"/>
      <c r="X818" s="17" t="s">
        <v>46</v>
      </c>
      <c r="Y818" s="17" t="s">
        <v>37</v>
      </c>
      <c r="Z818" s="17" t="s">
        <v>268</v>
      </c>
      <c r="AA818" s="17"/>
    </row>
    <row r="819" spans="1:27" ht="60" customHeight="1" x14ac:dyDescent="0.2">
      <c r="A819" s="20" t="s">
        <v>26</v>
      </c>
      <c r="B819" s="41" t="s">
        <v>1852</v>
      </c>
      <c r="C819" s="32" t="s">
        <v>28</v>
      </c>
      <c r="D819" s="80" t="s">
        <v>28</v>
      </c>
      <c r="E819" s="15">
        <v>5</v>
      </c>
      <c r="F819" s="78" t="s">
        <v>419</v>
      </c>
      <c r="G819" s="126" t="e">
        <f>------------ADDRESS</f>
        <v>#NAME?</v>
      </c>
      <c r="H819" s="73" t="s">
        <v>269</v>
      </c>
      <c r="I819" s="73" t="s">
        <v>2097</v>
      </c>
      <c r="J819" s="73" t="s">
        <v>271</v>
      </c>
      <c r="K819" s="87" t="s">
        <v>851</v>
      </c>
      <c r="L819" s="87" t="s">
        <v>862</v>
      </c>
      <c r="M819" s="83" t="s">
        <v>2098</v>
      </c>
      <c r="N819" s="68"/>
      <c r="O819" s="92"/>
      <c r="P819" s="68" t="s">
        <v>66</v>
      </c>
      <c r="Q819" s="92" t="s">
        <v>33</v>
      </c>
      <c r="R819" s="68" t="s">
        <v>244</v>
      </c>
      <c r="S819" s="92" t="s">
        <v>244</v>
      </c>
      <c r="T819" s="68"/>
      <c r="U819" s="92"/>
      <c r="V819" s="68" t="s">
        <v>273</v>
      </c>
      <c r="W819" s="92"/>
      <c r="X819" s="17" t="s">
        <v>46</v>
      </c>
      <c r="Y819" s="17" t="s">
        <v>37</v>
      </c>
      <c r="Z819" s="17" t="s">
        <v>274</v>
      </c>
      <c r="AA819" s="17" t="s">
        <v>275</v>
      </c>
    </row>
    <row r="820" spans="1:27" ht="60" customHeight="1" x14ac:dyDescent="0.2">
      <c r="A820" s="20" t="s">
        <v>26</v>
      </c>
      <c r="B820" s="41" t="s">
        <v>1852</v>
      </c>
      <c r="C820" s="32" t="s">
        <v>28</v>
      </c>
      <c r="D820" s="80" t="s">
        <v>28</v>
      </c>
      <c r="E820" s="15">
        <v>5</v>
      </c>
      <c r="F820" s="78" t="s">
        <v>419</v>
      </c>
      <c r="G820" s="126" t="e">
        <f>------------ADDRESS</f>
        <v>#NAME?</v>
      </c>
      <c r="H820" s="73" t="s">
        <v>276</v>
      </c>
      <c r="I820" s="73" t="s">
        <v>2099</v>
      </c>
      <c r="J820" s="73" t="s">
        <v>278</v>
      </c>
      <c r="K820" s="87" t="s">
        <v>851</v>
      </c>
      <c r="L820" s="87" t="s">
        <v>276</v>
      </c>
      <c r="M820" s="83" t="s">
        <v>2100</v>
      </c>
      <c r="N820" s="68"/>
      <c r="O820" s="92"/>
      <c r="P820" s="68" t="s">
        <v>33</v>
      </c>
      <c r="Q820" s="92" t="s">
        <v>33</v>
      </c>
      <c r="R820" s="68" t="s">
        <v>68</v>
      </c>
      <c r="S820" s="92" t="s">
        <v>68</v>
      </c>
      <c r="T820" s="68"/>
      <c r="U820" s="92"/>
      <c r="V820" s="68"/>
      <c r="W820" s="92"/>
      <c r="X820" s="17" t="s">
        <v>36</v>
      </c>
      <c r="Y820" s="17" t="s">
        <v>37</v>
      </c>
      <c r="Z820" s="17" t="s">
        <v>38</v>
      </c>
      <c r="AA820" s="17"/>
    </row>
    <row r="821" spans="1:27" ht="60" customHeight="1" x14ac:dyDescent="0.2">
      <c r="A821" s="20" t="s">
        <v>26</v>
      </c>
      <c r="B821" s="41" t="s">
        <v>1852</v>
      </c>
      <c r="C821" s="32" t="s">
        <v>28</v>
      </c>
      <c r="D821" s="80" t="s">
        <v>28</v>
      </c>
      <c r="E821" s="15">
        <v>5</v>
      </c>
      <c r="F821" s="78" t="s">
        <v>419</v>
      </c>
      <c r="G821" s="126" t="e">
        <f>------------ADDRESS</f>
        <v>#NAME?</v>
      </c>
      <c r="H821" s="73" t="s">
        <v>279</v>
      </c>
      <c r="I821" s="73" t="s">
        <v>2101</v>
      </c>
      <c r="J821" s="73" t="s">
        <v>281</v>
      </c>
      <c r="K821" s="87" t="s">
        <v>851</v>
      </c>
      <c r="L821" s="87" t="s">
        <v>282</v>
      </c>
      <c r="M821" s="83" t="s">
        <v>2102</v>
      </c>
      <c r="N821" s="68"/>
      <c r="O821" s="92"/>
      <c r="P821" s="68" t="s">
        <v>33</v>
      </c>
      <c r="Q821" s="92" t="s">
        <v>33</v>
      </c>
      <c r="R821" s="68" t="s">
        <v>94</v>
      </c>
      <c r="S821" s="92" t="s">
        <v>94</v>
      </c>
      <c r="T821" s="68" t="s">
        <v>95</v>
      </c>
      <c r="U821" s="92" t="s">
        <v>95</v>
      </c>
      <c r="V821" s="68"/>
      <c r="W821" s="92"/>
      <c r="X821" s="17" t="s">
        <v>36</v>
      </c>
      <c r="Y821" s="17" t="s">
        <v>37</v>
      </c>
      <c r="Z821" s="17" t="s">
        <v>38</v>
      </c>
      <c r="AA821" s="17"/>
    </row>
    <row r="822" spans="1:27" ht="60" customHeight="1" x14ac:dyDescent="0.2">
      <c r="A822" s="20" t="s">
        <v>26</v>
      </c>
      <c r="B822" s="41" t="s">
        <v>1852</v>
      </c>
      <c r="C822" s="32" t="s">
        <v>28</v>
      </c>
      <c r="D822" s="80" t="s">
        <v>28</v>
      </c>
      <c r="E822" s="15">
        <v>4</v>
      </c>
      <c r="F822" s="78" t="s">
        <v>440</v>
      </c>
      <c r="G822" s="171" t="e">
        <f>---------ADDITIONAL SUPPLY CHAIN ACTOR</f>
        <v>#NAME?</v>
      </c>
      <c r="H822" s="73"/>
      <c r="I822" s="73" t="s">
        <v>2103</v>
      </c>
      <c r="J822" s="73" t="s">
        <v>443</v>
      </c>
      <c r="K822" s="87"/>
      <c r="L822" s="87"/>
      <c r="M822" s="83"/>
      <c r="N822" s="68" t="s">
        <v>444</v>
      </c>
      <c r="O822" s="92"/>
      <c r="P822" s="68" t="s">
        <v>66</v>
      </c>
      <c r="Q822" s="92"/>
      <c r="R822" s="68"/>
      <c r="S822" s="92"/>
      <c r="T822" s="68"/>
      <c r="U822" s="92"/>
      <c r="V822" s="68" t="s">
        <v>445</v>
      </c>
      <c r="W822" s="92"/>
      <c r="X822" s="17" t="s">
        <v>115</v>
      </c>
      <c r="Y822" s="17" t="s">
        <v>229</v>
      </c>
      <c r="Z822" s="17" t="s">
        <v>229</v>
      </c>
      <c r="AA822" s="17" t="s">
        <v>867</v>
      </c>
    </row>
    <row r="823" spans="1:27" ht="60" customHeight="1" x14ac:dyDescent="0.2">
      <c r="A823" s="20" t="s">
        <v>26</v>
      </c>
      <c r="B823" s="41" t="s">
        <v>1852</v>
      </c>
      <c r="C823" s="32" t="s">
        <v>28</v>
      </c>
      <c r="D823" s="80" t="s">
        <v>28</v>
      </c>
      <c r="E823" s="15">
        <v>4</v>
      </c>
      <c r="F823" s="78" t="s">
        <v>205</v>
      </c>
      <c r="G823" s="126" t="e">
        <f>---------ADDITIONAL SUPPLY CHAIN ACTOR</f>
        <v>#NAME?</v>
      </c>
      <c r="H823" s="73" t="s">
        <v>206</v>
      </c>
      <c r="I823" s="73" t="s">
        <v>2104</v>
      </c>
      <c r="J823" s="73" t="s">
        <v>449</v>
      </c>
      <c r="K823" s="87"/>
      <c r="L823" s="87"/>
      <c r="M823" s="83"/>
      <c r="N823" s="68"/>
      <c r="O823" s="92"/>
      <c r="P823" s="68" t="s">
        <v>33</v>
      </c>
      <c r="Q823" s="92"/>
      <c r="R823" s="68" t="s">
        <v>146</v>
      </c>
      <c r="S823" s="92"/>
      <c r="T823" s="68"/>
      <c r="U823" s="92"/>
      <c r="V823" s="68" t="s">
        <v>209</v>
      </c>
      <c r="W823" s="92"/>
      <c r="X823" s="17" t="s">
        <v>115</v>
      </c>
      <c r="Y823" s="17" t="s">
        <v>229</v>
      </c>
      <c r="Z823" s="17" t="s">
        <v>229</v>
      </c>
      <c r="AA823" s="17" t="s">
        <v>211</v>
      </c>
    </row>
    <row r="824" spans="1:27" ht="60" customHeight="1" x14ac:dyDescent="0.2">
      <c r="A824" s="20" t="s">
        <v>26</v>
      </c>
      <c r="B824" s="41" t="s">
        <v>1852</v>
      </c>
      <c r="C824" s="32" t="s">
        <v>28</v>
      </c>
      <c r="D824" s="80" t="s">
        <v>28</v>
      </c>
      <c r="E824" s="15">
        <v>4</v>
      </c>
      <c r="F824" s="78" t="s">
        <v>440</v>
      </c>
      <c r="G824" s="126" t="e">
        <f>---------ADDITIONAL SUPPLY CHAIN ACTOR</f>
        <v>#NAME?</v>
      </c>
      <c r="H824" s="73" t="s">
        <v>450</v>
      </c>
      <c r="I824" s="73" t="s">
        <v>2105</v>
      </c>
      <c r="J824" s="73" t="s">
        <v>452</v>
      </c>
      <c r="K824" s="87"/>
      <c r="L824" s="87"/>
      <c r="M824" s="83"/>
      <c r="N824" s="68"/>
      <c r="O824" s="92"/>
      <c r="P824" s="68" t="s">
        <v>33</v>
      </c>
      <c r="Q824" s="92"/>
      <c r="R824" s="68" t="s">
        <v>453</v>
      </c>
      <c r="S824" s="92"/>
      <c r="T824" s="68" t="s">
        <v>454</v>
      </c>
      <c r="U824" s="92"/>
      <c r="V824" s="68"/>
      <c r="W824" s="92"/>
      <c r="X824" s="17" t="s">
        <v>115</v>
      </c>
      <c r="Y824" s="17" t="s">
        <v>229</v>
      </c>
      <c r="Z824" s="17" t="s">
        <v>229</v>
      </c>
      <c r="AA824" s="17" t="s">
        <v>455</v>
      </c>
    </row>
    <row r="825" spans="1:27" ht="60" customHeight="1" x14ac:dyDescent="0.2">
      <c r="A825" s="20" t="s">
        <v>26</v>
      </c>
      <c r="B825" s="41" t="s">
        <v>1852</v>
      </c>
      <c r="C825" s="32" t="s">
        <v>28</v>
      </c>
      <c r="D825" s="80" t="s">
        <v>28</v>
      </c>
      <c r="E825" s="15">
        <v>4</v>
      </c>
      <c r="F825" s="78" t="s">
        <v>440</v>
      </c>
      <c r="G825" s="126" t="e">
        <f>---------ADDITIONAL SUPPLY CHAIN ACTOR</f>
        <v>#NAME?</v>
      </c>
      <c r="H825" s="73" t="s">
        <v>240</v>
      </c>
      <c r="I825" s="73" t="s">
        <v>2106</v>
      </c>
      <c r="J825" s="73" t="s">
        <v>457</v>
      </c>
      <c r="K825" s="87"/>
      <c r="L825" s="87"/>
      <c r="M825" s="83"/>
      <c r="N825" s="68"/>
      <c r="O825" s="92"/>
      <c r="P825" s="68" t="s">
        <v>33</v>
      </c>
      <c r="Q825" s="92"/>
      <c r="R825" s="68" t="s">
        <v>244</v>
      </c>
      <c r="S825" s="92"/>
      <c r="T825" s="68"/>
      <c r="U825" s="92"/>
      <c r="V825" s="68" t="s">
        <v>380</v>
      </c>
      <c r="W825" s="92"/>
      <c r="X825" s="17" t="s">
        <v>115</v>
      </c>
      <c r="Y825" s="17" t="s">
        <v>229</v>
      </c>
      <c r="Z825" s="17" t="s">
        <v>229</v>
      </c>
      <c r="AA825" s="17" t="s">
        <v>458</v>
      </c>
    </row>
    <row r="826" spans="1:27" ht="60" customHeight="1" x14ac:dyDescent="0.2">
      <c r="A826" s="20" t="s">
        <v>26</v>
      </c>
      <c r="B826" s="41" t="s">
        <v>1852</v>
      </c>
      <c r="C826" s="32" t="s">
        <v>28</v>
      </c>
      <c r="D826" s="80" t="s">
        <v>28</v>
      </c>
      <c r="E826" s="15">
        <v>4</v>
      </c>
      <c r="F826" s="78"/>
      <c r="G826" s="171" t="e">
        <f>---------COMMODITY</f>
        <v>#NAME?</v>
      </c>
      <c r="H826" s="73"/>
      <c r="I826" s="73" t="s">
        <v>2107</v>
      </c>
      <c r="J826" s="73" t="s">
        <v>873</v>
      </c>
      <c r="K826" s="87"/>
      <c r="L826" s="87"/>
      <c r="M826" s="83"/>
      <c r="N826" s="68" t="s">
        <v>32</v>
      </c>
      <c r="O826" s="92"/>
      <c r="P826" s="68" t="s">
        <v>33</v>
      </c>
      <c r="Q826" s="92"/>
      <c r="R826" s="68"/>
      <c r="S826" s="92"/>
      <c r="T826" s="68"/>
      <c r="U826" s="92"/>
      <c r="V826" s="68"/>
      <c r="W826" s="92"/>
      <c r="X826" s="17" t="s">
        <v>115</v>
      </c>
      <c r="Y826" s="17" t="s">
        <v>874</v>
      </c>
      <c r="Z826" s="17" t="s">
        <v>264</v>
      </c>
      <c r="AA826" s="17" t="s">
        <v>875</v>
      </c>
    </row>
    <row r="827" spans="1:27" ht="60" customHeight="1" x14ac:dyDescent="0.2">
      <c r="A827" s="20" t="s">
        <v>26</v>
      </c>
      <c r="B827" s="41" t="s">
        <v>1852</v>
      </c>
      <c r="C827" s="32" t="s">
        <v>28</v>
      </c>
      <c r="D827" s="80" t="s">
        <v>28</v>
      </c>
      <c r="E827" s="15">
        <v>4</v>
      </c>
      <c r="F827" s="78" t="s">
        <v>876</v>
      </c>
      <c r="G827" s="126" t="e">
        <f>---------COMMODITY</f>
        <v>#NAME?</v>
      </c>
      <c r="H827" s="73" t="s">
        <v>877</v>
      </c>
      <c r="I827" s="73" t="s">
        <v>2108</v>
      </c>
      <c r="J827" s="73" t="s">
        <v>879</v>
      </c>
      <c r="K827" s="87" t="s">
        <v>821</v>
      </c>
      <c r="L827" s="87" t="s">
        <v>880</v>
      </c>
      <c r="M827" s="83" t="s">
        <v>2109</v>
      </c>
      <c r="N827" s="68"/>
      <c r="O827" s="92"/>
      <c r="P827" s="68" t="s">
        <v>33</v>
      </c>
      <c r="Q827" s="92" t="s">
        <v>33</v>
      </c>
      <c r="R827" s="68" t="s">
        <v>305</v>
      </c>
      <c r="S827" s="92" t="s">
        <v>881</v>
      </c>
      <c r="T827" s="68"/>
      <c r="U827" s="92"/>
      <c r="V827" s="68" t="s">
        <v>882</v>
      </c>
      <c r="W827" s="92"/>
      <c r="X827" s="17" t="s">
        <v>46</v>
      </c>
      <c r="Y827" s="17" t="s">
        <v>37</v>
      </c>
      <c r="Z827" s="17" t="s">
        <v>883</v>
      </c>
      <c r="AA827" s="17"/>
    </row>
    <row r="828" spans="1:27" ht="60" customHeight="1" x14ac:dyDescent="0.2">
      <c r="A828" s="20" t="s">
        <v>26</v>
      </c>
      <c r="B828" s="41" t="s">
        <v>1852</v>
      </c>
      <c r="C828" s="32" t="s">
        <v>28</v>
      </c>
      <c r="D828" s="80" t="s">
        <v>28</v>
      </c>
      <c r="E828" s="15">
        <v>4</v>
      </c>
      <c r="F828" s="78" t="s">
        <v>884</v>
      </c>
      <c r="G828" s="126" t="e">
        <f>---------COMMODITY</f>
        <v>#NAME?</v>
      </c>
      <c r="H828" s="73" t="s">
        <v>885</v>
      </c>
      <c r="I828" s="73" t="s">
        <v>2110</v>
      </c>
      <c r="J828" s="73" t="s">
        <v>887</v>
      </c>
      <c r="K828" s="87"/>
      <c r="L828" s="87"/>
      <c r="M828" s="83"/>
      <c r="N828" s="68"/>
      <c r="O828" s="92"/>
      <c r="P828" s="68" t="s">
        <v>103</v>
      </c>
      <c r="Q828" s="92"/>
      <c r="R828" s="68" t="s">
        <v>888</v>
      </c>
      <c r="S828" s="92"/>
      <c r="T828" s="68" t="s">
        <v>889</v>
      </c>
      <c r="U828" s="92"/>
      <c r="V828" s="68" t="s">
        <v>890</v>
      </c>
      <c r="W828" s="92"/>
      <c r="X828" s="17" t="s">
        <v>115</v>
      </c>
      <c r="Y828" s="17" t="s">
        <v>306</v>
      </c>
      <c r="Z828" s="17" t="s">
        <v>307</v>
      </c>
      <c r="AA828" s="17" t="s">
        <v>891</v>
      </c>
    </row>
    <row r="829" spans="1:27" ht="60" customHeight="1" x14ac:dyDescent="0.2">
      <c r="A829" s="20" t="s">
        <v>26</v>
      </c>
      <c r="B829" s="41" t="s">
        <v>1852</v>
      </c>
      <c r="C829" s="32" t="s">
        <v>28</v>
      </c>
      <c r="D829" s="80" t="s">
        <v>28</v>
      </c>
      <c r="E829" s="15">
        <v>5</v>
      </c>
      <c r="F829" s="78"/>
      <c r="G829" s="171" t="e">
        <f>------------COMMODITY CODE</f>
        <v>#NAME?</v>
      </c>
      <c r="H829" s="73"/>
      <c r="I829" s="73" t="s">
        <v>2111</v>
      </c>
      <c r="J829" s="73" t="s">
        <v>894</v>
      </c>
      <c r="K829" s="87"/>
      <c r="L829" s="87"/>
      <c r="M829" s="83"/>
      <c r="N829" s="68" t="s">
        <v>32</v>
      </c>
      <c r="O829" s="92"/>
      <c r="P829" s="68" t="s">
        <v>103</v>
      </c>
      <c r="Q829" s="92"/>
      <c r="R829" s="68"/>
      <c r="S829" s="92"/>
      <c r="T829" s="68"/>
      <c r="U829" s="92"/>
      <c r="V829" s="68"/>
      <c r="W829" s="92"/>
      <c r="X829" s="17" t="s">
        <v>115</v>
      </c>
      <c r="Y829" s="17" t="s">
        <v>264</v>
      </c>
      <c r="Z829" s="17" t="s">
        <v>264</v>
      </c>
      <c r="AA829" s="17" t="s">
        <v>896</v>
      </c>
    </row>
    <row r="830" spans="1:27" ht="60" customHeight="1" x14ac:dyDescent="0.2">
      <c r="A830" s="20" t="s">
        <v>26</v>
      </c>
      <c r="B830" s="41" t="s">
        <v>1852</v>
      </c>
      <c r="C830" s="32" t="s">
        <v>28</v>
      </c>
      <c r="D830" s="80" t="s">
        <v>28</v>
      </c>
      <c r="E830" s="15">
        <v>5</v>
      </c>
      <c r="F830" s="78"/>
      <c r="G830" s="126" t="e">
        <f>------------COMMODITY CODE</f>
        <v>#NAME?</v>
      </c>
      <c r="H830" s="97" t="s">
        <v>897</v>
      </c>
      <c r="I830" s="73" t="s">
        <v>2112</v>
      </c>
      <c r="J830" s="73" t="s">
        <v>899</v>
      </c>
      <c r="K830" s="87" t="s">
        <v>821</v>
      </c>
      <c r="L830" s="87" t="s">
        <v>900</v>
      </c>
      <c r="M830" s="83" t="s">
        <v>2113</v>
      </c>
      <c r="N830" s="68"/>
      <c r="O830" s="92"/>
      <c r="P830" s="68" t="s">
        <v>33</v>
      </c>
      <c r="Q830" s="92" t="s">
        <v>66</v>
      </c>
      <c r="R830" s="68" t="s">
        <v>901</v>
      </c>
      <c r="S830" s="92" t="s">
        <v>902</v>
      </c>
      <c r="T830" s="68" t="s">
        <v>903</v>
      </c>
      <c r="U830" s="92" t="s">
        <v>2114</v>
      </c>
      <c r="V830" s="68"/>
      <c r="W830" s="92" t="s">
        <v>904</v>
      </c>
      <c r="X830" s="17" t="s">
        <v>46</v>
      </c>
      <c r="Y830" s="17" t="s">
        <v>1458</v>
      </c>
      <c r="Z830" s="17" t="s">
        <v>914</v>
      </c>
      <c r="AA830" s="17" t="s">
        <v>907</v>
      </c>
    </row>
    <row r="831" spans="1:27" ht="60" customHeight="1" x14ac:dyDescent="0.2">
      <c r="A831" s="20" t="s">
        <v>26</v>
      </c>
      <c r="B831" s="41" t="s">
        <v>1852</v>
      </c>
      <c r="C831" s="32" t="s">
        <v>28</v>
      </c>
      <c r="D831" s="80" t="s">
        <v>28</v>
      </c>
      <c r="E831" s="15">
        <v>5</v>
      </c>
      <c r="F831" s="78" t="s">
        <v>908</v>
      </c>
      <c r="G831" s="126" t="e">
        <f>------------COMMODITY CODE</f>
        <v>#NAME?</v>
      </c>
      <c r="H831" s="73" t="s">
        <v>909</v>
      </c>
      <c r="I831" s="73" t="s">
        <v>2115</v>
      </c>
      <c r="J831" s="73" t="s">
        <v>911</v>
      </c>
      <c r="K831" s="87" t="s">
        <v>821</v>
      </c>
      <c r="L831" s="87" t="s">
        <v>900</v>
      </c>
      <c r="M831" s="83" t="s">
        <v>2113</v>
      </c>
      <c r="N831" s="68"/>
      <c r="O831" s="92"/>
      <c r="P831" s="68" t="s">
        <v>103</v>
      </c>
      <c r="Q831" s="92" t="s">
        <v>66</v>
      </c>
      <c r="R831" s="68" t="s">
        <v>291</v>
      </c>
      <c r="S831" s="92" t="s">
        <v>902</v>
      </c>
      <c r="T831" s="68"/>
      <c r="U831" s="92"/>
      <c r="V831" s="68" t="s">
        <v>912</v>
      </c>
      <c r="W831" s="92" t="s">
        <v>904</v>
      </c>
      <c r="X831" s="17" t="s">
        <v>46</v>
      </c>
      <c r="Y831" s="17" t="s">
        <v>913</v>
      </c>
      <c r="Z831" s="17" t="s">
        <v>914</v>
      </c>
      <c r="AA831" s="17" t="s">
        <v>915</v>
      </c>
    </row>
    <row r="832" spans="1:27" ht="60" customHeight="1" x14ac:dyDescent="0.2">
      <c r="A832" s="20" t="s">
        <v>26</v>
      </c>
      <c r="B832" s="41" t="s">
        <v>1852</v>
      </c>
      <c r="C832" s="32" t="s">
        <v>28</v>
      </c>
      <c r="D832" s="80" t="s">
        <v>28</v>
      </c>
      <c r="E832" s="15">
        <v>5</v>
      </c>
      <c r="F832" s="78" t="s">
        <v>916</v>
      </c>
      <c r="G832" s="171" t="e">
        <f>------------DANGEROUS GOODS</f>
        <v>#NAME?</v>
      </c>
      <c r="H832" s="73"/>
      <c r="I832" s="73" t="s">
        <v>2116</v>
      </c>
      <c r="J832" s="73" t="s">
        <v>919</v>
      </c>
      <c r="K832" s="87"/>
      <c r="L832" s="87"/>
      <c r="M832" s="83"/>
      <c r="N832" s="68" t="s">
        <v>444</v>
      </c>
      <c r="O832" s="92"/>
      <c r="P832" s="68" t="s">
        <v>66</v>
      </c>
      <c r="Q832" s="92"/>
      <c r="R832" s="68"/>
      <c r="S832" s="92"/>
      <c r="T832" s="68"/>
      <c r="U832" s="92"/>
      <c r="V832" s="68" t="s">
        <v>920</v>
      </c>
      <c r="W832" s="92"/>
      <c r="X832" s="17" t="s">
        <v>115</v>
      </c>
      <c r="Y832" s="17" t="s">
        <v>264</v>
      </c>
      <c r="Z832" s="17" t="s">
        <v>264</v>
      </c>
      <c r="AA832" s="17" t="s">
        <v>921</v>
      </c>
    </row>
    <row r="833" spans="1:27" ht="60" customHeight="1" x14ac:dyDescent="0.2">
      <c r="A833" s="20" t="s">
        <v>26</v>
      </c>
      <c r="B833" s="41" t="s">
        <v>1852</v>
      </c>
      <c r="C833" s="32" t="s">
        <v>28</v>
      </c>
      <c r="D833" s="80" t="s">
        <v>28</v>
      </c>
      <c r="E833" s="15">
        <v>5</v>
      </c>
      <c r="F833" s="78" t="s">
        <v>205</v>
      </c>
      <c r="G833" s="126" t="e">
        <f>------------DANGEROUS GOODS</f>
        <v>#NAME?</v>
      </c>
      <c r="H833" s="73" t="s">
        <v>206</v>
      </c>
      <c r="I833" s="73" t="s">
        <v>2117</v>
      </c>
      <c r="J833" s="73" t="s">
        <v>923</v>
      </c>
      <c r="K833" s="87"/>
      <c r="L833" s="87"/>
      <c r="M833" s="83"/>
      <c r="N833" s="68"/>
      <c r="O833" s="92"/>
      <c r="P833" s="68" t="s">
        <v>33</v>
      </c>
      <c r="Q833" s="92"/>
      <c r="R833" s="68" t="s">
        <v>146</v>
      </c>
      <c r="S833" s="92"/>
      <c r="T833" s="68"/>
      <c r="U833" s="92"/>
      <c r="V833" s="68" t="s">
        <v>209</v>
      </c>
      <c r="W833" s="92"/>
      <c r="X833" s="17" t="s">
        <v>115</v>
      </c>
      <c r="Y833" s="17" t="s">
        <v>210</v>
      </c>
      <c r="Z833" s="17" t="s">
        <v>117</v>
      </c>
      <c r="AA833" s="17" t="s">
        <v>211</v>
      </c>
    </row>
    <row r="834" spans="1:27" ht="60" customHeight="1" x14ac:dyDescent="0.2">
      <c r="A834" s="20" t="s">
        <v>26</v>
      </c>
      <c r="B834" s="41" t="s">
        <v>1852</v>
      </c>
      <c r="C834" s="32" t="s">
        <v>28</v>
      </c>
      <c r="D834" s="80" t="s">
        <v>28</v>
      </c>
      <c r="E834" s="15">
        <v>5</v>
      </c>
      <c r="F834" s="78" t="s">
        <v>916</v>
      </c>
      <c r="G834" s="126" t="e">
        <f>------------DANGEROUS GOODS</f>
        <v>#NAME?</v>
      </c>
      <c r="H834" s="73" t="s">
        <v>924</v>
      </c>
      <c r="I834" s="73" t="s">
        <v>2118</v>
      </c>
      <c r="J834" s="73" t="s">
        <v>926</v>
      </c>
      <c r="K834" s="87" t="s">
        <v>821</v>
      </c>
      <c r="L834" s="87" t="s">
        <v>927</v>
      </c>
      <c r="M834" s="83" t="s">
        <v>2119</v>
      </c>
      <c r="N834" s="68"/>
      <c r="O834" s="92"/>
      <c r="P834" s="68" t="s">
        <v>33</v>
      </c>
      <c r="Q834" s="92" t="s">
        <v>103</v>
      </c>
      <c r="R834" s="68" t="s">
        <v>660</v>
      </c>
      <c r="S834" s="92" t="s">
        <v>660</v>
      </c>
      <c r="T834" s="68" t="s">
        <v>928</v>
      </c>
      <c r="U834" s="92" t="s">
        <v>928</v>
      </c>
      <c r="V834" s="68"/>
      <c r="W834" s="92" t="s">
        <v>929</v>
      </c>
      <c r="X834" s="17" t="s">
        <v>36</v>
      </c>
      <c r="Y834" s="17" t="s">
        <v>930</v>
      </c>
      <c r="Z834" s="17" t="s">
        <v>931</v>
      </c>
      <c r="AA834" s="17" t="s">
        <v>932</v>
      </c>
    </row>
    <row r="835" spans="1:27" ht="60" customHeight="1" x14ac:dyDescent="0.2">
      <c r="A835" s="20" t="s">
        <v>26</v>
      </c>
      <c r="B835" s="41" t="s">
        <v>1852</v>
      </c>
      <c r="C835" s="32" t="s">
        <v>28</v>
      </c>
      <c r="D835" s="80" t="s">
        <v>28</v>
      </c>
      <c r="E835" s="15">
        <v>5</v>
      </c>
      <c r="F835" s="78"/>
      <c r="G835" s="171" t="e">
        <f>------------GOODS MEASURE</f>
        <v>#NAME?</v>
      </c>
      <c r="H835" s="73"/>
      <c r="I835" s="73" t="s">
        <v>2120</v>
      </c>
      <c r="J835" s="73" t="s">
        <v>935</v>
      </c>
      <c r="K835" s="87"/>
      <c r="L835" s="87"/>
      <c r="M835" s="83"/>
      <c r="N835" s="68" t="s">
        <v>32</v>
      </c>
      <c r="O835" s="92"/>
      <c r="P835" s="68" t="s">
        <v>103</v>
      </c>
      <c r="Q835" s="92"/>
      <c r="R835" s="68"/>
      <c r="S835" s="92"/>
      <c r="T835" s="68"/>
      <c r="U835" s="92"/>
      <c r="V835" s="68"/>
      <c r="W835" s="92"/>
      <c r="X835" s="17" t="s">
        <v>115</v>
      </c>
      <c r="Y835" s="17" t="s">
        <v>264</v>
      </c>
      <c r="Z835" s="17" t="s">
        <v>264</v>
      </c>
      <c r="AA835" s="17"/>
    </row>
    <row r="836" spans="1:27" ht="60" customHeight="1" x14ac:dyDescent="0.2">
      <c r="A836" s="20" t="s">
        <v>26</v>
      </c>
      <c r="B836" s="41" t="s">
        <v>1852</v>
      </c>
      <c r="C836" s="32" t="s">
        <v>28</v>
      </c>
      <c r="D836" s="80" t="s">
        <v>28</v>
      </c>
      <c r="E836" s="15">
        <v>5</v>
      </c>
      <c r="F836" s="78" t="s">
        <v>729</v>
      </c>
      <c r="G836" s="126" t="e">
        <f>------------GOODS MEASURE</f>
        <v>#NAME?</v>
      </c>
      <c r="H836" s="73" t="s">
        <v>730</v>
      </c>
      <c r="I836" s="73" t="s">
        <v>2121</v>
      </c>
      <c r="J836" s="73" t="s">
        <v>937</v>
      </c>
      <c r="K836" s="87" t="s">
        <v>821</v>
      </c>
      <c r="L836" s="87" t="s">
        <v>938</v>
      </c>
      <c r="M836" s="83" t="s">
        <v>2122</v>
      </c>
      <c r="N836" s="68"/>
      <c r="O836" s="92"/>
      <c r="P836" s="68" t="s">
        <v>103</v>
      </c>
      <c r="Q836" s="92" t="s">
        <v>103</v>
      </c>
      <c r="R836" s="68" t="s">
        <v>166</v>
      </c>
      <c r="S836" s="92" t="s">
        <v>167</v>
      </c>
      <c r="T836" s="68"/>
      <c r="U836" s="92"/>
      <c r="V836" s="68" t="s">
        <v>939</v>
      </c>
      <c r="W836" s="92"/>
      <c r="X836" s="17" t="s">
        <v>46</v>
      </c>
      <c r="Y836" s="17" t="s">
        <v>37</v>
      </c>
      <c r="Z836" s="17" t="s">
        <v>940</v>
      </c>
      <c r="AA836" s="17" t="s">
        <v>941</v>
      </c>
    </row>
    <row r="837" spans="1:27" ht="60" customHeight="1" x14ac:dyDescent="0.2">
      <c r="A837" s="20" t="s">
        <v>26</v>
      </c>
      <c r="B837" s="41" t="s">
        <v>1852</v>
      </c>
      <c r="C837" s="32" t="s">
        <v>28</v>
      </c>
      <c r="D837" s="80" t="s">
        <v>28</v>
      </c>
      <c r="E837" s="15">
        <v>5</v>
      </c>
      <c r="F837" s="78" t="s">
        <v>942</v>
      </c>
      <c r="G837" s="126" t="e">
        <f>------------GOODS MEASURE</f>
        <v>#NAME?</v>
      </c>
      <c r="H837" s="73" t="s">
        <v>943</v>
      </c>
      <c r="I837" s="73" t="s">
        <v>2123</v>
      </c>
      <c r="J837" s="73" t="s">
        <v>945</v>
      </c>
      <c r="K837" s="87" t="s">
        <v>821</v>
      </c>
      <c r="L837" s="87" t="s">
        <v>943</v>
      </c>
      <c r="M837" s="83" t="s">
        <v>2124</v>
      </c>
      <c r="N837" s="68"/>
      <c r="O837" s="92"/>
      <c r="P837" s="68" t="s">
        <v>103</v>
      </c>
      <c r="Q837" s="92" t="s">
        <v>103</v>
      </c>
      <c r="R837" s="68" t="s">
        <v>166</v>
      </c>
      <c r="S837" s="92" t="s">
        <v>167</v>
      </c>
      <c r="T837" s="68"/>
      <c r="U837" s="92"/>
      <c r="V837" s="68" t="s">
        <v>946</v>
      </c>
      <c r="W837" s="92"/>
      <c r="X837" s="17" t="s">
        <v>46</v>
      </c>
      <c r="Y837" s="17" t="s">
        <v>37</v>
      </c>
      <c r="Z837" s="17" t="s">
        <v>940</v>
      </c>
      <c r="AA837" s="17" t="s">
        <v>947</v>
      </c>
    </row>
    <row r="838" spans="1:27" ht="60" customHeight="1" x14ac:dyDescent="0.2">
      <c r="A838" s="20" t="s">
        <v>26</v>
      </c>
      <c r="B838" s="41" t="s">
        <v>1852</v>
      </c>
      <c r="C838" s="32" t="s">
        <v>28</v>
      </c>
      <c r="D838" s="80" t="s">
        <v>28</v>
      </c>
      <c r="E838" s="15">
        <v>4</v>
      </c>
      <c r="F838" s="78"/>
      <c r="G838" s="171" t="e">
        <f>---------PACKAGING</f>
        <v>#NAME?</v>
      </c>
      <c r="H838" s="73"/>
      <c r="I838" s="73" t="s">
        <v>2125</v>
      </c>
      <c r="J838" s="73" t="s">
        <v>950</v>
      </c>
      <c r="K838" s="87" t="s">
        <v>951</v>
      </c>
      <c r="L838" s="87"/>
      <c r="M838" s="83"/>
      <c r="N838" s="68" t="s">
        <v>444</v>
      </c>
      <c r="O838" s="92" t="s">
        <v>444</v>
      </c>
      <c r="P838" s="68" t="s">
        <v>33</v>
      </c>
      <c r="Q838" s="92" t="s">
        <v>33</v>
      </c>
      <c r="R838" s="68"/>
      <c r="S838" s="92"/>
      <c r="T838" s="68"/>
      <c r="U838" s="92"/>
      <c r="V838" s="68"/>
      <c r="W838" s="92"/>
      <c r="X838" s="17" t="s">
        <v>36</v>
      </c>
      <c r="Y838" s="17" t="s">
        <v>37</v>
      </c>
      <c r="Z838" s="17" t="s">
        <v>147</v>
      </c>
      <c r="AA838" s="17" t="s">
        <v>952</v>
      </c>
    </row>
    <row r="839" spans="1:27" ht="60" customHeight="1" x14ac:dyDescent="0.2">
      <c r="A839" s="20" t="s">
        <v>26</v>
      </c>
      <c r="B839" s="41" t="s">
        <v>1852</v>
      </c>
      <c r="C839" s="32" t="s">
        <v>28</v>
      </c>
      <c r="D839" s="80" t="s">
        <v>28</v>
      </c>
      <c r="E839" s="15">
        <v>4</v>
      </c>
      <c r="F839" s="78" t="s">
        <v>205</v>
      </c>
      <c r="G839" s="126" t="e">
        <f>---------PACKAGING</f>
        <v>#NAME?</v>
      </c>
      <c r="H839" s="73" t="s">
        <v>206</v>
      </c>
      <c r="I839" s="73" t="s">
        <v>2126</v>
      </c>
      <c r="J839" s="73" t="s">
        <v>954</v>
      </c>
      <c r="K839" s="87"/>
      <c r="L839" s="87"/>
      <c r="M839" s="83"/>
      <c r="N839" s="68"/>
      <c r="O839" s="92"/>
      <c r="P839" s="68" t="s">
        <v>33</v>
      </c>
      <c r="Q839" s="92"/>
      <c r="R839" s="68" t="s">
        <v>146</v>
      </c>
      <c r="S839" s="92"/>
      <c r="T839" s="68"/>
      <c r="U839" s="92"/>
      <c r="V839" s="68" t="s">
        <v>209</v>
      </c>
      <c r="W839" s="92"/>
      <c r="X839" s="17" t="s">
        <v>115</v>
      </c>
      <c r="Y839" s="17" t="s">
        <v>210</v>
      </c>
      <c r="Z839" s="17" t="s">
        <v>117</v>
      </c>
      <c r="AA839" s="17" t="s">
        <v>211</v>
      </c>
    </row>
    <row r="840" spans="1:27" ht="60" customHeight="1" x14ac:dyDescent="0.2">
      <c r="A840" s="20" t="s">
        <v>26</v>
      </c>
      <c r="B840" s="41" t="s">
        <v>1852</v>
      </c>
      <c r="C840" s="32" t="s">
        <v>28</v>
      </c>
      <c r="D840" s="80" t="s">
        <v>28</v>
      </c>
      <c r="E840" s="15">
        <v>4</v>
      </c>
      <c r="F840" s="78" t="s">
        <v>955</v>
      </c>
      <c r="G840" s="126" t="e">
        <f>---------PACKAGING</f>
        <v>#NAME?</v>
      </c>
      <c r="H840" s="73" t="s">
        <v>956</v>
      </c>
      <c r="I840" s="73" t="s">
        <v>2127</v>
      </c>
      <c r="J840" s="73" t="s">
        <v>958</v>
      </c>
      <c r="K840" s="87" t="s">
        <v>951</v>
      </c>
      <c r="L840" s="87" t="s">
        <v>959</v>
      </c>
      <c r="M840" s="83" t="s">
        <v>2128</v>
      </c>
      <c r="N840" s="68"/>
      <c r="O840" s="92"/>
      <c r="P840" s="68" t="s">
        <v>33</v>
      </c>
      <c r="Q840" s="92" t="s">
        <v>33</v>
      </c>
      <c r="R840" s="68" t="s">
        <v>291</v>
      </c>
      <c r="S840" s="92" t="s">
        <v>389</v>
      </c>
      <c r="T840" s="68" t="s">
        <v>960</v>
      </c>
      <c r="U840" s="92" t="s">
        <v>960</v>
      </c>
      <c r="V840" s="68"/>
      <c r="W840" s="92"/>
      <c r="X840" s="17" t="s">
        <v>36</v>
      </c>
      <c r="Y840" s="17" t="s">
        <v>961</v>
      </c>
      <c r="Z840" s="17" t="s">
        <v>147</v>
      </c>
      <c r="AA840" s="17" t="s">
        <v>962</v>
      </c>
    </row>
    <row r="841" spans="1:27" ht="60" customHeight="1" x14ac:dyDescent="0.2">
      <c r="A841" s="20" t="s">
        <v>26</v>
      </c>
      <c r="B841" s="41" t="s">
        <v>1852</v>
      </c>
      <c r="C841" s="32" t="s">
        <v>28</v>
      </c>
      <c r="D841" s="80" t="s">
        <v>28</v>
      </c>
      <c r="E841" s="15">
        <v>4</v>
      </c>
      <c r="F841" s="78" t="s">
        <v>963</v>
      </c>
      <c r="G841" s="126" t="e">
        <f>---------PACKAGING</f>
        <v>#NAME?</v>
      </c>
      <c r="H841" s="73" t="s">
        <v>964</v>
      </c>
      <c r="I841" s="73" t="s">
        <v>2129</v>
      </c>
      <c r="J841" s="73" t="s">
        <v>966</v>
      </c>
      <c r="K841" s="87" t="s">
        <v>951</v>
      </c>
      <c r="L841" s="87" t="s">
        <v>967</v>
      </c>
      <c r="M841" s="83" t="s">
        <v>2130</v>
      </c>
      <c r="N841" s="68"/>
      <c r="O841" s="92"/>
      <c r="P841" s="68" t="s">
        <v>66</v>
      </c>
      <c r="Q841" s="92" t="s">
        <v>66</v>
      </c>
      <c r="R841" s="68" t="s">
        <v>153</v>
      </c>
      <c r="S841" s="92" t="s">
        <v>146</v>
      </c>
      <c r="T841" s="68"/>
      <c r="U841" s="92"/>
      <c r="V841" s="68" t="s">
        <v>968</v>
      </c>
      <c r="W841" s="92" t="s">
        <v>969</v>
      </c>
      <c r="X841" s="17" t="s">
        <v>46</v>
      </c>
      <c r="Y841" s="17" t="s">
        <v>37</v>
      </c>
      <c r="Z841" s="17" t="s">
        <v>970</v>
      </c>
      <c r="AA841" s="17"/>
    </row>
    <row r="842" spans="1:27" ht="60" customHeight="1" x14ac:dyDescent="0.2">
      <c r="A842" s="20" t="s">
        <v>26</v>
      </c>
      <c r="B842" s="41" t="s">
        <v>1852</v>
      </c>
      <c r="C842" s="32" t="s">
        <v>28</v>
      </c>
      <c r="D842" s="80" t="s">
        <v>28</v>
      </c>
      <c r="E842" s="15">
        <v>4</v>
      </c>
      <c r="F842" s="78" t="s">
        <v>971</v>
      </c>
      <c r="G842" s="126" t="e">
        <f>---------PACKAGING</f>
        <v>#NAME?</v>
      </c>
      <c r="H842" s="73" t="s">
        <v>972</v>
      </c>
      <c r="I842" s="73" t="s">
        <v>2131</v>
      </c>
      <c r="J842" s="73" t="s">
        <v>974</v>
      </c>
      <c r="K842" s="87" t="s">
        <v>951</v>
      </c>
      <c r="L842" s="87" t="s">
        <v>975</v>
      </c>
      <c r="M842" s="83" t="s">
        <v>2132</v>
      </c>
      <c r="N842" s="68"/>
      <c r="O842" s="92"/>
      <c r="P842" s="68" t="s">
        <v>66</v>
      </c>
      <c r="Q842" s="92" t="s">
        <v>66</v>
      </c>
      <c r="R842" s="68" t="s">
        <v>305</v>
      </c>
      <c r="S842" s="92" t="s">
        <v>976</v>
      </c>
      <c r="T842" s="68"/>
      <c r="U842" s="92"/>
      <c r="V842" s="68" t="s">
        <v>977</v>
      </c>
      <c r="W842" s="92" t="s">
        <v>978</v>
      </c>
      <c r="X842" s="17" t="s">
        <v>46</v>
      </c>
      <c r="Y842" s="17" t="s">
        <v>37</v>
      </c>
      <c r="Z842" s="17" t="s">
        <v>979</v>
      </c>
      <c r="AA842" s="17"/>
    </row>
    <row r="843" spans="1:27" ht="60" customHeight="1" x14ac:dyDescent="0.2">
      <c r="A843" s="20" t="s">
        <v>26</v>
      </c>
      <c r="B843" s="41" t="s">
        <v>1852</v>
      </c>
      <c r="C843" s="32" t="s">
        <v>28</v>
      </c>
      <c r="D843" s="80" t="s">
        <v>28</v>
      </c>
      <c r="E843" s="15">
        <v>4</v>
      </c>
      <c r="F843" s="78" t="s">
        <v>635</v>
      </c>
      <c r="G843" s="171" t="e">
        <f>---------ADDITIONAL INFORMATION</f>
        <v>#NAME?</v>
      </c>
      <c r="H843" s="73"/>
      <c r="I843" s="73" t="s">
        <v>2133</v>
      </c>
      <c r="J843" s="73" t="s">
        <v>638</v>
      </c>
      <c r="K843" s="87" t="s">
        <v>982</v>
      </c>
      <c r="L843" s="87"/>
      <c r="M843" s="83"/>
      <c r="N843" s="68" t="s">
        <v>444</v>
      </c>
      <c r="O843" s="92" t="s">
        <v>444</v>
      </c>
      <c r="P843" s="68" t="s">
        <v>103</v>
      </c>
      <c r="Q843" s="92" t="s">
        <v>103</v>
      </c>
      <c r="R843" s="68"/>
      <c r="S843" s="92"/>
      <c r="T843" s="68"/>
      <c r="U843" s="92"/>
      <c r="V843" s="68" t="s">
        <v>983</v>
      </c>
      <c r="W843" s="92"/>
      <c r="X843" s="17" t="s">
        <v>36</v>
      </c>
      <c r="Y843" s="17" t="s">
        <v>984</v>
      </c>
      <c r="Z843" s="17" t="s">
        <v>1481</v>
      </c>
      <c r="AA843" s="17" t="s">
        <v>2134</v>
      </c>
    </row>
    <row r="844" spans="1:27" ht="60" customHeight="1" x14ac:dyDescent="0.2">
      <c r="A844" s="20" t="s">
        <v>26</v>
      </c>
      <c r="B844" s="41" t="s">
        <v>1852</v>
      </c>
      <c r="C844" s="32" t="s">
        <v>28</v>
      </c>
      <c r="D844" s="80" t="s">
        <v>28</v>
      </c>
      <c r="E844" s="15">
        <v>4</v>
      </c>
      <c r="F844" s="78" t="s">
        <v>205</v>
      </c>
      <c r="G844" s="126" t="e">
        <f>---------ADDITIONAL INFORMATION</f>
        <v>#NAME?</v>
      </c>
      <c r="H844" s="73" t="s">
        <v>206</v>
      </c>
      <c r="I844" s="73" t="s">
        <v>2135</v>
      </c>
      <c r="J844" s="73" t="s">
        <v>642</v>
      </c>
      <c r="K844" s="87"/>
      <c r="L844" s="87"/>
      <c r="M844" s="83"/>
      <c r="N844" s="68"/>
      <c r="O844" s="92"/>
      <c r="P844" s="68" t="s">
        <v>33</v>
      </c>
      <c r="Q844" s="92"/>
      <c r="R844" s="68" t="s">
        <v>146</v>
      </c>
      <c r="S844" s="92"/>
      <c r="T844" s="68"/>
      <c r="U844" s="92"/>
      <c r="V844" s="68" t="s">
        <v>209</v>
      </c>
      <c r="W844" s="92"/>
      <c r="X844" s="17" t="s">
        <v>115</v>
      </c>
      <c r="Y844" s="17" t="s">
        <v>210</v>
      </c>
      <c r="Z844" s="17" t="s">
        <v>117</v>
      </c>
      <c r="AA844" s="17" t="s">
        <v>211</v>
      </c>
    </row>
    <row r="845" spans="1:27" ht="60" customHeight="1" x14ac:dyDescent="0.2">
      <c r="A845" s="20" t="s">
        <v>26</v>
      </c>
      <c r="B845" s="41" t="s">
        <v>1852</v>
      </c>
      <c r="C845" s="32" t="s">
        <v>28</v>
      </c>
      <c r="D845" s="80" t="s">
        <v>28</v>
      </c>
      <c r="E845" s="15">
        <v>4</v>
      </c>
      <c r="F845" s="78" t="s">
        <v>635</v>
      </c>
      <c r="G845" s="126" t="e">
        <f>---------ADDITIONAL INFORMATION</f>
        <v>#NAME?</v>
      </c>
      <c r="H845" s="73" t="s">
        <v>287</v>
      </c>
      <c r="I845" s="73" t="s">
        <v>2136</v>
      </c>
      <c r="J845" s="73" t="s">
        <v>644</v>
      </c>
      <c r="K845" s="87" t="s">
        <v>982</v>
      </c>
      <c r="L845" s="87" t="s">
        <v>988</v>
      </c>
      <c r="M845" s="83" t="s">
        <v>2137</v>
      </c>
      <c r="N845" s="68"/>
      <c r="O845" s="92"/>
      <c r="P845" s="68" t="s">
        <v>33</v>
      </c>
      <c r="Q845" s="92" t="s">
        <v>33</v>
      </c>
      <c r="R845" s="68" t="s">
        <v>645</v>
      </c>
      <c r="S845" s="92" t="s">
        <v>53</v>
      </c>
      <c r="T845" s="68" t="s">
        <v>646</v>
      </c>
      <c r="U845" s="92" t="s">
        <v>646</v>
      </c>
      <c r="V845" s="68"/>
      <c r="W845" s="92" t="s">
        <v>989</v>
      </c>
      <c r="X845" s="17" t="s">
        <v>36</v>
      </c>
      <c r="Y845" s="17" t="s">
        <v>990</v>
      </c>
      <c r="Z845" s="17" t="s">
        <v>991</v>
      </c>
      <c r="AA845" s="17" t="s">
        <v>647</v>
      </c>
    </row>
    <row r="846" spans="1:27" ht="60" customHeight="1" x14ac:dyDescent="0.2">
      <c r="A846" s="20" t="s">
        <v>26</v>
      </c>
      <c r="B846" s="41" t="s">
        <v>1852</v>
      </c>
      <c r="C846" s="32" t="s">
        <v>28</v>
      </c>
      <c r="D846" s="80" t="s">
        <v>28</v>
      </c>
      <c r="E846" s="15">
        <v>4</v>
      </c>
      <c r="F846" s="78" t="s">
        <v>635</v>
      </c>
      <c r="G846" s="126" t="e">
        <f>---------ADDITIONAL INFORMATION</f>
        <v>#NAME?</v>
      </c>
      <c r="H846" s="73" t="s">
        <v>302</v>
      </c>
      <c r="I846" s="73" t="s">
        <v>2138</v>
      </c>
      <c r="J846" s="73" t="s">
        <v>649</v>
      </c>
      <c r="K846" s="87"/>
      <c r="L846" s="87"/>
      <c r="M846" s="83"/>
      <c r="N846" s="68"/>
      <c r="O846" s="92"/>
      <c r="P846" s="68" t="s">
        <v>103</v>
      </c>
      <c r="Q846" s="92"/>
      <c r="R846" s="68" t="s">
        <v>305</v>
      </c>
      <c r="S846" s="92"/>
      <c r="T846" s="68"/>
      <c r="U846" s="92"/>
      <c r="V846" s="68"/>
      <c r="W846" s="92"/>
      <c r="X846" s="17" t="s">
        <v>115</v>
      </c>
      <c r="Y846" s="17" t="s">
        <v>306</v>
      </c>
      <c r="Z846" s="17" t="s">
        <v>307</v>
      </c>
      <c r="AA846" s="17" t="s">
        <v>993</v>
      </c>
    </row>
    <row r="847" spans="1:27" ht="60" customHeight="1" x14ac:dyDescent="0.2">
      <c r="A847" s="20" t="s">
        <v>26</v>
      </c>
      <c r="B847" s="41" t="s">
        <v>1852</v>
      </c>
      <c r="C847" s="32" t="s">
        <v>28</v>
      </c>
      <c r="D847" s="80" t="s">
        <v>28</v>
      </c>
      <c r="E847" s="15">
        <v>4</v>
      </c>
      <c r="F847" s="78" t="s">
        <v>651</v>
      </c>
      <c r="G847" s="171" t="e">
        <f>---------SUPPORTING DOCUMENTS</f>
        <v>#NAME?</v>
      </c>
      <c r="H847" s="73"/>
      <c r="I847" s="73" t="s">
        <v>2139</v>
      </c>
      <c r="J847" s="73" t="s">
        <v>654</v>
      </c>
      <c r="K847" s="87" t="s">
        <v>64</v>
      </c>
      <c r="L847" s="87"/>
      <c r="M847" s="83"/>
      <c r="N847" s="68" t="s">
        <v>444</v>
      </c>
      <c r="O847" s="92" t="s">
        <v>444</v>
      </c>
      <c r="P847" s="68" t="s">
        <v>103</v>
      </c>
      <c r="Q847" s="92" t="s">
        <v>66</v>
      </c>
      <c r="R847" s="68"/>
      <c r="S847" s="92"/>
      <c r="T847" s="68"/>
      <c r="U847" s="92"/>
      <c r="V847" s="68" t="s">
        <v>983</v>
      </c>
      <c r="W847" s="92" t="s">
        <v>996</v>
      </c>
      <c r="X847" s="17" t="s">
        <v>405</v>
      </c>
      <c r="Y847" s="17" t="s">
        <v>37</v>
      </c>
      <c r="Z847" s="17" t="s">
        <v>38</v>
      </c>
      <c r="AA847" s="17" t="s">
        <v>997</v>
      </c>
    </row>
    <row r="848" spans="1:27" ht="60" customHeight="1" x14ac:dyDescent="0.2">
      <c r="A848" s="20" t="s">
        <v>26</v>
      </c>
      <c r="B848" s="41" t="s">
        <v>1852</v>
      </c>
      <c r="C848" s="32" t="s">
        <v>28</v>
      </c>
      <c r="D848" s="80" t="s">
        <v>28</v>
      </c>
      <c r="E848" s="15">
        <v>4</v>
      </c>
      <c r="F848" s="78" t="s">
        <v>205</v>
      </c>
      <c r="G848" s="126" t="e">
        <f>---------SUPPORTING DOCUMENTS</f>
        <v>#NAME?</v>
      </c>
      <c r="H848" s="73" t="s">
        <v>206</v>
      </c>
      <c r="I848" s="73" t="s">
        <v>2140</v>
      </c>
      <c r="J848" s="73" t="s">
        <v>657</v>
      </c>
      <c r="K848" s="87"/>
      <c r="L848" s="87"/>
      <c r="M848" s="83"/>
      <c r="N848" s="68"/>
      <c r="O848" s="92"/>
      <c r="P848" s="68" t="s">
        <v>33</v>
      </c>
      <c r="Q848" s="92"/>
      <c r="R848" s="68" t="s">
        <v>146</v>
      </c>
      <c r="S848" s="92"/>
      <c r="T848" s="68"/>
      <c r="U848" s="92"/>
      <c r="V848" s="68" t="s">
        <v>209</v>
      </c>
      <c r="W848" s="92"/>
      <c r="X848" s="17" t="s">
        <v>115</v>
      </c>
      <c r="Y848" s="17" t="s">
        <v>210</v>
      </c>
      <c r="Z848" s="17" t="s">
        <v>117</v>
      </c>
      <c r="AA848" s="17" t="s">
        <v>211</v>
      </c>
    </row>
    <row r="849" spans="1:27" ht="60" customHeight="1" x14ac:dyDescent="0.2">
      <c r="A849" s="20" t="s">
        <v>26</v>
      </c>
      <c r="B849" s="41" t="s">
        <v>1852</v>
      </c>
      <c r="C849" s="32" t="s">
        <v>28</v>
      </c>
      <c r="D849" s="80" t="s">
        <v>28</v>
      </c>
      <c r="E849" s="15">
        <v>4</v>
      </c>
      <c r="F849" s="78" t="s">
        <v>651</v>
      </c>
      <c r="G849" s="126" t="e">
        <f>---------SUPPORTING DOCUMENTS</f>
        <v>#NAME?</v>
      </c>
      <c r="H849" s="73" t="s">
        <v>386</v>
      </c>
      <c r="I849" s="73" t="s">
        <v>2141</v>
      </c>
      <c r="J849" s="73" t="s">
        <v>659</v>
      </c>
      <c r="K849" s="87" t="s">
        <v>64</v>
      </c>
      <c r="L849" s="87" t="s">
        <v>1000</v>
      </c>
      <c r="M849" s="83" t="s">
        <v>2142</v>
      </c>
      <c r="N849" s="68"/>
      <c r="O849" s="92"/>
      <c r="P849" s="68" t="s">
        <v>33</v>
      </c>
      <c r="Q849" s="92" t="s">
        <v>33</v>
      </c>
      <c r="R849" s="68" t="s">
        <v>660</v>
      </c>
      <c r="S849" s="92" t="s">
        <v>680</v>
      </c>
      <c r="T849" s="68" t="s">
        <v>661</v>
      </c>
      <c r="U849" s="92" t="s">
        <v>661</v>
      </c>
      <c r="V849" s="68"/>
      <c r="W849" s="92" t="s">
        <v>1001</v>
      </c>
      <c r="X849" s="17" t="s">
        <v>36</v>
      </c>
      <c r="Y849" s="17" t="s">
        <v>37</v>
      </c>
      <c r="Z849" s="17" t="s">
        <v>38</v>
      </c>
      <c r="AA849" s="17" t="s">
        <v>1002</v>
      </c>
    </row>
    <row r="850" spans="1:27" ht="60" customHeight="1" x14ac:dyDescent="0.2">
      <c r="A850" s="20" t="s">
        <v>26</v>
      </c>
      <c r="B850" s="41" t="s">
        <v>1852</v>
      </c>
      <c r="C850" s="32" t="s">
        <v>28</v>
      </c>
      <c r="D850" s="80" t="s">
        <v>28</v>
      </c>
      <c r="E850" s="15">
        <v>4</v>
      </c>
      <c r="F850" s="78" t="s">
        <v>651</v>
      </c>
      <c r="G850" s="126" t="e">
        <f>---------SUPPORTING DOCUMENTS</f>
        <v>#NAME?</v>
      </c>
      <c r="H850" s="73" t="s">
        <v>180</v>
      </c>
      <c r="I850" s="73" t="s">
        <v>2143</v>
      </c>
      <c r="J850" s="73" t="s">
        <v>664</v>
      </c>
      <c r="K850" s="87" t="s">
        <v>64</v>
      </c>
      <c r="L850" s="87" t="s">
        <v>65</v>
      </c>
      <c r="M850" s="83" t="s">
        <v>1858</v>
      </c>
      <c r="N850" s="68"/>
      <c r="O850" s="92"/>
      <c r="P850" s="68" t="s">
        <v>33</v>
      </c>
      <c r="Q850" s="92" t="s">
        <v>66</v>
      </c>
      <c r="R850" s="68" t="s">
        <v>258</v>
      </c>
      <c r="S850" s="92" t="s">
        <v>68</v>
      </c>
      <c r="T850" s="68"/>
      <c r="U850" s="92"/>
      <c r="V850" s="68" t="s">
        <v>1004</v>
      </c>
      <c r="W850" s="92" t="s">
        <v>70</v>
      </c>
      <c r="X850" s="17" t="s">
        <v>46</v>
      </c>
      <c r="Y850" s="17" t="s">
        <v>37</v>
      </c>
      <c r="Z850" s="17" t="s">
        <v>1005</v>
      </c>
      <c r="AA850" s="17" t="s">
        <v>1006</v>
      </c>
    </row>
    <row r="851" spans="1:27" ht="60" customHeight="1" x14ac:dyDescent="0.2">
      <c r="A851" s="20" t="s">
        <v>26</v>
      </c>
      <c r="B851" s="41" t="s">
        <v>1852</v>
      </c>
      <c r="C851" s="32" t="s">
        <v>28</v>
      </c>
      <c r="D851" s="80" t="s">
        <v>28</v>
      </c>
      <c r="E851" s="15">
        <v>4</v>
      </c>
      <c r="F851" s="78" t="s">
        <v>651</v>
      </c>
      <c r="G851" s="126" t="e">
        <f>---------SUPPORTING DOCUMENTS</f>
        <v>#NAME?</v>
      </c>
      <c r="H851" s="73" t="s">
        <v>667</v>
      </c>
      <c r="I851" s="73" t="s">
        <v>2144</v>
      </c>
      <c r="J851" s="73" t="s">
        <v>669</v>
      </c>
      <c r="K851" s="87"/>
      <c r="L851" s="87"/>
      <c r="M851" s="83"/>
      <c r="N851" s="68"/>
      <c r="O851" s="92"/>
      <c r="P851" s="68" t="s">
        <v>103</v>
      </c>
      <c r="Q851" s="92"/>
      <c r="R851" s="68" t="s">
        <v>68</v>
      </c>
      <c r="S851" s="92"/>
      <c r="T851" s="68"/>
      <c r="U851" s="92"/>
      <c r="V851" s="68"/>
      <c r="W851" s="92"/>
      <c r="X851" s="17" t="s">
        <v>115</v>
      </c>
      <c r="Y851" s="17" t="s">
        <v>306</v>
      </c>
      <c r="Z851" s="17" t="s">
        <v>307</v>
      </c>
      <c r="AA851" s="17" t="s">
        <v>1008</v>
      </c>
    </row>
    <row r="852" spans="1:27" ht="60" customHeight="1" x14ac:dyDescent="0.2">
      <c r="A852" s="20" t="s">
        <v>26</v>
      </c>
      <c r="B852" s="41" t="s">
        <v>1852</v>
      </c>
      <c r="C852" s="32" t="s">
        <v>28</v>
      </c>
      <c r="D852" s="80" t="s">
        <v>28</v>
      </c>
      <c r="E852" s="15">
        <v>4</v>
      </c>
      <c r="F852" s="78" t="s">
        <v>671</v>
      </c>
      <c r="G852" s="171" t="e">
        <f>---------PREVIOUS DOCUMENTS</f>
        <v>#NAME?</v>
      </c>
      <c r="H852" s="73"/>
      <c r="I852" s="73" t="s">
        <v>2145</v>
      </c>
      <c r="J852" s="73" t="s">
        <v>674</v>
      </c>
      <c r="K852" s="87" t="s">
        <v>1011</v>
      </c>
      <c r="L852" s="87"/>
      <c r="M852" s="83"/>
      <c r="N852" s="68" t="s">
        <v>444</v>
      </c>
      <c r="O852" s="92" t="s">
        <v>201</v>
      </c>
      <c r="P852" s="68" t="s">
        <v>103</v>
      </c>
      <c r="Q852" s="92" t="s">
        <v>66</v>
      </c>
      <c r="R852" s="68"/>
      <c r="S852" s="92"/>
      <c r="T852" s="68"/>
      <c r="U852" s="92"/>
      <c r="V852" s="68" t="s">
        <v>1012</v>
      </c>
      <c r="W852" s="92" t="s">
        <v>1493</v>
      </c>
      <c r="X852" s="17" t="s">
        <v>491</v>
      </c>
      <c r="Y852" s="17" t="s">
        <v>37</v>
      </c>
      <c r="Z852" s="17" t="s">
        <v>1014</v>
      </c>
      <c r="AA852" s="17" t="s">
        <v>1015</v>
      </c>
    </row>
    <row r="853" spans="1:27" ht="60" customHeight="1" x14ac:dyDescent="0.2">
      <c r="A853" s="20" t="s">
        <v>26</v>
      </c>
      <c r="B853" s="41" t="s">
        <v>1852</v>
      </c>
      <c r="C853" s="32" t="s">
        <v>28</v>
      </c>
      <c r="D853" s="80" t="s">
        <v>28</v>
      </c>
      <c r="E853" s="15">
        <v>4</v>
      </c>
      <c r="F853" s="78" t="s">
        <v>205</v>
      </c>
      <c r="G853" s="126" t="e">
        <f>---------PREVIOUS DOCUMENTS</f>
        <v>#NAME?</v>
      </c>
      <c r="H853" s="73" t="s">
        <v>206</v>
      </c>
      <c r="I853" s="73" t="s">
        <v>2146</v>
      </c>
      <c r="J853" s="73" t="s">
        <v>677</v>
      </c>
      <c r="K853" s="87"/>
      <c r="L853" s="87"/>
      <c r="M853" s="83"/>
      <c r="N853" s="68"/>
      <c r="O853" s="92"/>
      <c r="P853" s="68" t="s">
        <v>33</v>
      </c>
      <c r="Q853" s="92"/>
      <c r="R853" s="68" t="s">
        <v>146</v>
      </c>
      <c r="S853" s="92"/>
      <c r="T853" s="68"/>
      <c r="U853" s="92"/>
      <c r="V853" s="68" t="s">
        <v>209</v>
      </c>
      <c r="W853" s="92"/>
      <c r="X853" s="17" t="s">
        <v>115</v>
      </c>
      <c r="Y853" s="17" t="s">
        <v>210</v>
      </c>
      <c r="Z853" s="17" t="s">
        <v>117</v>
      </c>
      <c r="AA853" s="17" t="s">
        <v>211</v>
      </c>
    </row>
    <row r="854" spans="1:27" ht="60" customHeight="1" x14ac:dyDescent="0.2">
      <c r="A854" s="20" t="s">
        <v>26</v>
      </c>
      <c r="B854" s="41" t="s">
        <v>1852</v>
      </c>
      <c r="C854" s="32" t="s">
        <v>28</v>
      </c>
      <c r="D854" s="80" t="s">
        <v>28</v>
      </c>
      <c r="E854" s="15">
        <v>4</v>
      </c>
      <c r="F854" s="78" t="s">
        <v>671</v>
      </c>
      <c r="G854" s="126" t="e">
        <f>---------PREVIOUS DOCUMENTS</f>
        <v>#NAME?</v>
      </c>
      <c r="H854" s="73" t="s">
        <v>386</v>
      </c>
      <c r="I854" s="73" t="s">
        <v>2147</v>
      </c>
      <c r="J854" s="73" t="s">
        <v>679</v>
      </c>
      <c r="K854" s="87" t="s">
        <v>1011</v>
      </c>
      <c r="L854" s="87" t="s">
        <v>1018</v>
      </c>
      <c r="M854" s="83" t="s">
        <v>2148</v>
      </c>
      <c r="N854" s="68"/>
      <c r="O854" s="92"/>
      <c r="P854" s="68" t="s">
        <v>33</v>
      </c>
      <c r="Q854" s="92" t="s">
        <v>33</v>
      </c>
      <c r="R854" s="68" t="s">
        <v>680</v>
      </c>
      <c r="S854" s="92" t="s">
        <v>1019</v>
      </c>
      <c r="T854" s="68" t="s">
        <v>681</v>
      </c>
      <c r="U854" s="92" t="s">
        <v>681</v>
      </c>
      <c r="V854" s="68" t="s">
        <v>682</v>
      </c>
      <c r="W854" s="92" t="s">
        <v>1020</v>
      </c>
      <c r="X854" s="17" t="s">
        <v>36</v>
      </c>
      <c r="Y854" s="17" t="s">
        <v>1021</v>
      </c>
      <c r="Z854" s="17" t="s">
        <v>1022</v>
      </c>
      <c r="AA854" s="17" t="s">
        <v>683</v>
      </c>
    </row>
    <row r="855" spans="1:27" ht="60" customHeight="1" x14ac:dyDescent="0.2">
      <c r="A855" s="20" t="s">
        <v>26</v>
      </c>
      <c r="B855" s="41" t="s">
        <v>1852</v>
      </c>
      <c r="C855" s="32" t="s">
        <v>28</v>
      </c>
      <c r="D855" s="80" t="s">
        <v>28</v>
      </c>
      <c r="E855" s="15">
        <v>4</v>
      </c>
      <c r="F855" s="78" t="s">
        <v>671</v>
      </c>
      <c r="G855" s="126" t="e">
        <f>---------PREVIOUS DOCUMENTS</f>
        <v>#NAME?</v>
      </c>
      <c r="H855" s="73" t="s">
        <v>180</v>
      </c>
      <c r="I855" s="73" t="s">
        <v>2149</v>
      </c>
      <c r="J855" s="73" t="s">
        <v>685</v>
      </c>
      <c r="K855" s="87" t="s">
        <v>1011</v>
      </c>
      <c r="L855" s="87" t="s">
        <v>1024</v>
      </c>
      <c r="M855" s="83" t="s">
        <v>2150</v>
      </c>
      <c r="N855" s="68"/>
      <c r="O855" s="92"/>
      <c r="P855" s="68" t="s">
        <v>33</v>
      </c>
      <c r="Q855" s="92" t="s">
        <v>33</v>
      </c>
      <c r="R855" s="68" t="s">
        <v>258</v>
      </c>
      <c r="S855" s="92" t="s">
        <v>68</v>
      </c>
      <c r="T855" s="68"/>
      <c r="U855" s="92"/>
      <c r="V855" s="68" t="s">
        <v>1004</v>
      </c>
      <c r="W855" s="92"/>
      <c r="X855" s="17" t="s">
        <v>157</v>
      </c>
      <c r="Y855" s="17" t="s">
        <v>1025</v>
      </c>
      <c r="Z855" s="17" t="s">
        <v>1026</v>
      </c>
      <c r="AA855" s="17" t="s">
        <v>1027</v>
      </c>
    </row>
    <row r="856" spans="1:27" ht="60" customHeight="1" x14ac:dyDescent="0.2">
      <c r="A856" s="20" t="s">
        <v>26</v>
      </c>
      <c r="B856" s="41" t="s">
        <v>1852</v>
      </c>
      <c r="C856" s="32" t="s">
        <v>28</v>
      </c>
      <c r="D856" s="80" t="s">
        <v>28</v>
      </c>
      <c r="E856" s="15">
        <v>4</v>
      </c>
      <c r="F856" s="78" t="s">
        <v>687</v>
      </c>
      <c r="G856" s="126" t="e">
        <f>---------PREVIOUS DOCUMENTS</f>
        <v>#NAME?</v>
      </c>
      <c r="H856" s="73" t="s">
        <v>667</v>
      </c>
      <c r="I856" s="73" t="s">
        <v>2151</v>
      </c>
      <c r="J856" s="73" t="s">
        <v>689</v>
      </c>
      <c r="K856" s="87" t="s">
        <v>1011</v>
      </c>
      <c r="L856" s="87" t="s">
        <v>1029</v>
      </c>
      <c r="M856" s="83" t="s">
        <v>2152</v>
      </c>
      <c r="N856" s="68"/>
      <c r="O856" s="92"/>
      <c r="P856" s="68" t="s">
        <v>103</v>
      </c>
      <c r="Q856" s="92" t="s">
        <v>103</v>
      </c>
      <c r="R856" s="68" t="s">
        <v>68</v>
      </c>
      <c r="S856" s="92" t="s">
        <v>1030</v>
      </c>
      <c r="T856" s="68"/>
      <c r="U856" s="92"/>
      <c r="V856" s="68" t="s">
        <v>1031</v>
      </c>
      <c r="W856" s="92"/>
      <c r="X856" s="17" t="s">
        <v>36</v>
      </c>
      <c r="Y856" s="17" t="s">
        <v>37</v>
      </c>
      <c r="Z856" s="17" t="s">
        <v>147</v>
      </c>
      <c r="AA856" s="17" t="s">
        <v>1032</v>
      </c>
    </row>
    <row r="857" spans="1:27" ht="60" customHeight="1" x14ac:dyDescent="0.2">
      <c r="A857" s="20" t="s">
        <v>26</v>
      </c>
      <c r="B857" s="41" t="s">
        <v>1852</v>
      </c>
      <c r="C857" s="32" t="s">
        <v>28</v>
      </c>
      <c r="D857" s="80" t="s">
        <v>28</v>
      </c>
      <c r="E857" s="15">
        <v>4</v>
      </c>
      <c r="F857" s="78"/>
      <c r="G857" s="171" t="e">
        <f>---------TRANSPORT CHARGES</f>
        <v>#NAME?</v>
      </c>
      <c r="H857" s="73"/>
      <c r="I857" s="73" t="s">
        <v>2153</v>
      </c>
      <c r="J857" s="73" t="s">
        <v>805</v>
      </c>
      <c r="K857" s="87"/>
      <c r="L857" s="87"/>
      <c r="M857" s="83"/>
      <c r="N857" s="68" t="s">
        <v>32</v>
      </c>
      <c r="O857" s="92"/>
      <c r="P857" s="68" t="s">
        <v>66</v>
      </c>
      <c r="Q857" s="92"/>
      <c r="R857" s="68"/>
      <c r="S857" s="92"/>
      <c r="T857" s="68"/>
      <c r="U857" s="92"/>
      <c r="V857" s="68" t="s">
        <v>1035</v>
      </c>
      <c r="W857" s="92"/>
      <c r="X857" s="17" t="s">
        <v>115</v>
      </c>
      <c r="Y857" s="17" t="s">
        <v>1036</v>
      </c>
      <c r="Z857" s="17" t="s">
        <v>335</v>
      </c>
      <c r="AA857" s="17" t="s">
        <v>1037</v>
      </c>
    </row>
    <row r="858" spans="1:27" ht="60" customHeight="1" x14ac:dyDescent="0.2">
      <c r="A858" s="20" t="s">
        <v>26</v>
      </c>
      <c r="B858" s="41" t="s">
        <v>1852</v>
      </c>
      <c r="C858" s="32" t="s">
        <v>28</v>
      </c>
      <c r="D858" s="80" t="s">
        <v>28</v>
      </c>
      <c r="E858" s="15">
        <v>4</v>
      </c>
      <c r="F858" s="78" t="s">
        <v>808</v>
      </c>
      <c r="G858" s="126" t="e">
        <f>---------TRANSPORT CHARGES</f>
        <v>#NAME?</v>
      </c>
      <c r="H858" s="73" t="s">
        <v>809</v>
      </c>
      <c r="I858" s="73" t="s">
        <v>2154</v>
      </c>
      <c r="J858" s="73" t="s">
        <v>811</v>
      </c>
      <c r="K858" s="87" t="s">
        <v>821</v>
      </c>
      <c r="L858" s="87" t="s">
        <v>812</v>
      </c>
      <c r="M858" s="83" t="s">
        <v>2155</v>
      </c>
      <c r="N858" s="68"/>
      <c r="O858" s="92"/>
      <c r="P858" s="68" t="s">
        <v>33</v>
      </c>
      <c r="Q858" s="92" t="s">
        <v>66</v>
      </c>
      <c r="R858" s="68" t="s">
        <v>134</v>
      </c>
      <c r="S858" s="92" t="s">
        <v>134</v>
      </c>
      <c r="T858" s="68" t="s">
        <v>813</v>
      </c>
      <c r="U858" s="92" t="s">
        <v>813</v>
      </c>
      <c r="V858" s="68"/>
      <c r="W858" s="92" t="s">
        <v>929</v>
      </c>
      <c r="X858" s="17" t="s">
        <v>36</v>
      </c>
      <c r="Y858" s="17" t="s">
        <v>930</v>
      </c>
      <c r="Z858" s="17" t="s">
        <v>931</v>
      </c>
      <c r="AA858" s="17" t="s">
        <v>815</v>
      </c>
    </row>
    <row r="859" spans="1:27" ht="60" customHeight="1" x14ac:dyDescent="0.2">
      <c r="A859" s="20" t="s">
        <v>26</v>
      </c>
      <c r="B859" s="41" t="s">
        <v>1852</v>
      </c>
      <c r="C859" s="32" t="s">
        <v>28</v>
      </c>
      <c r="D859" s="80" t="s">
        <v>28</v>
      </c>
      <c r="E859" s="15">
        <v>4</v>
      </c>
      <c r="F859" s="78"/>
      <c r="G859" s="171" t="e">
        <f>---------UCR</f>
        <v>#NAME?</v>
      </c>
      <c r="H859" s="73"/>
      <c r="I859" s="73" t="s">
        <v>2156</v>
      </c>
      <c r="J859" s="73" t="s">
        <v>706</v>
      </c>
      <c r="K859" s="87"/>
      <c r="L859" s="87"/>
      <c r="M859" s="83"/>
      <c r="N859" s="68" t="s">
        <v>32</v>
      </c>
      <c r="O859" s="92"/>
      <c r="P859" s="68" t="s">
        <v>66</v>
      </c>
      <c r="Q859" s="92"/>
      <c r="R859" s="68"/>
      <c r="S859" s="92"/>
      <c r="T859" s="68"/>
      <c r="U859" s="92"/>
      <c r="V859" s="68" t="s">
        <v>707</v>
      </c>
      <c r="W859" s="92"/>
      <c r="X859" s="17" t="s">
        <v>115</v>
      </c>
      <c r="Y859" s="17" t="s">
        <v>37</v>
      </c>
      <c r="Z859" s="17" t="s">
        <v>38</v>
      </c>
      <c r="AA859" s="17" t="s">
        <v>708</v>
      </c>
    </row>
    <row r="860" spans="1:27" ht="60" customHeight="1" x14ac:dyDescent="0.2">
      <c r="A860" s="20" t="s">
        <v>26</v>
      </c>
      <c r="B860" s="41" t="s">
        <v>1852</v>
      </c>
      <c r="C860" s="32" t="s">
        <v>28</v>
      </c>
      <c r="D860" s="80" t="s">
        <v>28</v>
      </c>
      <c r="E860" s="15">
        <v>4</v>
      </c>
      <c r="F860" s="78" t="s">
        <v>710</v>
      </c>
      <c r="G860" s="126" t="e">
        <f>---------UCR</f>
        <v>#NAME?</v>
      </c>
      <c r="H860" s="97" t="s">
        <v>180</v>
      </c>
      <c r="I860" s="73" t="s">
        <v>2157</v>
      </c>
      <c r="J860" s="73" t="s">
        <v>712</v>
      </c>
      <c r="K860" s="87" t="s">
        <v>31</v>
      </c>
      <c r="L860" s="87" t="s">
        <v>713</v>
      </c>
      <c r="M860" s="83" t="s">
        <v>2029</v>
      </c>
      <c r="N860" s="68" t="s">
        <v>474</v>
      </c>
      <c r="O860" s="92"/>
      <c r="P860" s="68" t="s">
        <v>33</v>
      </c>
      <c r="Q860" s="92" t="s">
        <v>66</v>
      </c>
      <c r="R860" s="68" t="s">
        <v>258</v>
      </c>
      <c r="S860" s="92" t="s">
        <v>258</v>
      </c>
      <c r="T860" s="68"/>
      <c r="U860" s="92"/>
      <c r="V860" s="68" t="s">
        <v>81</v>
      </c>
      <c r="W860" s="92" t="s">
        <v>714</v>
      </c>
      <c r="X860" s="17" t="s">
        <v>36</v>
      </c>
      <c r="Y860" s="17" t="s">
        <v>229</v>
      </c>
      <c r="Z860" s="17" t="s">
        <v>229</v>
      </c>
      <c r="AA860" s="17" t="s">
        <v>715</v>
      </c>
    </row>
    <row r="861" spans="1:27" ht="60" customHeight="1" x14ac:dyDescent="0.2">
      <c r="A861" s="20" t="s">
        <v>1502</v>
      </c>
      <c r="B861" s="41" t="s">
        <v>2158</v>
      </c>
      <c r="C861" s="79" t="s">
        <v>1504</v>
      </c>
      <c r="D861" s="80" t="s">
        <v>1504</v>
      </c>
      <c r="E861" s="15">
        <v>1</v>
      </c>
      <c r="F861" s="78"/>
      <c r="G861" s="171" t="s">
        <v>29</v>
      </c>
      <c r="H861" s="73"/>
      <c r="I861" s="73" t="s">
        <v>2159</v>
      </c>
      <c r="J861" s="73" t="s">
        <v>29</v>
      </c>
      <c r="K861" s="87" t="s">
        <v>1128</v>
      </c>
      <c r="L861" s="87" t="s">
        <v>1128</v>
      </c>
      <c r="M861" s="83" t="str">
        <f t="shared" ref="M861:M1060" si="11" xml:space="preserve"> CONCATENATE(K861,". ", L861)</f>
        <v>x. x</v>
      </c>
      <c r="N861" s="68" t="s">
        <v>32</v>
      </c>
      <c r="O861" s="92"/>
      <c r="P861" s="68" t="s">
        <v>33</v>
      </c>
      <c r="Q861" s="92"/>
      <c r="R861" s="68"/>
      <c r="S861" s="92"/>
      <c r="T861" s="68"/>
      <c r="U861" s="92"/>
      <c r="V861" s="68"/>
      <c r="W861" s="92"/>
      <c r="X861" s="17"/>
      <c r="Y861" s="17"/>
      <c r="Z861" s="17"/>
      <c r="AA861" s="17"/>
    </row>
    <row r="862" spans="1:27" ht="60" customHeight="1" x14ac:dyDescent="0.2">
      <c r="A862" s="20" t="s">
        <v>1502</v>
      </c>
      <c r="B862" s="41" t="s">
        <v>2158</v>
      </c>
      <c r="C862" s="79" t="s">
        <v>1504</v>
      </c>
      <c r="D862" s="80" t="s">
        <v>1504</v>
      </c>
      <c r="E862" s="15">
        <v>1</v>
      </c>
      <c r="F862" s="78" t="s">
        <v>39</v>
      </c>
      <c r="G862" s="126" t="s">
        <v>29</v>
      </c>
      <c r="H862" s="73" t="s">
        <v>40</v>
      </c>
      <c r="I862" s="73" t="s">
        <v>2160</v>
      </c>
      <c r="J862" s="73" t="s">
        <v>42</v>
      </c>
      <c r="K862" s="87" t="s">
        <v>31</v>
      </c>
      <c r="L862" s="87" t="s">
        <v>43</v>
      </c>
      <c r="M862" s="83" t="str">
        <f t="shared" si="11"/>
        <v>MESSAGE - HEADER. Document/reference number</v>
      </c>
      <c r="N862" s="68"/>
      <c r="O862" s="92"/>
      <c r="P862" s="68" t="s">
        <v>33</v>
      </c>
      <c r="Q862" s="92" t="s">
        <v>33</v>
      </c>
      <c r="R862" s="68" t="s">
        <v>44</v>
      </c>
      <c r="S862" s="92" t="s">
        <v>2161</v>
      </c>
      <c r="T862" s="68"/>
      <c r="U862" s="92"/>
      <c r="V862" s="68"/>
      <c r="W862" s="92"/>
      <c r="X862" s="17"/>
      <c r="Y862" s="17"/>
      <c r="Z862" s="17"/>
      <c r="AA862" s="17" t="s">
        <v>47</v>
      </c>
    </row>
    <row r="863" spans="1:27" ht="60" customHeight="1" x14ac:dyDescent="0.2">
      <c r="A863" s="20" t="s">
        <v>1502</v>
      </c>
      <c r="B863" s="41" t="s">
        <v>2158</v>
      </c>
      <c r="C863" s="79" t="s">
        <v>1504</v>
      </c>
      <c r="D863" s="80" t="s">
        <v>1504</v>
      </c>
      <c r="E863" s="15">
        <v>1</v>
      </c>
      <c r="F863" s="78" t="s">
        <v>837</v>
      </c>
      <c r="G863" s="126" t="s">
        <v>29</v>
      </c>
      <c r="H863" s="73" t="s">
        <v>49</v>
      </c>
      <c r="I863" s="73" t="s">
        <v>2162</v>
      </c>
      <c r="J863" s="73" t="s">
        <v>51</v>
      </c>
      <c r="K863" s="87" t="s">
        <v>2163</v>
      </c>
      <c r="L863" s="87" t="s">
        <v>52</v>
      </c>
      <c r="M863" s="83" t="str">
        <f t="shared" si="11"/>
        <v> MESSAGE - HEADER. Type of declaration</v>
      </c>
      <c r="N863" s="68"/>
      <c r="O863" s="92"/>
      <c r="P863" s="68" t="s">
        <v>33</v>
      </c>
      <c r="Q863" s="92" t="s">
        <v>33</v>
      </c>
      <c r="R863" s="68" t="s">
        <v>53</v>
      </c>
      <c r="S863" s="92" t="s">
        <v>54</v>
      </c>
      <c r="T863" s="68" t="s">
        <v>55</v>
      </c>
      <c r="U863" s="92" t="s">
        <v>55</v>
      </c>
      <c r="V863" s="68" t="s">
        <v>56</v>
      </c>
      <c r="W863" s="92" t="s">
        <v>57</v>
      </c>
      <c r="X863" s="17"/>
      <c r="Y863" s="17"/>
      <c r="Z863" s="17"/>
      <c r="AA863" s="17" t="s">
        <v>59</v>
      </c>
    </row>
    <row r="864" spans="1:27" ht="60" customHeight="1" x14ac:dyDescent="0.2">
      <c r="A864" s="20" t="s">
        <v>1502</v>
      </c>
      <c r="B864" s="41" t="s">
        <v>2158</v>
      </c>
      <c r="C864" s="79" t="s">
        <v>1504</v>
      </c>
      <c r="D864" s="80" t="s">
        <v>1504</v>
      </c>
      <c r="E864" s="15">
        <v>1</v>
      </c>
      <c r="F864" s="78" t="s">
        <v>60</v>
      </c>
      <c r="G864" s="126" t="s">
        <v>29</v>
      </c>
      <c r="H864" s="73" t="s">
        <v>2164</v>
      </c>
      <c r="I864" s="73" t="s">
        <v>2165</v>
      </c>
      <c r="J864" s="73" t="s">
        <v>2166</v>
      </c>
      <c r="K864" s="87" t="s">
        <v>64</v>
      </c>
      <c r="L864" s="87" t="s">
        <v>65</v>
      </c>
      <c r="M864" s="83" t="str">
        <f t="shared" si="11"/>
        <v>MESSAGE - GOODS ITEM - PRODUCED DOCUMENTS/CERTIFICATES. Document reference</v>
      </c>
      <c r="N864" s="68"/>
      <c r="O864" s="92"/>
      <c r="P864" s="68" t="s">
        <v>33</v>
      </c>
      <c r="Q864" s="92" t="s">
        <v>66</v>
      </c>
      <c r="R864" s="68" t="s">
        <v>134</v>
      </c>
      <c r="S864" s="92" t="s">
        <v>68</v>
      </c>
      <c r="T864" s="68" t="s">
        <v>2167</v>
      </c>
      <c r="U864" s="92"/>
      <c r="V864" s="68"/>
      <c r="W864" s="92" t="s">
        <v>2168</v>
      </c>
      <c r="X864" s="17"/>
      <c r="Y864" s="17"/>
      <c r="Z864" s="17"/>
      <c r="AA864" s="17" t="s">
        <v>2169</v>
      </c>
    </row>
    <row r="865" spans="1:27" ht="60" customHeight="1" x14ac:dyDescent="0.2">
      <c r="A865" s="20" t="s">
        <v>1502</v>
      </c>
      <c r="B865" s="41" t="s">
        <v>2158</v>
      </c>
      <c r="C865" s="79" t="s">
        <v>1504</v>
      </c>
      <c r="D865" s="80" t="s">
        <v>1504</v>
      </c>
      <c r="E865" s="15">
        <v>1</v>
      </c>
      <c r="F865" s="78" t="s">
        <v>89</v>
      </c>
      <c r="G865" s="126" t="s">
        <v>29</v>
      </c>
      <c r="H865" s="73" t="s">
        <v>61</v>
      </c>
      <c r="I865" s="73" t="s">
        <v>2170</v>
      </c>
      <c r="J865" s="73" t="s">
        <v>63</v>
      </c>
      <c r="K865" s="87" t="s">
        <v>31</v>
      </c>
      <c r="L865" s="87" t="s">
        <v>93</v>
      </c>
      <c r="M865" s="83" t="str">
        <f t="shared" si="11"/>
        <v>MESSAGE - HEADER. Country of dispatch/export code</v>
      </c>
      <c r="N865" s="68"/>
      <c r="O865" s="92"/>
      <c r="P865" s="68" t="s">
        <v>66</v>
      </c>
      <c r="Q865" s="92" t="s">
        <v>66</v>
      </c>
      <c r="R865" s="68" t="s">
        <v>67</v>
      </c>
      <c r="S865" s="92" t="s">
        <v>94</v>
      </c>
      <c r="T865" s="68"/>
      <c r="U865" s="92" t="s">
        <v>95</v>
      </c>
      <c r="V865" s="68" t="s">
        <v>69</v>
      </c>
      <c r="W865" s="92" t="s">
        <v>97</v>
      </c>
      <c r="X865" s="17"/>
      <c r="Y865" s="17"/>
      <c r="Z865" s="17"/>
      <c r="AA865" s="17" t="s">
        <v>2171</v>
      </c>
    </row>
    <row r="866" spans="1:27" ht="60" customHeight="1" x14ac:dyDescent="0.2">
      <c r="A866" s="20" t="s">
        <v>1502</v>
      </c>
      <c r="B866" s="41" t="s">
        <v>2158</v>
      </c>
      <c r="C866" s="79" t="s">
        <v>1504</v>
      </c>
      <c r="D866" s="80" t="s">
        <v>1504</v>
      </c>
      <c r="E866" s="15">
        <v>1</v>
      </c>
      <c r="F866" s="78" t="s">
        <v>99</v>
      </c>
      <c r="G866" s="126" t="s">
        <v>29</v>
      </c>
      <c r="H866" s="73" t="s">
        <v>90</v>
      </c>
      <c r="I866" s="73" t="s">
        <v>2172</v>
      </c>
      <c r="J866" s="73" t="s">
        <v>92</v>
      </c>
      <c r="K866" s="87" t="s">
        <v>31</v>
      </c>
      <c r="L866" s="87" t="s">
        <v>100</v>
      </c>
      <c r="M866" s="83" t="str">
        <f t="shared" si="11"/>
        <v>MESSAGE - HEADER. Security</v>
      </c>
      <c r="N866" s="68"/>
      <c r="O866" s="92"/>
      <c r="P866" s="68" t="s">
        <v>66</v>
      </c>
      <c r="Q866" s="92" t="s">
        <v>103</v>
      </c>
      <c r="R866" s="68" t="s">
        <v>94</v>
      </c>
      <c r="S866" s="92" t="s">
        <v>104</v>
      </c>
      <c r="T866" s="68" t="s">
        <v>95</v>
      </c>
      <c r="U866" s="92" t="s">
        <v>105</v>
      </c>
      <c r="V866" s="68" t="s">
        <v>96</v>
      </c>
      <c r="W866" s="92" t="s">
        <v>106</v>
      </c>
      <c r="X866" s="17"/>
      <c r="Y866" s="17"/>
      <c r="Z866" s="17"/>
      <c r="AA866" s="17" t="s">
        <v>2173</v>
      </c>
    </row>
    <row r="867" spans="1:27" ht="60" customHeight="1" x14ac:dyDescent="0.2">
      <c r="A867" s="20" t="s">
        <v>1502</v>
      </c>
      <c r="B867" s="41" t="s">
        <v>2158</v>
      </c>
      <c r="C867" s="79" t="s">
        <v>1504</v>
      </c>
      <c r="D867" s="80" t="s">
        <v>1504</v>
      </c>
      <c r="E867" s="15">
        <v>1</v>
      </c>
      <c r="F867" s="78" t="s">
        <v>110</v>
      </c>
      <c r="G867" s="126" t="s">
        <v>29</v>
      </c>
      <c r="H867" s="73" t="s">
        <v>100</v>
      </c>
      <c r="I867" s="73" t="s">
        <v>2174</v>
      </c>
      <c r="J867" s="73" t="s">
        <v>102</v>
      </c>
      <c r="K867" s="87" t="s">
        <v>1128</v>
      </c>
      <c r="L867" s="87" t="s">
        <v>1128</v>
      </c>
      <c r="M867" s="83" t="str">
        <f t="shared" si="11"/>
        <v>x. x</v>
      </c>
      <c r="N867" s="68"/>
      <c r="O867" s="92"/>
      <c r="P867" s="68" t="s">
        <v>33</v>
      </c>
      <c r="Q867" s="92"/>
      <c r="R867" s="68" t="s">
        <v>104</v>
      </c>
      <c r="S867" s="92"/>
      <c r="T867" s="68" t="s">
        <v>105</v>
      </c>
      <c r="U867" s="92"/>
      <c r="V867" s="68"/>
      <c r="W867" s="92"/>
      <c r="X867" s="17"/>
      <c r="Y867" s="17"/>
      <c r="Z867" s="17"/>
      <c r="AA867" s="17" t="s">
        <v>2175</v>
      </c>
    </row>
    <row r="868" spans="1:27" ht="60" customHeight="1" x14ac:dyDescent="0.2">
      <c r="A868" s="20" t="s">
        <v>1502</v>
      </c>
      <c r="B868" s="41" t="s">
        <v>2158</v>
      </c>
      <c r="C868" s="79" t="s">
        <v>1504</v>
      </c>
      <c r="D868" s="80" t="s">
        <v>1504</v>
      </c>
      <c r="E868" s="15">
        <v>1</v>
      </c>
      <c r="F868" s="78" t="s">
        <v>1077</v>
      </c>
      <c r="G868" s="126" t="s">
        <v>29</v>
      </c>
      <c r="H868" s="73" t="s">
        <v>111</v>
      </c>
      <c r="I868" s="73" t="s">
        <v>2176</v>
      </c>
      <c r="J868" s="73" t="s">
        <v>113</v>
      </c>
      <c r="K868" s="87"/>
      <c r="L868" s="87"/>
      <c r="M868" s="83"/>
      <c r="N868" s="68"/>
      <c r="O868" s="92"/>
      <c r="P868" s="68" t="s">
        <v>33</v>
      </c>
      <c r="Q868" s="92"/>
      <c r="R868" s="68" t="s">
        <v>104</v>
      </c>
      <c r="S868" s="92"/>
      <c r="T868" s="68" t="s">
        <v>114</v>
      </c>
      <c r="U868" s="92"/>
      <c r="V868" s="68"/>
      <c r="W868" s="92"/>
      <c r="X868" s="17"/>
      <c r="Y868" s="17"/>
      <c r="Z868" s="17"/>
      <c r="AA868" s="17" t="s">
        <v>2177</v>
      </c>
    </row>
    <row r="869" spans="1:27" ht="60" customHeight="1" x14ac:dyDescent="0.2">
      <c r="A869" s="20" t="s">
        <v>1502</v>
      </c>
      <c r="B869" s="41" t="s">
        <v>2158</v>
      </c>
      <c r="C869" s="79" t="s">
        <v>1504</v>
      </c>
      <c r="D869" s="80" t="s">
        <v>1504</v>
      </c>
      <c r="E869" s="15">
        <v>1</v>
      </c>
      <c r="F869" s="78" t="s">
        <v>129</v>
      </c>
      <c r="G869" s="126" t="s">
        <v>29</v>
      </c>
      <c r="H869" s="73" t="s">
        <v>119</v>
      </c>
      <c r="I869" s="73" t="s">
        <v>2178</v>
      </c>
      <c r="J869" s="73" t="s">
        <v>121</v>
      </c>
      <c r="K869" s="87" t="s">
        <v>31</v>
      </c>
      <c r="L869" s="87" t="s">
        <v>2179</v>
      </c>
      <c r="M869" s="83" t="str">
        <f t="shared" si="11"/>
        <v>MESSAGE - HEADER. Specific Circumstance Indicator</v>
      </c>
      <c r="N869" s="68"/>
      <c r="O869" s="92"/>
      <c r="P869" s="68" t="s">
        <v>66</v>
      </c>
      <c r="Q869" s="92" t="s">
        <v>66</v>
      </c>
      <c r="R869" s="68" t="s">
        <v>104</v>
      </c>
      <c r="S869" s="92" t="s">
        <v>134</v>
      </c>
      <c r="T869" s="68" t="s">
        <v>124</v>
      </c>
      <c r="U869" s="92" t="s">
        <v>136</v>
      </c>
      <c r="V869" s="68" t="s">
        <v>125</v>
      </c>
      <c r="W869" s="92" t="s">
        <v>2180</v>
      </c>
      <c r="X869" s="17"/>
      <c r="Y869" s="17"/>
      <c r="Z869" s="17"/>
      <c r="AA869" s="17" t="s">
        <v>2181</v>
      </c>
    </row>
    <row r="870" spans="1:27" ht="60" customHeight="1" x14ac:dyDescent="0.2">
      <c r="A870" s="20" t="s">
        <v>1502</v>
      </c>
      <c r="B870" s="41" t="s">
        <v>2158</v>
      </c>
      <c r="C870" s="79" t="s">
        <v>1504</v>
      </c>
      <c r="D870" s="80" t="s">
        <v>1504</v>
      </c>
      <c r="E870" s="15">
        <v>1</v>
      </c>
      <c r="F870" s="78" t="s">
        <v>142</v>
      </c>
      <c r="G870" s="126" t="s">
        <v>29</v>
      </c>
      <c r="H870" s="73" t="s">
        <v>130</v>
      </c>
      <c r="I870" s="73" t="s">
        <v>2182</v>
      </c>
      <c r="J870" s="73" t="s">
        <v>132</v>
      </c>
      <c r="K870" s="87" t="s">
        <v>31</v>
      </c>
      <c r="L870" s="87" t="s">
        <v>143</v>
      </c>
      <c r="M870" s="83" t="str">
        <f t="shared" si="11"/>
        <v>MESSAGE - HEADER. Total number of items</v>
      </c>
      <c r="N870" s="68"/>
      <c r="O870" s="92"/>
      <c r="P870" s="70" t="s">
        <v>103</v>
      </c>
      <c r="Q870" s="92" t="s">
        <v>33</v>
      </c>
      <c r="R870" s="68" t="s">
        <v>133</v>
      </c>
      <c r="S870" s="92" t="s">
        <v>146</v>
      </c>
      <c r="T870" s="68" t="s">
        <v>135</v>
      </c>
      <c r="U870" s="92"/>
      <c r="V870" s="68"/>
      <c r="W870" s="92"/>
      <c r="X870" s="17"/>
      <c r="Y870" s="17"/>
      <c r="Z870" s="17"/>
      <c r="AA870" s="17"/>
    </row>
    <row r="871" spans="1:27" ht="60" customHeight="1" x14ac:dyDescent="0.2">
      <c r="A871" s="20" t="s">
        <v>1502</v>
      </c>
      <c r="B871" s="41" t="s">
        <v>2158</v>
      </c>
      <c r="C871" s="79" t="s">
        <v>1504</v>
      </c>
      <c r="D871" s="80" t="s">
        <v>1504</v>
      </c>
      <c r="E871" s="15">
        <v>1</v>
      </c>
      <c r="F871" s="78" t="s">
        <v>149</v>
      </c>
      <c r="G871" s="126" t="s">
        <v>29</v>
      </c>
      <c r="H871" s="73" t="s">
        <v>143</v>
      </c>
      <c r="I871" s="73" t="s">
        <v>2183</v>
      </c>
      <c r="J871" s="73" t="s">
        <v>145</v>
      </c>
      <c r="K871" s="87" t="s">
        <v>31</v>
      </c>
      <c r="L871" s="87" t="s">
        <v>150</v>
      </c>
      <c r="M871" s="83" t="str">
        <f t="shared" si="11"/>
        <v>MESSAGE - HEADER. Total number of packages</v>
      </c>
      <c r="N871" s="68"/>
      <c r="O871" s="92"/>
      <c r="P871" s="68" t="s">
        <v>33</v>
      </c>
      <c r="Q871" s="92" t="s">
        <v>103</v>
      </c>
      <c r="R871" s="68" t="s">
        <v>146</v>
      </c>
      <c r="S871" s="92" t="s">
        <v>154</v>
      </c>
      <c r="T871" s="68"/>
      <c r="U871" s="92"/>
      <c r="V871" s="68"/>
      <c r="W871" s="92" t="s">
        <v>156</v>
      </c>
      <c r="X871" s="17"/>
      <c r="Y871" s="17"/>
      <c r="Z871" s="17"/>
      <c r="AA871" s="17" t="s">
        <v>160</v>
      </c>
    </row>
    <row r="872" spans="1:27" ht="60" customHeight="1" x14ac:dyDescent="0.2">
      <c r="A872" s="20" t="s">
        <v>1502</v>
      </c>
      <c r="B872" s="41" t="s">
        <v>2158</v>
      </c>
      <c r="C872" s="79" t="s">
        <v>1504</v>
      </c>
      <c r="D872" s="80" t="s">
        <v>1504</v>
      </c>
      <c r="E872" s="15">
        <v>1</v>
      </c>
      <c r="F872" s="78"/>
      <c r="G872" s="126" t="s">
        <v>29</v>
      </c>
      <c r="H872" s="73" t="s">
        <v>150</v>
      </c>
      <c r="I872" s="73" t="s">
        <v>2184</v>
      </c>
      <c r="J872" s="73" t="s">
        <v>152</v>
      </c>
      <c r="K872" s="87" t="s">
        <v>31</v>
      </c>
      <c r="L872" s="87" t="s">
        <v>2185</v>
      </c>
      <c r="M872" s="83" t="str">
        <f t="shared" si="11"/>
        <v>MESSAGE - HEADER. Total gross mass </v>
      </c>
      <c r="N872" s="68"/>
      <c r="O872" s="92"/>
      <c r="P872" s="68" t="s">
        <v>33</v>
      </c>
      <c r="Q872" s="92" t="s">
        <v>33</v>
      </c>
      <c r="R872" s="68" t="s">
        <v>153</v>
      </c>
      <c r="S872" s="92" t="s">
        <v>167</v>
      </c>
      <c r="T872" s="68"/>
      <c r="U872" s="92"/>
      <c r="V872" s="68" t="s">
        <v>155</v>
      </c>
      <c r="W872" s="92"/>
      <c r="X872" s="17"/>
      <c r="Y872" s="17"/>
      <c r="Z872" s="17"/>
      <c r="AA872" s="17" t="s">
        <v>1092</v>
      </c>
    </row>
    <row r="873" spans="1:27" ht="60" customHeight="1" x14ac:dyDescent="0.2">
      <c r="A873" s="20" t="s">
        <v>1502</v>
      </c>
      <c r="B873" s="41" t="s">
        <v>2158</v>
      </c>
      <c r="C873" s="134" t="s">
        <v>1504</v>
      </c>
      <c r="D873" s="135" t="s">
        <v>1504</v>
      </c>
      <c r="E873" s="15">
        <v>1</v>
      </c>
      <c r="F873" s="78" t="s">
        <v>2186</v>
      </c>
      <c r="G873" s="126" t="s">
        <v>29</v>
      </c>
      <c r="H873" s="73" t="s">
        <v>162</v>
      </c>
      <c r="I873" s="73" t="s">
        <v>2187</v>
      </c>
      <c r="J873" s="73" t="s">
        <v>164</v>
      </c>
      <c r="K873" s="87" t="s">
        <v>31</v>
      </c>
      <c r="L873" s="87" t="s">
        <v>2188</v>
      </c>
      <c r="M873" s="83" t="str">
        <f t="shared" si="11"/>
        <v>MESSAGE - HEADER. Dialog language indicator at departure</v>
      </c>
      <c r="N873" s="68"/>
      <c r="O873" s="92"/>
      <c r="P873" s="68" t="s">
        <v>33</v>
      </c>
      <c r="Q873" s="92" t="s">
        <v>103</v>
      </c>
      <c r="R873" s="68" t="s">
        <v>166</v>
      </c>
      <c r="S873" s="92" t="s">
        <v>94</v>
      </c>
      <c r="T873" s="68"/>
      <c r="U873" s="92" t="s">
        <v>1639</v>
      </c>
      <c r="V873" s="68" t="s">
        <v>168</v>
      </c>
      <c r="W873" s="92" t="s">
        <v>2189</v>
      </c>
      <c r="X873" s="17"/>
      <c r="Y873" s="17"/>
      <c r="Z873" s="17"/>
      <c r="AA873" s="17" t="s">
        <v>2190</v>
      </c>
    </row>
    <row r="874" spans="1:27" ht="60" customHeight="1" x14ac:dyDescent="0.2">
      <c r="A874" s="20" t="s">
        <v>1502</v>
      </c>
      <c r="B874" s="30" t="s">
        <v>2158</v>
      </c>
      <c r="C874" s="36" t="s">
        <v>1504</v>
      </c>
      <c r="D874" s="131" t="s">
        <v>1504</v>
      </c>
      <c r="E874" s="132">
        <v>1</v>
      </c>
      <c r="F874" s="78" t="s">
        <v>2191</v>
      </c>
      <c r="G874" s="126" t="s">
        <v>29</v>
      </c>
      <c r="H874" s="73" t="s">
        <v>2188</v>
      </c>
      <c r="I874" s="73" t="s">
        <v>2192</v>
      </c>
      <c r="J874" s="73" t="s">
        <v>2193</v>
      </c>
      <c r="K874" s="87" t="s">
        <v>31</v>
      </c>
      <c r="L874" s="87" t="s">
        <v>2194</v>
      </c>
      <c r="M874" s="83" t="str">
        <f t="shared" si="11"/>
        <v>MESSAGE - HEADER. Amendment place</v>
      </c>
      <c r="N874" s="68"/>
      <c r="O874" s="92"/>
      <c r="P874" s="68" t="s">
        <v>103</v>
      </c>
      <c r="Q874" s="92" t="s">
        <v>33</v>
      </c>
      <c r="R874" s="68" t="s">
        <v>94</v>
      </c>
      <c r="S874" s="92" t="s">
        <v>68</v>
      </c>
      <c r="T874" s="68" t="s">
        <v>1639</v>
      </c>
      <c r="U874" s="92"/>
      <c r="V874" s="68" t="s">
        <v>1640</v>
      </c>
      <c r="W874" s="92"/>
      <c r="X874" s="17"/>
      <c r="Y874" s="17"/>
      <c r="Z874" s="17"/>
      <c r="AA874" s="17"/>
    </row>
    <row r="875" spans="1:27" ht="60" customHeight="1" x14ac:dyDescent="0.2">
      <c r="A875" s="20" t="s">
        <v>1502</v>
      </c>
      <c r="B875" s="137" t="s">
        <v>2158</v>
      </c>
      <c r="C875" s="138" t="s">
        <v>1504</v>
      </c>
      <c r="D875" s="139" t="s">
        <v>1504</v>
      </c>
      <c r="E875" s="15">
        <v>1</v>
      </c>
      <c r="F875" s="78" t="s">
        <v>1508</v>
      </c>
      <c r="G875" s="126" t="s">
        <v>29</v>
      </c>
      <c r="H875" s="73" t="s">
        <v>172</v>
      </c>
      <c r="I875" s="73" t="s">
        <v>2195</v>
      </c>
      <c r="J875" s="73" t="s">
        <v>174</v>
      </c>
      <c r="K875" s="87" t="s">
        <v>31</v>
      </c>
      <c r="L875" s="87" t="s">
        <v>1512</v>
      </c>
      <c r="M875" s="83" t="str">
        <f t="shared" si="11"/>
        <v>MESSAGE - HEADER. Date of amendment</v>
      </c>
      <c r="N875" s="68"/>
      <c r="O875" s="92"/>
      <c r="P875" s="68" t="s">
        <v>33</v>
      </c>
      <c r="Q875" s="92" t="s">
        <v>33</v>
      </c>
      <c r="R875" s="68" t="s">
        <v>104</v>
      </c>
      <c r="S875" s="92" t="s">
        <v>80</v>
      </c>
      <c r="T875" s="68" t="s">
        <v>114</v>
      </c>
      <c r="U875" s="92"/>
      <c r="V875" s="68"/>
      <c r="W875" s="92"/>
      <c r="X875" s="17"/>
      <c r="Y875" s="17"/>
      <c r="Z875" s="17"/>
      <c r="AA875" s="17" t="s">
        <v>2196</v>
      </c>
    </row>
    <row r="876" spans="1:27" ht="60" customHeight="1" x14ac:dyDescent="0.2">
      <c r="A876" s="20" t="s">
        <v>1502</v>
      </c>
      <c r="B876" s="41" t="s">
        <v>2158</v>
      </c>
      <c r="C876" s="79" t="s">
        <v>1504</v>
      </c>
      <c r="D876" s="80" t="s">
        <v>1504</v>
      </c>
      <c r="E876" s="15">
        <v>1</v>
      </c>
      <c r="F876" s="78"/>
      <c r="G876" s="171" t="s">
        <v>176</v>
      </c>
      <c r="H876" s="73"/>
      <c r="I876" s="73" t="s">
        <v>2197</v>
      </c>
      <c r="J876" s="73" t="s">
        <v>176</v>
      </c>
      <c r="K876" s="87" t="s">
        <v>178</v>
      </c>
      <c r="L876" s="87"/>
      <c r="M876" s="83" t="str">
        <f t="shared" si="11"/>
        <v xml:space="preserve">MESSAGE - (DEPARTURE) CUSTOMS OFFICE. </v>
      </c>
      <c r="N876" s="68" t="s">
        <v>32</v>
      </c>
      <c r="O876" s="92" t="s">
        <v>32</v>
      </c>
      <c r="P876" s="68" t="s">
        <v>33</v>
      </c>
      <c r="Q876" s="92" t="s">
        <v>33</v>
      </c>
      <c r="R876" s="68"/>
      <c r="S876" s="92"/>
      <c r="T876" s="68"/>
      <c r="U876" s="92"/>
      <c r="V876" s="68"/>
      <c r="W876" s="92"/>
      <c r="X876" s="17"/>
      <c r="Y876" s="17"/>
      <c r="Z876" s="17"/>
      <c r="AA876" s="17"/>
    </row>
    <row r="877" spans="1:27" ht="60" customHeight="1" x14ac:dyDescent="0.2">
      <c r="A877" s="20" t="s">
        <v>1502</v>
      </c>
      <c r="B877" s="41" t="s">
        <v>2158</v>
      </c>
      <c r="C877" s="79" t="s">
        <v>1504</v>
      </c>
      <c r="D877" s="80" t="s">
        <v>1504</v>
      </c>
      <c r="E877" s="15">
        <v>1</v>
      </c>
      <c r="F877" s="78"/>
      <c r="G877" s="126" t="s">
        <v>176</v>
      </c>
      <c r="H877" s="73" t="s">
        <v>180</v>
      </c>
      <c r="I877" s="73" t="s">
        <v>2198</v>
      </c>
      <c r="J877" s="73" t="s">
        <v>182</v>
      </c>
      <c r="K877" s="87" t="s">
        <v>178</v>
      </c>
      <c r="L877" s="87" t="s">
        <v>180</v>
      </c>
      <c r="M877" s="83" t="str">
        <f t="shared" si="11"/>
        <v>MESSAGE - (DEPARTURE) CUSTOMS OFFICE. Reference number</v>
      </c>
      <c r="N877" s="68"/>
      <c r="O877" s="92"/>
      <c r="P877" s="68" t="s">
        <v>33</v>
      </c>
      <c r="Q877" s="92" t="s">
        <v>33</v>
      </c>
      <c r="R877" s="68" t="s">
        <v>183</v>
      </c>
      <c r="S877" s="92" t="s">
        <v>183</v>
      </c>
      <c r="T877" s="68" t="s">
        <v>1520</v>
      </c>
      <c r="U877" s="92" t="s">
        <v>1520</v>
      </c>
      <c r="V877" s="68" t="s">
        <v>185</v>
      </c>
      <c r="W877" s="92" t="s">
        <v>186</v>
      </c>
      <c r="X877" s="17"/>
      <c r="Y877" s="17"/>
      <c r="Z877" s="17"/>
      <c r="AA877" s="17" t="s">
        <v>2199</v>
      </c>
    </row>
    <row r="878" spans="1:27" ht="60" customHeight="1" x14ac:dyDescent="0.2">
      <c r="A878" s="20" t="s">
        <v>1502</v>
      </c>
      <c r="B878" s="41" t="s">
        <v>2158</v>
      </c>
      <c r="C878" s="79" t="s">
        <v>1504</v>
      </c>
      <c r="D878" s="80" t="s">
        <v>1504</v>
      </c>
      <c r="E878" s="15">
        <v>1</v>
      </c>
      <c r="F878" s="78"/>
      <c r="G878" s="171" t="s">
        <v>188</v>
      </c>
      <c r="H878" s="73"/>
      <c r="I878" s="73" t="s">
        <v>2200</v>
      </c>
      <c r="J878" s="73" t="s">
        <v>188</v>
      </c>
      <c r="K878" s="87" t="s">
        <v>190</v>
      </c>
      <c r="L878" s="87"/>
      <c r="M878" s="83" t="str">
        <f t="shared" si="11"/>
        <v xml:space="preserve">MESSAGE - (DESTINATION) CUSTOMS OFFICE. </v>
      </c>
      <c r="N878" s="68" t="s">
        <v>32</v>
      </c>
      <c r="O878" s="92" t="s">
        <v>32</v>
      </c>
      <c r="P878" s="68" t="s">
        <v>33</v>
      </c>
      <c r="Q878" s="92" t="s">
        <v>33</v>
      </c>
      <c r="R878" s="68"/>
      <c r="S878" s="92"/>
      <c r="T878" s="68"/>
      <c r="U878" s="92"/>
      <c r="V878" s="68"/>
      <c r="W878" s="92"/>
      <c r="X878" s="17"/>
      <c r="Y878" s="17"/>
      <c r="Z878" s="17"/>
      <c r="AA878" s="17" t="s">
        <v>2201</v>
      </c>
    </row>
    <row r="879" spans="1:27" ht="60" customHeight="1" x14ac:dyDescent="0.2">
      <c r="A879" s="20" t="s">
        <v>1502</v>
      </c>
      <c r="B879" s="41" t="s">
        <v>2158</v>
      </c>
      <c r="C879" s="79" t="s">
        <v>1504</v>
      </c>
      <c r="D879" s="80" t="s">
        <v>1504</v>
      </c>
      <c r="E879" s="15">
        <v>1</v>
      </c>
      <c r="F879" s="78"/>
      <c r="G879" s="126" t="s">
        <v>188</v>
      </c>
      <c r="H879" s="73" t="s">
        <v>180</v>
      </c>
      <c r="I879" s="73" t="s">
        <v>2202</v>
      </c>
      <c r="J879" s="73" t="s">
        <v>194</v>
      </c>
      <c r="K879" s="87" t="s">
        <v>190</v>
      </c>
      <c r="L879" s="87" t="s">
        <v>180</v>
      </c>
      <c r="M879" s="83" t="str">
        <f t="shared" si="11"/>
        <v>MESSAGE - (DESTINATION) CUSTOMS OFFICE. Reference number</v>
      </c>
      <c r="N879" s="68"/>
      <c r="O879" s="92"/>
      <c r="P879" s="68" t="s">
        <v>33</v>
      </c>
      <c r="Q879" s="92" t="s">
        <v>33</v>
      </c>
      <c r="R879" s="68" t="s">
        <v>183</v>
      </c>
      <c r="S879" s="92" t="s">
        <v>183</v>
      </c>
      <c r="T879" s="68" t="s">
        <v>1627</v>
      </c>
      <c r="U879" s="92" t="s">
        <v>1627</v>
      </c>
      <c r="V879" s="68" t="s">
        <v>195</v>
      </c>
      <c r="W879" s="92" t="s">
        <v>2203</v>
      </c>
      <c r="X879" s="17"/>
      <c r="Y879" s="17"/>
      <c r="Z879" s="17"/>
      <c r="AA879" s="17" t="s">
        <v>2199</v>
      </c>
    </row>
    <row r="880" spans="1:27" ht="60" customHeight="1" x14ac:dyDescent="0.2">
      <c r="A880" s="20" t="s">
        <v>1502</v>
      </c>
      <c r="B880" s="41" t="s">
        <v>2158</v>
      </c>
      <c r="C880" s="79" t="s">
        <v>1504</v>
      </c>
      <c r="D880" s="80" t="s">
        <v>1504</v>
      </c>
      <c r="E880" s="15">
        <v>1</v>
      </c>
      <c r="F880" s="78"/>
      <c r="G880" s="171" t="s">
        <v>198</v>
      </c>
      <c r="H880" s="73"/>
      <c r="I880" s="73" t="s">
        <v>2204</v>
      </c>
      <c r="J880" s="73" t="s">
        <v>198</v>
      </c>
      <c r="K880" s="87" t="s">
        <v>200</v>
      </c>
      <c r="L880" s="87"/>
      <c r="M880" s="83" t="str">
        <f t="shared" si="11"/>
        <v xml:space="preserve">MESSAGE - (TRANSIT) CUSTOMS OFFICE. </v>
      </c>
      <c r="N880" s="68" t="s">
        <v>201</v>
      </c>
      <c r="O880" s="92" t="s">
        <v>201</v>
      </c>
      <c r="P880" s="68" t="s">
        <v>66</v>
      </c>
      <c r="Q880" s="92" t="s">
        <v>66</v>
      </c>
      <c r="R880" s="68"/>
      <c r="S880" s="92"/>
      <c r="T880" s="68"/>
      <c r="U880" s="92"/>
      <c r="V880" s="68" t="s">
        <v>202</v>
      </c>
      <c r="W880" s="92" t="s">
        <v>203</v>
      </c>
      <c r="X880" s="17"/>
      <c r="Y880" s="17"/>
      <c r="Z880" s="17"/>
      <c r="AA880" s="17" t="s">
        <v>2205</v>
      </c>
    </row>
    <row r="881" spans="1:27" ht="60" customHeight="1" x14ac:dyDescent="0.2">
      <c r="A881" s="20" t="s">
        <v>1502</v>
      </c>
      <c r="B881" s="41" t="s">
        <v>2158</v>
      </c>
      <c r="C881" s="79" t="s">
        <v>1504</v>
      </c>
      <c r="D881" s="80" t="s">
        <v>1504</v>
      </c>
      <c r="E881" s="15">
        <v>1</v>
      </c>
      <c r="F881" s="78"/>
      <c r="G881" s="126" t="s">
        <v>198</v>
      </c>
      <c r="H881" s="73" t="s">
        <v>206</v>
      </c>
      <c r="I881" s="73" t="s">
        <v>2206</v>
      </c>
      <c r="J881" s="73" t="s">
        <v>208</v>
      </c>
      <c r="K881" s="87" t="s">
        <v>1128</v>
      </c>
      <c r="L881" s="87" t="s">
        <v>1128</v>
      </c>
      <c r="M881" s="83" t="str">
        <f t="shared" si="11"/>
        <v>x. x</v>
      </c>
      <c r="N881" s="68"/>
      <c r="O881" s="92"/>
      <c r="P881" s="68" t="s">
        <v>33</v>
      </c>
      <c r="Q881" s="92"/>
      <c r="R881" s="68" t="s">
        <v>146</v>
      </c>
      <c r="S881" s="92"/>
      <c r="T881" s="68"/>
      <c r="U881" s="92"/>
      <c r="V881" s="68" t="s">
        <v>209</v>
      </c>
      <c r="W881" s="92"/>
      <c r="X881" s="17"/>
      <c r="Y881" s="17"/>
      <c r="Z881" s="17"/>
      <c r="AA881" s="17" t="s">
        <v>211</v>
      </c>
    </row>
    <row r="882" spans="1:27" ht="60" customHeight="1" x14ac:dyDescent="0.2">
      <c r="A882" s="20" t="s">
        <v>1502</v>
      </c>
      <c r="B882" s="41" t="s">
        <v>2158</v>
      </c>
      <c r="C882" s="79" t="s">
        <v>1504</v>
      </c>
      <c r="D882" s="80" t="s">
        <v>1504</v>
      </c>
      <c r="E882" s="15">
        <v>1</v>
      </c>
      <c r="F882" s="78"/>
      <c r="G882" s="126" t="s">
        <v>198</v>
      </c>
      <c r="H882" s="73" t="s">
        <v>180</v>
      </c>
      <c r="I882" s="73" t="s">
        <v>2207</v>
      </c>
      <c r="J882" s="73" t="s">
        <v>214</v>
      </c>
      <c r="K882" s="87" t="s">
        <v>200</v>
      </c>
      <c r="L882" s="87" t="s">
        <v>180</v>
      </c>
      <c r="M882" s="83" t="str">
        <f t="shared" si="11"/>
        <v>MESSAGE - (TRANSIT) CUSTOMS OFFICE. Reference number</v>
      </c>
      <c r="N882" s="68"/>
      <c r="O882" s="92"/>
      <c r="P882" s="68" t="s">
        <v>33</v>
      </c>
      <c r="Q882" s="92" t="s">
        <v>33</v>
      </c>
      <c r="R882" s="68" t="s">
        <v>183</v>
      </c>
      <c r="S882" s="92" t="s">
        <v>183</v>
      </c>
      <c r="T882" s="68" t="s">
        <v>2208</v>
      </c>
      <c r="U882" s="92"/>
      <c r="V882" s="68" t="s">
        <v>215</v>
      </c>
      <c r="W882" s="92" t="s">
        <v>2209</v>
      </c>
      <c r="X882" s="17"/>
      <c r="Y882" s="17"/>
      <c r="Z882" s="17"/>
      <c r="AA882" s="17" t="s">
        <v>1053</v>
      </c>
    </row>
    <row r="883" spans="1:27" ht="60" customHeight="1" x14ac:dyDescent="0.2">
      <c r="A883" s="20" t="s">
        <v>1502</v>
      </c>
      <c r="B883" s="41" t="s">
        <v>2158</v>
      </c>
      <c r="C883" s="79" t="s">
        <v>1504</v>
      </c>
      <c r="D883" s="80" t="s">
        <v>1504</v>
      </c>
      <c r="E883" s="15">
        <v>1</v>
      </c>
      <c r="F883" s="78"/>
      <c r="G883" s="126" t="s">
        <v>198</v>
      </c>
      <c r="H883" s="73" t="s">
        <v>218</v>
      </c>
      <c r="I883" s="73" t="s">
        <v>2210</v>
      </c>
      <c r="J883" s="73" t="s">
        <v>220</v>
      </c>
      <c r="K883" s="87" t="s">
        <v>200</v>
      </c>
      <c r="L883" s="87" t="s">
        <v>221</v>
      </c>
      <c r="M883" s="83" t="str">
        <f t="shared" si="11"/>
        <v>MESSAGE - (TRANSIT) CUSTOMS OFFICE. Arrival Time</v>
      </c>
      <c r="N883" s="68"/>
      <c r="O883" s="92"/>
      <c r="P883" s="68" t="s">
        <v>66</v>
      </c>
      <c r="Q883" s="92" t="s">
        <v>66</v>
      </c>
      <c r="R883" s="68" t="s">
        <v>222</v>
      </c>
      <c r="S883" s="92" t="s">
        <v>1136</v>
      </c>
      <c r="T883" s="68"/>
      <c r="U883" s="92"/>
      <c r="V883" s="68" t="s">
        <v>223</v>
      </c>
      <c r="W883" s="92" t="s">
        <v>2211</v>
      </c>
      <c r="X883" s="17"/>
      <c r="Y883" s="17"/>
      <c r="Z883" s="17"/>
      <c r="AA883" s="17" t="s">
        <v>2212</v>
      </c>
    </row>
    <row r="884" spans="1:27" ht="60" customHeight="1" x14ac:dyDescent="0.2">
      <c r="A884" s="20" t="s">
        <v>1502</v>
      </c>
      <c r="B884" s="41" t="s">
        <v>2158</v>
      </c>
      <c r="C884" s="79" t="s">
        <v>1504</v>
      </c>
      <c r="D884" s="80" t="s">
        <v>1504</v>
      </c>
      <c r="E884" s="15">
        <v>1</v>
      </c>
      <c r="F884" s="78"/>
      <c r="G884" s="171" t="s">
        <v>226</v>
      </c>
      <c r="H884" s="73"/>
      <c r="I884" s="73" t="s">
        <v>2213</v>
      </c>
      <c r="J884" s="73" t="s">
        <v>226</v>
      </c>
      <c r="K884" s="87" t="s">
        <v>1128</v>
      </c>
      <c r="L884" s="87" t="s">
        <v>1128</v>
      </c>
      <c r="M884" s="83" t="str">
        <f t="shared" si="11"/>
        <v>x. x</v>
      </c>
      <c r="N884" s="68" t="s">
        <v>201</v>
      </c>
      <c r="O884" s="92"/>
      <c r="P884" s="68" t="s">
        <v>66</v>
      </c>
      <c r="Q884" s="92"/>
      <c r="R884" s="68"/>
      <c r="S884" s="92"/>
      <c r="T884" s="68"/>
      <c r="U884" s="92"/>
      <c r="V884" s="68" t="s">
        <v>551</v>
      </c>
      <c r="W884" s="92"/>
      <c r="X884" s="17"/>
      <c r="Y884" s="17"/>
      <c r="Z884" s="17"/>
      <c r="AA884" s="17" t="s">
        <v>230</v>
      </c>
    </row>
    <row r="885" spans="1:27" ht="60" customHeight="1" x14ac:dyDescent="0.2">
      <c r="A885" s="20" t="s">
        <v>1502</v>
      </c>
      <c r="B885" s="41" t="s">
        <v>2158</v>
      </c>
      <c r="C885" s="79" t="s">
        <v>1504</v>
      </c>
      <c r="D885" s="80" t="s">
        <v>1504</v>
      </c>
      <c r="E885" s="15">
        <v>1</v>
      </c>
      <c r="F885" s="78"/>
      <c r="G885" s="126" t="s">
        <v>226</v>
      </c>
      <c r="H885" s="73" t="s">
        <v>206</v>
      </c>
      <c r="I885" s="73" t="s">
        <v>2214</v>
      </c>
      <c r="J885" s="73" t="s">
        <v>232</v>
      </c>
      <c r="K885" s="87" t="s">
        <v>1128</v>
      </c>
      <c r="L885" s="87" t="s">
        <v>1128</v>
      </c>
      <c r="M885" s="83" t="str">
        <f t="shared" si="11"/>
        <v>x. x</v>
      </c>
      <c r="N885" s="68"/>
      <c r="O885" s="92"/>
      <c r="P885" s="68" t="s">
        <v>33</v>
      </c>
      <c r="Q885" s="92"/>
      <c r="R885" s="68" t="s">
        <v>146</v>
      </c>
      <c r="S885" s="92"/>
      <c r="T885" s="68"/>
      <c r="U885" s="92"/>
      <c r="V885" s="68" t="s">
        <v>209</v>
      </c>
      <c r="W885" s="92"/>
      <c r="X885" s="17"/>
      <c r="Y885" s="17"/>
      <c r="Z885" s="17"/>
      <c r="AA885" s="17" t="s">
        <v>211</v>
      </c>
    </row>
    <row r="886" spans="1:27" ht="60" customHeight="1" x14ac:dyDescent="0.2">
      <c r="A886" s="20" t="s">
        <v>1502</v>
      </c>
      <c r="B886" s="41" t="s">
        <v>2158</v>
      </c>
      <c r="C886" s="79" t="s">
        <v>1504</v>
      </c>
      <c r="D886" s="80" t="s">
        <v>1504</v>
      </c>
      <c r="E886" s="15">
        <v>1</v>
      </c>
      <c r="F886" s="78"/>
      <c r="G886" s="126" t="s">
        <v>226</v>
      </c>
      <c r="H886" s="73" t="s">
        <v>180</v>
      </c>
      <c r="I886" s="73" t="s">
        <v>2215</v>
      </c>
      <c r="J886" s="73" t="s">
        <v>234</v>
      </c>
      <c r="K886" s="87" t="s">
        <v>1128</v>
      </c>
      <c r="L886" s="87" t="s">
        <v>1128</v>
      </c>
      <c r="M886" s="83" t="str">
        <f t="shared" si="11"/>
        <v>x. x</v>
      </c>
      <c r="N886" s="68"/>
      <c r="O886" s="92"/>
      <c r="P886" s="68" t="s">
        <v>33</v>
      </c>
      <c r="Q886" s="92"/>
      <c r="R886" s="68" t="s">
        <v>183</v>
      </c>
      <c r="S886" s="92"/>
      <c r="T886" s="68" t="s">
        <v>2216</v>
      </c>
      <c r="U886" s="92"/>
      <c r="V886" s="68"/>
      <c r="W886" s="92"/>
      <c r="X886" s="17"/>
      <c r="Y886" s="17"/>
      <c r="Z886" s="17"/>
      <c r="AA886" s="17" t="s">
        <v>2199</v>
      </c>
    </row>
    <row r="887" spans="1:27" ht="60" customHeight="1" x14ac:dyDescent="0.2">
      <c r="A887" s="20" t="s">
        <v>1502</v>
      </c>
      <c r="B887" s="41" t="s">
        <v>2158</v>
      </c>
      <c r="C887" s="79" t="s">
        <v>1504</v>
      </c>
      <c r="D887" s="80" t="s">
        <v>1504</v>
      </c>
      <c r="E887" s="15">
        <v>1</v>
      </c>
      <c r="F887" s="78"/>
      <c r="G887" s="171" t="s">
        <v>236</v>
      </c>
      <c r="H887" s="73"/>
      <c r="I887" s="73" t="s">
        <v>2217</v>
      </c>
      <c r="J887" s="73" t="s">
        <v>236</v>
      </c>
      <c r="K887" s="87" t="s">
        <v>238</v>
      </c>
      <c r="L887" s="87"/>
      <c r="M887" s="83" t="str">
        <f t="shared" si="11"/>
        <v xml:space="preserve">MESSAGE - (PRINCIPAL) TRADER. </v>
      </c>
      <c r="N887" s="68" t="s">
        <v>32</v>
      </c>
      <c r="O887" s="92" t="s">
        <v>32</v>
      </c>
      <c r="P887" s="68" t="s">
        <v>33</v>
      </c>
      <c r="Q887" s="92" t="s">
        <v>33</v>
      </c>
      <c r="R887" s="68"/>
      <c r="S887" s="92"/>
      <c r="T887" s="68"/>
      <c r="U887" s="92"/>
      <c r="V887" s="68"/>
      <c r="W887" s="92"/>
      <c r="X887" s="17"/>
      <c r="Y887" s="17"/>
      <c r="Z887" s="17"/>
      <c r="AA887" s="17"/>
    </row>
    <row r="888" spans="1:27" ht="60" customHeight="1" x14ac:dyDescent="0.2">
      <c r="A888" s="20" t="s">
        <v>1502</v>
      </c>
      <c r="B888" s="41" t="s">
        <v>2158</v>
      </c>
      <c r="C888" s="79" t="s">
        <v>1504</v>
      </c>
      <c r="D888" s="5" t="s">
        <v>1504</v>
      </c>
      <c r="E888" s="15">
        <v>1</v>
      </c>
      <c r="F888" s="78"/>
      <c r="G888" s="126" t="s">
        <v>236</v>
      </c>
      <c r="H888" s="73" t="s">
        <v>240</v>
      </c>
      <c r="I888" s="73" t="s">
        <v>2218</v>
      </c>
      <c r="J888" s="73" t="s">
        <v>242</v>
      </c>
      <c r="K888" s="87" t="s">
        <v>238</v>
      </c>
      <c r="L888" s="87" t="s">
        <v>243</v>
      </c>
      <c r="M888" s="83" t="str">
        <f t="shared" si="11"/>
        <v>MESSAGE - (PRINCIPAL) TRADER. TIN</v>
      </c>
      <c r="N888" s="68"/>
      <c r="O888" s="92"/>
      <c r="P888" s="68" t="s">
        <v>33</v>
      </c>
      <c r="Q888" s="92" t="s">
        <v>66</v>
      </c>
      <c r="R888" s="68" t="s">
        <v>244</v>
      </c>
      <c r="S888" s="92" t="s">
        <v>244</v>
      </c>
      <c r="T888" s="68"/>
      <c r="U888" s="92"/>
      <c r="V888" s="68" t="s">
        <v>1525</v>
      </c>
      <c r="W888" s="92" t="s">
        <v>2219</v>
      </c>
      <c r="X888" s="17"/>
      <c r="Y888" s="17"/>
      <c r="Z888" s="17"/>
      <c r="AA888" s="17" t="s">
        <v>2220</v>
      </c>
    </row>
    <row r="889" spans="1:27" ht="60" customHeight="1" x14ac:dyDescent="0.2">
      <c r="A889" s="20" t="s">
        <v>1502</v>
      </c>
      <c r="B889" s="41" t="s">
        <v>2158</v>
      </c>
      <c r="C889" s="79" t="s">
        <v>1504</v>
      </c>
      <c r="D889" s="5" t="s">
        <v>1504</v>
      </c>
      <c r="E889" s="15">
        <v>1</v>
      </c>
      <c r="F889" s="78"/>
      <c r="G889" s="126" t="s">
        <v>236</v>
      </c>
      <c r="H889" s="73" t="s">
        <v>248</v>
      </c>
      <c r="I889" s="73" t="s">
        <v>2221</v>
      </c>
      <c r="J889" s="73" t="s">
        <v>250</v>
      </c>
      <c r="K889" s="87" t="s">
        <v>238</v>
      </c>
      <c r="L889" s="87" t="s">
        <v>251</v>
      </c>
      <c r="M889" s="83" t="str">
        <f t="shared" si="11"/>
        <v>MESSAGE - (PRINCIPAL) TRADER. Holder ID TIR</v>
      </c>
      <c r="N889" s="68"/>
      <c r="O889" s="92"/>
      <c r="P889" s="68" t="s">
        <v>103</v>
      </c>
      <c r="Q889" s="92" t="s">
        <v>66</v>
      </c>
      <c r="R889" s="68" t="s">
        <v>244</v>
      </c>
      <c r="S889" s="92" t="s">
        <v>244</v>
      </c>
      <c r="T889" s="68"/>
      <c r="U889" s="92"/>
      <c r="V889" s="68" t="s">
        <v>252</v>
      </c>
      <c r="W889" s="92" t="s">
        <v>253</v>
      </c>
      <c r="X889" s="17"/>
      <c r="Y889" s="17"/>
      <c r="Z889" s="17"/>
      <c r="AA889" s="17" t="s">
        <v>254</v>
      </c>
    </row>
    <row r="890" spans="1:27" ht="60" customHeight="1" x14ac:dyDescent="0.2">
      <c r="A890" s="20" t="s">
        <v>1502</v>
      </c>
      <c r="B890" s="41" t="s">
        <v>2158</v>
      </c>
      <c r="C890" s="79" t="s">
        <v>1504</v>
      </c>
      <c r="D890" s="5" t="s">
        <v>1504</v>
      </c>
      <c r="E890" s="15">
        <v>1</v>
      </c>
      <c r="F890" s="78"/>
      <c r="G890" s="126" t="s">
        <v>236</v>
      </c>
      <c r="H890" s="73" t="s">
        <v>255</v>
      </c>
      <c r="I890" s="73" t="s">
        <v>2222</v>
      </c>
      <c r="J890" s="73" t="s">
        <v>257</v>
      </c>
      <c r="K890" s="87" t="s">
        <v>238</v>
      </c>
      <c r="L890" s="87" t="s">
        <v>255</v>
      </c>
      <c r="M890" s="83" t="str">
        <f t="shared" si="11"/>
        <v>MESSAGE - (PRINCIPAL) TRADER. Name</v>
      </c>
      <c r="N890" s="68"/>
      <c r="O890" s="92"/>
      <c r="P890" s="68" t="s">
        <v>66</v>
      </c>
      <c r="Q890" s="92" t="s">
        <v>66</v>
      </c>
      <c r="R890" s="68" t="s">
        <v>258</v>
      </c>
      <c r="S890" s="92" t="s">
        <v>68</v>
      </c>
      <c r="T890" s="68"/>
      <c r="U890" s="92"/>
      <c r="V890" s="68" t="s">
        <v>2223</v>
      </c>
      <c r="W890" s="92" t="s">
        <v>2224</v>
      </c>
      <c r="X890" s="17"/>
      <c r="Y890" s="17"/>
      <c r="Z890" s="17"/>
      <c r="AA890" s="17" t="s">
        <v>2225</v>
      </c>
    </row>
    <row r="891" spans="1:27" ht="60" customHeight="1" x14ac:dyDescent="0.2">
      <c r="A891" s="20" t="s">
        <v>1502</v>
      </c>
      <c r="B891" s="41" t="s">
        <v>2158</v>
      </c>
      <c r="C891" s="79" t="s">
        <v>1504</v>
      </c>
      <c r="D891" s="5" t="s">
        <v>1504</v>
      </c>
      <c r="E891" s="15">
        <v>2</v>
      </c>
      <c r="F891" s="78" t="s">
        <v>235</v>
      </c>
      <c r="G891" s="171" t="e">
        <f>---ADDRESS</f>
        <v>#NAME?</v>
      </c>
      <c r="H891" s="73"/>
      <c r="I891" s="73" t="s">
        <v>2226</v>
      </c>
      <c r="J891" s="73" t="s">
        <v>263</v>
      </c>
      <c r="K891" s="87" t="s">
        <v>1128</v>
      </c>
      <c r="L891" s="87" t="s">
        <v>1128</v>
      </c>
      <c r="M891" s="83" t="str">
        <f t="shared" si="11"/>
        <v>x. x</v>
      </c>
      <c r="N891" s="68" t="s">
        <v>32</v>
      </c>
      <c r="O891" s="92"/>
      <c r="P891" s="68" t="s">
        <v>66</v>
      </c>
      <c r="Q891" s="92"/>
      <c r="R891" s="68"/>
      <c r="S891" s="92"/>
      <c r="T891" s="68"/>
      <c r="U891" s="92"/>
      <c r="V891" s="68" t="s">
        <v>1531</v>
      </c>
      <c r="W891" s="92"/>
      <c r="X891" s="17"/>
      <c r="Y891" s="17"/>
      <c r="Z891" s="17"/>
      <c r="AA891" s="17" t="s">
        <v>2225</v>
      </c>
    </row>
    <row r="892" spans="1:27" ht="60" customHeight="1" x14ac:dyDescent="0.2">
      <c r="A892" s="20" t="s">
        <v>1502</v>
      </c>
      <c r="B892" s="41" t="s">
        <v>2158</v>
      </c>
      <c r="C892" s="79" t="s">
        <v>1504</v>
      </c>
      <c r="D892" s="5" t="s">
        <v>1504</v>
      </c>
      <c r="E892" s="15">
        <v>2</v>
      </c>
      <c r="F892" s="78" t="s">
        <v>235</v>
      </c>
      <c r="G892" s="126" t="e">
        <f>---ADDRESS</f>
        <v>#NAME?</v>
      </c>
      <c r="H892" s="73" t="s">
        <v>265</v>
      </c>
      <c r="I892" s="73" t="s">
        <v>2227</v>
      </c>
      <c r="J892" s="73" t="s">
        <v>267</v>
      </c>
      <c r="K892" s="87" t="s">
        <v>238</v>
      </c>
      <c r="L892" s="87" t="s">
        <v>265</v>
      </c>
      <c r="M892" s="83" t="str">
        <f t="shared" si="11"/>
        <v>MESSAGE - (PRINCIPAL) TRADER. Street and number</v>
      </c>
      <c r="N892" s="68"/>
      <c r="O892" s="92"/>
      <c r="P892" s="68" t="s">
        <v>33</v>
      </c>
      <c r="Q892" s="92" t="s">
        <v>66</v>
      </c>
      <c r="R892" s="68" t="s">
        <v>258</v>
      </c>
      <c r="S892" s="92" t="s">
        <v>68</v>
      </c>
      <c r="T892" s="68"/>
      <c r="U892" s="92"/>
      <c r="V892" s="68" t="s">
        <v>259</v>
      </c>
      <c r="W892" s="92" t="s">
        <v>2224</v>
      </c>
      <c r="X892" s="17"/>
      <c r="Y892" s="17"/>
      <c r="Z892" s="17"/>
      <c r="AA892" s="17"/>
    </row>
    <row r="893" spans="1:27" ht="60" customHeight="1" x14ac:dyDescent="0.2">
      <c r="A893" s="20" t="s">
        <v>1502</v>
      </c>
      <c r="B893" s="41" t="s">
        <v>2158</v>
      </c>
      <c r="C893" s="79" t="s">
        <v>1504</v>
      </c>
      <c r="D893" s="5" t="s">
        <v>1504</v>
      </c>
      <c r="E893" s="15">
        <v>2</v>
      </c>
      <c r="F893" s="78" t="s">
        <v>235</v>
      </c>
      <c r="G893" s="126" t="e">
        <f>---ADDRESS</f>
        <v>#NAME?</v>
      </c>
      <c r="H893" s="73" t="s">
        <v>269</v>
      </c>
      <c r="I893" s="73" t="s">
        <v>2228</v>
      </c>
      <c r="J893" s="73" t="s">
        <v>271</v>
      </c>
      <c r="K893" s="87" t="s">
        <v>238</v>
      </c>
      <c r="L893" s="87" t="s">
        <v>862</v>
      </c>
      <c r="M893" s="83" t="str">
        <f t="shared" si="11"/>
        <v>MESSAGE - (PRINCIPAL) TRADER. Postal code</v>
      </c>
      <c r="N893" s="68"/>
      <c r="O893" s="92"/>
      <c r="P893" s="68" t="s">
        <v>66</v>
      </c>
      <c r="Q893" s="92" t="s">
        <v>66</v>
      </c>
      <c r="R893" s="68" t="s">
        <v>244</v>
      </c>
      <c r="S893" s="92" t="s">
        <v>54</v>
      </c>
      <c r="T893" s="68"/>
      <c r="U893" s="92"/>
      <c r="V893" s="68" t="s">
        <v>273</v>
      </c>
      <c r="W893" s="92" t="s">
        <v>2224</v>
      </c>
      <c r="X893" s="17"/>
      <c r="Y893" s="17"/>
      <c r="Z893" s="17"/>
      <c r="AA893" s="17" t="s">
        <v>2229</v>
      </c>
    </row>
    <row r="894" spans="1:27" ht="60" customHeight="1" x14ac:dyDescent="0.2">
      <c r="A894" s="20" t="s">
        <v>1502</v>
      </c>
      <c r="B894" s="41" t="s">
        <v>2158</v>
      </c>
      <c r="C894" s="79" t="s">
        <v>1504</v>
      </c>
      <c r="D894" s="5" t="s">
        <v>1504</v>
      </c>
      <c r="E894" s="15">
        <v>2</v>
      </c>
      <c r="F894" s="78" t="s">
        <v>235</v>
      </c>
      <c r="G894" s="126" t="e">
        <f>---ADDRESS</f>
        <v>#NAME?</v>
      </c>
      <c r="H894" s="73" t="s">
        <v>276</v>
      </c>
      <c r="I894" s="73" t="s">
        <v>2230</v>
      </c>
      <c r="J894" s="73" t="s">
        <v>278</v>
      </c>
      <c r="K894" s="87" t="s">
        <v>238</v>
      </c>
      <c r="L894" s="87" t="s">
        <v>276</v>
      </c>
      <c r="M894" s="83" t="str">
        <f t="shared" si="11"/>
        <v>MESSAGE - (PRINCIPAL) TRADER. City</v>
      </c>
      <c r="N894" s="68"/>
      <c r="O894" s="92"/>
      <c r="P894" s="68" t="s">
        <v>33</v>
      </c>
      <c r="Q894" s="92" t="s">
        <v>66</v>
      </c>
      <c r="R894" s="68" t="s">
        <v>68</v>
      </c>
      <c r="S894" s="92" t="s">
        <v>68</v>
      </c>
      <c r="T894" s="68"/>
      <c r="U894" s="92"/>
      <c r="V894" s="68"/>
      <c r="W894" s="92" t="s">
        <v>2224</v>
      </c>
      <c r="X894" s="17"/>
      <c r="Y894" s="17"/>
      <c r="Z894" s="17"/>
      <c r="AA894" s="17"/>
    </row>
    <row r="895" spans="1:27" ht="60" customHeight="1" x14ac:dyDescent="0.2">
      <c r="A895" s="20" t="s">
        <v>1502</v>
      </c>
      <c r="B895" s="41" t="s">
        <v>2158</v>
      </c>
      <c r="C895" s="79" t="s">
        <v>1504</v>
      </c>
      <c r="D895" s="5" t="s">
        <v>1504</v>
      </c>
      <c r="E895" s="15">
        <v>2</v>
      </c>
      <c r="F895" s="78" t="s">
        <v>235</v>
      </c>
      <c r="G895" s="126" t="e">
        <f>---ADDRESS</f>
        <v>#NAME?</v>
      </c>
      <c r="H895" s="73" t="s">
        <v>279</v>
      </c>
      <c r="I895" s="73" t="s">
        <v>2231</v>
      </c>
      <c r="J895" s="73" t="s">
        <v>281</v>
      </c>
      <c r="K895" s="87" t="s">
        <v>238</v>
      </c>
      <c r="L895" s="87" t="s">
        <v>282</v>
      </c>
      <c r="M895" s="83" t="str">
        <f t="shared" si="11"/>
        <v>MESSAGE - (PRINCIPAL) TRADER. Country code</v>
      </c>
      <c r="N895" s="68"/>
      <c r="O895" s="92"/>
      <c r="P895" s="68" t="s">
        <v>33</v>
      </c>
      <c r="Q895" s="92" t="s">
        <v>66</v>
      </c>
      <c r="R895" s="68" t="s">
        <v>94</v>
      </c>
      <c r="S895" s="92" t="s">
        <v>94</v>
      </c>
      <c r="T895" s="68" t="s">
        <v>95</v>
      </c>
      <c r="U895" s="92" t="s">
        <v>95</v>
      </c>
      <c r="V895" s="68"/>
      <c r="W895" s="92" t="s">
        <v>2224</v>
      </c>
      <c r="X895" s="17"/>
      <c r="Y895" s="17"/>
      <c r="Z895" s="17"/>
      <c r="AA895" s="17"/>
    </row>
    <row r="896" spans="1:27" ht="60" customHeight="1" x14ac:dyDescent="0.2">
      <c r="A896" s="20" t="s">
        <v>1502</v>
      </c>
      <c r="B896" s="41" t="s">
        <v>2158</v>
      </c>
      <c r="C896" s="79" t="s">
        <v>1504</v>
      </c>
      <c r="D896" s="5" t="s">
        <v>1504</v>
      </c>
      <c r="E896" s="15">
        <v>1</v>
      </c>
      <c r="F896" s="78" t="s">
        <v>2232</v>
      </c>
      <c r="G896" s="171" t="s">
        <v>2233</v>
      </c>
      <c r="H896" s="73"/>
      <c r="I896" s="73" t="s">
        <v>2234</v>
      </c>
      <c r="J896" s="73" t="s">
        <v>2233</v>
      </c>
      <c r="K896" s="87" t="s">
        <v>2235</v>
      </c>
      <c r="L896" s="87"/>
      <c r="M896" s="83" t="str">
        <f t="shared" si="11"/>
        <v xml:space="preserve">MESSAGE - REPRESENTATIVE. </v>
      </c>
      <c r="N896" s="68" t="s">
        <v>32</v>
      </c>
      <c r="O896" s="92" t="s">
        <v>32</v>
      </c>
      <c r="P896" s="68" t="s">
        <v>103</v>
      </c>
      <c r="Q896" s="92" t="s">
        <v>103</v>
      </c>
      <c r="R896" s="68"/>
      <c r="S896" s="92"/>
      <c r="T896" s="68"/>
      <c r="U896" s="92"/>
      <c r="V896" s="68" t="s">
        <v>2236</v>
      </c>
      <c r="W896" s="92"/>
      <c r="X896" s="17"/>
      <c r="Y896" s="17"/>
      <c r="Z896" s="17"/>
      <c r="AA896" s="17" t="s">
        <v>2237</v>
      </c>
    </row>
    <row r="897" spans="1:27" ht="60" customHeight="1" x14ac:dyDescent="0.2">
      <c r="A897" s="20" t="s">
        <v>1502</v>
      </c>
      <c r="B897" s="41" t="s">
        <v>2158</v>
      </c>
      <c r="C897" s="79" t="s">
        <v>1504</v>
      </c>
      <c r="D897" s="5" t="s">
        <v>1504</v>
      </c>
      <c r="E897" s="15">
        <v>1</v>
      </c>
      <c r="F897" s="78" t="s">
        <v>2238</v>
      </c>
      <c r="G897" s="126" t="s">
        <v>2233</v>
      </c>
      <c r="H897" s="73" t="s">
        <v>240</v>
      </c>
      <c r="I897" s="73" t="s">
        <v>2239</v>
      </c>
      <c r="J897" s="73" t="s">
        <v>2240</v>
      </c>
      <c r="K897" s="87" t="s">
        <v>1128</v>
      </c>
      <c r="L897" s="87" t="s">
        <v>1128</v>
      </c>
      <c r="M897" s="83" t="str">
        <f t="shared" si="11"/>
        <v>x. x</v>
      </c>
      <c r="N897" s="68"/>
      <c r="O897" s="92"/>
      <c r="P897" s="68" t="s">
        <v>33</v>
      </c>
      <c r="Q897" s="92"/>
      <c r="R897" s="68" t="s">
        <v>244</v>
      </c>
      <c r="S897" s="92"/>
      <c r="T897" s="68"/>
      <c r="U897" s="92"/>
      <c r="V897" s="68" t="s">
        <v>1525</v>
      </c>
      <c r="W897" s="92"/>
      <c r="X897" s="17"/>
      <c r="Y897" s="17"/>
      <c r="Z897" s="17"/>
      <c r="AA897" s="17" t="s">
        <v>2241</v>
      </c>
    </row>
    <row r="898" spans="1:27" ht="60" customHeight="1" x14ac:dyDescent="0.2">
      <c r="A898" s="20" t="s">
        <v>1502</v>
      </c>
      <c r="B898" s="41" t="s">
        <v>2158</v>
      </c>
      <c r="C898" s="79" t="s">
        <v>1504</v>
      </c>
      <c r="D898" s="5" t="s">
        <v>1504</v>
      </c>
      <c r="E898" s="15">
        <v>1</v>
      </c>
      <c r="F898" s="78" t="s">
        <v>2242</v>
      </c>
      <c r="G898" s="126" t="s">
        <v>2233</v>
      </c>
      <c r="H898" s="73" t="s">
        <v>2243</v>
      </c>
      <c r="I898" s="73" t="s">
        <v>2244</v>
      </c>
      <c r="J898" s="73" t="s">
        <v>2245</v>
      </c>
      <c r="K898" s="87" t="s">
        <v>1128</v>
      </c>
      <c r="L898" s="87" t="s">
        <v>1128</v>
      </c>
      <c r="M898" s="83" t="str">
        <f t="shared" si="11"/>
        <v>x. x</v>
      </c>
      <c r="N898" s="68"/>
      <c r="O898" s="92"/>
      <c r="P898" s="68" t="s">
        <v>33</v>
      </c>
      <c r="Q898" s="92"/>
      <c r="R898" s="68" t="s">
        <v>104</v>
      </c>
      <c r="S898" s="92"/>
      <c r="T898" s="68" t="s">
        <v>2246</v>
      </c>
      <c r="U898" s="92"/>
      <c r="V898" s="68"/>
      <c r="W898" s="92"/>
      <c r="X898" s="17"/>
      <c r="Y898" s="17"/>
      <c r="Z898" s="17"/>
      <c r="AA898" s="17" t="s">
        <v>2247</v>
      </c>
    </row>
    <row r="899" spans="1:27" ht="60" customHeight="1" x14ac:dyDescent="0.2">
      <c r="A899" s="20" t="s">
        <v>1502</v>
      </c>
      <c r="B899" s="41" t="s">
        <v>2158</v>
      </c>
      <c r="C899" s="79" t="s">
        <v>1504</v>
      </c>
      <c r="D899" s="5" t="s">
        <v>1504</v>
      </c>
      <c r="E899" s="15">
        <v>1</v>
      </c>
      <c r="F899" s="78" t="s">
        <v>171</v>
      </c>
      <c r="G899" s="171" t="s">
        <v>283</v>
      </c>
      <c r="H899" s="73"/>
      <c r="I899" s="73" t="s">
        <v>2248</v>
      </c>
      <c r="J899" s="73" t="s">
        <v>283</v>
      </c>
      <c r="K899" s="87" t="s">
        <v>285</v>
      </c>
      <c r="L899" s="87"/>
      <c r="M899" s="83" t="str">
        <f t="shared" si="11"/>
        <v xml:space="preserve">MESSAGE - CONTROL RESULT. </v>
      </c>
      <c r="N899" s="68" t="s">
        <v>32</v>
      </c>
      <c r="O899" s="92" t="s">
        <v>32</v>
      </c>
      <c r="P899" s="68" t="s">
        <v>66</v>
      </c>
      <c r="Q899" s="92" t="s">
        <v>103</v>
      </c>
      <c r="R899" s="68"/>
      <c r="S899" s="92"/>
      <c r="T899" s="68"/>
      <c r="U899" s="92"/>
      <c r="V899" s="68" t="s">
        <v>2249</v>
      </c>
      <c r="W899" s="92"/>
      <c r="X899" s="17"/>
      <c r="Y899" s="17"/>
      <c r="Z899" s="17"/>
      <c r="AA899" s="17"/>
    </row>
    <row r="900" spans="1:27" ht="60" customHeight="1" x14ac:dyDescent="0.2">
      <c r="A900" s="20" t="s">
        <v>1502</v>
      </c>
      <c r="B900" s="41" t="s">
        <v>2158</v>
      </c>
      <c r="C900" s="79" t="s">
        <v>1504</v>
      </c>
      <c r="D900" s="5" t="s">
        <v>1504</v>
      </c>
      <c r="E900" s="15">
        <v>1</v>
      </c>
      <c r="F900" s="78" t="s">
        <v>286</v>
      </c>
      <c r="G900" s="126" t="s">
        <v>283</v>
      </c>
      <c r="H900" s="73" t="s">
        <v>287</v>
      </c>
      <c r="I900" s="73" t="s">
        <v>2250</v>
      </c>
      <c r="J900" s="73" t="s">
        <v>289</v>
      </c>
      <c r="K900" s="87" t="s">
        <v>285</v>
      </c>
      <c r="L900" s="87" t="s">
        <v>2251</v>
      </c>
      <c r="M900" s="83" t="str">
        <f t="shared" si="11"/>
        <v>MESSAGE - CONTROL RESULT. Control result code</v>
      </c>
      <c r="N900" s="68"/>
      <c r="O900" s="92"/>
      <c r="P900" s="68" t="s">
        <v>33</v>
      </c>
      <c r="Q900" s="92" t="s">
        <v>33</v>
      </c>
      <c r="R900" s="68" t="s">
        <v>291</v>
      </c>
      <c r="S900" s="92" t="s">
        <v>291</v>
      </c>
      <c r="T900" s="68" t="s">
        <v>292</v>
      </c>
      <c r="U900" s="92" t="s">
        <v>292</v>
      </c>
      <c r="V900" s="68" t="s">
        <v>293</v>
      </c>
      <c r="W900" s="92" t="s">
        <v>294</v>
      </c>
      <c r="X900" s="17"/>
      <c r="Y900" s="17"/>
      <c r="Z900" s="17"/>
      <c r="AA900" s="17" t="s">
        <v>295</v>
      </c>
    </row>
    <row r="901" spans="1:27" ht="60" customHeight="1" x14ac:dyDescent="0.2">
      <c r="A901" s="20" t="s">
        <v>1502</v>
      </c>
      <c r="B901" s="41" t="s">
        <v>2158</v>
      </c>
      <c r="C901" s="79" t="s">
        <v>1504</v>
      </c>
      <c r="D901" s="5" t="s">
        <v>1504</v>
      </c>
      <c r="E901" s="15">
        <v>1</v>
      </c>
      <c r="F901" s="78" t="s">
        <v>296</v>
      </c>
      <c r="G901" s="126" t="s">
        <v>283</v>
      </c>
      <c r="H901" s="73" t="s">
        <v>297</v>
      </c>
      <c r="I901" s="73" t="s">
        <v>2252</v>
      </c>
      <c r="J901" s="73" t="s">
        <v>299</v>
      </c>
      <c r="K901" s="87" t="s">
        <v>285</v>
      </c>
      <c r="L901" s="87" t="s">
        <v>300</v>
      </c>
      <c r="M901" s="83" t="str">
        <f t="shared" si="11"/>
        <v>MESSAGE - CONTROL RESULT. Date Limit</v>
      </c>
      <c r="N901" s="68"/>
      <c r="O901" s="92"/>
      <c r="P901" s="68" t="s">
        <v>33</v>
      </c>
      <c r="Q901" s="92" t="s">
        <v>33</v>
      </c>
      <c r="R901" s="68" t="s">
        <v>79</v>
      </c>
      <c r="S901" s="92" t="s">
        <v>80</v>
      </c>
      <c r="T901" s="68"/>
      <c r="U901" s="92"/>
      <c r="V901" s="68" t="s">
        <v>81</v>
      </c>
      <c r="W901" s="92"/>
      <c r="X901" s="17"/>
      <c r="Y901" s="17"/>
      <c r="Z901" s="17"/>
      <c r="AA901" s="17" t="s">
        <v>1602</v>
      </c>
    </row>
    <row r="902" spans="1:27" ht="60" customHeight="1" x14ac:dyDescent="0.2">
      <c r="A902" s="20" t="s">
        <v>1502</v>
      </c>
      <c r="B902" s="41" t="s">
        <v>2158</v>
      </c>
      <c r="C902" s="79" t="s">
        <v>1504</v>
      </c>
      <c r="D902" s="5" t="s">
        <v>1504</v>
      </c>
      <c r="E902" s="15">
        <v>1</v>
      </c>
      <c r="F902" s="78"/>
      <c r="G902" s="126" t="s">
        <v>283</v>
      </c>
      <c r="H902" s="126" t="s">
        <v>302</v>
      </c>
      <c r="I902" s="73" t="s">
        <v>2253</v>
      </c>
      <c r="J902" s="73" t="s">
        <v>304</v>
      </c>
      <c r="K902" s="87"/>
      <c r="L902" s="87"/>
      <c r="M902" s="83"/>
      <c r="N902" s="68"/>
      <c r="O902" s="92"/>
      <c r="P902" s="68" t="s">
        <v>103</v>
      </c>
      <c r="Q902" s="92"/>
      <c r="R902" s="68" t="s">
        <v>305</v>
      </c>
      <c r="S902" s="92"/>
      <c r="T902" s="68"/>
      <c r="U902" s="92"/>
      <c r="V902" s="68"/>
      <c r="W902" s="92"/>
      <c r="X902" s="17"/>
      <c r="Y902" s="17"/>
      <c r="Z902" s="17"/>
      <c r="AA902" s="17"/>
    </row>
    <row r="903" spans="1:27" ht="60" customHeight="1" x14ac:dyDescent="0.2">
      <c r="A903" s="20" t="s">
        <v>1502</v>
      </c>
      <c r="B903" s="41" t="s">
        <v>2158</v>
      </c>
      <c r="C903" s="79" t="s">
        <v>1504</v>
      </c>
      <c r="D903" s="5" t="s">
        <v>1504</v>
      </c>
      <c r="E903" s="15">
        <v>1</v>
      </c>
      <c r="F903" s="78"/>
      <c r="G903" s="171" t="s">
        <v>2254</v>
      </c>
      <c r="H903" s="73"/>
      <c r="I903" s="73" t="s">
        <v>2255</v>
      </c>
      <c r="J903" s="73" t="s">
        <v>2254</v>
      </c>
      <c r="K903" s="87" t="s">
        <v>2256</v>
      </c>
      <c r="L903" s="87"/>
      <c r="M903" s="83" t="str">
        <f t="shared" si="11"/>
        <v xml:space="preserve">MESSAGE - GUARANTEE. </v>
      </c>
      <c r="N903" s="68" t="s">
        <v>201</v>
      </c>
      <c r="O903" s="92" t="s">
        <v>201</v>
      </c>
      <c r="P903" s="68" t="s">
        <v>33</v>
      </c>
      <c r="Q903" s="92" t="s">
        <v>33</v>
      </c>
      <c r="R903" s="68"/>
      <c r="S903" s="92"/>
      <c r="T903" s="68"/>
      <c r="U903" s="92"/>
      <c r="V903" s="68"/>
      <c r="W903" s="92"/>
      <c r="X903" s="17"/>
      <c r="Y903" s="17"/>
      <c r="Z903" s="17"/>
      <c r="AA903" s="17" t="s">
        <v>2257</v>
      </c>
    </row>
    <row r="904" spans="1:27" ht="60" customHeight="1" x14ac:dyDescent="0.2">
      <c r="A904" s="20" t="s">
        <v>1502</v>
      </c>
      <c r="B904" s="41" t="s">
        <v>2158</v>
      </c>
      <c r="C904" s="134" t="s">
        <v>1504</v>
      </c>
      <c r="D904" s="12" t="s">
        <v>1504</v>
      </c>
      <c r="E904" s="154">
        <v>1</v>
      </c>
      <c r="F904" s="78" t="s">
        <v>205</v>
      </c>
      <c r="G904" s="126" t="s">
        <v>2254</v>
      </c>
      <c r="H904" s="73" t="s">
        <v>206</v>
      </c>
      <c r="I904" s="73" t="s">
        <v>2258</v>
      </c>
      <c r="J904" s="73" t="s">
        <v>2259</v>
      </c>
      <c r="K904" s="87" t="s">
        <v>1128</v>
      </c>
      <c r="L904" s="87" t="s">
        <v>1128</v>
      </c>
      <c r="M904" s="83" t="str">
        <f t="shared" si="11"/>
        <v>x. x</v>
      </c>
      <c r="N904" s="68"/>
      <c r="O904" s="92"/>
      <c r="P904" s="68" t="s">
        <v>33</v>
      </c>
      <c r="Q904" s="92"/>
      <c r="R904" s="68" t="s">
        <v>146</v>
      </c>
      <c r="S904" s="92"/>
      <c r="T904" s="68"/>
      <c r="U904" s="92"/>
      <c r="V904" s="68" t="s">
        <v>209</v>
      </c>
      <c r="W904" s="92"/>
      <c r="X904" s="17"/>
      <c r="Y904" s="17"/>
      <c r="Z904" s="17"/>
      <c r="AA904" s="17" t="s">
        <v>211</v>
      </c>
    </row>
    <row r="905" spans="1:27" ht="60" customHeight="1" x14ac:dyDescent="0.2">
      <c r="A905" s="20" t="s">
        <v>1502</v>
      </c>
      <c r="B905" s="283" t="s">
        <v>2158</v>
      </c>
      <c r="C905" s="5" t="s">
        <v>1504</v>
      </c>
      <c r="D905" s="5" t="s">
        <v>1504</v>
      </c>
      <c r="E905" s="15">
        <v>1</v>
      </c>
      <c r="F905" s="78" t="s">
        <v>2260</v>
      </c>
      <c r="G905" s="126" t="s">
        <v>2254</v>
      </c>
      <c r="H905" s="73" t="s">
        <v>2261</v>
      </c>
      <c r="I905" s="73" t="s">
        <v>2262</v>
      </c>
      <c r="J905" s="73" t="s">
        <v>2263</v>
      </c>
      <c r="K905" s="87" t="s">
        <v>2256</v>
      </c>
      <c r="L905" s="87" t="s">
        <v>2261</v>
      </c>
      <c r="M905" s="83" t="str">
        <f t="shared" si="11"/>
        <v>MESSAGE - GUARANTEE. Guarantee type</v>
      </c>
      <c r="N905" s="68"/>
      <c r="O905" s="92"/>
      <c r="P905" s="68" t="s">
        <v>66</v>
      </c>
      <c r="Q905" s="92" t="s">
        <v>33</v>
      </c>
      <c r="R905" s="68" t="s">
        <v>311</v>
      </c>
      <c r="S905" s="92" t="s">
        <v>311</v>
      </c>
      <c r="T905" s="68" t="s">
        <v>2264</v>
      </c>
      <c r="U905" s="92" t="s">
        <v>2264</v>
      </c>
      <c r="V905" s="68" t="s">
        <v>2265</v>
      </c>
      <c r="W905" s="92" t="s">
        <v>2266</v>
      </c>
      <c r="X905" s="17"/>
      <c r="Y905" s="17"/>
      <c r="Z905" s="17"/>
      <c r="AA905" s="17"/>
    </row>
    <row r="906" spans="1:27" ht="60" customHeight="1" x14ac:dyDescent="0.2">
      <c r="A906" s="20" t="s">
        <v>1502</v>
      </c>
      <c r="B906" s="137" t="s">
        <v>2158</v>
      </c>
      <c r="C906" s="138" t="s">
        <v>1504</v>
      </c>
      <c r="D906" s="141" t="s">
        <v>1504</v>
      </c>
      <c r="E906" s="155">
        <v>2</v>
      </c>
      <c r="F906" s="78" t="s">
        <v>2267</v>
      </c>
      <c r="G906" s="171" t="e">
        <f>---GUARANTEE REFERENCE</f>
        <v>#NAME?</v>
      </c>
      <c r="H906" s="73"/>
      <c r="I906" s="73" t="s">
        <v>2268</v>
      </c>
      <c r="J906" s="73" t="s">
        <v>2269</v>
      </c>
      <c r="K906" s="87" t="s">
        <v>2270</v>
      </c>
      <c r="L906" s="87"/>
      <c r="M906" s="83" t="str">
        <f t="shared" si="11"/>
        <v xml:space="preserve">MESSAGE - GUARANTEE - GUARANTEE REFERENCE. </v>
      </c>
      <c r="N906" s="68" t="s">
        <v>444</v>
      </c>
      <c r="O906" s="92" t="s">
        <v>444</v>
      </c>
      <c r="P906" s="68" t="s">
        <v>66</v>
      </c>
      <c r="Q906" s="92" t="s">
        <v>66</v>
      </c>
      <c r="R906" s="68"/>
      <c r="S906" s="92"/>
      <c r="T906" s="68"/>
      <c r="U906" s="92"/>
      <c r="V906" s="68" t="s">
        <v>2271</v>
      </c>
      <c r="W906" s="92" t="s">
        <v>2272</v>
      </c>
      <c r="X906" s="17"/>
      <c r="Y906" s="17"/>
      <c r="Z906" s="17"/>
      <c r="AA906" s="17" t="s">
        <v>2273</v>
      </c>
    </row>
    <row r="907" spans="1:27" ht="60" customHeight="1" x14ac:dyDescent="0.2">
      <c r="A907" s="20" t="s">
        <v>1502</v>
      </c>
      <c r="B907" s="41" t="s">
        <v>2158</v>
      </c>
      <c r="C907" s="79" t="s">
        <v>1504</v>
      </c>
      <c r="D907" s="5" t="s">
        <v>1504</v>
      </c>
      <c r="E907" s="15">
        <v>2</v>
      </c>
      <c r="F907" s="78" t="s">
        <v>205</v>
      </c>
      <c r="G907" s="126" t="e">
        <f>---GUARANTEE REFERENCE</f>
        <v>#NAME?</v>
      </c>
      <c r="H907" s="73" t="s">
        <v>206</v>
      </c>
      <c r="I907" s="73" t="s">
        <v>2274</v>
      </c>
      <c r="J907" s="73" t="s">
        <v>2275</v>
      </c>
      <c r="K907" s="87" t="s">
        <v>1128</v>
      </c>
      <c r="L907" s="87" t="s">
        <v>1128</v>
      </c>
      <c r="M907" s="83" t="str">
        <f t="shared" si="11"/>
        <v>x. x</v>
      </c>
      <c r="N907" s="68"/>
      <c r="O907" s="92"/>
      <c r="P907" s="68" t="s">
        <v>33</v>
      </c>
      <c r="Q907" s="92"/>
      <c r="R907" s="68" t="s">
        <v>146</v>
      </c>
      <c r="S907" s="92"/>
      <c r="T907" s="68"/>
      <c r="U907" s="92"/>
      <c r="V907" s="68" t="s">
        <v>209</v>
      </c>
      <c r="W907" s="92"/>
      <c r="X907" s="17"/>
      <c r="Y907" s="17"/>
      <c r="Z907" s="17"/>
      <c r="AA907" s="17" t="s">
        <v>211</v>
      </c>
    </row>
    <row r="908" spans="1:27" ht="60" customHeight="1" x14ac:dyDescent="0.2">
      <c r="A908" s="20" t="s">
        <v>1502</v>
      </c>
      <c r="B908" s="41" t="s">
        <v>2158</v>
      </c>
      <c r="C908" s="79" t="s">
        <v>1504</v>
      </c>
      <c r="D908" s="5" t="s">
        <v>1504</v>
      </c>
      <c r="E908" s="15">
        <v>2</v>
      </c>
      <c r="F908" s="78" t="s">
        <v>2267</v>
      </c>
      <c r="G908" s="126" t="e">
        <f>---GUARANTEE REFERENCE</f>
        <v>#NAME?</v>
      </c>
      <c r="H908" s="73" t="s">
        <v>2276</v>
      </c>
      <c r="I908" s="73" t="s">
        <v>2277</v>
      </c>
      <c r="J908" s="73" t="s">
        <v>2278</v>
      </c>
      <c r="K908" s="87" t="s">
        <v>2270</v>
      </c>
      <c r="L908" s="87" t="s">
        <v>2279</v>
      </c>
      <c r="M908" s="83" t="str">
        <f t="shared" si="11"/>
        <v>MESSAGE - GUARANTEE - GUARANTEE REFERENCE. Guarantee reference number (GRN)</v>
      </c>
      <c r="N908" s="68"/>
      <c r="O908" s="92"/>
      <c r="P908" s="68" t="s">
        <v>66</v>
      </c>
      <c r="Q908" s="92" t="s">
        <v>66</v>
      </c>
      <c r="R908" s="68" t="s">
        <v>2280</v>
      </c>
      <c r="S908" s="92" t="s">
        <v>2280</v>
      </c>
      <c r="T908" s="68"/>
      <c r="U908" s="92"/>
      <c r="V908" s="68" t="s">
        <v>2281</v>
      </c>
      <c r="W908" s="92" t="s">
        <v>2282</v>
      </c>
      <c r="X908" s="17"/>
      <c r="Y908" s="17"/>
      <c r="Z908" s="17"/>
      <c r="AA908" s="17"/>
    </row>
    <row r="909" spans="1:27" ht="60" customHeight="1" x14ac:dyDescent="0.2">
      <c r="A909" s="20" t="s">
        <v>1502</v>
      </c>
      <c r="B909" s="41" t="s">
        <v>2158</v>
      </c>
      <c r="C909" s="79" t="s">
        <v>1504</v>
      </c>
      <c r="D909" s="5" t="s">
        <v>1504</v>
      </c>
      <c r="E909" s="15">
        <v>2</v>
      </c>
      <c r="F909" s="78" t="s">
        <v>2267</v>
      </c>
      <c r="G909" s="126" t="e">
        <f>---GUARANTEE REFERENCE</f>
        <v>#NAME?</v>
      </c>
      <c r="H909" s="73" t="s">
        <v>2283</v>
      </c>
      <c r="I909" s="73" t="s">
        <v>2284</v>
      </c>
      <c r="J909" s="73" t="s">
        <v>2285</v>
      </c>
      <c r="K909" s="87" t="s">
        <v>2270</v>
      </c>
      <c r="L909" s="87" t="s">
        <v>2283</v>
      </c>
      <c r="M909" s="83" t="str">
        <f t="shared" si="11"/>
        <v>MESSAGE - GUARANTEE - GUARANTEE REFERENCE. Other guarantee reference</v>
      </c>
      <c r="N909" s="68"/>
      <c r="O909" s="92"/>
      <c r="P909" s="68" t="s">
        <v>66</v>
      </c>
      <c r="Q909" s="92" t="s">
        <v>66</v>
      </c>
      <c r="R909" s="68" t="s">
        <v>68</v>
      </c>
      <c r="S909" s="92" t="s">
        <v>68</v>
      </c>
      <c r="T909" s="68"/>
      <c r="U909" s="92"/>
      <c r="V909" s="68" t="s">
        <v>2286</v>
      </c>
      <c r="W909" s="92" t="s">
        <v>2287</v>
      </c>
      <c r="X909" s="17"/>
      <c r="Y909" s="17"/>
      <c r="Z909" s="17"/>
      <c r="AA909" s="17"/>
    </row>
    <row r="910" spans="1:27" ht="60" customHeight="1" x14ac:dyDescent="0.2">
      <c r="A910" s="20" t="s">
        <v>1502</v>
      </c>
      <c r="B910" s="41" t="s">
        <v>2158</v>
      </c>
      <c r="C910" s="79" t="s">
        <v>1504</v>
      </c>
      <c r="D910" s="5" t="s">
        <v>1504</v>
      </c>
      <c r="E910" s="15">
        <v>2</v>
      </c>
      <c r="F910" s="78" t="s">
        <v>2267</v>
      </c>
      <c r="G910" s="126" t="e">
        <f>---GUARANTEE REFERENCE</f>
        <v>#NAME?</v>
      </c>
      <c r="H910" s="73" t="s">
        <v>2288</v>
      </c>
      <c r="I910" s="73" t="s">
        <v>2289</v>
      </c>
      <c r="J910" s="73" t="s">
        <v>2290</v>
      </c>
      <c r="K910" s="87" t="s">
        <v>1128</v>
      </c>
      <c r="L910" s="87" t="s">
        <v>1128</v>
      </c>
      <c r="M910" s="83" t="str">
        <f t="shared" si="11"/>
        <v>x. x</v>
      </c>
      <c r="N910" s="68"/>
      <c r="O910" s="92"/>
      <c r="P910" s="68" t="s">
        <v>33</v>
      </c>
      <c r="Q910" s="92"/>
      <c r="R910" s="68" t="s">
        <v>2291</v>
      </c>
      <c r="S910" s="92"/>
      <c r="T910" s="68"/>
      <c r="U910" s="92"/>
      <c r="V910" s="68" t="s">
        <v>665</v>
      </c>
      <c r="W910" s="92"/>
      <c r="X910" s="17"/>
      <c r="Y910" s="17"/>
      <c r="Z910" s="17"/>
      <c r="AA910" s="17" t="s">
        <v>2292</v>
      </c>
    </row>
    <row r="911" spans="1:27" ht="60" customHeight="1" x14ac:dyDescent="0.2">
      <c r="A911" s="20" t="s">
        <v>1502</v>
      </c>
      <c r="B911" s="41" t="s">
        <v>2158</v>
      </c>
      <c r="C911" s="79" t="s">
        <v>1504</v>
      </c>
      <c r="D911" s="5" t="s">
        <v>1504</v>
      </c>
      <c r="E911" s="15">
        <v>2</v>
      </c>
      <c r="F911" s="78" t="s">
        <v>2267</v>
      </c>
      <c r="G911" s="126" t="e">
        <f>---GUARANTEE REFERENCE</f>
        <v>#NAME?</v>
      </c>
      <c r="H911" s="73" t="s">
        <v>2293</v>
      </c>
      <c r="I911" s="73" t="s">
        <v>2294</v>
      </c>
      <c r="J911" s="73" t="s">
        <v>2295</v>
      </c>
      <c r="K911" s="87" t="s">
        <v>1128</v>
      </c>
      <c r="L911" s="87" t="s">
        <v>1128</v>
      </c>
      <c r="M911" s="83" t="str">
        <f t="shared" si="11"/>
        <v>x. x</v>
      </c>
      <c r="N911" s="68"/>
      <c r="O911" s="92"/>
      <c r="P911" s="68" t="s">
        <v>33</v>
      </c>
      <c r="Q911" s="92"/>
      <c r="R911" s="68" t="s">
        <v>2296</v>
      </c>
      <c r="S911" s="92"/>
      <c r="T911" s="68" t="s">
        <v>2297</v>
      </c>
      <c r="U911" s="92"/>
      <c r="V911" s="68"/>
      <c r="W911" s="92"/>
      <c r="X911" s="17"/>
      <c r="Y911" s="17"/>
      <c r="Z911" s="17"/>
      <c r="AA911" s="17" t="s">
        <v>2298</v>
      </c>
    </row>
    <row r="912" spans="1:27" ht="60" customHeight="1" x14ac:dyDescent="0.2">
      <c r="A912" s="20" t="s">
        <v>1502</v>
      </c>
      <c r="B912" s="41" t="s">
        <v>2158</v>
      </c>
      <c r="C912" s="79" t="s">
        <v>1504</v>
      </c>
      <c r="D912" s="5" t="s">
        <v>1504</v>
      </c>
      <c r="E912" s="15">
        <v>2</v>
      </c>
      <c r="F912" s="78" t="s">
        <v>2267</v>
      </c>
      <c r="G912" s="126" t="e">
        <f>---GUARANTEE REFERENCE</f>
        <v>#NAME?</v>
      </c>
      <c r="H912" s="73" t="s">
        <v>2299</v>
      </c>
      <c r="I912" s="73" t="s">
        <v>2300</v>
      </c>
      <c r="J912" s="73" t="s">
        <v>2301</v>
      </c>
      <c r="K912" s="87" t="s">
        <v>2270</v>
      </c>
      <c r="L912" s="87" t="s">
        <v>2299</v>
      </c>
      <c r="M912" s="83" t="str">
        <f t="shared" si="11"/>
        <v>MESSAGE - GUARANTEE - GUARANTEE REFERENCE. Access code</v>
      </c>
      <c r="N912" s="68"/>
      <c r="O912" s="92"/>
      <c r="P912" s="68" t="s">
        <v>66</v>
      </c>
      <c r="Q912" s="92" t="s">
        <v>66</v>
      </c>
      <c r="R912" s="68" t="s">
        <v>680</v>
      </c>
      <c r="S912" s="92" t="s">
        <v>660</v>
      </c>
      <c r="T912" s="68"/>
      <c r="U912" s="92"/>
      <c r="V912" s="68" t="s">
        <v>2302</v>
      </c>
      <c r="W912" s="92" t="s">
        <v>2303</v>
      </c>
      <c r="X912" s="17"/>
      <c r="Y912" s="17"/>
      <c r="Z912" s="17"/>
      <c r="AA912" s="17"/>
    </row>
    <row r="913" spans="1:27" ht="60" customHeight="1" x14ac:dyDescent="0.2">
      <c r="A913" s="20" t="s">
        <v>1502</v>
      </c>
      <c r="B913" s="41" t="s">
        <v>2158</v>
      </c>
      <c r="C913" s="134" t="s">
        <v>1504</v>
      </c>
      <c r="D913" s="12" t="s">
        <v>1504</v>
      </c>
      <c r="E913" s="154">
        <v>3</v>
      </c>
      <c r="F913" s="156"/>
      <c r="G913" s="176" t="e">
        <f>------VALIDITY LIMITATION</f>
        <v>#NAME?</v>
      </c>
      <c r="H913" s="73"/>
      <c r="I913" s="73" t="s">
        <v>2304</v>
      </c>
      <c r="J913" s="73" t="s">
        <v>2305</v>
      </c>
      <c r="K913" s="87" t="s">
        <v>2306</v>
      </c>
      <c r="L913" s="87"/>
      <c r="M913" s="83" t="s">
        <v>2307</v>
      </c>
      <c r="N913" s="68" t="s">
        <v>444</v>
      </c>
      <c r="O913" s="92" t="s">
        <v>444</v>
      </c>
      <c r="P913" s="68" t="s">
        <v>103</v>
      </c>
      <c r="Q913" s="92" t="s">
        <v>103</v>
      </c>
      <c r="R913" s="68"/>
      <c r="S913" s="92"/>
      <c r="T913" s="68"/>
      <c r="U913" s="92"/>
      <c r="V913" s="68"/>
      <c r="W913" s="92"/>
      <c r="X913" s="17"/>
      <c r="Y913" s="17"/>
      <c r="Z913" s="17"/>
      <c r="AA913" s="17"/>
    </row>
    <row r="914" spans="1:27" ht="60" customHeight="1" x14ac:dyDescent="0.2">
      <c r="A914" s="20" t="s">
        <v>1502</v>
      </c>
      <c r="B914" s="41" t="s">
        <v>2158</v>
      </c>
      <c r="C914" s="79" t="s">
        <v>1504</v>
      </c>
      <c r="D914" s="5" t="s">
        <v>1504</v>
      </c>
      <c r="E914" s="15">
        <v>3</v>
      </c>
      <c r="F914" s="78" t="s">
        <v>2308</v>
      </c>
      <c r="G914" s="217" t="e">
        <f>------VALIDITY LIMITATION</f>
        <v>#NAME?</v>
      </c>
      <c r="H914" s="73" t="s">
        <v>2309</v>
      </c>
      <c r="I914" s="73" t="s">
        <v>2310</v>
      </c>
      <c r="J914" s="73" t="s">
        <v>2311</v>
      </c>
      <c r="K914" s="87" t="s">
        <v>2306</v>
      </c>
      <c r="L914" s="87" t="s">
        <v>2312</v>
      </c>
      <c r="M914" s="83" t="s">
        <v>2307</v>
      </c>
      <c r="N914" s="68"/>
      <c r="O914" s="92"/>
      <c r="P914" s="68" t="s">
        <v>33</v>
      </c>
      <c r="Q914" s="92" t="s">
        <v>33</v>
      </c>
      <c r="R914" s="68" t="s">
        <v>94</v>
      </c>
      <c r="S914" s="92" t="s">
        <v>94</v>
      </c>
      <c r="T914" s="68" t="s">
        <v>2313</v>
      </c>
      <c r="U914" s="92" t="s">
        <v>2314</v>
      </c>
      <c r="V914" s="68"/>
      <c r="W914" s="92" t="s">
        <v>2315</v>
      </c>
      <c r="X914" s="17"/>
      <c r="Y914" s="17"/>
      <c r="Z914" s="17"/>
      <c r="AA914" s="4"/>
    </row>
    <row r="915" spans="1:27" ht="60" customHeight="1" x14ac:dyDescent="0.2">
      <c r="A915" s="20" t="s">
        <v>1502</v>
      </c>
      <c r="B915" s="41" t="s">
        <v>2158</v>
      </c>
      <c r="C915" s="134" t="s">
        <v>1504</v>
      </c>
      <c r="D915" s="12" t="s">
        <v>1504</v>
      </c>
      <c r="E915" s="154">
        <v>3</v>
      </c>
      <c r="F915" s="156"/>
      <c r="G915" s="176" t="e">
        <f>------CUSTOMS OFFICE OF GUARANTEE</f>
        <v>#NAME?</v>
      </c>
      <c r="H915" s="73"/>
      <c r="I915" s="73" t="s">
        <v>2316</v>
      </c>
      <c r="J915" s="73" t="s">
        <v>2317</v>
      </c>
      <c r="K915" s="87" t="s">
        <v>1128</v>
      </c>
      <c r="L915" s="87" t="s">
        <v>1128</v>
      </c>
      <c r="M915" s="83" t="str">
        <f t="shared" si="11"/>
        <v>x. x</v>
      </c>
      <c r="N915" s="68" t="s">
        <v>32</v>
      </c>
      <c r="O915" s="92"/>
      <c r="P915" s="68" t="s">
        <v>33</v>
      </c>
      <c r="Q915" s="92"/>
      <c r="R915" s="68"/>
      <c r="S915" s="92"/>
      <c r="T915" s="68"/>
      <c r="U915" s="92"/>
      <c r="V915" s="68"/>
      <c r="W915" s="92"/>
      <c r="X915" s="17"/>
      <c r="Y915" s="17"/>
      <c r="Z915" s="17"/>
      <c r="AA915" s="17"/>
    </row>
    <row r="916" spans="1:27" ht="60" customHeight="1" x14ac:dyDescent="0.2">
      <c r="A916" s="20" t="s">
        <v>1502</v>
      </c>
      <c r="B916" s="283" t="s">
        <v>2158</v>
      </c>
      <c r="C916" s="5" t="s">
        <v>1504</v>
      </c>
      <c r="D916" s="5" t="s">
        <v>1504</v>
      </c>
      <c r="E916" s="15">
        <v>3</v>
      </c>
      <c r="F916" s="78"/>
      <c r="G916" s="126" t="e">
        <f>------CUSTOMS OFFICE OF GUARANTEE</f>
        <v>#NAME?</v>
      </c>
      <c r="H916" s="73" t="s">
        <v>180</v>
      </c>
      <c r="I916" s="73" t="s">
        <v>2318</v>
      </c>
      <c r="J916" s="73" t="s">
        <v>2319</v>
      </c>
      <c r="K916" s="87" t="s">
        <v>1128</v>
      </c>
      <c r="L916" s="87" t="s">
        <v>1128</v>
      </c>
      <c r="M916" s="83" t="str">
        <f t="shared" si="11"/>
        <v>x. x</v>
      </c>
      <c r="N916" s="68"/>
      <c r="O916" s="92"/>
      <c r="P916" s="68" t="s">
        <v>33</v>
      </c>
      <c r="Q916" s="92"/>
      <c r="R916" s="68" t="s">
        <v>183</v>
      </c>
      <c r="S916" s="92"/>
      <c r="T916" s="68" t="s">
        <v>2320</v>
      </c>
      <c r="U916" s="92"/>
      <c r="V916" s="68"/>
      <c r="W916" s="92"/>
      <c r="X916" s="17"/>
      <c r="Y916" s="17"/>
      <c r="Z916" s="17"/>
      <c r="AA916" s="17" t="s">
        <v>2199</v>
      </c>
    </row>
    <row r="917" spans="1:27" ht="60" customHeight="1" x14ac:dyDescent="0.2">
      <c r="A917" s="20" t="s">
        <v>1502</v>
      </c>
      <c r="B917" s="283" t="s">
        <v>2158</v>
      </c>
      <c r="C917" s="5" t="s">
        <v>1504</v>
      </c>
      <c r="D917" s="5" t="s">
        <v>1504</v>
      </c>
      <c r="E917" s="155">
        <v>1</v>
      </c>
      <c r="F917" s="157"/>
      <c r="G917" s="195" t="s">
        <v>2321</v>
      </c>
      <c r="H917" s="73"/>
      <c r="I917" s="73" t="s">
        <v>2322</v>
      </c>
      <c r="J917" s="73" t="s">
        <v>2321</v>
      </c>
      <c r="K917" s="87" t="s">
        <v>2323</v>
      </c>
      <c r="L917" s="87"/>
      <c r="M917" s="83"/>
      <c r="N917" s="68" t="s">
        <v>32</v>
      </c>
      <c r="O917" s="92" t="s">
        <v>32</v>
      </c>
      <c r="P917" s="68" t="s">
        <v>103</v>
      </c>
      <c r="Q917" s="92" t="s">
        <v>33</v>
      </c>
      <c r="R917" s="68"/>
      <c r="S917" s="92"/>
      <c r="T917" s="68"/>
      <c r="U917" s="92"/>
      <c r="V917" s="68"/>
      <c r="W917" s="92"/>
      <c r="X917" s="17"/>
      <c r="Y917" s="17"/>
      <c r="Z917" s="17"/>
      <c r="AA917" s="17"/>
    </row>
    <row r="918" spans="1:27" ht="60" customHeight="1" x14ac:dyDescent="0.2">
      <c r="A918" s="20" t="s">
        <v>1502</v>
      </c>
      <c r="B918" s="283" t="s">
        <v>2158</v>
      </c>
      <c r="C918" s="5" t="s">
        <v>1504</v>
      </c>
      <c r="D918" s="5" t="s">
        <v>1504</v>
      </c>
      <c r="E918" s="155">
        <v>1</v>
      </c>
      <c r="F918" s="157"/>
      <c r="G918" s="194" t="s">
        <v>2321</v>
      </c>
      <c r="H918" s="73" t="s">
        <v>2324</v>
      </c>
      <c r="I918" s="73" t="s">
        <v>2325</v>
      </c>
      <c r="J918" s="73" t="s">
        <v>2326</v>
      </c>
      <c r="K918" s="87" t="s">
        <v>2323</v>
      </c>
      <c r="L918" s="87" t="s">
        <v>2324</v>
      </c>
      <c r="M918" s="83"/>
      <c r="N918" s="68"/>
      <c r="O918" s="92"/>
      <c r="P918" s="68" t="s">
        <v>33</v>
      </c>
      <c r="Q918" s="92" t="s">
        <v>33</v>
      </c>
      <c r="R918" s="68" t="s">
        <v>104</v>
      </c>
      <c r="S918" s="92" t="s">
        <v>104</v>
      </c>
      <c r="T918" s="68" t="s">
        <v>114</v>
      </c>
      <c r="U918" s="92" t="s">
        <v>114</v>
      </c>
      <c r="V918" s="68" t="s">
        <v>2327</v>
      </c>
      <c r="W918" s="92" t="s">
        <v>2328</v>
      </c>
      <c r="X918" s="17"/>
      <c r="Y918" s="17"/>
      <c r="Z918" s="17"/>
      <c r="AA918" s="17"/>
    </row>
    <row r="919" spans="1:27" ht="60" customHeight="1" x14ac:dyDescent="0.2">
      <c r="A919" s="20" t="s">
        <v>1502</v>
      </c>
      <c r="B919" s="137" t="s">
        <v>2158</v>
      </c>
      <c r="C919" s="138" t="s">
        <v>1504</v>
      </c>
      <c r="D919" s="141" t="s">
        <v>1504</v>
      </c>
      <c r="E919" s="155">
        <v>1</v>
      </c>
      <c r="F919" s="157"/>
      <c r="G919" s="177" t="s">
        <v>350</v>
      </c>
      <c r="H919" s="73"/>
      <c r="I919" s="73" t="s">
        <v>2329</v>
      </c>
      <c r="J919" s="73" t="s">
        <v>350</v>
      </c>
      <c r="K919" s="87" t="s">
        <v>1128</v>
      </c>
      <c r="L919" s="87" t="s">
        <v>1128</v>
      </c>
      <c r="M919" s="83" t="str">
        <f t="shared" si="11"/>
        <v>x. x</v>
      </c>
      <c r="N919" s="68" t="s">
        <v>32</v>
      </c>
      <c r="O919" s="92"/>
      <c r="P919" s="68" t="s">
        <v>33</v>
      </c>
      <c r="Q919" s="92"/>
      <c r="R919" s="68"/>
      <c r="S919" s="92"/>
      <c r="T919" s="68"/>
      <c r="U919" s="92"/>
      <c r="V919" s="68"/>
      <c r="W919" s="92"/>
      <c r="X919" s="17"/>
      <c r="Y919" s="17"/>
      <c r="Z919" s="17"/>
      <c r="AA919" s="17" t="s">
        <v>2330</v>
      </c>
    </row>
    <row r="920" spans="1:27" ht="60" customHeight="1" x14ac:dyDescent="0.2">
      <c r="A920" s="20" t="s">
        <v>1502</v>
      </c>
      <c r="B920" s="41" t="s">
        <v>2158</v>
      </c>
      <c r="C920" s="79" t="s">
        <v>1504</v>
      </c>
      <c r="D920" s="5" t="s">
        <v>1504</v>
      </c>
      <c r="E920" s="15">
        <v>1</v>
      </c>
      <c r="F920" s="78" t="s">
        <v>353</v>
      </c>
      <c r="G920" s="126" t="s">
        <v>350</v>
      </c>
      <c r="H920" s="73" t="s">
        <v>354</v>
      </c>
      <c r="I920" s="73" t="s">
        <v>2331</v>
      </c>
      <c r="J920" s="73" t="s">
        <v>356</v>
      </c>
      <c r="K920" s="87" t="s">
        <v>31</v>
      </c>
      <c r="L920" s="87" t="s">
        <v>357</v>
      </c>
      <c r="M920" s="83" t="str">
        <f t="shared" si="11"/>
        <v>MESSAGE - HEADER. Containerised indicator</v>
      </c>
      <c r="N920" s="68"/>
      <c r="O920" s="92"/>
      <c r="P920" s="68" t="s">
        <v>33</v>
      </c>
      <c r="Q920" s="92" t="s">
        <v>33</v>
      </c>
      <c r="R920" s="68" t="s">
        <v>104</v>
      </c>
      <c r="S920" s="92" t="s">
        <v>104</v>
      </c>
      <c r="T920" s="68" t="s">
        <v>114</v>
      </c>
      <c r="U920" s="92" t="s">
        <v>114</v>
      </c>
      <c r="V920" s="68"/>
      <c r="W920" s="92"/>
      <c r="X920" s="17"/>
      <c r="Y920" s="17"/>
      <c r="Z920" s="17"/>
      <c r="AA920" s="17" t="s">
        <v>1172</v>
      </c>
    </row>
    <row r="921" spans="1:27" ht="60" customHeight="1" x14ac:dyDescent="0.2">
      <c r="A921" s="20" t="s">
        <v>1502</v>
      </c>
      <c r="B921" s="41" t="s">
        <v>2158</v>
      </c>
      <c r="C921" s="79" t="s">
        <v>1504</v>
      </c>
      <c r="D921" s="5" t="s">
        <v>1504</v>
      </c>
      <c r="E921" s="15">
        <v>1</v>
      </c>
      <c r="F921" s="78" t="s">
        <v>2332</v>
      </c>
      <c r="G921" s="126" t="s">
        <v>350</v>
      </c>
      <c r="H921" s="73" t="s">
        <v>359</v>
      </c>
      <c r="I921" s="73" t="s">
        <v>2333</v>
      </c>
      <c r="J921" s="73" t="s">
        <v>361</v>
      </c>
      <c r="K921" s="87" t="s">
        <v>31</v>
      </c>
      <c r="L921" s="87" t="s">
        <v>2334</v>
      </c>
      <c r="M921" s="83" t="str">
        <f t="shared" si="11"/>
        <v>MESSAGE - HEADER. Inland transport mode</v>
      </c>
      <c r="N921" s="68"/>
      <c r="O921" s="92"/>
      <c r="P921" s="68" t="s">
        <v>103</v>
      </c>
      <c r="Q921" s="92" t="s">
        <v>103</v>
      </c>
      <c r="R921" s="68" t="s">
        <v>104</v>
      </c>
      <c r="S921" s="92" t="s">
        <v>123</v>
      </c>
      <c r="T921" s="68" t="s">
        <v>124</v>
      </c>
      <c r="U921" s="92" t="s">
        <v>124</v>
      </c>
      <c r="V921" s="68"/>
      <c r="W921" s="92"/>
      <c r="X921" s="17"/>
      <c r="Y921" s="17"/>
      <c r="Z921" s="17"/>
      <c r="AA921" s="17" t="s">
        <v>2335</v>
      </c>
    </row>
    <row r="922" spans="1:27" ht="60" customHeight="1" x14ac:dyDescent="0.2">
      <c r="A922" s="20" t="s">
        <v>1502</v>
      </c>
      <c r="B922" s="41" t="s">
        <v>2158</v>
      </c>
      <c r="C922" s="79" t="s">
        <v>1504</v>
      </c>
      <c r="D922" s="5" t="s">
        <v>1504</v>
      </c>
      <c r="E922" s="15">
        <v>1</v>
      </c>
      <c r="F922" s="78" t="s">
        <v>362</v>
      </c>
      <c r="G922" s="126" t="s">
        <v>350</v>
      </c>
      <c r="H922" s="73" t="s">
        <v>363</v>
      </c>
      <c r="I922" s="73" t="s">
        <v>2336</v>
      </c>
      <c r="J922" s="73" t="s">
        <v>365</v>
      </c>
      <c r="K922" s="87" t="s">
        <v>2337</v>
      </c>
      <c r="L922" s="87" t="s">
        <v>366</v>
      </c>
      <c r="M922" s="83" t="str">
        <f t="shared" si="11"/>
        <v>MESSAGE - HEADER
. Country of destination code</v>
      </c>
      <c r="N922" s="68"/>
      <c r="O922" s="92"/>
      <c r="P922" s="68" t="s">
        <v>66</v>
      </c>
      <c r="Q922" s="92" t="s">
        <v>66</v>
      </c>
      <c r="R922" s="68" t="s">
        <v>94</v>
      </c>
      <c r="S922" s="92" t="s">
        <v>94</v>
      </c>
      <c r="T922" s="68" t="s">
        <v>95</v>
      </c>
      <c r="U922" s="92" t="s">
        <v>95</v>
      </c>
      <c r="V922" s="68" t="s">
        <v>367</v>
      </c>
      <c r="W922" s="92" t="s">
        <v>847</v>
      </c>
      <c r="X922" s="17"/>
      <c r="Y922" s="17"/>
      <c r="Z922" s="17"/>
      <c r="AA922" s="17" t="s">
        <v>2338</v>
      </c>
    </row>
    <row r="923" spans="1:27" ht="60" customHeight="1" x14ac:dyDescent="0.2">
      <c r="A923" s="20" t="s">
        <v>1502</v>
      </c>
      <c r="B923" s="41" t="s">
        <v>2158</v>
      </c>
      <c r="C923" s="79" t="s">
        <v>1504</v>
      </c>
      <c r="D923" s="5" t="s">
        <v>1504</v>
      </c>
      <c r="E923" s="15">
        <v>2</v>
      </c>
      <c r="F923" s="78" t="s">
        <v>370</v>
      </c>
      <c r="G923" s="171" t="e">
        <f>---CARRIER</f>
        <v>#NAME?</v>
      </c>
      <c r="H923" s="73"/>
      <c r="I923" s="73" t="s">
        <v>2339</v>
      </c>
      <c r="J923" s="73" t="s">
        <v>373</v>
      </c>
      <c r="K923" s="87" t="s">
        <v>2340</v>
      </c>
      <c r="L923" s="87"/>
      <c r="M923" s="83" t="str">
        <f t="shared" si="11"/>
        <v xml:space="preserve">MESSAGE - (CARRIER) TRADER. </v>
      </c>
      <c r="N923" s="68" t="s">
        <v>32</v>
      </c>
      <c r="O923" s="92" t="s">
        <v>32</v>
      </c>
      <c r="P923" s="68" t="s">
        <v>66</v>
      </c>
      <c r="Q923" s="92" t="s">
        <v>66</v>
      </c>
      <c r="R923" s="68"/>
      <c r="S923" s="92"/>
      <c r="T923" s="68"/>
      <c r="U923" s="92"/>
      <c r="V923" s="68" t="s">
        <v>375</v>
      </c>
      <c r="W923" s="92" t="s">
        <v>2341</v>
      </c>
      <c r="X923" s="17"/>
      <c r="Y923" s="17"/>
      <c r="Z923" s="17"/>
      <c r="AA923" s="17"/>
    </row>
    <row r="924" spans="1:27" ht="60" customHeight="1" x14ac:dyDescent="0.2">
      <c r="A924" s="20" t="s">
        <v>1502</v>
      </c>
      <c r="B924" s="41" t="s">
        <v>2158</v>
      </c>
      <c r="C924" s="79" t="s">
        <v>1504</v>
      </c>
      <c r="D924" s="5" t="s">
        <v>1504</v>
      </c>
      <c r="E924" s="15">
        <v>2</v>
      </c>
      <c r="F924" s="78" t="s">
        <v>370</v>
      </c>
      <c r="G924" s="126" t="e">
        <f>---CARRIER</f>
        <v>#NAME?</v>
      </c>
      <c r="H924" s="73" t="s">
        <v>240</v>
      </c>
      <c r="I924" s="73" t="s">
        <v>2342</v>
      </c>
      <c r="J924" s="73" t="s">
        <v>379</v>
      </c>
      <c r="K924" s="87" t="s">
        <v>2340</v>
      </c>
      <c r="L924" s="87" t="s">
        <v>243</v>
      </c>
      <c r="M924" s="83" t="str">
        <f t="shared" si="11"/>
        <v>MESSAGE - (CARRIER) TRADER. TIN</v>
      </c>
      <c r="N924" s="68"/>
      <c r="O924" s="92"/>
      <c r="P924" s="68" t="s">
        <v>33</v>
      </c>
      <c r="Q924" s="92" t="s">
        <v>103</v>
      </c>
      <c r="R924" s="68" t="s">
        <v>244</v>
      </c>
      <c r="S924" s="92" t="s">
        <v>244</v>
      </c>
      <c r="T924" s="68"/>
      <c r="U924" s="92"/>
      <c r="V924" s="68" t="s">
        <v>380</v>
      </c>
      <c r="W924" s="92"/>
      <c r="X924" s="17"/>
      <c r="Y924" s="17"/>
      <c r="Z924" s="17"/>
      <c r="AA924" s="17" t="s">
        <v>2343</v>
      </c>
    </row>
    <row r="925" spans="1:27" ht="60" customHeight="1" x14ac:dyDescent="0.2">
      <c r="A925" s="20" t="s">
        <v>1502</v>
      </c>
      <c r="B925" s="41" t="s">
        <v>2158</v>
      </c>
      <c r="C925" s="79" t="s">
        <v>1504</v>
      </c>
      <c r="D925" s="5" t="s">
        <v>1504</v>
      </c>
      <c r="E925" s="15">
        <v>3</v>
      </c>
      <c r="F925" s="78" t="s">
        <v>1848</v>
      </c>
      <c r="G925" s="171" t="e">
        <f>------COMMUNICATION</f>
        <v>#NAME?</v>
      </c>
      <c r="H925" s="73"/>
      <c r="I925" s="73" t="s">
        <v>2344</v>
      </c>
      <c r="J925" s="73" t="s">
        <v>384</v>
      </c>
      <c r="K925" s="87" t="s">
        <v>1128</v>
      </c>
      <c r="L925" s="87" t="s">
        <v>1128</v>
      </c>
      <c r="M925" s="83" t="str">
        <f t="shared" si="11"/>
        <v>x. x</v>
      </c>
      <c r="N925" s="68" t="s">
        <v>32</v>
      </c>
      <c r="O925" s="92"/>
      <c r="P925" s="68" t="s">
        <v>103</v>
      </c>
      <c r="Q925" s="92"/>
      <c r="R925" s="68"/>
      <c r="S925" s="92"/>
      <c r="T925" s="68"/>
      <c r="U925" s="92"/>
      <c r="V925" s="68"/>
      <c r="W925" s="92"/>
      <c r="X925" s="17"/>
      <c r="Y925" s="17"/>
      <c r="Z925" s="17"/>
      <c r="AA925" s="17"/>
    </row>
    <row r="926" spans="1:27" ht="60" customHeight="1" x14ac:dyDescent="0.2">
      <c r="A926" s="20" t="s">
        <v>1502</v>
      </c>
      <c r="B926" s="41" t="s">
        <v>2158</v>
      </c>
      <c r="C926" s="79" t="s">
        <v>1504</v>
      </c>
      <c r="D926" s="5" t="s">
        <v>1504</v>
      </c>
      <c r="E926" s="15">
        <v>3</v>
      </c>
      <c r="F926" s="78" t="s">
        <v>1848</v>
      </c>
      <c r="G926" s="126" t="e">
        <f>------COMMUNICATION</f>
        <v>#NAME?</v>
      </c>
      <c r="H926" s="73" t="s">
        <v>386</v>
      </c>
      <c r="I926" s="73" t="s">
        <v>2345</v>
      </c>
      <c r="J926" s="73" t="s">
        <v>388</v>
      </c>
      <c r="K926" s="87" t="s">
        <v>1128</v>
      </c>
      <c r="L926" s="87" t="s">
        <v>1128</v>
      </c>
      <c r="M926" s="83" t="str">
        <f t="shared" si="11"/>
        <v>x. x</v>
      </c>
      <c r="N926" s="68"/>
      <c r="O926" s="92"/>
      <c r="P926" s="68" t="s">
        <v>33</v>
      </c>
      <c r="Q926" s="92"/>
      <c r="R926" s="68" t="s">
        <v>389</v>
      </c>
      <c r="S926" s="92"/>
      <c r="T926" s="68" t="s">
        <v>390</v>
      </c>
      <c r="U926" s="92"/>
      <c r="V926" s="68"/>
      <c r="W926" s="92"/>
      <c r="X926" s="17"/>
      <c r="Y926" s="17"/>
      <c r="Z926" s="17"/>
      <c r="AA926" s="17" t="s">
        <v>392</v>
      </c>
    </row>
    <row r="927" spans="1:27" ht="60" customHeight="1" x14ac:dyDescent="0.2">
      <c r="A927" s="20" t="s">
        <v>1502</v>
      </c>
      <c r="B927" s="41" t="s">
        <v>2158</v>
      </c>
      <c r="C927" s="79" t="s">
        <v>1504</v>
      </c>
      <c r="D927" s="5" t="s">
        <v>1504</v>
      </c>
      <c r="E927" s="15">
        <v>3</v>
      </c>
      <c r="F927" s="78" t="s">
        <v>1848</v>
      </c>
      <c r="G927" s="126" t="e">
        <f>------COMMUNICATION</f>
        <v>#NAME?</v>
      </c>
      <c r="H927" s="73" t="s">
        <v>393</v>
      </c>
      <c r="I927" s="73" t="s">
        <v>2346</v>
      </c>
      <c r="J927" s="73" t="s">
        <v>395</v>
      </c>
      <c r="K927" s="87" t="s">
        <v>1128</v>
      </c>
      <c r="L927" s="87" t="s">
        <v>1128</v>
      </c>
      <c r="M927" s="83" t="str">
        <f t="shared" si="11"/>
        <v>x. x</v>
      </c>
      <c r="N927" s="68"/>
      <c r="O927" s="92"/>
      <c r="P927" s="68" t="s">
        <v>33</v>
      </c>
      <c r="Q927" s="92"/>
      <c r="R927" s="68" t="s">
        <v>305</v>
      </c>
      <c r="S927" s="92"/>
      <c r="T927" s="68"/>
      <c r="U927" s="92"/>
      <c r="V927" s="68"/>
      <c r="W927" s="92"/>
      <c r="X927" s="17"/>
      <c r="Y927" s="17"/>
      <c r="Z927" s="17"/>
      <c r="AA927" s="17" t="s">
        <v>2347</v>
      </c>
    </row>
    <row r="928" spans="1:27" ht="60" customHeight="1" x14ac:dyDescent="0.2">
      <c r="A928" s="20" t="s">
        <v>1502</v>
      </c>
      <c r="B928" s="41" t="s">
        <v>2158</v>
      </c>
      <c r="C928" s="79" t="s">
        <v>1504</v>
      </c>
      <c r="D928" s="5" t="s">
        <v>1504</v>
      </c>
      <c r="E928" s="15">
        <v>2</v>
      </c>
      <c r="F928" s="78" t="s">
        <v>397</v>
      </c>
      <c r="G928" s="171" t="e">
        <f>---CONSIGNOR</f>
        <v>#NAME?</v>
      </c>
      <c r="H928" s="73"/>
      <c r="I928" s="73" t="s">
        <v>2348</v>
      </c>
      <c r="J928" s="73" t="s">
        <v>400</v>
      </c>
      <c r="K928" s="87" t="s">
        <v>401</v>
      </c>
      <c r="L928" s="87"/>
      <c r="M928" s="83" t="str">
        <f t="shared" si="11"/>
        <v xml:space="preserve">MESSAGE - (CONSIGNOR) TRADER. </v>
      </c>
      <c r="N928" s="68" t="s">
        <v>32</v>
      </c>
      <c r="O928" s="92" t="s">
        <v>32</v>
      </c>
      <c r="P928" s="68" t="s">
        <v>66</v>
      </c>
      <c r="Q928" s="92" t="s">
        <v>103</v>
      </c>
      <c r="R928" s="68"/>
      <c r="S928" s="92"/>
      <c r="T928" s="68"/>
      <c r="U928" s="92"/>
      <c r="V928" s="68" t="s">
        <v>403</v>
      </c>
      <c r="W928" s="92" t="s">
        <v>404</v>
      </c>
      <c r="X928" s="17"/>
      <c r="Y928" s="17"/>
      <c r="Z928" s="17"/>
      <c r="AA928" s="17" t="s">
        <v>2349</v>
      </c>
    </row>
    <row r="929" spans="1:27" ht="60" customHeight="1" x14ac:dyDescent="0.2">
      <c r="A929" s="20" t="s">
        <v>1502</v>
      </c>
      <c r="B929" s="41" t="s">
        <v>2158</v>
      </c>
      <c r="C929" s="79" t="s">
        <v>1504</v>
      </c>
      <c r="D929" s="5" t="s">
        <v>1504</v>
      </c>
      <c r="E929" s="15">
        <v>2</v>
      </c>
      <c r="F929" s="78" t="s">
        <v>407</v>
      </c>
      <c r="G929" s="126" t="e">
        <f>---CONSIGNOR</f>
        <v>#NAME?</v>
      </c>
      <c r="H929" s="73" t="s">
        <v>240</v>
      </c>
      <c r="I929" s="73" t="s">
        <v>2350</v>
      </c>
      <c r="J929" s="73" t="s">
        <v>409</v>
      </c>
      <c r="K929" s="87" t="s">
        <v>401</v>
      </c>
      <c r="L929" s="87" t="s">
        <v>243</v>
      </c>
      <c r="M929" s="83" t="str">
        <f t="shared" si="11"/>
        <v>MESSAGE - (CONSIGNOR) TRADER. TIN</v>
      </c>
      <c r="N929" s="68"/>
      <c r="O929" s="92"/>
      <c r="P929" s="68" t="s">
        <v>103</v>
      </c>
      <c r="Q929" s="92" t="s">
        <v>103</v>
      </c>
      <c r="R929" s="68" t="s">
        <v>244</v>
      </c>
      <c r="S929" s="92" t="s">
        <v>244</v>
      </c>
      <c r="T929" s="68"/>
      <c r="U929" s="92"/>
      <c r="V929" s="68" t="s">
        <v>1525</v>
      </c>
      <c r="W929" s="92"/>
      <c r="X929" s="17"/>
      <c r="Y929" s="17"/>
      <c r="Z929" s="17"/>
      <c r="AA929" s="17" t="s">
        <v>2351</v>
      </c>
    </row>
    <row r="930" spans="1:27" ht="60" customHeight="1" x14ac:dyDescent="0.2">
      <c r="A930" s="20" t="s">
        <v>1502</v>
      </c>
      <c r="B930" s="41" t="s">
        <v>2158</v>
      </c>
      <c r="C930" s="79" t="s">
        <v>1504</v>
      </c>
      <c r="D930" s="5" t="s">
        <v>1504</v>
      </c>
      <c r="E930" s="15">
        <v>2</v>
      </c>
      <c r="F930" s="78" t="s">
        <v>397</v>
      </c>
      <c r="G930" s="126" t="e">
        <f>---CONSIGNOR</f>
        <v>#NAME?</v>
      </c>
      <c r="H930" s="73" t="s">
        <v>255</v>
      </c>
      <c r="I930" s="73" t="s">
        <v>2352</v>
      </c>
      <c r="J930" s="73" t="s">
        <v>412</v>
      </c>
      <c r="K930" s="87" t="s">
        <v>401</v>
      </c>
      <c r="L930" s="87" t="s">
        <v>255</v>
      </c>
      <c r="M930" s="83" t="str">
        <f t="shared" si="11"/>
        <v>MESSAGE - (CONSIGNOR) TRADER. Name</v>
      </c>
      <c r="N930" s="68"/>
      <c r="O930" s="92"/>
      <c r="P930" s="68" t="s">
        <v>66</v>
      </c>
      <c r="Q930" s="92" t="s">
        <v>33</v>
      </c>
      <c r="R930" s="68" t="s">
        <v>258</v>
      </c>
      <c r="S930" s="92" t="s">
        <v>68</v>
      </c>
      <c r="T930" s="68"/>
      <c r="U930" s="92"/>
      <c r="V930" s="68" t="s">
        <v>2223</v>
      </c>
      <c r="W930" s="92"/>
      <c r="X930" s="17"/>
      <c r="Y930" s="17"/>
      <c r="Z930" s="17"/>
      <c r="AA930" s="17" t="s">
        <v>2225</v>
      </c>
    </row>
    <row r="931" spans="1:27" ht="60" customHeight="1" x14ac:dyDescent="0.2">
      <c r="A931" s="20" t="s">
        <v>1502</v>
      </c>
      <c r="B931" s="41" t="s">
        <v>2158</v>
      </c>
      <c r="C931" s="79" t="s">
        <v>1504</v>
      </c>
      <c r="D931" s="5" t="s">
        <v>1504</v>
      </c>
      <c r="E931" s="15">
        <v>3</v>
      </c>
      <c r="F931" s="78" t="s">
        <v>397</v>
      </c>
      <c r="G931" s="171" t="e">
        <f>------ADDRESS</f>
        <v>#NAME?</v>
      </c>
      <c r="H931" s="73"/>
      <c r="I931" s="73" t="s">
        <v>2353</v>
      </c>
      <c r="J931" s="73" t="s">
        <v>263</v>
      </c>
      <c r="K931" s="87"/>
      <c r="L931" s="87"/>
      <c r="M931" s="83" t="str">
        <f t="shared" si="11"/>
        <v xml:space="preserve">. </v>
      </c>
      <c r="N931" s="68" t="s">
        <v>32</v>
      </c>
      <c r="O931" s="92"/>
      <c r="P931" s="68" t="s">
        <v>66</v>
      </c>
      <c r="Q931" s="92"/>
      <c r="R931" s="68"/>
      <c r="S931" s="92"/>
      <c r="T931" s="68"/>
      <c r="U931" s="92"/>
      <c r="V931" s="68" t="s">
        <v>1531</v>
      </c>
      <c r="W931" s="92"/>
      <c r="X931" s="17"/>
      <c r="Y931" s="17"/>
      <c r="Z931" s="17"/>
      <c r="AA931" s="17" t="s">
        <v>2354</v>
      </c>
    </row>
    <row r="932" spans="1:27" ht="60" customHeight="1" x14ac:dyDescent="0.2">
      <c r="A932" s="20" t="s">
        <v>1502</v>
      </c>
      <c r="B932" s="41" t="s">
        <v>2158</v>
      </c>
      <c r="C932" s="79" t="s">
        <v>1504</v>
      </c>
      <c r="D932" s="5" t="s">
        <v>1504</v>
      </c>
      <c r="E932" s="15">
        <v>3</v>
      </c>
      <c r="F932" s="78" t="s">
        <v>397</v>
      </c>
      <c r="G932" s="126" t="e">
        <f>------ADDRESS</f>
        <v>#NAME?</v>
      </c>
      <c r="H932" s="73" t="s">
        <v>265</v>
      </c>
      <c r="I932" s="73" t="s">
        <v>2355</v>
      </c>
      <c r="J932" s="73" t="s">
        <v>267</v>
      </c>
      <c r="K932" s="87" t="s">
        <v>401</v>
      </c>
      <c r="L932" s="87" t="s">
        <v>265</v>
      </c>
      <c r="M932" s="83" t="str">
        <f t="shared" si="11"/>
        <v>MESSAGE - (CONSIGNOR) TRADER. Street and number</v>
      </c>
      <c r="N932" s="68"/>
      <c r="O932" s="92"/>
      <c r="P932" s="68" t="s">
        <v>33</v>
      </c>
      <c r="Q932" s="92" t="s">
        <v>33</v>
      </c>
      <c r="R932" s="68" t="s">
        <v>258</v>
      </c>
      <c r="S932" s="92" t="s">
        <v>68</v>
      </c>
      <c r="T932" s="68"/>
      <c r="U932" s="92"/>
      <c r="V932" s="68" t="s">
        <v>259</v>
      </c>
      <c r="W932" s="92"/>
      <c r="X932" s="17"/>
      <c r="Y932" s="17"/>
      <c r="Z932" s="17"/>
      <c r="AA932" s="17"/>
    </row>
    <row r="933" spans="1:27" ht="60" customHeight="1" x14ac:dyDescent="0.2">
      <c r="A933" s="20" t="s">
        <v>1502</v>
      </c>
      <c r="B933" s="41" t="s">
        <v>2158</v>
      </c>
      <c r="C933" s="79" t="s">
        <v>1504</v>
      </c>
      <c r="D933" s="5" t="s">
        <v>1504</v>
      </c>
      <c r="E933" s="15">
        <v>3</v>
      </c>
      <c r="F933" s="78" t="s">
        <v>397</v>
      </c>
      <c r="G933" s="126" t="e">
        <f>------ADDRESS</f>
        <v>#NAME?</v>
      </c>
      <c r="H933" s="73" t="s">
        <v>269</v>
      </c>
      <c r="I933" s="73" t="s">
        <v>2356</v>
      </c>
      <c r="J933" s="73" t="s">
        <v>271</v>
      </c>
      <c r="K933" s="87" t="s">
        <v>2357</v>
      </c>
      <c r="L933" s="87" t="s">
        <v>272</v>
      </c>
      <c r="M933" s="83" t="str">
        <f t="shared" si="11"/>
        <v>MESSAGE - (CONSIGNOR) TRADER
. Postal Code</v>
      </c>
      <c r="N933" s="68"/>
      <c r="O933" s="92"/>
      <c r="P933" s="68" t="s">
        <v>66</v>
      </c>
      <c r="Q933" s="92" t="s">
        <v>33</v>
      </c>
      <c r="R933" s="68" t="s">
        <v>244</v>
      </c>
      <c r="S933" s="92" t="s">
        <v>54</v>
      </c>
      <c r="T933" s="68"/>
      <c r="U933" s="92"/>
      <c r="V933" s="68" t="s">
        <v>273</v>
      </c>
      <c r="W933" s="92"/>
      <c r="X933" s="17"/>
      <c r="Y933" s="17"/>
      <c r="Z933" s="17"/>
      <c r="AA933" s="17" t="s">
        <v>2358</v>
      </c>
    </row>
    <row r="934" spans="1:27" ht="60" customHeight="1" x14ac:dyDescent="0.2">
      <c r="A934" s="20" t="s">
        <v>1502</v>
      </c>
      <c r="B934" s="41" t="s">
        <v>2158</v>
      </c>
      <c r="C934" s="79" t="s">
        <v>1504</v>
      </c>
      <c r="D934" s="5" t="s">
        <v>1504</v>
      </c>
      <c r="E934" s="15">
        <v>3</v>
      </c>
      <c r="F934" s="78" t="s">
        <v>397</v>
      </c>
      <c r="G934" s="126" t="e">
        <f>------ADDRESS</f>
        <v>#NAME?</v>
      </c>
      <c r="H934" s="73" t="s">
        <v>276</v>
      </c>
      <c r="I934" s="73" t="s">
        <v>2359</v>
      </c>
      <c r="J934" s="73" t="s">
        <v>278</v>
      </c>
      <c r="K934" s="87" t="s">
        <v>2357</v>
      </c>
      <c r="L934" s="87" t="s">
        <v>276</v>
      </c>
      <c r="M934" s="83" t="str">
        <f t="shared" si="11"/>
        <v>MESSAGE - (CONSIGNOR) TRADER
. City</v>
      </c>
      <c r="N934" s="68"/>
      <c r="O934" s="92"/>
      <c r="P934" s="68" t="s">
        <v>33</v>
      </c>
      <c r="Q934" s="92" t="s">
        <v>33</v>
      </c>
      <c r="R934" s="68" t="s">
        <v>68</v>
      </c>
      <c r="S934" s="92" t="s">
        <v>68</v>
      </c>
      <c r="T934" s="68"/>
      <c r="U934" s="92"/>
      <c r="V934" s="68"/>
      <c r="W934" s="92"/>
      <c r="X934" s="17"/>
      <c r="Y934" s="17"/>
      <c r="Z934" s="17"/>
      <c r="AA934" s="17"/>
    </row>
    <row r="935" spans="1:27" ht="60" customHeight="1" x14ac:dyDescent="0.2">
      <c r="A935" s="20" t="s">
        <v>1502</v>
      </c>
      <c r="B935" s="41" t="s">
        <v>2158</v>
      </c>
      <c r="C935" s="79" t="s">
        <v>1504</v>
      </c>
      <c r="D935" s="5" t="s">
        <v>1504</v>
      </c>
      <c r="E935" s="15">
        <v>3</v>
      </c>
      <c r="F935" s="78" t="s">
        <v>397</v>
      </c>
      <c r="G935" s="126" t="e">
        <f>------ADDRESS</f>
        <v>#NAME?</v>
      </c>
      <c r="H935" s="73" t="s">
        <v>279</v>
      </c>
      <c r="I935" s="73" t="s">
        <v>2360</v>
      </c>
      <c r="J935" s="73" t="s">
        <v>281</v>
      </c>
      <c r="K935" s="87" t="s">
        <v>401</v>
      </c>
      <c r="L935" s="87" t="s">
        <v>282</v>
      </c>
      <c r="M935" s="83" t="str">
        <f t="shared" si="11"/>
        <v>MESSAGE - (CONSIGNOR) TRADER. Country code</v>
      </c>
      <c r="N935" s="68"/>
      <c r="O935" s="92"/>
      <c r="P935" s="68" t="s">
        <v>33</v>
      </c>
      <c r="Q935" s="92" t="s">
        <v>33</v>
      </c>
      <c r="R935" s="68" t="s">
        <v>94</v>
      </c>
      <c r="S935" s="92" t="s">
        <v>94</v>
      </c>
      <c r="T935" s="68" t="s">
        <v>95</v>
      </c>
      <c r="U935" s="92"/>
      <c r="V935" s="68"/>
      <c r="W935" s="92"/>
      <c r="X935" s="17"/>
      <c r="Y935" s="17"/>
      <c r="Z935" s="17"/>
      <c r="AA935" s="17"/>
    </row>
    <row r="936" spans="1:27" ht="60" customHeight="1" x14ac:dyDescent="0.2">
      <c r="A936" s="20" t="s">
        <v>1502</v>
      </c>
      <c r="B936" s="41" t="s">
        <v>2158</v>
      </c>
      <c r="C936" s="79" t="s">
        <v>1504</v>
      </c>
      <c r="D936" s="5" t="s">
        <v>1504</v>
      </c>
      <c r="E936" s="15">
        <v>2</v>
      </c>
      <c r="F936" s="78" t="s">
        <v>419</v>
      </c>
      <c r="G936" s="171" t="e">
        <f>---CONSIGNEE</f>
        <v>#NAME?</v>
      </c>
      <c r="H936" s="73"/>
      <c r="I936" s="73" t="s">
        <v>2361</v>
      </c>
      <c r="J936" s="73" t="s">
        <v>422</v>
      </c>
      <c r="K936" s="87" t="s">
        <v>423</v>
      </c>
      <c r="L936" s="87"/>
      <c r="M936" s="83" t="str">
        <f t="shared" si="11"/>
        <v xml:space="preserve">MESSAGE - (CONSIGNEE) TRADER. </v>
      </c>
      <c r="N936" s="68" t="s">
        <v>32</v>
      </c>
      <c r="O936" s="92" t="s">
        <v>32</v>
      </c>
      <c r="P936" s="68" t="s">
        <v>66</v>
      </c>
      <c r="Q936" s="92" t="s">
        <v>66</v>
      </c>
      <c r="R936" s="68"/>
      <c r="S936" s="92"/>
      <c r="T936" s="68"/>
      <c r="U936" s="92"/>
      <c r="V936" s="68" t="s">
        <v>424</v>
      </c>
      <c r="W936" s="92" t="s">
        <v>2362</v>
      </c>
      <c r="X936" s="17"/>
      <c r="Y936" s="17"/>
      <c r="Z936" s="17"/>
      <c r="AA936" s="17" t="s">
        <v>2363</v>
      </c>
    </row>
    <row r="937" spans="1:27" ht="60" customHeight="1" x14ac:dyDescent="0.2">
      <c r="A937" s="20" t="s">
        <v>1502</v>
      </c>
      <c r="B937" s="41" t="s">
        <v>2158</v>
      </c>
      <c r="C937" s="79" t="s">
        <v>1504</v>
      </c>
      <c r="D937" s="5" t="s">
        <v>1504</v>
      </c>
      <c r="E937" s="15">
        <v>2</v>
      </c>
      <c r="F937" s="78" t="s">
        <v>427</v>
      </c>
      <c r="G937" s="126" t="e">
        <f>---CONSIGNEE</f>
        <v>#NAME?</v>
      </c>
      <c r="H937" s="73" t="s">
        <v>240</v>
      </c>
      <c r="I937" s="73" t="s">
        <v>2364</v>
      </c>
      <c r="J937" s="73" t="s">
        <v>429</v>
      </c>
      <c r="K937" s="87" t="s">
        <v>423</v>
      </c>
      <c r="L937" s="87" t="s">
        <v>243</v>
      </c>
      <c r="M937" s="83" t="str">
        <f t="shared" si="11"/>
        <v>MESSAGE - (CONSIGNEE) TRADER. TIN</v>
      </c>
      <c r="N937" s="68"/>
      <c r="O937" s="92"/>
      <c r="P937" s="68" t="s">
        <v>33</v>
      </c>
      <c r="Q937" s="92" t="s">
        <v>103</v>
      </c>
      <c r="R937" s="68" t="s">
        <v>244</v>
      </c>
      <c r="S937" s="92" t="s">
        <v>244</v>
      </c>
      <c r="T937" s="68"/>
      <c r="U937" s="92"/>
      <c r="V937" s="68" t="s">
        <v>1525</v>
      </c>
      <c r="W937" s="92"/>
      <c r="X937" s="17"/>
      <c r="Y937" s="17"/>
      <c r="Z937" s="17"/>
      <c r="AA937" s="17" t="s">
        <v>2365</v>
      </c>
    </row>
    <row r="938" spans="1:27" ht="60" customHeight="1" x14ac:dyDescent="0.2">
      <c r="A938" s="20" t="s">
        <v>1502</v>
      </c>
      <c r="B938" s="41" t="s">
        <v>2158</v>
      </c>
      <c r="C938" s="79" t="s">
        <v>1504</v>
      </c>
      <c r="D938" s="5" t="s">
        <v>1504</v>
      </c>
      <c r="E938" s="15">
        <v>2</v>
      </c>
      <c r="F938" s="78" t="s">
        <v>419</v>
      </c>
      <c r="G938" s="126" t="e">
        <f>---CONSIGNEE</f>
        <v>#NAME?</v>
      </c>
      <c r="H938" s="73" t="s">
        <v>255</v>
      </c>
      <c r="I938" s="73" t="s">
        <v>2366</v>
      </c>
      <c r="J938" s="73" t="s">
        <v>433</v>
      </c>
      <c r="K938" s="87" t="s">
        <v>423</v>
      </c>
      <c r="L938" s="87" t="s">
        <v>255</v>
      </c>
      <c r="M938" s="83" t="str">
        <f t="shared" si="11"/>
        <v>MESSAGE - (CONSIGNEE) TRADER. Name</v>
      </c>
      <c r="N938" s="68"/>
      <c r="O938" s="92"/>
      <c r="P938" s="68" t="s">
        <v>66</v>
      </c>
      <c r="Q938" s="92" t="s">
        <v>33</v>
      </c>
      <c r="R938" s="68" t="s">
        <v>258</v>
      </c>
      <c r="S938" s="92" t="s">
        <v>68</v>
      </c>
      <c r="T938" s="68"/>
      <c r="U938" s="92"/>
      <c r="V938" s="68" t="s">
        <v>2223</v>
      </c>
      <c r="W938" s="92"/>
      <c r="X938" s="17"/>
      <c r="Y938" s="17"/>
      <c r="Z938" s="17"/>
      <c r="AA938" s="17" t="s">
        <v>2225</v>
      </c>
    </row>
    <row r="939" spans="1:27" ht="60" customHeight="1" x14ac:dyDescent="0.2">
      <c r="A939" s="20" t="s">
        <v>1502</v>
      </c>
      <c r="B939" s="41" t="s">
        <v>2158</v>
      </c>
      <c r="C939" s="79" t="s">
        <v>1504</v>
      </c>
      <c r="D939" s="5" t="s">
        <v>1504</v>
      </c>
      <c r="E939" s="15">
        <v>3</v>
      </c>
      <c r="F939" s="78" t="s">
        <v>419</v>
      </c>
      <c r="G939" s="171" t="e">
        <f>------ADDRESS</f>
        <v>#NAME?</v>
      </c>
      <c r="H939" s="73"/>
      <c r="I939" s="73" t="s">
        <v>2367</v>
      </c>
      <c r="J939" s="73" t="s">
        <v>263</v>
      </c>
      <c r="K939" s="87" t="s">
        <v>1128</v>
      </c>
      <c r="L939" s="87" t="s">
        <v>1128</v>
      </c>
      <c r="M939" s="83" t="str">
        <f t="shared" si="11"/>
        <v>x. x</v>
      </c>
      <c r="N939" s="68" t="s">
        <v>32</v>
      </c>
      <c r="O939" s="92"/>
      <c r="P939" s="68" t="s">
        <v>66</v>
      </c>
      <c r="Q939" s="92"/>
      <c r="R939" s="68"/>
      <c r="S939" s="92"/>
      <c r="T939" s="68"/>
      <c r="U939" s="92"/>
      <c r="V939" s="68" t="s">
        <v>1531</v>
      </c>
      <c r="W939" s="92"/>
      <c r="X939" s="17"/>
      <c r="Y939" s="17"/>
      <c r="Z939" s="17"/>
      <c r="AA939" s="17" t="s">
        <v>2225</v>
      </c>
    </row>
    <row r="940" spans="1:27" ht="60" customHeight="1" x14ac:dyDescent="0.2">
      <c r="A940" s="20" t="s">
        <v>1502</v>
      </c>
      <c r="B940" s="41" t="s">
        <v>2158</v>
      </c>
      <c r="C940" s="79" t="s">
        <v>1504</v>
      </c>
      <c r="D940" s="5" t="s">
        <v>1504</v>
      </c>
      <c r="E940" s="15">
        <v>3</v>
      </c>
      <c r="F940" s="78" t="s">
        <v>419</v>
      </c>
      <c r="G940" s="126" t="e">
        <f>------ADDRESS</f>
        <v>#NAME?</v>
      </c>
      <c r="H940" s="73" t="s">
        <v>265</v>
      </c>
      <c r="I940" s="73" t="s">
        <v>2368</v>
      </c>
      <c r="J940" s="73" t="s">
        <v>267</v>
      </c>
      <c r="K940" s="87" t="s">
        <v>423</v>
      </c>
      <c r="L940" s="87" t="s">
        <v>265</v>
      </c>
      <c r="M940" s="83" t="str">
        <f t="shared" si="11"/>
        <v>MESSAGE - (CONSIGNEE) TRADER. Street and number</v>
      </c>
      <c r="N940" s="68"/>
      <c r="O940" s="92"/>
      <c r="P940" s="68" t="s">
        <v>33</v>
      </c>
      <c r="Q940" s="92" t="s">
        <v>33</v>
      </c>
      <c r="R940" s="68" t="s">
        <v>258</v>
      </c>
      <c r="S940" s="92" t="s">
        <v>68</v>
      </c>
      <c r="T940" s="68"/>
      <c r="U940" s="92"/>
      <c r="V940" s="68" t="s">
        <v>259</v>
      </c>
      <c r="W940" s="92"/>
      <c r="X940" s="17"/>
      <c r="Y940" s="17"/>
      <c r="Z940" s="17"/>
      <c r="AA940" s="17"/>
    </row>
    <row r="941" spans="1:27" ht="60" customHeight="1" x14ac:dyDescent="0.2">
      <c r="A941" s="20" t="s">
        <v>1502</v>
      </c>
      <c r="B941" s="41" t="s">
        <v>2158</v>
      </c>
      <c r="C941" s="79" t="s">
        <v>1504</v>
      </c>
      <c r="D941" s="5" t="s">
        <v>1504</v>
      </c>
      <c r="E941" s="15">
        <v>3</v>
      </c>
      <c r="F941" s="78" t="s">
        <v>419</v>
      </c>
      <c r="G941" s="126" t="e">
        <f>------ADDRESS</f>
        <v>#NAME?</v>
      </c>
      <c r="H941" s="73" t="s">
        <v>269</v>
      </c>
      <c r="I941" s="73" t="s">
        <v>2369</v>
      </c>
      <c r="J941" s="73" t="s">
        <v>271</v>
      </c>
      <c r="K941" s="87" t="s">
        <v>423</v>
      </c>
      <c r="L941" s="87" t="s">
        <v>272</v>
      </c>
      <c r="M941" s="83" t="str">
        <f t="shared" si="11"/>
        <v>MESSAGE - (CONSIGNEE) TRADER. Postal Code</v>
      </c>
      <c r="N941" s="68"/>
      <c r="O941" s="92"/>
      <c r="P941" s="68" t="s">
        <v>66</v>
      </c>
      <c r="Q941" s="92" t="s">
        <v>33</v>
      </c>
      <c r="R941" s="68" t="s">
        <v>244</v>
      </c>
      <c r="S941" s="92" t="s">
        <v>54</v>
      </c>
      <c r="T941" s="68"/>
      <c r="U941" s="92"/>
      <c r="V941" s="68" t="s">
        <v>273</v>
      </c>
      <c r="W941" s="92"/>
      <c r="X941" s="17"/>
      <c r="Y941" s="17"/>
      <c r="Z941" s="17"/>
      <c r="AA941" s="17" t="s">
        <v>2370</v>
      </c>
    </row>
    <row r="942" spans="1:27" ht="60" customHeight="1" x14ac:dyDescent="0.2">
      <c r="A942" s="20" t="s">
        <v>1502</v>
      </c>
      <c r="B942" s="41" t="s">
        <v>2158</v>
      </c>
      <c r="C942" s="79" t="s">
        <v>1504</v>
      </c>
      <c r="D942" s="5" t="s">
        <v>1504</v>
      </c>
      <c r="E942" s="15">
        <v>3</v>
      </c>
      <c r="F942" s="78" t="s">
        <v>419</v>
      </c>
      <c r="G942" s="126" t="e">
        <f>------ADDRESS</f>
        <v>#NAME?</v>
      </c>
      <c r="H942" s="73" t="s">
        <v>276</v>
      </c>
      <c r="I942" s="73" t="s">
        <v>2371</v>
      </c>
      <c r="J942" s="73" t="s">
        <v>278</v>
      </c>
      <c r="K942" s="87" t="s">
        <v>423</v>
      </c>
      <c r="L942" s="87" t="s">
        <v>276</v>
      </c>
      <c r="M942" s="83" t="str">
        <f t="shared" si="11"/>
        <v>MESSAGE - (CONSIGNEE) TRADER. City</v>
      </c>
      <c r="N942" s="68"/>
      <c r="O942" s="92"/>
      <c r="P942" s="68" t="s">
        <v>33</v>
      </c>
      <c r="Q942" s="92" t="s">
        <v>33</v>
      </c>
      <c r="R942" s="68" t="s">
        <v>68</v>
      </c>
      <c r="S942" s="92" t="s">
        <v>68</v>
      </c>
      <c r="T942" s="68"/>
      <c r="U942" s="92"/>
      <c r="V942" s="68"/>
      <c r="W942" s="92"/>
      <c r="X942" s="17"/>
      <c r="Y942" s="17"/>
      <c r="Z942" s="17"/>
      <c r="AA942" s="17"/>
    </row>
    <row r="943" spans="1:27" ht="60" customHeight="1" x14ac:dyDescent="0.2">
      <c r="A943" s="20" t="s">
        <v>1502</v>
      </c>
      <c r="B943" s="41" t="s">
        <v>2158</v>
      </c>
      <c r="C943" s="79" t="s">
        <v>1504</v>
      </c>
      <c r="D943" s="5" t="s">
        <v>1504</v>
      </c>
      <c r="E943" s="15">
        <v>3</v>
      </c>
      <c r="F943" s="78" t="s">
        <v>419</v>
      </c>
      <c r="G943" s="126" t="e">
        <f>------ADDRESS</f>
        <v>#NAME?</v>
      </c>
      <c r="H943" s="73" t="s">
        <v>279</v>
      </c>
      <c r="I943" s="73" t="s">
        <v>2372</v>
      </c>
      <c r="J943" s="73" t="s">
        <v>281</v>
      </c>
      <c r="K943" s="87" t="s">
        <v>423</v>
      </c>
      <c r="L943" s="87" t="s">
        <v>282</v>
      </c>
      <c r="M943" s="83" t="str">
        <f t="shared" si="11"/>
        <v>MESSAGE - (CONSIGNEE) TRADER. Country code</v>
      </c>
      <c r="N943" s="68"/>
      <c r="O943" s="92"/>
      <c r="P943" s="68" t="s">
        <v>33</v>
      </c>
      <c r="Q943" s="92" t="s">
        <v>33</v>
      </c>
      <c r="R943" s="68" t="s">
        <v>94</v>
      </c>
      <c r="S943" s="92" t="s">
        <v>94</v>
      </c>
      <c r="T943" s="68" t="s">
        <v>95</v>
      </c>
      <c r="U943" s="92"/>
      <c r="V943" s="68"/>
      <c r="W943" s="92"/>
      <c r="X943" s="17"/>
      <c r="Y943" s="17"/>
      <c r="Z943" s="17"/>
      <c r="AA943" s="17"/>
    </row>
    <row r="944" spans="1:27" ht="60" customHeight="1" x14ac:dyDescent="0.2">
      <c r="A944" s="20" t="s">
        <v>1502</v>
      </c>
      <c r="B944" s="41" t="s">
        <v>2158</v>
      </c>
      <c r="C944" s="79" t="s">
        <v>1504</v>
      </c>
      <c r="D944" s="5" t="s">
        <v>1504</v>
      </c>
      <c r="E944" s="15">
        <v>2</v>
      </c>
      <c r="F944" s="78" t="s">
        <v>440</v>
      </c>
      <c r="G944" s="171" t="e">
        <f>---ADDITIONAL SUPPLY CHAIN ACTOR</f>
        <v>#NAME?</v>
      </c>
      <c r="H944" s="73"/>
      <c r="I944" s="73" t="s">
        <v>2373</v>
      </c>
      <c r="J944" s="73" t="s">
        <v>443</v>
      </c>
      <c r="K944" s="87" t="s">
        <v>1128</v>
      </c>
      <c r="L944" s="87" t="s">
        <v>1128</v>
      </c>
      <c r="M944" s="83" t="str">
        <f t="shared" si="11"/>
        <v>x. x</v>
      </c>
      <c r="N944" s="68" t="s">
        <v>444</v>
      </c>
      <c r="O944" s="92"/>
      <c r="P944" s="68" t="s">
        <v>66</v>
      </c>
      <c r="Q944" s="92"/>
      <c r="R944" s="68"/>
      <c r="S944" s="92"/>
      <c r="T944" s="68"/>
      <c r="U944" s="92"/>
      <c r="V944" s="68" t="s">
        <v>445</v>
      </c>
      <c r="W944" s="92"/>
      <c r="X944" s="17"/>
      <c r="Y944" s="17"/>
      <c r="Z944" s="17"/>
      <c r="AA944" s="17" t="s">
        <v>2374</v>
      </c>
    </row>
    <row r="945" spans="1:27" ht="60" customHeight="1" x14ac:dyDescent="0.2">
      <c r="A945" s="20" t="s">
        <v>1502</v>
      </c>
      <c r="B945" s="41" t="s">
        <v>2158</v>
      </c>
      <c r="C945" s="79" t="s">
        <v>1504</v>
      </c>
      <c r="D945" s="5" t="s">
        <v>1504</v>
      </c>
      <c r="E945" s="15">
        <v>2</v>
      </c>
      <c r="F945" s="78" t="s">
        <v>205</v>
      </c>
      <c r="G945" s="126" t="e">
        <f>---ADDITIONAL SUPPLY CHAIN ACTOR</f>
        <v>#NAME?</v>
      </c>
      <c r="H945" s="73" t="s">
        <v>206</v>
      </c>
      <c r="I945" s="73" t="s">
        <v>2375</v>
      </c>
      <c r="J945" s="73" t="s">
        <v>449</v>
      </c>
      <c r="K945" s="87" t="s">
        <v>1128</v>
      </c>
      <c r="L945" s="87" t="s">
        <v>1128</v>
      </c>
      <c r="M945" s="83" t="str">
        <f t="shared" si="11"/>
        <v>x. x</v>
      </c>
      <c r="N945" s="68"/>
      <c r="O945" s="92"/>
      <c r="P945" s="68" t="s">
        <v>33</v>
      </c>
      <c r="Q945" s="92"/>
      <c r="R945" s="68" t="s">
        <v>146</v>
      </c>
      <c r="S945" s="92"/>
      <c r="T945" s="68"/>
      <c r="U945" s="92"/>
      <c r="V945" s="68" t="s">
        <v>209</v>
      </c>
      <c r="W945" s="92"/>
      <c r="X945" s="17"/>
      <c r="Y945" s="17"/>
      <c r="Z945" s="17"/>
      <c r="AA945" s="17" t="s">
        <v>211</v>
      </c>
    </row>
    <row r="946" spans="1:27" ht="60" customHeight="1" x14ac:dyDescent="0.2">
      <c r="A946" s="20" t="s">
        <v>1502</v>
      </c>
      <c r="B946" s="41" t="s">
        <v>2158</v>
      </c>
      <c r="C946" s="79" t="s">
        <v>1504</v>
      </c>
      <c r="D946" s="5" t="s">
        <v>1504</v>
      </c>
      <c r="E946" s="15">
        <v>2</v>
      </c>
      <c r="F946" s="78" t="s">
        <v>651</v>
      </c>
      <c r="G946" s="126" t="e">
        <f>---ADDITIONAL SUPPLY CHAIN ACTOR</f>
        <v>#NAME?</v>
      </c>
      <c r="H946" s="73" t="s">
        <v>450</v>
      </c>
      <c r="I946" s="73" t="s">
        <v>2376</v>
      </c>
      <c r="J946" s="73" t="s">
        <v>452</v>
      </c>
      <c r="K946" s="87" t="s">
        <v>1128</v>
      </c>
      <c r="L946" s="87" t="s">
        <v>1128</v>
      </c>
      <c r="M946" s="83" t="str">
        <f t="shared" si="11"/>
        <v>x. x</v>
      </c>
      <c r="N946" s="68"/>
      <c r="O946" s="92"/>
      <c r="P946" s="68" t="s">
        <v>33</v>
      </c>
      <c r="Q946" s="92"/>
      <c r="R946" s="68" t="s">
        <v>453</v>
      </c>
      <c r="S946" s="92"/>
      <c r="T946" s="68" t="s">
        <v>454</v>
      </c>
      <c r="U946" s="92"/>
      <c r="V946" s="68"/>
      <c r="W946" s="92"/>
      <c r="X946" s="17"/>
      <c r="Y946" s="17"/>
      <c r="Z946" s="17"/>
      <c r="AA946" s="17" t="s">
        <v>2377</v>
      </c>
    </row>
    <row r="947" spans="1:27" ht="60" customHeight="1" x14ac:dyDescent="0.2">
      <c r="A947" s="20" t="s">
        <v>1502</v>
      </c>
      <c r="B947" s="41" t="s">
        <v>2158</v>
      </c>
      <c r="C947" s="79" t="s">
        <v>1504</v>
      </c>
      <c r="D947" s="5" t="s">
        <v>1504</v>
      </c>
      <c r="E947" s="15">
        <v>2</v>
      </c>
      <c r="F947" s="78" t="s">
        <v>440</v>
      </c>
      <c r="G947" s="126" t="e">
        <f>---ADDITIONAL SUPPLY CHAIN ACTOR</f>
        <v>#NAME?</v>
      </c>
      <c r="H947" s="73" t="s">
        <v>240</v>
      </c>
      <c r="I947" s="73" t="s">
        <v>2378</v>
      </c>
      <c r="J947" s="73" t="s">
        <v>457</v>
      </c>
      <c r="K947" s="87" t="s">
        <v>1128</v>
      </c>
      <c r="L947" s="87" t="s">
        <v>1128</v>
      </c>
      <c r="M947" s="83" t="str">
        <f t="shared" si="11"/>
        <v>x. x</v>
      </c>
      <c r="N947" s="68"/>
      <c r="O947" s="92"/>
      <c r="P947" s="68" t="s">
        <v>33</v>
      </c>
      <c r="Q947" s="92"/>
      <c r="R947" s="68" t="s">
        <v>244</v>
      </c>
      <c r="S947" s="92"/>
      <c r="T947" s="68"/>
      <c r="U947" s="92"/>
      <c r="V947" s="68" t="s">
        <v>380</v>
      </c>
      <c r="W947" s="92"/>
      <c r="X947" s="17"/>
      <c r="Y947" s="17"/>
      <c r="Z947" s="17"/>
      <c r="AA947" s="17" t="s">
        <v>773</v>
      </c>
    </row>
    <row r="948" spans="1:27" ht="60" customHeight="1" x14ac:dyDescent="0.2">
      <c r="A948" s="20" t="s">
        <v>1502</v>
      </c>
      <c r="B948" s="41" t="s">
        <v>2158</v>
      </c>
      <c r="C948" s="79" t="s">
        <v>1504</v>
      </c>
      <c r="D948" s="5" t="s">
        <v>1504</v>
      </c>
      <c r="E948" s="15">
        <v>2</v>
      </c>
      <c r="F948" s="78"/>
      <c r="G948" s="171" t="e">
        <f>---TRANSPORT EQUIPMENT</f>
        <v>#NAME?</v>
      </c>
      <c r="H948" s="73"/>
      <c r="I948" s="73" t="s">
        <v>2379</v>
      </c>
      <c r="J948" s="73" t="s">
        <v>461</v>
      </c>
      <c r="K948" s="87" t="s">
        <v>462</v>
      </c>
      <c r="L948" s="87"/>
      <c r="M948" s="83" t="str">
        <f t="shared" si="11"/>
        <v xml:space="preserve">MESSAGE - GOODS ITEM - CONTAINERS. </v>
      </c>
      <c r="N948" s="68" t="s">
        <v>463</v>
      </c>
      <c r="O948" s="92" t="s">
        <v>444</v>
      </c>
      <c r="P948" s="68" t="s">
        <v>66</v>
      </c>
      <c r="Q948" s="92" t="s">
        <v>66</v>
      </c>
      <c r="R948" s="68"/>
      <c r="S948" s="92"/>
      <c r="T948" s="68"/>
      <c r="U948" s="92"/>
      <c r="V948" s="68" t="s">
        <v>464</v>
      </c>
      <c r="W948" s="92" t="s">
        <v>465</v>
      </c>
      <c r="X948" s="17"/>
      <c r="Y948" s="17"/>
      <c r="Z948" s="17"/>
      <c r="AA948" s="17" t="s">
        <v>2380</v>
      </c>
    </row>
    <row r="949" spans="1:27" ht="60" customHeight="1" x14ac:dyDescent="0.2">
      <c r="A949" s="20" t="s">
        <v>1502</v>
      </c>
      <c r="B949" s="41" t="s">
        <v>2158</v>
      </c>
      <c r="C949" s="79" t="s">
        <v>1504</v>
      </c>
      <c r="D949" s="5" t="s">
        <v>1504</v>
      </c>
      <c r="E949" s="15">
        <v>2</v>
      </c>
      <c r="F949" s="78" t="s">
        <v>205</v>
      </c>
      <c r="G949" s="126" t="e">
        <f>---TRANSPORT EQUIPMENT</f>
        <v>#NAME?</v>
      </c>
      <c r="H949" s="73" t="s">
        <v>206</v>
      </c>
      <c r="I949" s="73" t="s">
        <v>2381</v>
      </c>
      <c r="J949" s="73" t="s">
        <v>468</v>
      </c>
      <c r="K949" s="87" t="s">
        <v>1128</v>
      </c>
      <c r="L949" s="87" t="s">
        <v>1128</v>
      </c>
      <c r="M949" s="83" t="str">
        <f t="shared" si="11"/>
        <v>x. x</v>
      </c>
      <c r="N949" s="68"/>
      <c r="O949" s="92"/>
      <c r="P949" s="68" t="s">
        <v>33</v>
      </c>
      <c r="Q949" s="92"/>
      <c r="R949" s="68" t="s">
        <v>146</v>
      </c>
      <c r="S949" s="92"/>
      <c r="T949" s="68"/>
      <c r="U949" s="92"/>
      <c r="V949" s="68" t="s">
        <v>209</v>
      </c>
      <c r="W949" s="92"/>
      <c r="X949" s="17"/>
      <c r="Y949" s="17"/>
      <c r="Z949" s="17"/>
      <c r="AA949" s="17" t="s">
        <v>211</v>
      </c>
    </row>
    <row r="950" spans="1:27" ht="60" customHeight="1" x14ac:dyDescent="0.2">
      <c r="A950" s="20" t="s">
        <v>1502</v>
      </c>
      <c r="B950" s="41" t="s">
        <v>2158</v>
      </c>
      <c r="C950" s="79" t="s">
        <v>1504</v>
      </c>
      <c r="D950" s="5" t="s">
        <v>1504</v>
      </c>
      <c r="E950" s="15">
        <v>2</v>
      </c>
      <c r="F950" s="78" t="s">
        <v>469</v>
      </c>
      <c r="G950" s="126" t="e">
        <f>---TRANSPORT EQUIPMENT</f>
        <v>#NAME?</v>
      </c>
      <c r="H950" s="73" t="s">
        <v>470</v>
      </c>
      <c r="I950" s="73" t="s">
        <v>2382</v>
      </c>
      <c r="J950" s="73" t="s">
        <v>472</v>
      </c>
      <c r="K950" s="87" t="s">
        <v>462</v>
      </c>
      <c r="L950" s="87" t="s">
        <v>473</v>
      </c>
      <c r="M950" s="83" t="str">
        <f t="shared" si="11"/>
        <v>MESSAGE - GOODS ITEM - CONTAINERS. Container number</v>
      </c>
      <c r="N950" s="68"/>
      <c r="O950" s="92"/>
      <c r="P950" s="68" t="s">
        <v>66</v>
      </c>
      <c r="Q950" s="92" t="s">
        <v>33</v>
      </c>
      <c r="R950" s="68" t="s">
        <v>244</v>
      </c>
      <c r="S950" s="92" t="s">
        <v>244</v>
      </c>
      <c r="T950" s="68"/>
      <c r="U950" s="92"/>
      <c r="V950" s="68" t="s">
        <v>475</v>
      </c>
      <c r="W950" s="92"/>
      <c r="X950" s="17"/>
      <c r="Y950" s="17"/>
      <c r="Z950" s="17"/>
      <c r="AA950" s="17" t="s">
        <v>2383</v>
      </c>
    </row>
    <row r="951" spans="1:27" ht="60" customHeight="1" x14ac:dyDescent="0.2">
      <c r="A951" s="20" t="s">
        <v>1502</v>
      </c>
      <c r="B951" s="41" t="s">
        <v>2158</v>
      </c>
      <c r="C951" s="79" t="s">
        <v>1504</v>
      </c>
      <c r="D951" s="5" t="s">
        <v>1504</v>
      </c>
      <c r="E951" s="15">
        <v>2</v>
      </c>
      <c r="F951" s="78" t="s">
        <v>477</v>
      </c>
      <c r="G951" s="126" t="e">
        <f>---TRANSPORT EQUIPMENT</f>
        <v>#NAME?</v>
      </c>
      <c r="H951" s="73" t="s">
        <v>478</v>
      </c>
      <c r="I951" s="73" t="s">
        <v>2384</v>
      </c>
      <c r="J951" s="73" t="s">
        <v>480</v>
      </c>
      <c r="K951" s="87" t="s">
        <v>481</v>
      </c>
      <c r="L951" s="87" t="s">
        <v>482</v>
      </c>
      <c r="M951" s="83" t="str">
        <f t="shared" si="11"/>
        <v>MESSAGE - SEALS INFO. Seals number</v>
      </c>
      <c r="N951" s="68"/>
      <c r="O951" s="92"/>
      <c r="P951" s="68" t="s">
        <v>33</v>
      </c>
      <c r="Q951" s="92" t="s">
        <v>33</v>
      </c>
      <c r="R951" s="68" t="s">
        <v>483</v>
      </c>
      <c r="S951" s="92" t="s">
        <v>483</v>
      </c>
      <c r="T951" s="68"/>
      <c r="U951" s="92"/>
      <c r="V951" s="68" t="s">
        <v>484</v>
      </c>
      <c r="W951" s="92"/>
      <c r="X951" s="17"/>
      <c r="Y951" s="17"/>
      <c r="Z951" s="17"/>
      <c r="AA951" s="17" t="s">
        <v>2385</v>
      </c>
    </row>
    <row r="952" spans="1:27" ht="60" customHeight="1" x14ac:dyDescent="0.2">
      <c r="A952" s="20" t="s">
        <v>1502</v>
      </c>
      <c r="B952" s="41" t="s">
        <v>2158</v>
      </c>
      <c r="C952" s="79" t="s">
        <v>1504</v>
      </c>
      <c r="D952" s="5" t="s">
        <v>1504</v>
      </c>
      <c r="E952" s="15">
        <v>3</v>
      </c>
      <c r="F952" s="78"/>
      <c r="G952" s="171" t="e">
        <f>------SEAL</f>
        <v>#NAME?</v>
      </c>
      <c r="H952" s="73"/>
      <c r="I952" s="73" t="s">
        <v>2386</v>
      </c>
      <c r="J952" s="73" t="s">
        <v>488</v>
      </c>
      <c r="K952" s="87" t="s">
        <v>489</v>
      </c>
      <c r="L952" s="87"/>
      <c r="M952" s="83" t="str">
        <f t="shared" si="11"/>
        <v xml:space="preserve">MESSAGE - SEALS INFO - SEALS ID. </v>
      </c>
      <c r="N952" s="68" t="s">
        <v>444</v>
      </c>
      <c r="O952" s="92" t="s">
        <v>463</v>
      </c>
      <c r="P952" s="68" t="s">
        <v>66</v>
      </c>
      <c r="Q952" s="92" t="s">
        <v>33</v>
      </c>
      <c r="R952" s="68"/>
      <c r="S952" s="92"/>
      <c r="T952" s="68"/>
      <c r="U952" s="92"/>
      <c r="V952" s="68" t="s">
        <v>490</v>
      </c>
      <c r="W952" s="92"/>
      <c r="X952" s="17"/>
      <c r="Y952" s="17"/>
      <c r="Z952" s="17"/>
      <c r="AA952" s="17" t="s">
        <v>2387</v>
      </c>
    </row>
    <row r="953" spans="1:27" ht="60" customHeight="1" x14ac:dyDescent="0.2">
      <c r="A953" s="20" t="s">
        <v>1502</v>
      </c>
      <c r="B953" s="41" t="s">
        <v>2158</v>
      </c>
      <c r="C953" s="79" t="s">
        <v>1504</v>
      </c>
      <c r="D953" s="5" t="s">
        <v>1504</v>
      </c>
      <c r="E953" s="15">
        <v>3</v>
      </c>
      <c r="F953" s="78" t="s">
        <v>205</v>
      </c>
      <c r="G953" s="126" t="e">
        <f>------SEAL</f>
        <v>#NAME?</v>
      </c>
      <c r="H953" s="73" t="s">
        <v>206</v>
      </c>
      <c r="I953" s="73" t="s">
        <v>2388</v>
      </c>
      <c r="J953" s="73" t="s">
        <v>495</v>
      </c>
      <c r="K953" s="87" t="s">
        <v>1128</v>
      </c>
      <c r="L953" s="87" t="s">
        <v>1128</v>
      </c>
      <c r="M953" s="83" t="str">
        <f t="shared" si="11"/>
        <v>x. x</v>
      </c>
      <c r="N953" s="68"/>
      <c r="O953" s="92"/>
      <c r="P953" s="68" t="s">
        <v>33</v>
      </c>
      <c r="Q953" s="92"/>
      <c r="R953" s="68" t="s">
        <v>146</v>
      </c>
      <c r="S953" s="92"/>
      <c r="T953" s="68"/>
      <c r="U953" s="92"/>
      <c r="V953" s="68" t="s">
        <v>209</v>
      </c>
      <c r="W953" s="92"/>
      <c r="X953" s="17"/>
      <c r="Y953" s="17"/>
      <c r="Z953" s="17"/>
      <c r="AA953" s="17" t="s">
        <v>211</v>
      </c>
    </row>
    <row r="954" spans="1:27" ht="60" customHeight="1" x14ac:dyDescent="0.2">
      <c r="A954" s="20" t="s">
        <v>1502</v>
      </c>
      <c r="B954" s="41" t="s">
        <v>2158</v>
      </c>
      <c r="C954" s="79" t="s">
        <v>1504</v>
      </c>
      <c r="D954" s="5" t="s">
        <v>1504</v>
      </c>
      <c r="E954" s="15">
        <v>3</v>
      </c>
      <c r="F954" s="78" t="s">
        <v>477</v>
      </c>
      <c r="G954" s="126" t="e">
        <f>------SEAL</f>
        <v>#NAME?</v>
      </c>
      <c r="H954" s="73" t="s">
        <v>393</v>
      </c>
      <c r="I954" s="73" t="s">
        <v>2389</v>
      </c>
      <c r="J954" s="73" t="s">
        <v>497</v>
      </c>
      <c r="K954" s="87" t="s">
        <v>489</v>
      </c>
      <c r="L954" s="87" t="s">
        <v>498</v>
      </c>
      <c r="M954" s="83" t="str">
        <f t="shared" si="11"/>
        <v>MESSAGE - SEALS INFO - SEALS ID. Seals identity</v>
      </c>
      <c r="N954" s="68"/>
      <c r="O954" s="92"/>
      <c r="P954" s="68" t="s">
        <v>33</v>
      </c>
      <c r="Q954" s="92" t="s">
        <v>33</v>
      </c>
      <c r="R954" s="68" t="s">
        <v>499</v>
      </c>
      <c r="S954" s="92" t="s">
        <v>499</v>
      </c>
      <c r="T954" s="68"/>
      <c r="U954" s="92"/>
      <c r="V954" s="68" t="s">
        <v>81</v>
      </c>
      <c r="W954" s="92"/>
      <c r="X954" s="17"/>
      <c r="Y954" s="17"/>
      <c r="Z954" s="17"/>
      <c r="AA954" s="17" t="s">
        <v>2390</v>
      </c>
    </row>
    <row r="955" spans="1:27" ht="60" customHeight="1" x14ac:dyDescent="0.2">
      <c r="A955" s="20" t="s">
        <v>1502</v>
      </c>
      <c r="B955" s="41" t="s">
        <v>2158</v>
      </c>
      <c r="C955" s="79" t="s">
        <v>1504</v>
      </c>
      <c r="D955" s="5" t="s">
        <v>1504</v>
      </c>
      <c r="E955" s="15">
        <v>3</v>
      </c>
      <c r="F955" s="78" t="s">
        <v>171</v>
      </c>
      <c r="G955" s="171" t="e">
        <f>------GOODS REFERENCE</f>
        <v>#NAME?</v>
      </c>
      <c r="H955" s="73"/>
      <c r="I955" s="73" t="s">
        <v>2391</v>
      </c>
      <c r="J955" s="73" t="s">
        <v>503</v>
      </c>
      <c r="K955" s="87" t="s">
        <v>1128</v>
      </c>
      <c r="L955" s="87" t="s">
        <v>1128</v>
      </c>
      <c r="M955" s="83" t="str">
        <f t="shared" si="11"/>
        <v>x. x</v>
      </c>
      <c r="N955" s="68" t="s">
        <v>463</v>
      </c>
      <c r="O955" s="92"/>
      <c r="P955" s="68" t="s">
        <v>66</v>
      </c>
      <c r="Q955" s="92"/>
      <c r="R955" s="68"/>
      <c r="S955" s="92"/>
      <c r="T955" s="68"/>
      <c r="U955" s="92"/>
      <c r="V955" s="68" t="s">
        <v>2392</v>
      </c>
      <c r="W955" s="92"/>
      <c r="X955" s="17"/>
      <c r="Y955" s="17"/>
      <c r="Z955" s="17"/>
      <c r="AA955" s="17" t="s">
        <v>2393</v>
      </c>
    </row>
    <row r="956" spans="1:27" ht="60" customHeight="1" x14ac:dyDescent="0.2">
      <c r="A956" s="20" t="s">
        <v>1502</v>
      </c>
      <c r="B956" s="41" t="s">
        <v>2158</v>
      </c>
      <c r="C956" s="79" t="s">
        <v>1504</v>
      </c>
      <c r="D956" s="5" t="s">
        <v>1504</v>
      </c>
      <c r="E956" s="15">
        <v>3</v>
      </c>
      <c r="F956" s="78" t="s">
        <v>171</v>
      </c>
      <c r="G956" s="126" t="e">
        <f>------GOODS REFERENCE</f>
        <v>#NAME?</v>
      </c>
      <c r="H956" s="73" t="s">
        <v>206</v>
      </c>
      <c r="I956" s="73" t="s">
        <v>2394</v>
      </c>
      <c r="J956" s="73" t="s">
        <v>508</v>
      </c>
      <c r="K956" s="87" t="s">
        <v>1128</v>
      </c>
      <c r="L956" s="87" t="s">
        <v>1128</v>
      </c>
      <c r="M956" s="83" t="str">
        <f t="shared" si="11"/>
        <v>x. x</v>
      </c>
      <c r="N956" s="68"/>
      <c r="O956" s="92"/>
      <c r="P956" s="68" t="s">
        <v>33</v>
      </c>
      <c r="Q956" s="92"/>
      <c r="R956" s="68" t="s">
        <v>146</v>
      </c>
      <c r="S956" s="92"/>
      <c r="T956" s="68"/>
      <c r="U956" s="92"/>
      <c r="V956" s="68" t="s">
        <v>209</v>
      </c>
      <c r="W956" s="92"/>
      <c r="X956" s="17"/>
      <c r="Y956" s="17"/>
      <c r="Z956" s="17"/>
      <c r="AA956" s="17" t="s">
        <v>211</v>
      </c>
    </row>
    <row r="957" spans="1:27" ht="60" customHeight="1" x14ac:dyDescent="0.2">
      <c r="A957" s="20" t="s">
        <v>1502</v>
      </c>
      <c r="B957" s="41" t="s">
        <v>2158</v>
      </c>
      <c r="C957" s="79" t="s">
        <v>1504</v>
      </c>
      <c r="D957" s="5" t="s">
        <v>1504</v>
      </c>
      <c r="E957" s="15">
        <v>3</v>
      </c>
      <c r="F957" s="78" t="s">
        <v>171</v>
      </c>
      <c r="G957" s="126" t="e">
        <f>------GOODS REFERENCE</f>
        <v>#NAME?</v>
      </c>
      <c r="H957" s="73" t="s">
        <v>509</v>
      </c>
      <c r="I957" s="73" t="s">
        <v>2395</v>
      </c>
      <c r="J957" s="73" t="s">
        <v>511</v>
      </c>
      <c r="K957" s="87" t="s">
        <v>821</v>
      </c>
      <c r="L957" s="87" t="s">
        <v>325</v>
      </c>
      <c r="M957" s="83" t="str">
        <f t="shared" si="11"/>
        <v>MESSAGE - GOODS ITEM. Item number</v>
      </c>
      <c r="N957" s="68"/>
      <c r="O957" s="92"/>
      <c r="P957" s="68" t="s">
        <v>33</v>
      </c>
      <c r="Q957" s="92"/>
      <c r="R957" s="68" t="s">
        <v>146</v>
      </c>
      <c r="S957" s="92"/>
      <c r="T957" s="68"/>
      <c r="U957" s="92"/>
      <c r="V957" s="68" t="s">
        <v>512</v>
      </c>
      <c r="W957" s="92"/>
      <c r="X957" s="17"/>
      <c r="Y957" s="17"/>
      <c r="Z957" s="17"/>
      <c r="AA957" s="17" t="s">
        <v>2396</v>
      </c>
    </row>
    <row r="958" spans="1:27" ht="60" customHeight="1" x14ac:dyDescent="0.2">
      <c r="A958" s="20" t="s">
        <v>1502</v>
      </c>
      <c r="B958" s="41" t="s">
        <v>2158</v>
      </c>
      <c r="C958" s="79" t="s">
        <v>1504</v>
      </c>
      <c r="D958" s="5" t="s">
        <v>1504</v>
      </c>
      <c r="E958" s="15">
        <v>2</v>
      </c>
      <c r="F958" s="78" t="s">
        <v>2397</v>
      </c>
      <c r="G958" s="171" t="e">
        <f>---LOCATION OF GOODS</f>
        <v>#NAME?</v>
      </c>
      <c r="H958" s="73"/>
      <c r="I958" s="73" t="s">
        <v>2398</v>
      </c>
      <c r="J958" s="73" t="s">
        <v>1644</v>
      </c>
      <c r="K958" s="87" t="s">
        <v>1128</v>
      </c>
      <c r="L958" s="87" t="s">
        <v>1128</v>
      </c>
      <c r="M958" s="83" t="str">
        <f t="shared" si="11"/>
        <v>x. x</v>
      </c>
      <c r="N958" s="68" t="s">
        <v>32</v>
      </c>
      <c r="O958" s="92"/>
      <c r="P958" s="68" t="s">
        <v>66</v>
      </c>
      <c r="Q958" s="92"/>
      <c r="R958" s="68"/>
      <c r="S958" s="92"/>
      <c r="T958" s="68"/>
      <c r="U958" s="92"/>
      <c r="V958" s="68" t="s">
        <v>2399</v>
      </c>
      <c r="W958" s="92"/>
      <c r="X958" s="17"/>
      <c r="Y958" s="17"/>
      <c r="Z958" s="17"/>
      <c r="AA958" s="17" t="s">
        <v>2400</v>
      </c>
    </row>
    <row r="959" spans="1:27" ht="60" customHeight="1" x14ac:dyDescent="0.2">
      <c r="A959" s="20" t="s">
        <v>1502</v>
      </c>
      <c r="B959" s="41" t="s">
        <v>2158</v>
      </c>
      <c r="C959" s="79" t="s">
        <v>1504</v>
      </c>
      <c r="D959" s="5" t="s">
        <v>1504</v>
      </c>
      <c r="E959" s="15">
        <v>2</v>
      </c>
      <c r="F959" s="78" t="s">
        <v>2397</v>
      </c>
      <c r="G959" s="126" t="e">
        <f>---LOCATION OF GOODS</f>
        <v>#NAME?</v>
      </c>
      <c r="H959" s="73" t="s">
        <v>1646</v>
      </c>
      <c r="I959" s="73" t="s">
        <v>2401</v>
      </c>
      <c r="J959" s="73" t="s">
        <v>1648</v>
      </c>
      <c r="K959" s="87" t="s">
        <v>31</v>
      </c>
      <c r="L959" s="87" t="s">
        <v>2402</v>
      </c>
      <c r="M959" s="83" t="str">
        <f t="shared" si="11"/>
        <v>MESSAGE - HEADER. Authorised location of goods, code or Agreed location of goods, code</v>
      </c>
      <c r="N959" s="68"/>
      <c r="O959" s="92"/>
      <c r="P959" s="68" t="s">
        <v>33</v>
      </c>
      <c r="Q959" s="92" t="s">
        <v>66</v>
      </c>
      <c r="R959" s="68" t="s">
        <v>134</v>
      </c>
      <c r="S959" s="92" t="s">
        <v>244</v>
      </c>
      <c r="T959" s="68" t="s">
        <v>1650</v>
      </c>
      <c r="U959" s="92"/>
      <c r="V959" s="68"/>
      <c r="W959" s="92" t="s">
        <v>2403</v>
      </c>
      <c r="X959" s="17"/>
      <c r="Y959" s="17"/>
      <c r="Z959" s="17"/>
      <c r="AA959" s="17"/>
    </row>
    <row r="960" spans="1:27" ht="60" customHeight="1" x14ac:dyDescent="0.2">
      <c r="A960" s="20" t="s">
        <v>1502</v>
      </c>
      <c r="B960" s="136" t="s">
        <v>2158</v>
      </c>
      <c r="C960" s="79" t="s">
        <v>1504</v>
      </c>
      <c r="D960" s="5" t="s">
        <v>1504</v>
      </c>
      <c r="E960" s="15">
        <v>2</v>
      </c>
      <c r="F960" s="78" t="s">
        <v>2397</v>
      </c>
      <c r="G960" s="126" t="e">
        <f>---LOCATION OF GOODS</f>
        <v>#NAME?</v>
      </c>
      <c r="H960" s="73" t="s">
        <v>1315</v>
      </c>
      <c r="I960" s="73" t="s">
        <v>2404</v>
      </c>
      <c r="J960" s="73" t="s">
        <v>1653</v>
      </c>
      <c r="K960" s="87" t="s">
        <v>1128</v>
      </c>
      <c r="L960" s="87" t="s">
        <v>1128</v>
      </c>
      <c r="M960" s="83" t="str">
        <f t="shared" si="11"/>
        <v>x. x</v>
      </c>
      <c r="N960" s="68"/>
      <c r="O960" s="92"/>
      <c r="P960" s="19" t="s">
        <v>33</v>
      </c>
      <c r="Q960" s="92"/>
      <c r="R960" s="68" t="s">
        <v>134</v>
      </c>
      <c r="S960" s="92"/>
      <c r="T960" s="200" t="s">
        <v>1654</v>
      </c>
      <c r="U960" s="92"/>
      <c r="V960" s="68"/>
      <c r="W960" s="92"/>
      <c r="X960" s="17"/>
      <c r="Y960" s="17"/>
      <c r="Z960" s="17"/>
      <c r="AA960" s="17"/>
    </row>
    <row r="961" spans="1:27" ht="60" customHeight="1" x14ac:dyDescent="0.2">
      <c r="A961" s="20" t="s">
        <v>1502</v>
      </c>
      <c r="B961" s="41" t="s">
        <v>2158</v>
      </c>
      <c r="C961" s="79" t="s">
        <v>1504</v>
      </c>
      <c r="D961" s="5" t="s">
        <v>1504</v>
      </c>
      <c r="E961" s="15">
        <v>2</v>
      </c>
      <c r="F961" s="78" t="s">
        <v>2397</v>
      </c>
      <c r="G961" s="126" t="e">
        <f>---LOCATION OF GOODS</f>
        <v>#NAME?</v>
      </c>
      <c r="H961" s="73" t="s">
        <v>1655</v>
      </c>
      <c r="I961" s="73" t="s">
        <v>2405</v>
      </c>
      <c r="J961" s="73" t="s">
        <v>1657</v>
      </c>
      <c r="K961" s="87" t="s">
        <v>2406</v>
      </c>
      <c r="L961" s="87" t="s">
        <v>2407</v>
      </c>
      <c r="M961" s="83" t="str">
        <f t="shared" si="11"/>
        <v>MESSAGE - HEADER.Agreed location of goods. HEADER</v>
      </c>
      <c r="N961" s="68"/>
      <c r="O961" s="92"/>
      <c r="P961" s="68" t="s">
        <v>66</v>
      </c>
      <c r="Q961" s="92"/>
      <c r="R961" s="68" t="s">
        <v>68</v>
      </c>
      <c r="S961" s="92"/>
      <c r="T961" s="68"/>
      <c r="U961" s="92"/>
      <c r="V961" s="68" t="s">
        <v>1658</v>
      </c>
      <c r="W961" s="92"/>
      <c r="X961" s="17"/>
      <c r="Y961" s="17"/>
      <c r="Z961" s="17"/>
      <c r="AA961" s="17" t="s">
        <v>2408</v>
      </c>
    </row>
    <row r="962" spans="1:27" ht="60" customHeight="1" x14ac:dyDescent="0.2">
      <c r="A962" s="20" t="s">
        <v>1502</v>
      </c>
      <c r="B962" s="41" t="s">
        <v>2158</v>
      </c>
      <c r="C962" s="79" t="s">
        <v>1504</v>
      </c>
      <c r="D962" s="5" t="s">
        <v>1504</v>
      </c>
      <c r="E962" s="15">
        <v>2</v>
      </c>
      <c r="F962" s="78" t="s">
        <v>2397</v>
      </c>
      <c r="G962" s="126" t="e">
        <f>---LOCATION OF GOODS</f>
        <v>#NAME?</v>
      </c>
      <c r="H962" s="73" t="s">
        <v>1659</v>
      </c>
      <c r="I962" s="73" t="s">
        <v>2409</v>
      </c>
      <c r="J962" s="73" t="s">
        <v>1661</v>
      </c>
      <c r="K962" s="87" t="s">
        <v>1128</v>
      </c>
      <c r="L962" s="87" t="s">
        <v>1128</v>
      </c>
      <c r="M962" s="83" t="str">
        <f t="shared" si="11"/>
        <v>x. x</v>
      </c>
      <c r="N962" s="68"/>
      <c r="O962" s="92"/>
      <c r="P962" s="68" t="s">
        <v>66</v>
      </c>
      <c r="Q962" s="92"/>
      <c r="R962" s="68" t="s">
        <v>680</v>
      </c>
      <c r="S962" s="92"/>
      <c r="T962" s="68"/>
      <c r="U962" s="92"/>
      <c r="V962" s="68" t="s">
        <v>1662</v>
      </c>
      <c r="W962" s="92"/>
      <c r="X962" s="17"/>
      <c r="Y962" s="17"/>
      <c r="Z962" s="17"/>
      <c r="AA962" s="17" t="s">
        <v>2410</v>
      </c>
    </row>
    <row r="963" spans="1:27" ht="60" customHeight="1" x14ac:dyDescent="0.2">
      <c r="A963" s="20" t="s">
        <v>1502</v>
      </c>
      <c r="B963" s="41" t="s">
        <v>2158</v>
      </c>
      <c r="C963" s="79" t="s">
        <v>1504</v>
      </c>
      <c r="D963" s="5" t="s">
        <v>1504</v>
      </c>
      <c r="E963" s="15">
        <v>2</v>
      </c>
      <c r="F963" s="78" t="s">
        <v>2397</v>
      </c>
      <c r="G963" s="126" t="e">
        <f>---LOCATION OF GOODS</f>
        <v>#NAME?</v>
      </c>
      <c r="H963" s="73" t="s">
        <v>601</v>
      </c>
      <c r="I963" s="73" t="s">
        <v>2411</v>
      </c>
      <c r="J963" s="73" t="s">
        <v>1664</v>
      </c>
      <c r="K963" s="87" t="s">
        <v>1128</v>
      </c>
      <c r="L963" s="87" t="s">
        <v>1128</v>
      </c>
      <c r="M963" s="83" t="str">
        <f t="shared" si="11"/>
        <v>x. x</v>
      </c>
      <c r="N963" s="68"/>
      <c r="O963" s="92"/>
      <c r="P963" s="68" t="s">
        <v>66</v>
      </c>
      <c r="Q963" s="92"/>
      <c r="R963" s="68" t="s">
        <v>244</v>
      </c>
      <c r="S963" s="92"/>
      <c r="T963" s="68" t="s">
        <v>1322</v>
      </c>
      <c r="U963" s="92"/>
      <c r="V963" s="68" t="s">
        <v>1665</v>
      </c>
      <c r="W963" s="92"/>
      <c r="X963" s="17"/>
      <c r="Y963" s="17"/>
      <c r="Z963" s="17"/>
      <c r="AA963" s="17" t="s">
        <v>2412</v>
      </c>
    </row>
    <row r="964" spans="1:27" ht="60" customHeight="1" x14ac:dyDescent="0.2">
      <c r="A964" s="20" t="s">
        <v>1502</v>
      </c>
      <c r="B964" s="41" t="s">
        <v>2158</v>
      </c>
      <c r="C964" s="79" t="s">
        <v>1504</v>
      </c>
      <c r="D964" s="5" t="s">
        <v>1504</v>
      </c>
      <c r="E964" s="15">
        <v>3</v>
      </c>
      <c r="F964" s="78" t="s">
        <v>2397</v>
      </c>
      <c r="G964" s="171" t="e">
        <f>------CUSTOMS OFFICE</f>
        <v>#NAME?</v>
      </c>
      <c r="H964" s="73"/>
      <c r="I964" s="73" t="s">
        <v>2413</v>
      </c>
      <c r="J964" s="73" t="s">
        <v>1669</v>
      </c>
      <c r="K964" s="87" t="s">
        <v>1128</v>
      </c>
      <c r="L964" s="87" t="s">
        <v>1128</v>
      </c>
      <c r="M964" s="83" t="str">
        <f t="shared" si="11"/>
        <v>x. x</v>
      </c>
      <c r="N964" s="68" t="s">
        <v>32</v>
      </c>
      <c r="O964" s="92"/>
      <c r="P964" s="68" t="s">
        <v>66</v>
      </c>
      <c r="Q964" s="92"/>
      <c r="R964" s="68"/>
      <c r="S964" s="92"/>
      <c r="T964" s="68"/>
      <c r="U964" s="92"/>
      <c r="V964" s="68" t="s">
        <v>1665</v>
      </c>
      <c r="W964" s="92"/>
      <c r="X964" s="17"/>
      <c r="Y964" s="17"/>
      <c r="Z964" s="17"/>
      <c r="AA964" s="17" t="s">
        <v>2414</v>
      </c>
    </row>
    <row r="965" spans="1:27" ht="60" customHeight="1" x14ac:dyDescent="0.2">
      <c r="A965" s="20" t="s">
        <v>1502</v>
      </c>
      <c r="B965" s="41" t="s">
        <v>2158</v>
      </c>
      <c r="C965" s="79" t="s">
        <v>1504</v>
      </c>
      <c r="D965" s="5" t="s">
        <v>1504</v>
      </c>
      <c r="E965" s="15">
        <v>3</v>
      </c>
      <c r="F965" s="78" t="s">
        <v>2397</v>
      </c>
      <c r="G965" s="126" t="e">
        <f>------CUSTOMS OFFICE</f>
        <v>#NAME?</v>
      </c>
      <c r="H965" s="73" t="s">
        <v>180</v>
      </c>
      <c r="I965" s="73" t="s">
        <v>2415</v>
      </c>
      <c r="J965" s="73" t="s">
        <v>1671</v>
      </c>
      <c r="K965" s="87" t="s">
        <v>1128</v>
      </c>
      <c r="L965" s="87" t="s">
        <v>1128</v>
      </c>
      <c r="M965" s="83" t="str">
        <f t="shared" si="11"/>
        <v>x. x</v>
      </c>
      <c r="N965" s="68"/>
      <c r="O965" s="92"/>
      <c r="P965" s="68" t="s">
        <v>33</v>
      </c>
      <c r="Q965" s="92"/>
      <c r="R965" s="68" t="s">
        <v>183</v>
      </c>
      <c r="S965" s="92"/>
      <c r="T965" s="68" t="s">
        <v>184</v>
      </c>
      <c r="U965" s="92"/>
      <c r="V965" s="68"/>
      <c r="W965" s="92"/>
      <c r="X965" s="17"/>
      <c r="Y965" s="17"/>
      <c r="Z965" s="17"/>
      <c r="AA965" s="17" t="s">
        <v>2414</v>
      </c>
    </row>
    <row r="966" spans="1:27" ht="60" customHeight="1" x14ac:dyDescent="0.2">
      <c r="A966" s="20" t="s">
        <v>1502</v>
      </c>
      <c r="B966" s="41" t="s">
        <v>2158</v>
      </c>
      <c r="C966" s="79" t="s">
        <v>1504</v>
      </c>
      <c r="D966" s="5" t="s">
        <v>1504</v>
      </c>
      <c r="E966" s="15">
        <v>3</v>
      </c>
      <c r="F966" s="78" t="s">
        <v>2397</v>
      </c>
      <c r="G966" s="171" t="e">
        <f>------GPS</f>
        <v>#NAME?</v>
      </c>
      <c r="H966" s="73"/>
      <c r="I966" s="73" t="s">
        <v>2416</v>
      </c>
      <c r="J966" s="73" t="s">
        <v>1328</v>
      </c>
      <c r="K966" s="87" t="s">
        <v>1128</v>
      </c>
      <c r="L966" s="87" t="s">
        <v>1128</v>
      </c>
      <c r="M966" s="83" t="str">
        <f t="shared" si="11"/>
        <v>x. x</v>
      </c>
      <c r="N966" s="68" t="s">
        <v>32</v>
      </c>
      <c r="O966" s="92"/>
      <c r="P966" s="68" t="s">
        <v>66</v>
      </c>
      <c r="Q966" s="92"/>
      <c r="R966" s="68"/>
      <c r="S966" s="92"/>
      <c r="T966" s="68"/>
      <c r="U966" s="92"/>
      <c r="V966" s="68" t="s">
        <v>1665</v>
      </c>
      <c r="W966" s="92"/>
      <c r="X966" s="17"/>
      <c r="Y966" s="17"/>
      <c r="Z966" s="17"/>
      <c r="AA966" s="17" t="s">
        <v>2417</v>
      </c>
    </row>
    <row r="967" spans="1:27" ht="60" customHeight="1" x14ac:dyDescent="0.2">
      <c r="A967" s="20" t="s">
        <v>1502</v>
      </c>
      <c r="B967" s="41" t="s">
        <v>2158</v>
      </c>
      <c r="C967" s="79" t="s">
        <v>1504</v>
      </c>
      <c r="D967" s="5" t="s">
        <v>1504</v>
      </c>
      <c r="E967" s="15">
        <v>3</v>
      </c>
      <c r="F967" s="78" t="s">
        <v>2397</v>
      </c>
      <c r="G967" s="126" t="e">
        <f>------GPS</f>
        <v>#NAME?</v>
      </c>
      <c r="H967" s="73" t="s">
        <v>1329</v>
      </c>
      <c r="I967" s="73" t="s">
        <v>2418</v>
      </c>
      <c r="J967" s="73" t="s">
        <v>1331</v>
      </c>
      <c r="K967" s="87" t="s">
        <v>1128</v>
      </c>
      <c r="L967" s="87" t="s">
        <v>1128</v>
      </c>
      <c r="M967" s="83" t="str">
        <f t="shared" si="11"/>
        <v>x. x</v>
      </c>
      <c r="N967" s="68"/>
      <c r="O967" s="92"/>
      <c r="P967" s="68" t="s">
        <v>33</v>
      </c>
      <c r="Q967" s="92"/>
      <c r="R967" s="68" t="s">
        <v>244</v>
      </c>
      <c r="S967" s="92"/>
      <c r="T967" s="68"/>
      <c r="U967" s="92"/>
      <c r="V967" s="68" t="s">
        <v>1332</v>
      </c>
      <c r="W967" s="92"/>
      <c r="X967" s="17"/>
      <c r="Y967" s="17"/>
      <c r="Z967" s="17"/>
      <c r="AA967" s="17" t="s">
        <v>2417</v>
      </c>
    </row>
    <row r="968" spans="1:27" ht="60" customHeight="1" x14ac:dyDescent="0.2">
      <c r="A968" s="20" t="s">
        <v>1502</v>
      </c>
      <c r="B968" s="41" t="s">
        <v>2158</v>
      </c>
      <c r="C968" s="79" t="s">
        <v>1504</v>
      </c>
      <c r="D968" s="5" t="s">
        <v>1504</v>
      </c>
      <c r="E968" s="15">
        <v>3</v>
      </c>
      <c r="F968" s="78" t="s">
        <v>2397</v>
      </c>
      <c r="G968" s="126" t="e">
        <f>------GPS</f>
        <v>#NAME?</v>
      </c>
      <c r="H968" s="73" t="s">
        <v>1333</v>
      </c>
      <c r="I968" s="73" t="s">
        <v>2419</v>
      </c>
      <c r="J968" s="73" t="s">
        <v>1335</v>
      </c>
      <c r="K968" s="87" t="s">
        <v>1128</v>
      </c>
      <c r="L968" s="87" t="s">
        <v>1128</v>
      </c>
      <c r="M968" s="83" t="str">
        <f t="shared" si="11"/>
        <v>x. x</v>
      </c>
      <c r="N968" s="68"/>
      <c r="O968" s="92"/>
      <c r="P968" s="68" t="s">
        <v>33</v>
      </c>
      <c r="Q968" s="92"/>
      <c r="R968" s="68" t="s">
        <v>244</v>
      </c>
      <c r="S968" s="92"/>
      <c r="T968" s="68"/>
      <c r="U968" s="92"/>
      <c r="V968" s="68" t="s">
        <v>1332</v>
      </c>
      <c r="W968" s="92"/>
      <c r="X968" s="17"/>
      <c r="Y968" s="17"/>
      <c r="Z968" s="17"/>
      <c r="AA968" s="17" t="s">
        <v>2417</v>
      </c>
    </row>
    <row r="969" spans="1:27" ht="60" customHeight="1" x14ac:dyDescent="0.2">
      <c r="A969" s="20" t="s">
        <v>1502</v>
      </c>
      <c r="B969" s="41" t="s">
        <v>2158</v>
      </c>
      <c r="C969" s="79" t="s">
        <v>1504</v>
      </c>
      <c r="D969" s="5" t="s">
        <v>1504</v>
      </c>
      <c r="E969" s="15">
        <v>3</v>
      </c>
      <c r="F969" s="78" t="s">
        <v>2397</v>
      </c>
      <c r="G969" s="171" t="e">
        <f>------ECONOMIC OPERATOR</f>
        <v>#NAME?</v>
      </c>
      <c r="H969" s="73"/>
      <c r="I969" s="73" t="s">
        <v>2420</v>
      </c>
      <c r="J969" s="73" t="s">
        <v>1679</v>
      </c>
      <c r="K969" s="87" t="s">
        <v>1128</v>
      </c>
      <c r="L969" s="87" t="s">
        <v>1128</v>
      </c>
      <c r="M969" s="83" t="str">
        <f t="shared" si="11"/>
        <v>x. x</v>
      </c>
      <c r="N969" s="68" t="s">
        <v>32</v>
      </c>
      <c r="O969" s="92"/>
      <c r="P969" s="68" t="s">
        <v>66</v>
      </c>
      <c r="Q969" s="92"/>
      <c r="R969" s="68"/>
      <c r="S969" s="92"/>
      <c r="T969" s="68"/>
      <c r="U969" s="92"/>
      <c r="V969" s="68" t="s">
        <v>1665</v>
      </c>
      <c r="W969" s="92"/>
      <c r="X969" s="17"/>
      <c r="Y969" s="17"/>
      <c r="Z969" s="17"/>
      <c r="AA969" s="17" t="s">
        <v>2421</v>
      </c>
    </row>
    <row r="970" spans="1:27" ht="60" customHeight="1" x14ac:dyDescent="0.2">
      <c r="A970" s="20" t="s">
        <v>1502</v>
      </c>
      <c r="B970" s="41" t="s">
        <v>2158</v>
      </c>
      <c r="C970" s="79" t="s">
        <v>1504</v>
      </c>
      <c r="D970" s="5" t="s">
        <v>1504</v>
      </c>
      <c r="E970" s="15">
        <v>3</v>
      </c>
      <c r="F970" s="78" t="s">
        <v>2397</v>
      </c>
      <c r="G970" s="126" t="e">
        <f>------ECONOMIC OPERATOR</f>
        <v>#NAME?</v>
      </c>
      <c r="H970" s="73" t="s">
        <v>240</v>
      </c>
      <c r="I970" s="73" t="s">
        <v>2422</v>
      </c>
      <c r="J970" s="73" t="s">
        <v>1681</v>
      </c>
      <c r="K970" s="87" t="s">
        <v>1128</v>
      </c>
      <c r="L970" s="87" t="s">
        <v>1128</v>
      </c>
      <c r="M970" s="83" t="str">
        <f t="shared" si="11"/>
        <v>x. x</v>
      </c>
      <c r="N970" s="68"/>
      <c r="O970" s="92"/>
      <c r="P970" s="68" t="s">
        <v>33</v>
      </c>
      <c r="Q970" s="92"/>
      <c r="R970" s="68" t="s">
        <v>244</v>
      </c>
      <c r="S970" s="92"/>
      <c r="T970" s="68"/>
      <c r="U970" s="92"/>
      <c r="V970" s="68" t="s">
        <v>1525</v>
      </c>
      <c r="W970" s="92"/>
      <c r="X970" s="17"/>
      <c r="Y970" s="17"/>
      <c r="Z970" s="17"/>
      <c r="AA970" s="17" t="s">
        <v>2421</v>
      </c>
    </row>
    <row r="971" spans="1:27" ht="60" customHeight="1" x14ac:dyDescent="0.2">
      <c r="A971" s="20" t="s">
        <v>1502</v>
      </c>
      <c r="B971" s="41" t="s">
        <v>2158</v>
      </c>
      <c r="C971" s="79" t="s">
        <v>1504</v>
      </c>
      <c r="D971" s="5" t="s">
        <v>1504</v>
      </c>
      <c r="E971" s="15">
        <v>3</v>
      </c>
      <c r="F971" s="78" t="s">
        <v>2397</v>
      </c>
      <c r="G971" s="171" t="e">
        <f>------ADDRESS</f>
        <v>#NAME?</v>
      </c>
      <c r="H971" s="73"/>
      <c r="I971" s="73" t="s">
        <v>2423</v>
      </c>
      <c r="J971" s="73" t="s">
        <v>263</v>
      </c>
      <c r="K971" s="87" t="s">
        <v>1128</v>
      </c>
      <c r="L971" s="87" t="s">
        <v>1128</v>
      </c>
      <c r="M971" s="83" t="str">
        <f t="shared" si="11"/>
        <v>x. x</v>
      </c>
      <c r="N971" s="68" t="s">
        <v>32</v>
      </c>
      <c r="O971" s="92"/>
      <c r="P971" s="68" t="s">
        <v>66</v>
      </c>
      <c r="Q971" s="92"/>
      <c r="R971" s="68"/>
      <c r="S971" s="92"/>
      <c r="T971" s="68"/>
      <c r="U971" s="92"/>
      <c r="V971" s="68" t="s">
        <v>1665</v>
      </c>
      <c r="W971" s="92"/>
      <c r="X971" s="17"/>
      <c r="Y971" s="17"/>
      <c r="Z971" s="17"/>
      <c r="AA971" s="17"/>
    </row>
    <row r="972" spans="1:27" ht="60" customHeight="1" x14ac:dyDescent="0.2">
      <c r="A972" s="20" t="s">
        <v>1502</v>
      </c>
      <c r="B972" s="41" t="s">
        <v>2158</v>
      </c>
      <c r="C972" s="79" t="s">
        <v>1504</v>
      </c>
      <c r="D972" s="5" t="s">
        <v>1504</v>
      </c>
      <c r="E972" s="15">
        <v>3</v>
      </c>
      <c r="F972" s="78" t="s">
        <v>2397</v>
      </c>
      <c r="G972" s="126" t="e">
        <f>------ADDRESS</f>
        <v>#NAME?</v>
      </c>
      <c r="H972" s="73" t="s">
        <v>265</v>
      </c>
      <c r="I972" s="73" t="s">
        <v>2424</v>
      </c>
      <c r="J972" s="73" t="s">
        <v>267</v>
      </c>
      <c r="K972" s="87" t="s">
        <v>1128</v>
      </c>
      <c r="L972" s="87" t="s">
        <v>1128</v>
      </c>
      <c r="M972" s="83" t="str">
        <f t="shared" si="11"/>
        <v>x. x</v>
      </c>
      <c r="N972" s="68"/>
      <c r="O972" s="92"/>
      <c r="P972" s="68" t="s">
        <v>33</v>
      </c>
      <c r="Q972" s="92"/>
      <c r="R972" s="68" t="s">
        <v>258</v>
      </c>
      <c r="S972" s="92"/>
      <c r="T972" s="68"/>
      <c r="U972" s="92"/>
      <c r="V972" s="68" t="s">
        <v>259</v>
      </c>
      <c r="W972" s="92"/>
      <c r="X972" s="17"/>
      <c r="Y972" s="17"/>
      <c r="Z972" s="17"/>
      <c r="AA972" s="17"/>
    </row>
    <row r="973" spans="1:27" ht="60" customHeight="1" x14ac:dyDescent="0.2">
      <c r="A973" s="20" t="s">
        <v>1502</v>
      </c>
      <c r="B973" s="41" t="s">
        <v>2158</v>
      </c>
      <c r="C973" s="79" t="s">
        <v>1504</v>
      </c>
      <c r="D973" s="5" t="s">
        <v>1504</v>
      </c>
      <c r="E973" s="15">
        <v>3</v>
      </c>
      <c r="F973" s="78" t="s">
        <v>2397</v>
      </c>
      <c r="G973" s="126" t="e">
        <f>------ADDRESS</f>
        <v>#NAME?</v>
      </c>
      <c r="H973" s="73" t="s">
        <v>269</v>
      </c>
      <c r="I973" s="73" t="s">
        <v>2425</v>
      </c>
      <c r="J973" s="73" t="s">
        <v>271</v>
      </c>
      <c r="K973" s="87" t="s">
        <v>1128</v>
      </c>
      <c r="L973" s="87" t="s">
        <v>1128</v>
      </c>
      <c r="M973" s="83" t="str">
        <f t="shared" si="11"/>
        <v>x. x</v>
      </c>
      <c r="N973" s="68"/>
      <c r="O973" s="92"/>
      <c r="P973" s="68" t="s">
        <v>66</v>
      </c>
      <c r="Q973" s="92"/>
      <c r="R973" s="68" t="s">
        <v>244</v>
      </c>
      <c r="S973" s="92"/>
      <c r="T973" s="68"/>
      <c r="U973" s="92"/>
      <c r="V973" s="68" t="s">
        <v>273</v>
      </c>
      <c r="W973" s="92"/>
      <c r="X973" s="17"/>
      <c r="Y973" s="17"/>
      <c r="Z973" s="17"/>
      <c r="AA973" s="17" t="s">
        <v>2426</v>
      </c>
    </row>
    <row r="974" spans="1:27" ht="60" customHeight="1" x14ac:dyDescent="0.2">
      <c r="A974" s="20" t="s">
        <v>1502</v>
      </c>
      <c r="B974" s="41" t="s">
        <v>2158</v>
      </c>
      <c r="C974" s="79" t="s">
        <v>1504</v>
      </c>
      <c r="D974" s="5" t="s">
        <v>1504</v>
      </c>
      <c r="E974" s="15">
        <v>3</v>
      </c>
      <c r="F974" s="78" t="s">
        <v>2397</v>
      </c>
      <c r="G974" s="126" t="e">
        <f>------ADDRESS</f>
        <v>#NAME?</v>
      </c>
      <c r="H974" s="73" t="s">
        <v>276</v>
      </c>
      <c r="I974" s="73" t="s">
        <v>2427</v>
      </c>
      <c r="J974" s="73" t="s">
        <v>278</v>
      </c>
      <c r="K974" s="87" t="s">
        <v>1128</v>
      </c>
      <c r="L974" s="87" t="s">
        <v>1128</v>
      </c>
      <c r="M974" s="83" t="str">
        <f t="shared" si="11"/>
        <v>x. x</v>
      </c>
      <c r="N974" s="68"/>
      <c r="O974" s="92"/>
      <c r="P974" s="68" t="s">
        <v>33</v>
      </c>
      <c r="Q974" s="92"/>
      <c r="R974" s="68" t="s">
        <v>68</v>
      </c>
      <c r="S974" s="92"/>
      <c r="T974" s="68"/>
      <c r="U974" s="92"/>
      <c r="V974" s="68"/>
      <c r="W974" s="92"/>
      <c r="X974" s="17"/>
      <c r="Y974" s="17"/>
      <c r="Z974" s="17"/>
      <c r="AA974" s="17"/>
    </row>
    <row r="975" spans="1:27" ht="60" customHeight="1" x14ac:dyDescent="0.2">
      <c r="A975" s="20" t="s">
        <v>1502</v>
      </c>
      <c r="B975" s="41" t="s">
        <v>2158</v>
      </c>
      <c r="C975" s="79" t="s">
        <v>1504</v>
      </c>
      <c r="D975" s="5" t="s">
        <v>1504</v>
      </c>
      <c r="E975" s="15">
        <v>3</v>
      </c>
      <c r="F975" s="78" t="s">
        <v>2397</v>
      </c>
      <c r="G975" s="126" t="e">
        <f>------ADDRESS</f>
        <v>#NAME?</v>
      </c>
      <c r="H975" s="73" t="s">
        <v>279</v>
      </c>
      <c r="I975" s="73" t="s">
        <v>2428</v>
      </c>
      <c r="J975" s="73" t="s">
        <v>281</v>
      </c>
      <c r="K975" s="87" t="s">
        <v>1128</v>
      </c>
      <c r="L975" s="87" t="s">
        <v>1128</v>
      </c>
      <c r="M975" s="83" t="str">
        <f t="shared" si="11"/>
        <v>x. x</v>
      </c>
      <c r="N975" s="68"/>
      <c r="O975" s="92"/>
      <c r="P975" s="68" t="s">
        <v>33</v>
      </c>
      <c r="Q975" s="92"/>
      <c r="R975" s="68" t="s">
        <v>94</v>
      </c>
      <c r="S975" s="92"/>
      <c r="T975" s="68" t="s">
        <v>1311</v>
      </c>
      <c r="U975" s="92"/>
      <c r="V975" s="68"/>
      <c r="W975" s="92"/>
      <c r="X975" s="17"/>
      <c r="Y975" s="17"/>
      <c r="Z975" s="17"/>
      <c r="AA975" s="17"/>
    </row>
    <row r="976" spans="1:27" ht="60" customHeight="1" x14ac:dyDescent="0.2">
      <c r="A976" s="20" t="s">
        <v>1502</v>
      </c>
      <c r="B976" s="41" t="s">
        <v>2158</v>
      </c>
      <c r="C976" s="79" t="s">
        <v>1504</v>
      </c>
      <c r="D976" s="5" t="s">
        <v>1504</v>
      </c>
      <c r="E976" s="15">
        <v>2</v>
      </c>
      <c r="F976" s="78" t="s">
        <v>514</v>
      </c>
      <c r="G976" s="171" t="e">
        <f>---DEPARTURE TRANSPORT MEANS</f>
        <v>#NAME?</v>
      </c>
      <c r="H976" s="73"/>
      <c r="I976" s="73" t="s">
        <v>2429</v>
      </c>
      <c r="J976" s="73" t="s">
        <v>517</v>
      </c>
      <c r="K976" s="87" t="s">
        <v>1128</v>
      </c>
      <c r="L976" s="87" t="s">
        <v>1128</v>
      </c>
      <c r="M976" s="83" t="str">
        <f t="shared" si="11"/>
        <v>x. x</v>
      </c>
      <c r="N976" s="68" t="s">
        <v>316</v>
      </c>
      <c r="O976" s="92"/>
      <c r="P976" s="68" t="s">
        <v>66</v>
      </c>
      <c r="Q976" s="92"/>
      <c r="R976" s="68"/>
      <c r="S976" s="92"/>
      <c r="T976" s="68"/>
      <c r="U976" s="92"/>
      <c r="V976" s="68" t="s">
        <v>518</v>
      </c>
      <c r="W976" s="92"/>
      <c r="X976" s="17"/>
      <c r="Y976" s="17"/>
      <c r="Z976" s="17"/>
      <c r="AA976" s="17" t="s">
        <v>520</v>
      </c>
    </row>
    <row r="977" spans="1:27" ht="60" customHeight="1" x14ac:dyDescent="0.2">
      <c r="A977" s="20" t="s">
        <v>1502</v>
      </c>
      <c r="B977" s="41" t="s">
        <v>2158</v>
      </c>
      <c r="C977" s="79" t="s">
        <v>1504</v>
      </c>
      <c r="D977" s="5" t="s">
        <v>1504</v>
      </c>
      <c r="E977" s="15">
        <v>2</v>
      </c>
      <c r="F977" s="78" t="s">
        <v>205</v>
      </c>
      <c r="G977" s="126" t="e">
        <f>---DEPARTURE TRANSPORT MEANS</f>
        <v>#NAME?</v>
      </c>
      <c r="H977" s="73" t="s">
        <v>206</v>
      </c>
      <c r="I977" s="73" t="s">
        <v>2430</v>
      </c>
      <c r="J977" s="73" t="s">
        <v>522</v>
      </c>
      <c r="K977" s="87" t="s">
        <v>1128</v>
      </c>
      <c r="L977" s="87" t="s">
        <v>1128</v>
      </c>
      <c r="M977" s="83" t="str">
        <f t="shared" si="11"/>
        <v>x. x</v>
      </c>
      <c r="N977" s="68"/>
      <c r="O977" s="92"/>
      <c r="P977" s="68" t="s">
        <v>33</v>
      </c>
      <c r="Q977" s="92"/>
      <c r="R977" s="68" t="s">
        <v>146</v>
      </c>
      <c r="S977" s="92"/>
      <c r="T977" s="68"/>
      <c r="U977" s="92"/>
      <c r="V977" s="68" t="s">
        <v>209</v>
      </c>
      <c r="W977" s="92"/>
      <c r="X977" s="17"/>
      <c r="Y977" s="17"/>
      <c r="Z977" s="17"/>
      <c r="AA977" s="17" t="s">
        <v>211</v>
      </c>
    </row>
    <row r="978" spans="1:27" ht="60" customHeight="1" x14ac:dyDescent="0.2">
      <c r="A978" s="20" t="s">
        <v>1502</v>
      </c>
      <c r="B978" s="41" t="s">
        <v>2158</v>
      </c>
      <c r="C978" s="79" t="s">
        <v>1504</v>
      </c>
      <c r="D978" s="5" t="s">
        <v>1504</v>
      </c>
      <c r="E978" s="15">
        <v>2</v>
      </c>
      <c r="F978" s="78" t="s">
        <v>514</v>
      </c>
      <c r="G978" s="126" t="e">
        <f>---DEPARTURE TRANSPORT MEANS</f>
        <v>#NAME?</v>
      </c>
      <c r="H978" s="73" t="s">
        <v>523</v>
      </c>
      <c r="I978" s="73" t="s">
        <v>2431</v>
      </c>
      <c r="J978" s="73" t="s">
        <v>525</v>
      </c>
      <c r="K978" s="87" t="s">
        <v>1128</v>
      </c>
      <c r="L978" s="87" t="s">
        <v>1128</v>
      </c>
      <c r="M978" s="83" t="str">
        <f t="shared" si="11"/>
        <v>x. x</v>
      </c>
      <c r="N978" s="68"/>
      <c r="O978" s="92"/>
      <c r="P978" s="68" t="s">
        <v>66</v>
      </c>
      <c r="Q978" s="92"/>
      <c r="R978" s="68" t="s">
        <v>526</v>
      </c>
      <c r="S978" s="92"/>
      <c r="T978" s="68" t="s">
        <v>527</v>
      </c>
      <c r="U978" s="92"/>
      <c r="V978" s="68" t="s">
        <v>528</v>
      </c>
      <c r="W978" s="92"/>
      <c r="X978" s="17"/>
      <c r="Y978" s="17"/>
      <c r="Z978" s="17"/>
      <c r="AA978" s="17"/>
    </row>
    <row r="979" spans="1:27" ht="60" customHeight="1" x14ac:dyDescent="0.2">
      <c r="A979" s="20" t="s">
        <v>1502</v>
      </c>
      <c r="B979" s="41" t="s">
        <v>2158</v>
      </c>
      <c r="C979" s="79" t="s">
        <v>1504</v>
      </c>
      <c r="D979" s="5" t="s">
        <v>1504</v>
      </c>
      <c r="E979" s="15">
        <v>2</v>
      </c>
      <c r="F979" s="78" t="s">
        <v>514</v>
      </c>
      <c r="G979" s="126" t="e">
        <f>---DEPARTURE TRANSPORT MEANS</f>
        <v>#NAME?</v>
      </c>
      <c r="H979" s="73" t="s">
        <v>240</v>
      </c>
      <c r="I979" s="73" t="s">
        <v>2432</v>
      </c>
      <c r="J979" s="73" t="s">
        <v>532</v>
      </c>
      <c r="K979" s="87" t="s">
        <v>31</v>
      </c>
      <c r="L979" s="87" t="s">
        <v>533</v>
      </c>
      <c r="M979" s="83" t="str">
        <f t="shared" si="11"/>
        <v>MESSAGE - HEADER. Identity of means of transport at departure (exp/trans)</v>
      </c>
      <c r="N979" s="68"/>
      <c r="O979" s="92"/>
      <c r="P979" s="68" t="s">
        <v>66</v>
      </c>
      <c r="Q979" s="92" t="s">
        <v>66</v>
      </c>
      <c r="R979" s="68" t="s">
        <v>68</v>
      </c>
      <c r="S979" s="92" t="s">
        <v>534</v>
      </c>
      <c r="T979" s="68"/>
      <c r="U979" s="92"/>
      <c r="V979" s="68" t="s">
        <v>535</v>
      </c>
      <c r="W979" s="92" t="s">
        <v>2433</v>
      </c>
      <c r="X979" s="17"/>
      <c r="Y979" s="17"/>
      <c r="Z979" s="17"/>
      <c r="AA979" s="17"/>
    </row>
    <row r="980" spans="1:27" ht="60" customHeight="1" x14ac:dyDescent="0.2">
      <c r="A980" s="20" t="s">
        <v>1502</v>
      </c>
      <c r="B980" s="41" t="s">
        <v>2158</v>
      </c>
      <c r="C980" s="79" t="s">
        <v>1504</v>
      </c>
      <c r="D980" s="5" t="s">
        <v>1504</v>
      </c>
      <c r="E980" s="15">
        <v>2</v>
      </c>
      <c r="F980" s="78" t="s">
        <v>538</v>
      </c>
      <c r="G980" s="126" t="e">
        <f>---DEPARTURE TRANSPORT MEANS</f>
        <v>#NAME?</v>
      </c>
      <c r="H980" s="73" t="s">
        <v>539</v>
      </c>
      <c r="I980" s="73" t="s">
        <v>2434</v>
      </c>
      <c r="J980" s="73" t="s">
        <v>541</v>
      </c>
      <c r="K980" s="87" t="s">
        <v>31</v>
      </c>
      <c r="L980" s="87" t="s">
        <v>542</v>
      </c>
      <c r="M980" s="83" t="str">
        <f t="shared" si="11"/>
        <v>MESSAGE - HEADER. Nationality of means of transport at departure</v>
      </c>
      <c r="N980" s="68"/>
      <c r="O980" s="92"/>
      <c r="P980" s="68" t="s">
        <v>66</v>
      </c>
      <c r="Q980" s="92" t="s">
        <v>66</v>
      </c>
      <c r="R980" s="68" t="s">
        <v>94</v>
      </c>
      <c r="S980" s="92" t="s">
        <v>94</v>
      </c>
      <c r="T980" s="68" t="s">
        <v>95</v>
      </c>
      <c r="U980" s="92" t="s">
        <v>95</v>
      </c>
      <c r="V980" s="68" t="s">
        <v>543</v>
      </c>
      <c r="W980" s="92" t="s">
        <v>2435</v>
      </c>
      <c r="X980" s="17"/>
      <c r="Y980" s="17"/>
      <c r="Z980" s="17"/>
      <c r="AA980" s="17" t="s">
        <v>545</v>
      </c>
    </row>
    <row r="981" spans="1:27" ht="60" customHeight="1" x14ac:dyDescent="0.2">
      <c r="A981" s="20" t="s">
        <v>1502</v>
      </c>
      <c r="B981" s="41" t="s">
        <v>2158</v>
      </c>
      <c r="C981" s="79" t="s">
        <v>1504</v>
      </c>
      <c r="D981" s="5" t="s">
        <v>1504</v>
      </c>
      <c r="E981" s="15">
        <v>2</v>
      </c>
      <c r="F981" s="78" t="s">
        <v>546</v>
      </c>
      <c r="G981" s="171" t="e">
        <f>---COUNTRIES OF ROUTING OF CONSIGNMENT</f>
        <v>#NAME?</v>
      </c>
      <c r="H981" s="73"/>
      <c r="I981" s="73" t="s">
        <v>2436</v>
      </c>
      <c r="J981" s="73" t="s">
        <v>549</v>
      </c>
      <c r="K981" s="87" t="s">
        <v>550</v>
      </c>
      <c r="L981" s="87"/>
      <c r="M981" s="83" t="str">
        <f t="shared" si="11"/>
        <v xml:space="preserve">MESSAGE - ITINERARY. </v>
      </c>
      <c r="N981" s="68" t="s">
        <v>444</v>
      </c>
      <c r="O981" s="92" t="s">
        <v>444</v>
      </c>
      <c r="P981" s="68" t="s">
        <v>66</v>
      </c>
      <c r="Q981" s="92"/>
      <c r="R981" s="68"/>
      <c r="S981" s="92"/>
      <c r="T981" s="68"/>
      <c r="U981" s="92"/>
      <c r="V981" s="68" t="s">
        <v>551</v>
      </c>
      <c r="W981" s="92" t="s">
        <v>552</v>
      </c>
      <c r="X981" s="17"/>
      <c r="Y981" s="17"/>
      <c r="Z981" s="17"/>
      <c r="AA981" s="17" t="s">
        <v>554</v>
      </c>
    </row>
    <row r="982" spans="1:27" ht="60" customHeight="1" x14ac:dyDescent="0.2">
      <c r="A982" s="20" t="s">
        <v>1502</v>
      </c>
      <c r="B982" s="41" t="s">
        <v>2158</v>
      </c>
      <c r="C982" s="79" t="s">
        <v>1504</v>
      </c>
      <c r="D982" s="5" t="s">
        <v>1504</v>
      </c>
      <c r="E982" s="15">
        <v>2</v>
      </c>
      <c r="F982" s="78"/>
      <c r="G982" s="126" t="e">
        <f>---COUNTRIES OF ROUTING OF CONSIGNMENT</f>
        <v>#NAME?</v>
      </c>
      <c r="H982" s="73" t="s">
        <v>206</v>
      </c>
      <c r="I982" s="73" t="s">
        <v>2437</v>
      </c>
      <c r="J982" s="73" t="s">
        <v>556</v>
      </c>
      <c r="K982" s="87" t="s">
        <v>1128</v>
      </c>
      <c r="L982" s="87" t="s">
        <v>1128</v>
      </c>
      <c r="M982" s="83" t="str">
        <f t="shared" si="11"/>
        <v>x. x</v>
      </c>
      <c r="N982" s="68"/>
      <c r="O982" s="92"/>
      <c r="P982" s="68" t="s">
        <v>33</v>
      </c>
      <c r="Q982" s="92"/>
      <c r="R982" s="68" t="s">
        <v>146</v>
      </c>
      <c r="S982" s="92"/>
      <c r="T982" s="68"/>
      <c r="U982" s="92"/>
      <c r="V982" s="68" t="s">
        <v>209</v>
      </c>
      <c r="W982" s="92"/>
      <c r="X982" s="17"/>
      <c r="Y982" s="17"/>
      <c r="Z982" s="17"/>
      <c r="AA982" s="17" t="s">
        <v>211</v>
      </c>
    </row>
    <row r="983" spans="1:27" ht="60" customHeight="1" x14ac:dyDescent="0.2">
      <c r="A983" s="20" t="s">
        <v>1502</v>
      </c>
      <c r="B983" s="41" t="s">
        <v>2158</v>
      </c>
      <c r="C983" s="79" t="s">
        <v>1504</v>
      </c>
      <c r="D983" s="5" t="s">
        <v>1504</v>
      </c>
      <c r="E983" s="15">
        <v>2</v>
      </c>
      <c r="F983" s="78" t="s">
        <v>546</v>
      </c>
      <c r="G983" s="126" t="e">
        <f>---COUNTRIES OF ROUTING OF CONSIGNMENT</f>
        <v>#NAME?</v>
      </c>
      <c r="H983" s="73" t="s">
        <v>279</v>
      </c>
      <c r="I983" s="73" t="s">
        <v>2438</v>
      </c>
      <c r="J983" s="73" t="s">
        <v>558</v>
      </c>
      <c r="K983" s="87" t="s">
        <v>550</v>
      </c>
      <c r="L983" s="87" t="s">
        <v>559</v>
      </c>
      <c r="M983" s="83" t="str">
        <f t="shared" si="11"/>
        <v>MESSAGE - ITINERARY. Country of routing code</v>
      </c>
      <c r="N983" s="68"/>
      <c r="O983" s="92"/>
      <c r="P983" s="68" t="s">
        <v>33</v>
      </c>
      <c r="Q983" s="92" t="s">
        <v>33</v>
      </c>
      <c r="R983" s="68" t="s">
        <v>94</v>
      </c>
      <c r="S983" s="92" t="s">
        <v>94</v>
      </c>
      <c r="T983" s="68" t="s">
        <v>95</v>
      </c>
      <c r="U983" s="92" t="s">
        <v>95</v>
      </c>
      <c r="V983" s="68"/>
      <c r="W983" s="92"/>
      <c r="X983" s="17"/>
      <c r="Y983" s="17"/>
      <c r="Z983" s="17"/>
      <c r="AA983" s="17" t="s">
        <v>560</v>
      </c>
    </row>
    <row r="984" spans="1:27" ht="60" customHeight="1" x14ac:dyDescent="0.2">
      <c r="A984" s="20" t="s">
        <v>1502</v>
      </c>
      <c r="B984" s="41" t="s">
        <v>2158</v>
      </c>
      <c r="C984" s="79" t="s">
        <v>1504</v>
      </c>
      <c r="D984" s="5" t="s">
        <v>1504</v>
      </c>
      <c r="E984" s="15">
        <v>2</v>
      </c>
      <c r="F984" s="78" t="s">
        <v>561</v>
      </c>
      <c r="G984" s="171" t="e">
        <f>---ACTIVE BORDER TRANSPORT MEANS</f>
        <v>#NAME?</v>
      </c>
      <c r="H984" s="73"/>
      <c r="I984" s="73" t="s">
        <v>2439</v>
      </c>
      <c r="J984" s="73" t="s">
        <v>564</v>
      </c>
      <c r="K984" s="87" t="s">
        <v>1128</v>
      </c>
      <c r="L984" s="87" t="s">
        <v>1128</v>
      </c>
      <c r="M984" s="83" t="str">
        <f t="shared" si="11"/>
        <v>x. x</v>
      </c>
      <c r="N984" s="68" t="s">
        <v>32</v>
      </c>
      <c r="O984" s="92"/>
      <c r="P984" s="68" t="s">
        <v>66</v>
      </c>
      <c r="Q984" s="92"/>
      <c r="R984" s="68"/>
      <c r="S984" s="92"/>
      <c r="T984" s="68"/>
      <c r="U984" s="92"/>
      <c r="V984" s="68" t="s">
        <v>2440</v>
      </c>
      <c r="W984" s="92"/>
      <c r="X984" s="17"/>
      <c r="Y984" s="17"/>
      <c r="Z984" s="17"/>
      <c r="AA984" s="17" t="s">
        <v>2441</v>
      </c>
    </row>
    <row r="985" spans="1:27" ht="60" customHeight="1" x14ac:dyDescent="0.2">
      <c r="A985" s="20" t="s">
        <v>1502</v>
      </c>
      <c r="B985" s="41" t="s">
        <v>2158</v>
      </c>
      <c r="C985" s="79" t="s">
        <v>1504</v>
      </c>
      <c r="D985" s="5" t="s">
        <v>1504</v>
      </c>
      <c r="E985" s="15">
        <v>2</v>
      </c>
      <c r="F985" s="78" t="s">
        <v>561</v>
      </c>
      <c r="G985" s="126" t="e">
        <f>---ACTIVE BORDER TRANSPORT MEANS</f>
        <v>#NAME?</v>
      </c>
      <c r="H985" s="73" t="s">
        <v>523</v>
      </c>
      <c r="I985" s="73" t="s">
        <v>2442</v>
      </c>
      <c r="J985" s="73" t="s">
        <v>568</v>
      </c>
      <c r="K985" s="87" t="s">
        <v>1128</v>
      </c>
      <c r="L985" s="87" t="s">
        <v>1128</v>
      </c>
      <c r="M985" s="83" t="str">
        <f t="shared" si="11"/>
        <v>x. x</v>
      </c>
      <c r="N985" s="68"/>
      <c r="O985" s="92"/>
      <c r="P985" s="68" t="s">
        <v>66</v>
      </c>
      <c r="Q985" s="92"/>
      <c r="R985" s="68" t="s">
        <v>526</v>
      </c>
      <c r="S985" s="92"/>
      <c r="T985" s="68" t="s">
        <v>527</v>
      </c>
      <c r="U985" s="92"/>
      <c r="V985" s="68" t="s">
        <v>569</v>
      </c>
      <c r="W985" s="92"/>
      <c r="X985" s="17"/>
      <c r="Y985" s="17"/>
      <c r="Z985" s="17"/>
      <c r="AA985" s="17"/>
    </row>
    <row r="986" spans="1:27" ht="60" customHeight="1" x14ac:dyDescent="0.2">
      <c r="A986" s="20" t="s">
        <v>1502</v>
      </c>
      <c r="B986" s="41" t="s">
        <v>2158</v>
      </c>
      <c r="C986" s="79" t="s">
        <v>1504</v>
      </c>
      <c r="D986" s="5" t="s">
        <v>1504</v>
      </c>
      <c r="E986" s="15">
        <v>2</v>
      </c>
      <c r="F986" s="78" t="s">
        <v>561</v>
      </c>
      <c r="G986" s="126" t="e">
        <f>---ACTIVE BORDER TRANSPORT MEANS</f>
        <v>#NAME?</v>
      </c>
      <c r="H986" s="73" t="s">
        <v>240</v>
      </c>
      <c r="I986" s="73" t="s">
        <v>2443</v>
      </c>
      <c r="J986" s="73" t="s">
        <v>573</v>
      </c>
      <c r="K986" s="87" t="s">
        <v>31</v>
      </c>
      <c r="L986" s="87" t="s">
        <v>574</v>
      </c>
      <c r="M986" s="83" t="str">
        <f t="shared" si="11"/>
        <v>MESSAGE - HEADER. Identity of means of transport crossing border</v>
      </c>
      <c r="N986" s="68"/>
      <c r="O986" s="92"/>
      <c r="P986" s="68" t="s">
        <v>66</v>
      </c>
      <c r="Q986" s="92" t="s">
        <v>66</v>
      </c>
      <c r="R986" s="68" t="s">
        <v>68</v>
      </c>
      <c r="S986" s="92" t="s">
        <v>534</v>
      </c>
      <c r="T986" s="68"/>
      <c r="U986" s="92"/>
      <c r="V986" s="68" t="s">
        <v>575</v>
      </c>
      <c r="W986" s="92" t="s">
        <v>576</v>
      </c>
      <c r="X986" s="17"/>
      <c r="Y986" s="17"/>
      <c r="Z986" s="17"/>
      <c r="AA986" s="17"/>
    </row>
    <row r="987" spans="1:27" ht="60" customHeight="1" x14ac:dyDescent="0.2">
      <c r="A987" s="20" t="s">
        <v>1502</v>
      </c>
      <c r="B987" s="41" t="s">
        <v>2158</v>
      </c>
      <c r="C987" s="79" t="s">
        <v>1504</v>
      </c>
      <c r="D987" s="5" t="s">
        <v>1504</v>
      </c>
      <c r="E987" s="15">
        <v>2</v>
      </c>
      <c r="F987" s="78" t="s">
        <v>580</v>
      </c>
      <c r="G987" s="126" t="e">
        <f>---ACTIVE BORDER TRANSPORT MEANS</f>
        <v>#NAME?</v>
      </c>
      <c r="H987" s="73" t="s">
        <v>539</v>
      </c>
      <c r="I987" s="73" t="s">
        <v>2444</v>
      </c>
      <c r="J987" s="73" t="s">
        <v>582</v>
      </c>
      <c r="K987" s="87" t="s">
        <v>31</v>
      </c>
      <c r="L987" s="87" t="s">
        <v>583</v>
      </c>
      <c r="M987" s="83" t="str">
        <f t="shared" si="11"/>
        <v>MESSAGE - HEADER. Nationality of means of transport crossing border</v>
      </c>
      <c r="N987" s="68"/>
      <c r="O987" s="92"/>
      <c r="P987" s="68" t="s">
        <v>66</v>
      </c>
      <c r="Q987" s="92" t="s">
        <v>66</v>
      </c>
      <c r="R987" s="68" t="s">
        <v>94</v>
      </c>
      <c r="S987" s="92" t="s">
        <v>94</v>
      </c>
      <c r="T987" s="68" t="s">
        <v>95</v>
      </c>
      <c r="U987" s="92" t="s">
        <v>95</v>
      </c>
      <c r="V987" s="68" t="s">
        <v>584</v>
      </c>
      <c r="W987" s="92" t="s">
        <v>2445</v>
      </c>
      <c r="X987" s="17"/>
      <c r="Y987" s="17"/>
      <c r="Z987" s="17"/>
      <c r="AA987" s="17" t="s">
        <v>2446</v>
      </c>
    </row>
    <row r="988" spans="1:27" ht="60" customHeight="1" x14ac:dyDescent="0.2">
      <c r="A988" s="20" t="s">
        <v>1502</v>
      </c>
      <c r="B988" s="41" t="s">
        <v>2158</v>
      </c>
      <c r="C988" s="79" t="s">
        <v>1504</v>
      </c>
      <c r="D988" s="5" t="s">
        <v>1504</v>
      </c>
      <c r="E988" s="15">
        <v>2</v>
      </c>
      <c r="F988" s="78" t="s">
        <v>588</v>
      </c>
      <c r="G988" s="126" t="e">
        <f>---ACTIVE BORDER TRANSPORT MEANS</f>
        <v>#NAME?</v>
      </c>
      <c r="H988" s="73" t="s">
        <v>589</v>
      </c>
      <c r="I988" s="73" t="s">
        <v>2447</v>
      </c>
      <c r="J988" s="73" t="s">
        <v>591</v>
      </c>
      <c r="K988" s="87" t="s">
        <v>31</v>
      </c>
      <c r="L988" s="87" t="s">
        <v>589</v>
      </c>
      <c r="M988" s="83" t="str">
        <f t="shared" si="11"/>
        <v>MESSAGE - HEADER. Conveyance reference number</v>
      </c>
      <c r="N988" s="68"/>
      <c r="O988" s="92"/>
      <c r="P988" s="68" t="s">
        <v>66</v>
      </c>
      <c r="Q988" s="92" t="s">
        <v>66</v>
      </c>
      <c r="R988" s="96" t="s">
        <v>244</v>
      </c>
      <c r="S988" s="92" t="s">
        <v>68</v>
      </c>
      <c r="T988" s="68"/>
      <c r="U988" s="92"/>
      <c r="V988" s="68" t="s">
        <v>2448</v>
      </c>
      <c r="W988" s="92" t="s">
        <v>593</v>
      </c>
      <c r="X988" s="17"/>
      <c r="Y988" s="17"/>
      <c r="Z988" s="17"/>
      <c r="AA988" s="17"/>
    </row>
    <row r="989" spans="1:27" ht="60" customHeight="1" x14ac:dyDescent="0.2">
      <c r="A989" s="20" t="s">
        <v>1502</v>
      </c>
      <c r="B989" s="41" t="s">
        <v>2158</v>
      </c>
      <c r="C989" s="79" t="s">
        <v>1504</v>
      </c>
      <c r="D989" s="5" t="s">
        <v>1504</v>
      </c>
      <c r="E989" s="15">
        <v>2</v>
      </c>
      <c r="F989" s="78" t="s">
        <v>594</v>
      </c>
      <c r="G989" s="171" t="e">
        <f>---PLACE OF LOADING</f>
        <v>#NAME?</v>
      </c>
      <c r="H989" s="73"/>
      <c r="I989" s="73" t="s">
        <v>2449</v>
      </c>
      <c r="J989" s="73" t="s">
        <v>597</v>
      </c>
      <c r="K989" s="87" t="s">
        <v>1128</v>
      </c>
      <c r="L989" s="87" t="s">
        <v>1128</v>
      </c>
      <c r="M989" s="83" t="str">
        <f t="shared" si="11"/>
        <v>x. x</v>
      </c>
      <c r="N989" s="68" t="s">
        <v>32</v>
      </c>
      <c r="O989" s="92"/>
      <c r="P989" s="68" t="s">
        <v>66</v>
      </c>
      <c r="Q989" s="92"/>
      <c r="R989" s="68"/>
      <c r="S989" s="92"/>
      <c r="T989" s="68"/>
      <c r="U989" s="92"/>
      <c r="V989" s="68" t="s">
        <v>598</v>
      </c>
      <c r="W989" s="92"/>
      <c r="X989" s="17"/>
      <c r="Y989" s="17"/>
      <c r="Z989" s="17"/>
      <c r="AA989" s="17"/>
    </row>
    <row r="990" spans="1:27" ht="60" customHeight="1" x14ac:dyDescent="0.2">
      <c r="A990" s="20" t="s">
        <v>1502</v>
      </c>
      <c r="B990" s="41" t="s">
        <v>2158</v>
      </c>
      <c r="C990" s="79" t="s">
        <v>1504</v>
      </c>
      <c r="D990" s="5" t="s">
        <v>1504</v>
      </c>
      <c r="E990" s="15">
        <v>2</v>
      </c>
      <c r="F990" s="78" t="s">
        <v>594</v>
      </c>
      <c r="G990" s="126" t="e">
        <f>---PLACE OF LOADING</f>
        <v>#NAME?</v>
      </c>
      <c r="H990" s="73" t="s">
        <v>601</v>
      </c>
      <c r="I990" s="73" t="s">
        <v>2450</v>
      </c>
      <c r="J990" s="73" t="s">
        <v>603</v>
      </c>
      <c r="K990" s="87"/>
      <c r="L990" s="87"/>
      <c r="M990" s="83"/>
      <c r="N990" s="68"/>
      <c r="O990" s="92"/>
      <c r="P990" s="68" t="s">
        <v>103</v>
      </c>
      <c r="Q990" s="92"/>
      <c r="R990" s="68" t="s">
        <v>244</v>
      </c>
      <c r="S990" s="92"/>
      <c r="T990" s="68"/>
      <c r="U990" s="92"/>
      <c r="V990" s="68"/>
      <c r="W990" s="92"/>
      <c r="X990" s="17"/>
      <c r="Y990" s="17"/>
      <c r="Z990" s="17"/>
      <c r="AA990" s="17"/>
    </row>
    <row r="991" spans="1:27" ht="60" customHeight="1" x14ac:dyDescent="0.2">
      <c r="A991" s="20" t="s">
        <v>1502</v>
      </c>
      <c r="B991" s="41" t="s">
        <v>2158</v>
      </c>
      <c r="C991" s="79" t="s">
        <v>1504</v>
      </c>
      <c r="D991" s="5" t="s">
        <v>1504</v>
      </c>
      <c r="E991" s="15">
        <v>2</v>
      </c>
      <c r="F991" s="78" t="s">
        <v>594</v>
      </c>
      <c r="G991" s="126" t="e">
        <f>---PLACE OF LOADING</f>
        <v>#NAME?</v>
      </c>
      <c r="H991" s="73" t="s">
        <v>279</v>
      </c>
      <c r="I991" s="73" t="s">
        <v>2451</v>
      </c>
      <c r="J991" s="73" t="s">
        <v>607</v>
      </c>
      <c r="K991" s="87" t="s">
        <v>1128</v>
      </c>
      <c r="L991" s="87" t="s">
        <v>1128</v>
      </c>
      <c r="M991" s="83" t="str">
        <f t="shared" si="11"/>
        <v>x. x</v>
      </c>
      <c r="N991" s="68"/>
      <c r="O991" s="92"/>
      <c r="P991" s="68" t="s">
        <v>66</v>
      </c>
      <c r="Q991" s="92"/>
      <c r="R991" s="68" t="s">
        <v>94</v>
      </c>
      <c r="S991" s="92"/>
      <c r="T991" s="68" t="s">
        <v>95</v>
      </c>
      <c r="U991" s="92"/>
      <c r="V991" s="68" t="s">
        <v>608</v>
      </c>
      <c r="W991" s="92"/>
      <c r="X991" s="17"/>
      <c r="Y991" s="17"/>
      <c r="Z991" s="17"/>
      <c r="AA991" s="17" t="s">
        <v>2452</v>
      </c>
    </row>
    <row r="992" spans="1:27" ht="60" customHeight="1" x14ac:dyDescent="0.2">
      <c r="A992" s="20" t="s">
        <v>1502</v>
      </c>
      <c r="B992" s="41" t="s">
        <v>2158</v>
      </c>
      <c r="C992" s="79" t="s">
        <v>1504</v>
      </c>
      <c r="D992" s="5" t="s">
        <v>1504</v>
      </c>
      <c r="E992" s="15">
        <v>2</v>
      </c>
      <c r="F992" s="78" t="s">
        <v>594</v>
      </c>
      <c r="G992" s="126" t="e">
        <f>---PLACE OF LOADING</f>
        <v>#NAME?</v>
      </c>
      <c r="H992" s="73" t="s">
        <v>611</v>
      </c>
      <c r="I992" s="73" t="s">
        <v>2453</v>
      </c>
      <c r="J992" s="73" t="s">
        <v>613</v>
      </c>
      <c r="K992" s="87" t="s">
        <v>31</v>
      </c>
      <c r="L992" s="87" t="s">
        <v>614</v>
      </c>
      <c r="M992" s="83" t="str">
        <f t="shared" si="11"/>
        <v>MESSAGE - HEADER. Place of loading, code</v>
      </c>
      <c r="N992" s="68"/>
      <c r="O992" s="92"/>
      <c r="P992" s="68" t="s">
        <v>66</v>
      </c>
      <c r="Q992" s="92" t="s">
        <v>66</v>
      </c>
      <c r="R992" s="68" t="s">
        <v>68</v>
      </c>
      <c r="S992" s="92" t="s">
        <v>244</v>
      </c>
      <c r="T992" s="68"/>
      <c r="U992" s="92"/>
      <c r="V992" s="68" t="s">
        <v>608</v>
      </c>
      <c r="W992" s="92" t="s">
        <v>616</v>
      </c>
      <c r="X992" s="17"/>
      <c r="Y992" s="17"/>
      <c r="Z992" s="17"/>
      <c r="AA992" s="17"/>
    </row>
    <row r="993" spans="1:27" ht="60" customHeight="1" x14ac:dyDescent="0.2">
      <c r="A993" s="20" t="s">
        <v>1502</v>
      </c>
      <c r="B993" s="41" t="s">
        <v>2158</v>
      </c>
      <c r="C993" s="79" t="s">
        <v>1504</v>
      </c>
      <c r="D993" s="5" t="s">
        <v>1504</v>
      </c>
      <c r="E993" s="15">
        <v>2</v>
      </c>
      <c r="F993" s="78" t="s">
        <v>619</v>
      </c>
      <c r="G993" s="171" t="e">
        <f>---PLACE OF UNLOADING</f>
        <v>#NAME?</v>
      </c>
      <c r="H993" s="73"/>
      <c r="I993" s="73" t="s">
        <v>2454</v>
      </c>
      <c r="J993" s="73" t="s">
        <v>622</v>
      </c>
      <c r="K993" s="87" t="s">
        <v>1128</v>
      </c>
      <c r="L993" s="87" t="s">
        <v>1128</v>
      </c>
      <c r="M993" s="83" t="str">
        <f t="shared" si="11"/>
        <v>x. x</v>
      </c>
      <c r="N993" s="68" t="s">
        <v>32</v>
      </c>
      <c r="O993" s="92"/>
      <c r="P993" s="68" t="s">
        <v>66</v>
      </c>
      <c r="Q993" s="92"/>
      <c r="R993" s="68"/>
      <c r="S993" s="92"/>
      <c r="T993" s="68"/>
      <c r="U993" s="92"/>
      <c r="V993" s="68" t="s">
        <v>598</v>
      </c>
      <c r="W993" s="92"/>
      <c r="X993" s="17"/>
      <c r="Y993" s="17"/>
      <c r="Z993" s="17"/>
      <c r="AA993" s="17"/>
    </row>
    <row r="994" spans="1:27" ht="60" customHeight="1" x14ac:dyDescent="0.2">
      <c r="A994" s="20" t="s">
        <v>1502</v>
      </c>
      <c r="B994" s="41" t="s">
        <v>2158</v>
      </c>
      <c r="C994" s="79" t="s">
        <v>1504</v>
      </c>
      <c r="D994" s="5" t="s">
        <v>1504</v>
      </c>
      <c r="E994" s="15">
        <v>2</v>
      </c>
      <c r="F994" s="78" t="s">
        <v>619</v>
      </c>
      <c r="G994" s="126" t="e">
        <f>---PLACE OF UNLOADING</f>
        <v>#NAME?</v>
      </c>
      <c r="H994" s="73" t="s">
        <v>601</v>
      </c>
      <c r="I994" s="73" t="s">
        <v>2455</v>
      </c>
      <c r="J994" s="73" t="s">
        <v>625</v>
      </c>
      <c r="K994" s="87"/>
      <c r="L994" s="87"/>
      <c r="M994" s="83"/>
      <c r="N994" s="68"/>
      <c r="O994" s="92"/>
      <c r="P994" s="68" t="s">
        <v>103</v>
      </c>
      <c r="Q994" s="92"/>
      <c r="R994" s="68" t="s">
        <v>244</v>
      </c>
      <c r="S994" s="92"/>
      <c r="T994" s="68"/>
      <c r="U994" s="92"/>
      <c r="V994" s="68"/>
      <c r="W994" s="92"/>
      <c r="X994" s="17"/>
      <c r="Y994" s="17"/>
      <c r="Z994" s="17"/>
      <c r="AA994" s="17" t="s">
        <v>2456</v>
      </c>
    </row>
    <row r="995" spans="1:27" ht="60" customHeight="1" x14ac:dyDescent="0.2">
      <c r="A995" s="20" t="s">
        <v>1502</v>
      </c>
      <c r="B995" s="41" t="s">
        <v>2158</v>
      </c>
      <c r="C995" s="79" t="s">
        <v>1504</v>
      </c>
      <c r="D995" s="5" t="s">
        <v>1504</v>
      </c>
      <c r="E995" s="15">
        <v>2</v>
      </c>
      <c r="F995" s="78" t="s">
        <v>619</v>
      </c>
      <c r="G995" s="126" t="e">
        <f>---PLACE OF UNLOADING</f>
        <v>#NAME?</v>
      </c>
      <c r="H995" s="73" t="s">
        <v>279</v>
      </c>
      <c r="I995" s="73" t="s">
        <v>2457</v>
      </c>
      <c r="J995" s="73" t="s">
        <v>628</v>
      </c>
      <c r="K995" s="87" t="s">
        <v>1128</v>
      </c>
      <c r="L995" s="87" t="s">
        <v>1128</v>
      </c>
      <c r="M995" s="83" t="str">
        <f t="shared" si="11"/>
        <v>x. x</v>
      </c>
      <c r="N995" s="68"/>
      <c r="O995" s="92"/>
      <c r="P995" s="68" t="s">
        <v>66</v>
      </c>
      <c r="Q995" s="92"/>
      <c r="R995" s="68" t="s">
        <v>94</v>
      </c>
      <c r="S995" s="92"/>
      <c r="T995" s="68" t="s">
        <v>95</v>
      </c>
      <c r="U995" s="92"/>
      <c r="V995" s="68" t="s">
        <v>608</v>
      </c>
      <c r="W995" s="92"/>
      <c r="X995" s="17"/>
      <c r="Y995" s="17"/>
      <c r="Z995" s="17"/>
      <c r="AA995" s="17" t="s">
        <v>2458</v>
      </c>
    </row>
    <row r="996" spans="1:27" ht="60" customHeight="1" x14ac:dyDescent="0.2">
      <c r="A996" s="20" t="s">
        <v>1502</v>
      </c>
      <c r="B996" s="41" t="s">
        <v>2158</v>
      </c>
      <c r="C996" s="79" t="s">
        <v>1504</v>
      </c>
      <c r="D996" s="5" t="s">
        <v>1504</v>
      </c>
      <c r="E996" s="15">
        <v>2</v>
      </c>
      <c r="F996" s="78" t="s">
        <v>619</v>
      </c>
      <c r="G996" s="126" t="e">
        <f>---PLACE OF UNLOADING</f>
        <v>#NAME?</v>
      </c>
      <c r="H996" s="73" t="s">
        <v>611</v>
      </c>
      <c r="I996" s="73" t="s">
        <v>2459</v>
      </c>
      <c r="J996" s="73" t="s">
        <v>631</v>
      </c>
      <c r="K996" s="87" t="s">
        <v>2460</v>
      </c>
      <c r="L996" s="87" t="s">
        <v>632</v>
      </c>
      <c r="M996" s="83" t="str">
        <f t="shared" si="11"/>
        <v>MESSAGE-HEADER. Place of unloading, code</v>
      </c>
      <c r="N996" s="68"/>
      <c r="O996" s="92"/>
      <c r="P996" s="68" t="s">
        <v>66</v>
      </c>
      <c r="Q996" s="92" t="s">
        <v>66</v>
      </c>
      <c r="R996" s="68" t="s">
        <v>68</v>
      </c>
      <c r="S996" s="92" t="s">
        <v>68</v>
      </c>
      <c r="T996" s="68"/>
      <c r="U996" s="92"/>
      <c r="V996" s="68" t="s">
        <v>608</v>
      </c>
      <c r="W996" s="92" t="s">
        <v>2461</v>
      </c>
      <c r="X996" s="17"/>
      <c r="Y996" s="17"/>
      <c r="Z996" s="17"/>
      <c r="AA996" s="17"/>
    </row>
    <row r="997" spans="1:27" ht="60" customHeight="1" x14ac:dyDescent="0.2">
      <c r="A997" s="20" t="s">
        <v>1502</v>
      </c>
      <c r="B997" s="41" t="s">
        <v>2158</v>
      </c>
      <c r="C997" s="79" t="s">
        <v>1504</v>
      </c>
      <c r="D997" s="5" t="s">
        <v>1504</v>
      </c>
      <c r="E997" s="15">
        <v>2</v>
      </c>
      <c r="F997" s="78" t="s">
        <v>635</v>
      </c>
      <c r="G997" s="171" t="e">
        <f>---ADDITIONAL INFORMATION</f>
        <v>#NAME?</v>
      </c>
      <c r="H997" s="73"/>
      <c r="I997" s="73" t="s">
        <v>2462</v>
      </c>
      <c r="J997" s="73" t="s">
        <v>638</v>
      </c>
      <c r="K997" s="87" t="s">
        <v>1128</v>
      </c>
      <c r="L997" s="87" t="s">
        <v>1128</v>
      </c>
      <c r="M997" s="83" t="str">
        <f t="shared" si="11"/>
        <v>x. x</v>
      </c>
      <c r="N997" s="68" t="s">
        <v>444</v>
      </c>
      <c r="O997" s="92"/>
      <c r="P997" s="68" t="s">
        <v>103</v>
      </c>
      <c r="Q997" s="92"/>
      <c r="R997" s="68"/>
      <c r="S997" s="92"/>
      <c r="T997" s="68"/>
      <c r="U997" s="92"/>
      <c r="V997" s="68" t="s">
        <v>639</v>
      </c>
      <c r="W997" s="92"/>
      <c r="X997" s="17"/>
      <c r="Y997" s="17"/>
      <c r="Z997" s="17"/>
      <c r="AA997" s="17" t="s">
        <v>2463</v>
      </c>
    </row>
    <row r="998" spans="1:27" ht="60" customHeight="1" x14ac:dyDescent="0.2">
      <c r="A998" s="20" t="s">
        <v>1502</v>
      </c>
      <c r="B998" s="41" t="s">
        <v>2158</v>
      </c>
      <c r="C998" s="79" t="s">
        <v>1504</v>
      </c>
      <c r="D998" s="5" t="s">
        <v>1504</v>
      </c>
      <c r="E998" s="15">
        <v>2</v>
      </c>
      <c r="F998" s="78" t="s">
        <v>205</v>
      </c>
      <c r="G998" s="126" t="e">
        <f>---ADDITIONAL INFORMATION</f>
        <v>#NAME?</v>
      </c>
      <c r="H998" s="73" t="s">
        <v>206</v>
      </c>
      <c r="I998" s="73" t="s">
        <v>2464</v>
      </c>
      <c r="J998" s="73" t="s">
        <v>642</v>
      </c>
      <c r="K998" s="87" t="s">
        <v>1128</v>
      </c>
      <c r="L998" s="87" t="s">
        <v>1128</v>
      </c>
      <c r="M998" s="83" t="str">
        <f t="shared" si="11"/>
        <v>x. x</v>
      </c>
      <c r="N998" s="68"/>
      <c r="O998" s="92"/>
      <c r="P998" s="68" t="s">
        <v>33</v>
      </c>
      <c r="Q998" s="92"/>
      <c r="R998" s="68" t="s">
        <v>146</v>
      </c>
      <c r="S998" s="92"/>
      <c r="T998" s="68"/>
      <c r="U998" s="92"/>
      <c r="V998" s="68" t="s">
        <v>209</v>
      </c>
      <c r="W998" s="92"/>
      <c r="X998" s="17"/>
      <c r="Y998" s="17"/>
      <c r="Z998" s="17"/>
      <c r="AA998" s="17" t="s">
        <v>211</v>
      </c>
    </row>
    <row r="999" spans="1:27" ht="60" customHeight="1" x14ac:dyDescent="0.2">
      <c r="A999" s="20" t="s">
        <v>1502</v>
      </c>
      <c r="B999" s="41" t="s">
        <v>2158</v>
      </c>
      <c r="C999" s="79" t="s">
        <v>1504</v>
      </c>
      <c r="D999" s="5" t="s">
        <v>1504</v>
      </c>
      <c r="E999" s="15">
        <v>2</v>
      </c>
      <c r="F999" s="78" t="s">
        <v>635</v>
      </c>
      <c r="G999" s="126" t="e">
        <f>---ADDITIONAL INFORMATION</f>
        <v>#NAME?</v>
      </c>
      <c r="H999" s="73" t="s">
        <v>287</v>
      </c>
      <c r="I999" s="73" t="s">
        <v>2465</v>
      </c>
      <c r="J999" s="73" t="s">
        <v>644</v>
      </c>
      <c r="K999" s="87" t="s">
        <v>1128</v>
      </c>
      <c r="L999" s="87" t="s">
        <v>1128</v>
      </c>
      <c r="M999" s="83" t="str">
        <f t="shared" si="11"/>
        <v>x. x</v>
      </c>
      <c r="N999" s="68"/>
      <c r="O999" s="92"/>
      <c r="P999" s="68" t="s">
        <v>33</v>
      </c>
      <c r="Q999" s="92"/>
      <c r="R999" s="68" t="s">
        <v>645</v>
      </c>
      <c r="S999" s="92"/>
      <c r="T999" s="68"/>
      <c r="U999" s="92"/>
      <c r="V999" s="68"/>
      <c r="W999" s="92"/>
      <c r="X999" s="17"/>
      <c r="Y999" s="17"/>
      <c r="Z999" s="17"/>
      <c r="AA999" s="17" t="s">
        <v>2466</v>
      </c>
    </row>
    <row r="1000" spans="1:27" ht="60" customHeight="1" x14ac:dyDescent="0.2">
      <c r="A1000" s="20" t="s">
        <v>1502</v>
      </c>
      <c r="B1000" s="41" t="s">
        <v>2158</v>
      </c>
      <c r="C1000" s="79" t="s">
        <v>1504</v>
      </c>
      <c r="D1000" s="5" t="s">
        <v>1504</v>
      </c>
      <c r="E1000" s="15">
        <v>2</v>
      </c>
      <c r="F1000" s="78" t="s">
        <v>635</v>
      </c>
      <c r="G1000" s="126" t="e">
        <f>---ADDITIONAL INFORMATION</f>
        <v>#NAME?</v>
      </c>
      <c r="H1000" s="73" t="s">
        <v>302</v>
      </c>
      <c r="I1000" s="73" t="s">
        <v>2467</v>
      </c>
      <c r="J1000" s="73" t="s">
        <v>649</v>
      </c>
      <c r="K1000" s="87" t="s">
        <v>1128</v>
      </c>
      <c r="L1000" s="87" t="s">
        <v>1128</v>
      </c>
      <c r="M1000" s="83" t="str">
        <f t="shared" si="11"/>
        <v>x. x</v>
      </c>
      <c r="N1000" s="68"/>
      <c r="O1000" s="92"/>
      <c r="P1000" s="68" t="s">
        <v>103</v>
      </c>
      <c r="Q1000" s="92"/>
      <c r="R1000" s="68" t="s">
        <v>305</v>
      </c>
      <c r="S1000" s="92"/>
      <c r="T1000" s="68"/>
      <c r="U1000" s="92"/>
      <c r="V1000" s="68"/>
      <c r="W1000" s="92"/>
      <c r="X1000" s="17"/>
      <c r="Y1000" s="17"/>
      <c r="Z1000" s="17"/>
      <c r="AA1000" s="17" t="s">
        <v>650</v>
      </c>
    </row>
    <row r="1001" spans="1:27" ht="60" customHeight="1" x14ac:dyDescent="0.2">
      <c r="A1001" s="20" t="s">
        <v>1502</v>
      </c>
      <c r="B1001" s="41" t="s">
        <v>2158</v>
      </c>
      <c r="C1001" s="79" t="s">
        <v>1504</v>
      </c>
      <c r="D1001" s="5" t="s">
        <v>1504</v>
      </c>
      <c r="E1001" s="15">
        <v>2</v>
      </c>
      <c r="F1001" s="78" t="s">
        <v>651</v>
      </c>
      <c r="G1001" s="171" t="e">
        <f>---SUPPORTING DOCUMENTS</f>
        <v>#NAME?</v>
      </c>
      <c r="H1001" s="73"/>
      <c r="I1001" s="73" t="s">
        <v>2468</v>
      </c>
      <c r="J1001" s="73" t="s">
        <v>654</v>
      </c>
      <c r="K1001" s="87" t="s">
        <v>1128</v>
      </c>
      <c r="L1001" s="87" t="s">
        <v>1128</v>
      </c>
      <c r="M1001" s="83" t="str">
        <f t="shared" si="11"/>
        <v>x. x</v>
      </c>
      <c r="N1001" s="68" t="s">
        <v>444</v>
      </c>
      <c r="O1001" s="92"/>
      <c r="P1001" s="68" t="s">
        <v>103</v>
      </c>
      <c r="Q1001" s="92"/>
      <c r="R1001" s="68"/>
      <c r="S1001" s="92"/>
      <c r="T1001" s="68"/>
      <c r="U1001" s="92"/>
      <c r="V1001" s="68" t="s">
        <v>639</v>
      </c>
      <c r="W1001" s="92"/>
      <c r="X1001" s="17"/>
      <c r="Y1001" s="17"/>
      <c r="Z1001" s="17"/>
      <c r="AA1001" s="17" t="s">
        <v>2469</v>
      </c>
    </row>
    <row r="1002" spans="1:27" ht="60" customHeight="1" x14ac:dyDescent="0.2">
      <c r="A1002" s="20" t="s">
        <v>1502</v>
      </c>
      <c r="B1002" s="41" t="s">
        <v>2158</v>
      </c>
      <c r="C1002" s="79" t="s">
        <v>1504</v>
      </c>
      <c r="D1002" s="5" t="s">
        <v>1504</v>
      </c>
      <c r="E1002" s="15">
        <v>2</v>
      </c>
      <c r="F1002" s="78" t="s">
        <v>205</v>
      </c>
      <c r="G1002" s="126" t="e">
        <f>---SUPPORTING DOCUMENTS</f>
        <v>#NAME?</v>
      </c>
      <c r="H1002" s="73" t="s">
        <v>206</v>
      </c>
      <c r="I1002" s="73" t="s">
        <v>2470</v>
      </c>
      <c r="J1002" s="73" t="s">
        <v>657</v>
      </c>
      <c r="K1002" s="87" t="s">
        <v>1128</v>
      </c>
      <c r="L1002" s="87" t="s">
        <v>1128</v>
      </c>
      <c r="M1002" s="83" t="str">
        <f t="shared" si="11"/>
        <v>x. x</v>
      </c>
      <c r="N1002" s="68"/>
      <c r="O1002" s="92"/>
      <c r="P1002" s="68" t="s">
        <v>33</v>
      </c>
      <c r="Q1002" s="92"/>
      <c r="R1002" s="68" t="s">
        <v>146</v>
      </c>
      <c r="S1002" s="92"/>
      <c r="T1002" s="68"/>
      <c r="U1002" s="92"/>
      <c r="V1002" s="68" t="s">
        <v>209</v>
      </c>
      <c r="W1002" s="92"/>
      <c r="X1002" s="17"/>
      <c r="Y1002" s="17"/>
      <c r="Z1002" s="17"/>
      <c r="AA1002" s="17" t="s">
        <v>211</v>
      </c>
    </row>
    <row r="1003" spans="1:27" ht="60" customHeight="1" x14ac:dyDescent="0.2">
      <c r="A1003" s="20" t="s">
        <v>1502</v>
      </c>
      <c r="B1003" s="41" t="s">
        <v>2158</v>
      </c>
      <c r="C1003" s="79" t="s">
        <v>1504</v>
      </c>
      <c r="D1003" s="5" t="s">
        <v>1504</v>
      </c>
      <c r="E1003" s="15">
        <v>2</v>
      </c>
      <c r="F1003" s="78" t="s">
        <v>651</v>
      </c>
      <c r="G1003" s="126" t="e">
        <f>---SUPPORTING DOCUMENTS</f>
        <v>#NAME?</v>
      </c>
      <c r="H1003" s="73" t="s">
        <v>386</v>
      </c>
      <c r="I1003" s="73" t="s">
        <v>2471</v>
      </c>
      <c r="J1003" s="73" t="s">
        <v>659</v>
      </c>
      <c r="K1003" s="87" t="s">
        <v>1128</v>
      </c>
      <c r="L1003" s="87" t="s">
        <v>1128</v>
      </c>
      <c r="M1003" s="83" t="str">
        <f t="shared" si="11"/>
        <v>x. x</v>
      </c>
      <c r="N1003" s="68"/>
      <c r="O1003" s="92"/>
      <c r="P1003" s="68" t="s">
        <v>33</v>
      </c>
      <c r="Q1003" s="92"/>
      <c r="R1003" s="68" t="s">
        <v>660</v>
      </c>
      <c r="S1003" s="92"/>
      <c r="T1003" s="68"/>
      <c r="U1003" s="92"/>
      <c r="V1003" s="68"/>
      <c r="W1003" s="92"/>
      <c r="X1003" s="17"/>
      <c r="Y1003" s="17"/>
      <c r="Z1003" s="17"/>
      <c r="AA1003" s="17" t="s">
        <v>2472</v>
      </c>
    </row>
    <row r="1004" spans="1:27" ht="60" customHeight="1" x14ac:dyDescent="0.2">
      <c r="A1004" s="20" t="s">
        <v>1502</v>
      </c>
      <c r="B1004" s="41" t="s">
        <v>2158</v>
      </c>
      <c r="C1004" s="79" t="s">
        <v>1504</v>
      </c>
      <c r="D1004" s="5" t="s">
        <v>1504</v>
      </c>
      <c r="E1004" s="15">
        <v>2</v>
      </c>
      <c r="F1004" s="78" t="s">
        <v>651</v>
      </c>
      <c r="G1004" s="126" t="e">
        <f>---SUPPORTING DOCUMENTS</f>
        <v>#NAME?</v>
      </c>
      <c r="H1004" s="73" t="s">
        <v>180</v>
      </c>
      <c r="I1004" s="73" t="s">
        <v>2473</v>
      </c>
      <c r="J1004" s="73" t="s">
        <v>664</v>
      </c>
      <c r="K1004" s="87" t="s">
        <v>1128</v>
      </c>
      <c r="L1004" s="87" t="s">
        <v>1128</v>
      </c>
      <c r="M1004" s="83" t="str">
        <f t="shared" si="11"/>
        <v>x. x</v>
      </c>
      <c r="N1004" s="68"/>
      <c r="O1004" s="92"/>
      <c r="P1004" s="68" t="s">
        <v>33</v>
      </c>
      <c r="Q1004" s="92"/>
      <c r="R1004" s="68" t="s">
        <v>258</v>
      </c>
      <c r="S1004" s="92"/>
      <c r="T1004" s="68"/>
      <c r="U1004" s="92"/>
      <c r="V1004" s="68" t="s">
        <v>665</v>
      </c>
      <c r="W1004" s="92"/>
      <c r="X1004" s="17"/>
      <c r="Y1004" s="17"/>
      <c r="Z1004" s="17"/>
      <c r="AA1004" s="17" t="s">
        <v>2474</v>
      </c>
    </row>
    <row r="1005" spans="1:27" ht="60" customHeight="1" x14ac:dyDescent="0.2">
      <c r="A1005" s="20" t="s">
        <v>1502</v>
      </c>
      <c r="B1005" s="41" t="s">
        <v>2158</v>
      </c>
      <c r="C1005" s="79" t="s">
        <v>1504</v>
      </c>
      <c r="D1005" s="5" t="s">
        <v>1504</v>
      </c>
      <c r="E1005" s="15">
        <v>2</v>
      </c>
      <c r="F1005" s="78" t="s">
        <v>651</v>
      </c>
      <c r="G1005" s="126" t="e">
        <f>---SUPPORTING DOCUMENTS</f>
        <v>#NAME?</v>
      </c>
      <c r="H1005" s="73" t="s">
        <v>667</v>
      </c>
      <c r="I1005" s="73" t="s">
        <v>2475</v>
      </c>
      <c r="J1005" s="73" t="s">
        <v>669</v>
      </c>
      <c r="K1005" s="87" t="s">
        <v>1128</v>
      </c>
      <c r="L1005" s="87" t="s">
        <v>1128</v>
      </c>
      <c r="M1005" s="83" t="str">
        <f t="shared" si="11"/>
        <v>x. x</v>
      </c>
      <c r="N1005" s="68"/>
      <c r="O1005" s="92"/>
      <c r="P1005" s="68" t="s">
        <v>103</v>
      </c>
      <c r="Q1005" s="92"/>
      <c r="R1005" s="68" t="s">
        <v>68</v>
      </c>
      <c r="S1005" s="92"/>
      <c r="T1005" s="68"/>
      <c r="U1005" s="92"/>
      <c r="V1005" s="68"/>
      <c r="W1005" s="92"/>
      <c r="X1005" s="17"/>
      <c r="Y1005" s="17"/>
      <c r="Z1005" s="17"/>
      <c r="AA1005" s="17" t="s">
        <v>2476</v>
      </c>
    </row>
    <row r="1006" spans="1:27" ht="60" customHeight="1" x14ac:dyDescent="0.2">
      <c r="A1006" s="20" t="s">
        <v>1502</v>
      </c>
      <c r="B1006" s="41" t="s">
        <v>2158</v>
      </c>
      <c r="C1006" s="79" t="s">
        <v>1504</v>
      </c>
      <c r="D1006" s="5" t="s">
        <v>1504</v>
      </c>
      <c r="E1006" s="15">
        <v>2</v>
      </c>
      <c r="F1006" s="78" t="s">
        <v>671</v>
      </c>
      <c r="G1006" s="171" t="e">
        <f>---PREVIOUS DOCUMENTS</f>
        <v>#NAME?</v>
      </c>
      <c r="H1006" s="73"/>
      <c r="I1006" s="73" t="s">
        <v>2477</v>
      </c>
      <c r="J1006" s="73" t="s">
        <v>674</v>
      </c>
      <c r="K1006" s="87" t="s">
        <v>1128</v>
      </c>
      <c r="L1006" s="87" t="s">
        <v>1128</v>
      </c>
      <c r="M1006" s="83" t="str">
        <f t="shared" si="11"/>
        <v>x. x</v>
      </c>
      <c r="N1006" s="68" t="s">
        <v>463</v>
      </c>
      <c r="O1006" s="92"/>
      <c r="P1006" s="68" t="s">
        <v>103</v>
      </c>
      <c r="Q1006" s="92"/>
      <c r="R1006" s="68"/>
      <c r="S1006" s="92"/>
      <c r="T1006" s="68"/>
      <c r="U1006" s="92"/>
      <c r="V1006" s="68" t="s">
        <v>639</v>
      </c>
      <c r="W1006" s="92"/>
      <c r="X1006" s="17"/>
      <c r="Y1006" s="17"/>
      <c r="Z1006" s="17"/>
      <c r="AA1006" s="17" t="s">
        <v>2478</v>
      </c>
    </row>
    <row r="1007" spans="1:27" ht="60" customHeight="1" x14ac:dyDescent="0.2">
      <c r="A1007" s="20" t="s">
        <v>1502</v>
      </c>
      <c r="B1007" s="41" t="s">
        <v>2158</v>
      </c>
      <c r="C1007" s="79" t="s">
        <v>1504</v>
      </c>
      <c r="D1007" s="5" t="s">
        <v>1504</v>
      </c>
      <c r="E1007" s="15">
        <v>2</v>
      </c>
      <c r="F1007" s="78" t="s">
        <v>205</v>
      </c>
      <c r="G1007" s="126" t="e">
        <f>---PREVIOUS DOCUMENTS</f>
        <v>#NAME?</v>
      </c>
      <c r="H1007" s="73" t="s">
        <v>206</v>
      </c>
      <c r="I1007" s="73" t="s">
        <v>2479</v>
      </c>
      <c r="J1007" s="73" t="s">
        <v>677</v>
      </c>
      <c r="K1007" s="87" t="s">
        <v>1128</v>
      </c>
      <c r="L1007" s="87" t="s">
        <v>1128</v>
      </c>
      <c r="M1007" s="83" t="str">
        <f t="shared" si="11"/>
        <v>x. x</v>
      </c>
      <c r="N1007" s="68"/>
      <c r="O1007" s="92"/>
      <c r="P1007" s="68" t="s">
        <v>33</v>
      </c>
      <c r="Q1007" s="92"/>
      <c r="R1007" s="68" t="s">
        <v>146</v>
      </c>
      <c r="S1007" s="92"/>
      <c r="T1007" s="68"/>
      <c r="U1007" s="92"/>
      <c r="V1007" s="68" t="s">
        <v>209</v>
      </c>
      <c r="W1007" s="92"/>
      <c r="X1007" s="17"/>
      <c r="Y1007" s="17"/>
      <c r="Z1007" s="17"/>
      <c r="AA1007" s="17" t="s">
        <v>211</v>
      </c>
    </row>
    <row r="1008" spans="1:27" ht="60" customHeight="1" x14ac:dyDescent="0.2">
      <c r="A1008" s="20" t="s">
        <v>1502</v>
      </c>
      <c r="B1008" s="41" t="s">
        <v>2158</v>
      </c>
      <c r="C1008" s="79" t="s">
        <v>1504</v>
      </c>
      <c r="D1008" s="5" t="s">
        <v>1504</v>
      </c>
      <c r="E1008" s="15">
        <v>2</v>
      </c>
      <c r="F1008" s="78" t="s">
        <v>671</v>
      </c>
      <c r="G1008" s="126" t="e">
        <f>---PREVIOUS DOCUMENTS</f>
        <v>#NAME?</v>
      </c>
      <c r="H1008" s="73" t="s">
        <v>386</v>
      </c>
      <c r="I1008" s="73" t="s">
        <v>2480</v>
      </c>
      <c r="J1008" s="73" t="s">
        <v>679</v>
      </c>
      <c r="K1008" s="87" t="s">
        <v>1128</v>
      </c>
      <c r="L1008" s="87" t="s">
        <v>1128</v>
      </c>
      <c r="M1008" s="83" t="str">
        <f t="shared" si="11"/>
        <v>x. x</v>
      </c>
      <c r="N1008" s="68"/>
      <c r="O1008" s="92"/>
      <c r="P1008" s="68" t="s">
        <v>33</v>
      </c>
      <c r="Q1008" s="92"/>
      <c r="R1008" s="68" t="s">
        <v>680</v>
      </c>
      <c r="S1008" s="92"/>
      <c r="T1008" s="68"/>
      <c r="U1008" s="92"/>
      <c r="V1008" s="68" t="s">
        <v>682</v>
      </c>
      <c r="W1008" s="92"/>
      <c r="X1008" s="17"/>
      <c r="Y1008" s="17"/>
      <c r="Z1008" s="17"/>
      <c r="AA1008" s="17" t="s">
        <v>2481</v>
      </c>
    </row>
    <row r="1009" spans="1:27" ht="60" customHeight="1" x14ac:dyDescent="0.2">
      <c r="A1009" s="20" t="s">
        <v>1502</v>
      </c>
      <c r="B1009" s="41" t="s">
        <v>2158</v>
      </c>
      <c r="C1009" s="79" t="s">
        <v>1504</v>
      </c>
      <c r="D1009" s="5" t="s">
        <v>1504</v>
      </c>
      <c r="E1009" s="15">
        <v>2</v>
      </c>
      <c r="F1009" s="78" t="s">
        <v>671</v>
      </c>
      <c r="G1009" s="126" t="e">
        <f>---PREVIOUS DOCUMENTS</f>
        <v>#NAME?</v>
      </c>
      <c r="H1009" s="73" t="s">
        <v>180</v>
      </c>
      <c r="I1009" s="73" t="s">
        <v>2482</v>
      </c>
      <c r="J1009" s="73" t="s">
        <v>685</v>
      </c>
      <c r="K1009" s="87" t="s">
        <v>1128</v>
      </c>
      <c r="L1009" s="87" t="s">
        <v>1128</v>
      </c>
      <c r="M1009" s="83" t="str">
        <f t="shared" si="11"/>
        <v>x. x</v>
      </c>
      <c r="N1009" s="68"/>
      <c r="O1009" s="92"/>
      <c r="P1009" s="68" t="s">
        <v>33</v>
      </c>
      <c r="Q1009" s="92"/>
      <c r="R1009" s="68" t="s">
        <v>258</v>
      </c>
      <c r="S1009" s="92"/>
      <c r="T1009" s="68"/>
      <c r="U1009" s="92"/>
      <c r="V1009" s="68" t="s">
        <v>665</v>
      </c>
      <c r="W1009" s="92"/>
      <c r="X1009" s="17"/>
      <c r="Y1009" s="17"/>
      <c r="Z1009" s="17"/>
      <c r="AA1009" s="17" t="s">
        <v>2483</v>
      </c>
    </row>
    <row r="1010" spans="1:27" ht="60" customHeight="1" x14ac:dyDescent="0.2">
      <c r="A1010" s="20" t="s">
        <v>1502</v>
      </c>
      <c r="B1010" s="41" t="s">
        <v>2158</v>
      </c>
      <c r="C1010" s="79" t="s">
        <v>1504</v>
      </c>
      <c r="D1010" s="5" t="s">
        <v>1504</v>
      </c>
      <c r="E1010" s="15">
        <v>2</v>
      </c>
      <c r="F1010" s="78" t="s">
        <v>687</v>
      </c>
      <c r="G1010" s="126" t="e">
        <f>---PREVIOUS DOCUMENTS</f>
        <v>#NAME?</v>
      </c>
      <c r="H1010" s="73" t="s">
        <v>667</v>
      </c>
      <c r="I1010" s="73" t="s">
        <v>2484</v>
      </c>
      <c r="J1010" s="73" t="s">
        <v>689</v>
      </c>
      <c r="K1010" s="87" t="s">
        <v>1128</v>
      </c>
      <c r="L1010" s="87" t="s">
        <v>1128</v>
      </c>
      <c r="M1010" s="83" t="str">
        <f t="shared" si="11"/>
        <v>x. x</v>
      </c>
      <c r="N1010" s="68"/>
      <c r="O1010" s="92"/>
      <c r="P1010" s="68" t="s">
        <v>103</v>
      </c>
      <c r="Q1010" s="92"/>
      <c r="R1010" s="68" t="s">
        <v>68</v>
      </c>
      <c r="S1010" s="92"/>
      <c r="T1010" s="68"/>
      <c r="U1010" s="92"/>
      <c r="V1010" s="68"/>
      <c r="W1010" s="92"/>
      <c r="X1010" s="17"/>
      <c r="Y1010" s="17"/>
      <c r="Z1010" s="17"/>
      <c r="AA1010" s="17" t="s">
        <v>670</v>
      </c>
    </row>
    <row r="1011" spans="1:27" ht="60" customHeight="1" x14ac:dyDescent="0.2">
      <c r="A1011" s="20" t="s">
        <v>1502</v>
      </c>
      <c r="B1011" s="41" t="s">
        <v>2158</v>
      </c>
      <c r="C1011" s="79" t="s">
        <v>1504</v>
      </c>
      <c r="D1011" s="5" t="s">
        <v>1504</v>
      </c>
      <c r="E1011" s="15">
        <v>2</v>
      </c>
      <c r="F1011" s="78"/>
      <c r="G1011" s="171" t="e">
        <f>---TRANSPORT DOCUMENT</f>
        <v>#NAME?</v>
      </c>
      <c r="H1011" s="73"/>
      <c r="I1011" s="73" t="s">
        <v>2485</v>
      </c>
      <c r="J1011" s="73" t="s">
        <v>692</v>
      </c>
      <c r="K1011" s="87" t="s">
        <v>1128</v>
      </c>
      <c r="L1011" s="87" t="s">
        <v>1128</v>
      </c>
      <c r="M1011" s="83" t="str">
        <f t="shared" si="11"/>
        <v>x. x</v>
      </c>
      <c r="N1011" s="68" t="s">
        <v>444</v>
      </c>
      <c r="O1011" s="92"/>
      <c r="P1011" s="68" t="s">
        <v>66</v>
      </c>
      <c r="Q1011" s="92"/>
      <c r="R1011" s="68"/>
      <c r="S1011" s="92"/>
      <c r="T1011" s="68"/>
      <c r="U1011" s="92"/>
      <c r="V1011" s="68" t="s">
        <v>693</v>
      </c>
      <c r="W1011" s="92"/>
      <c r="X1011" s="17"/>
      <c r="Y1011" s="17"/>
      <c r="Z1011" s="17"/>
      <c r="AA1011" s="17" t="s">
        <v>2486</v>
      </c>
    </row>
    <row r="1012" spans="1:27" ht="60" customHeight="1" x14ac:dyDescent="0.2">
      <c r="A1012" s="20" t="s">
        <v>1502</v>
      </c>
      <c r="B1012" s="41" t="s">
        <v>2158</v>
      </c>
      <c r="C1012" s="79" t="s">
        <v>1504</v>
      </c>
      <c r="D1012" s="5" t="s">
        <v>1504</v>
      </c>
      <c r="E1012" s="15">
        <v>2</v>
      </c>
      <c r="F1012" s="78" t="s">
        <v>205</v>
      </c>
      <c r="G1012" s="126" t="e">
        <f>---TRANSPORT DOCUMENT</f>
        <v>#NAME?</v>
      </c>
      <c r="H1012" s="73" t="s">
        <v>206</v>
      </c>
      <c r="I1012" s="73" t="s">
        <v>2487</v>
      </c>
      <c r="J1012" s="73" t="s">
        <v>696</v>
      </c>
      <c r="K1012" s="87" t="s">
        <v>1128</v>
      </c>
      <c r="L1012" s="87" t="s">
        <v>1128</v>
      </c>
      <c r="M1012" s="83" t="str">
        <f t="shared" si="11"/>
        <v>x. x</v>
      </c>
      <c r="N1012" s="68"/>
      <c r="O1012" s="92"/>
      <c r="P1012" s="68" t="s">
        <v>33</v>
      </c>
      <c r="Q1012" s="92"/>
      <c r="R1012" s="68" t="s">
        <v>146</v>
      </c>
      <c r="S1012" s="92"/>
      <c r="T1012" s="68"/>
      <c r="U1012" s="92"/>
      <c r="V1012" s="68" t="s">
        <v>209</v>
      </c>
      <c r="W1012" s="92"/>
      <c r="X1012" s="17"/>
      <c r="Y1012" s="17"/>
      <c r="Z1012" s="17"/>
      <c r="AA1012" s="17" t="s">
        <v>211</v>
      </c>
    </row>
    <row r="1013" spans="1:27" ht="60" customHeight="1" x14ac:dyDescent="0.2">
      <c r="A1013" s="20" t="s">
        <v>1502</v>
      </c>
      <c r="B1013" s="41" t="s">
        <v>2158</v>
      </c>
      <c r="C1013" s="79" t="s">
        <v>1504</v>
      </c>
      <c r="D1013" s="5" t="s">
        <v>1504</v>
      </c>
      <c r="E1013" s="15">
        <v>2</v>
      </c>
      <c r="F1013" s="78"/>
      <c r="G1013" s="126" t="e">
        <f>---TRANSPORT DOCUMENT</f>
        <v>#NAME?</v>
      </c>
      <c r="H1013" s="73" t="s">
        <v>386</v>
      </c>
      <c r="I1013" s="73" t="s">
        <v>2488</v>
      </c>
      <c r="J1013" s="73" t="s">
        <v>698</v>
      </c>
      <c r="K1013" s="87" t="s">
        <v>1128</v>
      </c>
      <c r="L1013" s="87" t="s">
        <v>1128</v>
      </c>
      <c r="M1013" s="83" t="str">
        <f t="shared" si="11"/>
        <v>x. x</v>
      </c>
      <c r="N1013" s="68"/>
      <c r="O1013" s="92"/>
      <c r="P1013" s="68" t="s">
        <v>33</v>
      </c>
      <c r="Q1013" s="92"/>
      <c r="R1013" s="68" t="s">
        <v>660</v>
      </c>
      <c r="S1013" s="92"/>
      <c r="T1013" s="68"/>
      <c r="U1013" s="92"/>
      <c r="V1013" s="68"/>
      <c r="W1013" s="92"/>
      <c r="X1013" s="17"/>
      <c r="Y1013" s="17"/>
      <c r="Z1013" s="17"/>
      <c r="AA1013" s="17" t="s">
        <v>2489</v>
      </c>
    </row>
    <row r="1014" spans="1:27" ht="60" customHeight="1" x14ac:dyDescent="0.2">
      <c r="A1014" s="20" t="s">
        <v>1502</v>
      </c>
      <c r="B1014" s="41" t="s">
        <v>2158</v>
      </c>
      <c r="C1014" s="79" t="s">
        <v>1504</v>
      </c>
      <c r="D1014" s="5" t="s">
        <v>1504</v>
      </c>
      <c r="E1014" s="15">
        <v>2</v>
      </c>
      <c r="F1014" s="78"/>
      <c r="G1014" s="126" t="e">
        <f>---TRANSPORT DOCUMENT</f>
        <v>#NAME?</v>
      </c>
      <c r="H1014" s="73" t="s">
        <v>180</v>
      </c>
      <c r="I1014" s="73" t="s">
        <v>2490</v>
      </c>
      <c r="J1014" s="73" t="s">
        <v>702</v>
      </c>
      <c r="K1014" s="87" t="s">
        <v>1128</v>
      </c>
      <c r="L1014" s="87" t="s">
        <v>1128</v>
      </c>
      <c r="M1014" s="83" t="str">
        <f t="shared" si="11"/>
        <v>x. x</v>
      </c>
      <c r="N1014" s="68"/>
      <c r="O1014" s="92"/>
      <c r="P1014" s="68" t="s">
        <v>33</v>
      </c>
      <c r="Q1014" s="92"/>
      <c r="R1014" s="68" t="s">
        <v>258</v>
      </c>
      <c r="S1014" s="92"/>
      <c r="T1014" s="68"/>
      <c r="U1014" s="92"/>
      <c r="V1014" s="68" t="s">
        <v>665</v>
      </c>
      <c r="W1014" s="92"/>
      <c r="X1014" s="17"/>
      <c r="Y1014" s="17"/>
      <c r="Z1014" s="17"/>
      <c r="AA1014" s="17" t="s">
        <v>2491</v>
      </c>
    </row>
    <row r="1015" spans="1:27" ht="60" customHeight="1" x14ac:dyDescent="0.2">
      <c r="A1015" s="20" t="s">
        <v>1502</v>
      </c>
      <c r="B1015" s="41" t="s">
        <v>2158</v>
      </c>
      <c r="C1015" s="79" t="s">
        <v>1504</v>
      </c>
      <c r="D1015" s="5" t="s">
        <v>1504</v>
      </c>
      <c r="E1015" s="15">
        <v>2</v>
      </c>
      <c r="F1015" s="78" t="s">
        <v>710</v>
      </c>
      <c r="G1015" s="171" t="e">
        <f>---UCR</f>
        <v>#NAME?</v>
      </c>
      <c r="H1015" s="73"/>
      <c r="I1015" s="73" t="s">
        <v>2492</v>
      </c>
      <c r="J1015" s="73" t="s">
        <v>706</v>
      </c>
      <c r="K1015" s="87" t="s">
        <v>1128</v>
      </c>
      <c r="L1015" s="87" t="s">
        <v>1128</v>
      </c>
      <c r="M1015" s="83" t="str">
        <f t="shared" si="11"/>
        <v>x. x</v>
      </c>
      <c r="N1015" s="68" t="s">
        <v>32</v>
      </c>
      <c r="O1015" s="92"/>
      <c r="P1015" s="68" t="s">
        <v>66</v>
      </c>
      <c r="Q1015" s="92"/>
      <c r="R1015" s="68"/>
      <c r="S1015" s="92"/>
      <c r="T1015" s="68"/>
      <c r="U1015" s="92"/>
      <c r="V1015" s="68" t="s">
        <v>707</v>
      </c>
      <c r="W1015" s="92"/>
      <c r="X1015" s="17"/>
      <c r="Y1015" s="17"/>
      <c r="Z1015" s="17"/>
      <c r="AA1015" s="17" t="s">
        <v>2493</v>
      </c>
    </row>
    <row r="1016" spans="1:27" ht="60" customHeight="1" x14ac:dyDescent="0.2">
      <c r="A1016" s="20" t="s">
        <v>1502</v>
      </c>
      <c r="B1016" s="41" t="s">
        <v>2158</v>
      </c>
      <c r="C1016" s="79" t="s">
        <v>1504</v>
      </c>
      <c r="D1016" s="5" t="s">
        <v>1504</v>
      </c>
      <c r="E1016" s="15">
        <v>2</v>
      </c>
      <c r="F1016" s="78">
        <v>43135</v>
      </c>
      <c r="G1016" s="126" t="e">
        <f>---UCR</f>
        <v>#NAME?</v>
      </c>
      <c r="H1016" s="73" t="s">
        <v>180</v>
      </c>
      <c r="I1016" s="73" t="s">
        <v>2494</v>
      </c>
      <c r="J1016" s="73" t="s">
        <v>712</v>
      </c>
      <c r="K1016" s="87" t="s">
        <v>31</v>
      </c>
      <c r="L1016" s="87" t="s">
        <v>713</v>
      </c>
      <c r="M1016" s="83" t="str">
        <f t="shared" si="11"/>
        <v>MESSAGE - HEADER. Commercial Reference Number</v>
      </c>
      <c r="N1016" s="68"/>
      <c r="O1016" s="92"/>
      <c r="P1016" s="68" t="s">
        <v>33</v>
      </c>
      <c r="Q1016" s="92" t="s">
        <v>66</v>
      </c>
      <c r="R1016" s="68" t="s">
        <v>68</v>
      </c>
      <c r="S1016" s="92" t="s">
        <v>258</v>
      </c>
      <c r="T1016" s="68"/>
      <c r="U1016" s="92"/>
      <c r="V1016" s="68" t="s">
        <v>81</v>
      </c>
      <c r="W1016" s="92" t="s">
        <v>714</v>
      </c>
      <c r="X1016" s="17"/>
      <c r="Y1016" s="17"/>
      <c r="Z1016" s="17"/>
      <c r="AA1016" s="17" t="s">
        <v>2495</v>
      </c>
    </row>
    <row r="1017" spans="1:27" ht="60" customHeight="1" x14ac:dyDescent="0.2">
      <c r="A1017" s="20" t="s">
        <v>1502</v>
      </c>
      <c r="B1017" s="41" t="s">
        <v>2158</v>
      </c>
      <c r="C1017" s="79" t="s">
        <v>1504</v>
      </c>
      <c r="D1017" s="5" t="s">
        <v>1504</v>
      </c>
      <c r="E1017" s="15">
        <v>2</v>
      </c>
      <c r="F1017" s="78"/>
      <c r="G1017" s="171" t="e">
        <f>---HOUSE CONSIGNMENT</f>
        <v>#NAME?</v>
      </c>
      <c r="H1017" s="73"/>
      <c r="I1017" s="73" t="s">
        <v>2496</v>
      </c>
      <c r="J1017" s="73" t="s">
        <v>718</v>
      </c>
      <c r="K1017" s="87" t="s">
        <v>1128</v>
      </c>
      <c r="L1017" s="87" t="s">
        <v>1128</v>
      </c>
      <c r="M1017" s="83" t="str">
        <f t="shared" si="11"/>
        <v>x. x</v>
      </c>
      <c r="N1017" s="68" t="s">
        <v>316</v>
      </c>
      <c r="O1017" s="92"/>
      <c r="P1017" s="68" t="s">
        <v>33</v>
      </c>
      <c r="Q1017" s="92"/>
      <c r="R1017" s="68"/>
      <c r="S1017" s="92"/>
      <c r="T1017" s="68"/>
      <c r="U1017" s="92"/>
      <c r="V1017" s="68" t="s">
        <v>719</v>
      </c>
      <c r="W1017" s="92"/>
      <c r="X1017" s="17"/>
      <c r="Y1017" s="17"/>
      <c r="Z1017" s="17"/>
      <c r="AA1017" s="17" t="s">
        <v>2497</v>
      </c>
    </row>
    <row r="1018" spans="1:27" ht="60" customHeight="1" x14ac:dyDescent="0.2">
      <c r="A1018" s="20" t="s">
        <v>1502</v>
      </c>
      <c r="B1018" s="41" t="s">
        <v>2158</v>
      </c>
      <c r="C1018" s="79" t="s">
        <v>1504</v>
      </c>
      <c r="D1018" s="5" t="s">
        <v>1504</v>
      </c>
      <c r="E1018" s="15">
        <v>2</v>
      </c>
      <c r="F1018" s="78" t="s">
        <v>205</v>
      </c>
      <c r="G1018" s="126" t="e">
        <f>---HOUSE CONSIGNMENT</f>
        <v>#NAME?</v>
      </c>
      <c r="H1018" s="73" t="s">
        <v>206</v>
      </c>
      <c r="I1018" s="73" t="s">
        <v>2498</v>
      </c>
      <c r="J1018" s="73" t="s">
        <v>723</v>
      </c>
      <c r="K1018" s="87" t="s">
        <v>1128</v>
      </c>
      <c r="L1018" s="87" t="s">
        <v>1128</v>
      </c>
      <c r="M1018" s="83" t="str">
        <f t="shared" si="11"/>
        <v>x. x</v>
      </c>
      <c r="N1018" s="68"/>
      <c r="O1018" s="92"/>
      <c r="P1018" s="68" t="s">
        <v>33</v>
      </c>
      <c r="Q1018" s="92"/>
      <c r="R1018" s="68" t="s">
        <v>146</v>
      </c>
      <c r="S1018" s="92"/>
      <c r="T1018" s="68"/>
      <c r="U1018" s="92"/>
      <c r="V1018" s="68" t="s">
        <v>209</v>
      </c>
      <c r="W1018" s="92"/>
      <c r="X1018" s="17"/>
      <c r="Y1018" s="17"/>
      <c r="Z1018" s="17"/>
      <c r="AA1018" s="17" t="s">
        <v>211</v>
      </c>
    </row>
    <row r="1019" spans="1:27" ht="60" customHeight="1" x14ac:dyDescent="0.2">
      <c r="A1019" s="20" t="s">
        <v>1502</v>
      </c>
      <c r="B1019" s="41" t="s">
        <v>2158</v>
      </c>
      <c r="C1019" s="79" t="s">
        <v>1504</v>
      </c>
      <c r="D1019" s="5" t="s">
        <v>1504</v>
      </c>
      <c r="E1019" s="15">
        <v>2</v>
      </c>
      <c r="F1019" s="78" t="s">
        <v>89</v>
      </c>
      <c r="G1019" s="126" t="e">
        <f>---HOUSE CONSIGNMENT</f>
        <v>#NAME?</v>
      </c>
      <c r="H1019" s="73" t="s">
        <v>90</v>
      </c>
      <c r="I1019" s="73" t="s">
        <v>2499</v>
      </c>
      <c r="J1019" s="73" t="s">
        <v>725</v>
      </c>
      <c r="K1019" s="87"/>
      <c r="L1019" s="87"/>
      <c r="M1019" s="83" t="str">
        <f t="shared" si="11"/>
        <v xml:space="preserve">. </v>
      </c>
      <c r="N1019" s="68"/>
      <c r="O1019" s="92"/>
      <c r="P1019" s="68" t="s">
        <v>66</v>
      </c>
      <c r="Q1019" s="92"/>
      <c r="R1019" s="68" t="s">
        <v>94</v>
      </c>
      <c r="S1019" s="92"/>
      <c r="T1019" s="68" t="s">
        <v>95</v>
      </c>
      <c r="U1019" s="92"/>
      <c r="V1019" s="68" t="s">
        <v>726</v>
      </c>
      <c r="W1019" s="92"/>
      <c r="X1019" s="17"/>
      <c r="Y1019" s="17"/>
      <c r="Z1019" s="17"/>
      <c r="AA1019" s="17" t="s">
        <v>728</v>
      </c>
    </row>
    <row r="1020" spans="1:27" ht="60" customHeight="1" x14ac:dyDescent="0.2">
      <c r="A1020" s="20" t="s">
        <v>1502</v>
      </c>
      <c r="B1020" s="41" t="s">
        <v>2158</v>
      </c>
      <c r="C1020" s="79" t="s">
        <v>1504</v>
      </c>
      <c r="D1020" s="5" t="s">
        <v>1504</v>
      </c>
      <c r="E1020" s="15">
        <v>2</v>
      </c>
      <c r="F1020" s="78" t="s">
        <v>729</v>
      </c>
      <c r="G1020" s="126" t="e">
        <f>---HOUSE CONSIGNMENT</f>
        <v>#NAME?</v>
      </c>
      <c r="H1020" s="73" t="s">
        <v>730</v>
      </c>
      <c r="I1020" s="73" t="s">
        <v>2500</v>
      </c>
      <c r="J1020" s="73" t="s">
        <v>732</v>
      </c>
      <c r="K1020" s="87" t="s">
        <v>31</v>
      </c>
      <c r="L1020" s="87" t="s">
        <v>162</v>
      </c>
      <c r="M1020" s="83" t="str">
        <f t="shared" si="11"/>
        <v>MESSAGE - HEADER. Total gross mass</v>
      </c>
      <c r="N1020" s="68"/>
      <c r="O1020" s="92"/>
      <c r="P1020" s="68" t="s">
        <v>33</v>
      </c>
      <c r="Q1020" s="92" t="s">
        <v>33</v>
      </c>
      <c r="R1020" s="68" t="s">
        <v>166</v>
      </c>
      <c r="S1020" s="92" t="s">
        <v>167</v>
      </c>
      <c r="T1020" s="68"/>
      <c r="U1020" s="92"/>
      <c r="V1020" s="68" t="s">
        <v>733</v>
      </c>
      <c r="W1020" s="92"/>
      <c r="X1020" s="17"/>
      <c r="Y1020" s="17"/>
      <c r="Z1020" s="17"/>
      <c r="AA1020" s="17" t="s">
        <v>2501</v>
      </c>
    </row>
    <row r="1021" spans="1:27" ht="60" customHeight="1" x14ac:dyDescent="0.2">
      <c r="A1021" s="20" t="s">
        <v>1502</v>
      </c>
      <c r="B1021" s="41" t="s">
        <v>2158</v>
      </c>
      <c r="C1021" s="79" t="s">
        <v>1504</v>
      </c>
      <c r="D1021" s="5" t="s">
        <v>1504</v>
      </c>
      <c r="E1021" s="15">
        <v>3</v>
      </c>
      <c r="F1021" s="78" t="s">
        <v>397</v>
      </c>
      <c r="G1021" s="171" t="e">
        <f>------CONSIGNOR</f>
        <v>#NAME?</v>
      </c>
      <c r="H1021" s="73"/>
      <c r="I1021" s="73" t="s">
        <v>2502</v>
      </c>
      <c r="J1021" s="73" t="s">
        <v>400</v>
      </c>
      <c r="K1021" s="87" t="s">
        <v>401</v>
      </c>
      <c r="L1021" s="87"/>
      <c r="M1021" s="83" t="str">
        <f t="shared" si="11"/>
        <v xml:space="preserve">MESSAGE - (CONSIGNOR) TRADER. </v>
      </c>
      <c r="N1021" s="68" t="s">
        <v>32</v>
      </c>
      <c r="O1021" s="92" t="s">
        <v>32</v>
      </c>
      <c r="P1021" s="68" t="s">
        <v>66</v>
      </c>
      <c r="Q1021" s="92" t="s">
        <v>2503</v>
      </c>
      <c r="R1021" s="68"/>
      <c r="S1021" s="92"/>
      <c r="T1021" s="68"/>
      <c r="U1021" s="92"/>
      <c r="V1021" s="68" t="s">
        <v>739</v>
      </c>
      <c r="W1021" s="92"/>
      <c r="X1021" s="17"/>
      <c r="Y1021" s="17"/>
      <c r="Z1021" s="17"/>
      <c r="AA1021" s="17" t="s">
        <v>2504</v>
      </c>
    </row>
    <row r="1022" spans="1:27" ht="60" customHeight="1" x14ac:dyDescent="0.2">
      <c r="A1022" s="20" t="s">
        <v>1502</v>
      </c>
      <c r="B1022" s="41" t="s">
        <v>2158</v>
      </c>
      <c r="C1022" s="79" t="s">
        <v>1504</v>
      </c>
      <c r="D1022" s="5" t="s">
        <v>1504</v>
      </c>
      <c r="E1022" s="15">
        <v>3</v>
      </c>
      <c r="F1022" s="78" t="s">
        <v>407</v>
      </c>
      <c r="G1022" s="126" t="e">
        <f>------CONSIGNOR</f>
        <v>#NAME?</v>
      </c>
      <c r="H1022" s="73" t="s">
        <v>240</v>
      </c>
      <c r="I1022" s="73" t="s">
        <v>2505</v>
      </c>
      <c r="J1022" s="73" t="s">
        <v>409</v>
      </c>
      <c r="K1022" s="87" t="s">
        <v>401</v>
      </c>
      <c r="L1022" s="87" t="s">
        <v>243</v>
      </c>
      <c r="M1022" s="83" t="str">
        <f t="shared" si="11"/>
        <v>MESSAGE - (CONSIGNOR) TRADER. TIN</v>
      </c>
      <c r="N1022" s="68"/>
      <c r="O1022" s="92"/>
      <c r="P1022" s="68" t="s">
        <v>103</v>
      </c>
      <c r="Q1022" s="92" t="s">
        <v>103</v>
      </c>
      <c r="R1022" s="68" t="s">
        <v>244</v>
      </c>
      <c r="S1022" s="92" t="s">
        <v>244</v>
      </c>
      <c r="T1022" s="68"/>
      <c r="U1022" s="92"/>
      <c r="V1022" s="68" t="s">
        <v>1525</v>
      </c>
      <c r="W1022" s="92"/>
      <c r="X1022" s="17"/>
      <c r="Y1022" s="17"/>
      <c r="Z1022" s="17"/>
      <c r="AA1022" s="17" t="s">
        <v>743</v>
      </c>
    </row>
    <row r="1023" spans="1:27" ht="60" customHeight="1" x14ac:dyDescent="0.2">
      <c r="A1023" s="20" t="s">
        <v>1502</v>
      </c>
      <c r="B1023" s="41" t="s">
        <v>2158</v>
      </c>
      <c r="C1023" s="79" t="s">
        <v>1504</v>
      </c>
      <c r="D1023" s="5" t="s">
        <v>1504</v>
      </c>
      <c r="E1023" s="15">
        <v>3</v>
      </c>
      <c r="F1023" s="78" t="s">
        <v>397</v>
      </c>
      <c r="G1023" s="126" t="e">
        <f>------CONSIGNOR</f>
        <v>#NAME?</v>
      </c>
      <c r="H1023" s="73" t="s">
        <v>255</v>
      </c>
      <c r="I1023" s="73" t="s">
        <v>2506</v>
      </c>
      <c r="J1023" s="73" t="s">
        <v>412</v>
      </c>
      <c r="K1023" s="87" t="s">
        <v>401</v>
      </c>
      <c r="L1023" s="87" t="s">
        <v>255</v>
      </c>
      <c r="M1023" s="83" t="str">
        <f t="shared" si="11"/>
        <v>MESSAGE - (CONSIGNOR) TRADER. Name</v>
      </c>
      <c r="N1023" s="68"/>
      <c r="O1023" s="92"/>
      <c r="P1023" s="68" t="s">
        <v>66</v>
      </c>
      <c r="Q1023" s="92" t="s">
        <v>33</v>
      </c>
      <c r="R1023" s="68" t="s">
        <v>258</v>
      </c>
      <c r="S1023" s="92" t="s">
        <v>68</v>
      </c>
      <c r="T1023" s="68"/>
      <c r="U1023" s="92"/>
      <c r="V1023" s="68" t="s">
        <v>2223</v>
      </c>
      <c r="W1023" s="92"/>
      <c r="X1023" s="17"/>
      <c r="Y1023" s="17"/>
      <c r="Z1023" s="17"/>
      <c r="AA1023" s="17" t="s">
        <v>2507</v>
      </c>
    </row>
    <row r="1024" spans="1:27" ht="60" customHeight="1" x14ac:dyDescent="0.2">
      <c r="A1024" s="20" t="s">
        <v>1502</v>
      </c>
      <c r="B1024" s="41" t="s">
        <v>2158</v>
      </c>
      <c r="C1024" s="79" t="s">
        <v>1504</v>
      </c>
      <c r="D1024" s="5" t="s">
        <v>1504</v>
      </c>
      <c r="E1024" s="15">
        <v>4</v>
      </c>
      <c r="F1024" s="78"/>
      <c r="G1024" s="171" t="e">
        <f>---------ADDRESS</f>
        <v>#NAME?</v>
      </c>
      <c r="H1024" s="73"/>
      <c r="I1024" s="73" t="s">
        <v>2508</v>
      </c>
      <c r="J1024" s="73" t="s">
        <v>263</v>
      </c>
      <c r="K1024" s="87" t="s">
        <v>1128</v>
      </c>
      <c r="L1024" s="87" t="s">
        <v>1128</v>
      </c>
      <c r="M1024" s="83" t="str">
        <f t="shared" si="11"/>
        <v>x. x</v>
      </c>
      <c r="N1024" s="68" t="s">
        <v>32</v>
      </c>
      <c r="O1024" s="92"/>
      <c r="P1024" s="68" t="s">
        <v>66</v>
      </c>
      <c r="Q1024" s="92"/>
      <c r="R1024" s="68"/>
      <c r="S1024" s="92"/>
      <c r="T1024" s="68"/>
      <c r="U1024" s="92"/>
      <c r="V1024" s="68" t="s">
        <v>1531</v>
      </c>
      <c r="W1024" s="92"/>
      <c r="X1024" s="17"/>
      <c r="Y1024" s="17"/>
      <c r="Z1024" s="17"/>
      <c r="AA1024" s="17" t="s">
        <v>2509</v>
      </c>
    </row>
    <row r="1025" spans="1:27" ht="60" customHeight="1" x14ac:dyDescent="0.2">
      <c r="A1025" s="20" t="s">
        <v>1502</v>
      </c>
      <c r="B1025" s="41" t="s">
        <v>2158</v>
      </c>
      <c r="C1025" s="79" t="s">
        <v>1504</v>
      </c>
      <c r="D1025" s="5" t="s">
        <v>1504</v>
      </c>
      <c r="E1025" s="15">
        <v>4</v>
      </c>
      <c r="F1025" s="78" t="s">
        <v>397</v>
      </c>
      <c r="G1025" s="126" t="e">
        <f>---------ADDRESS</f>
        <v>#NAME?</v>
      </c>
      <c r="H1025" s="73" t="s">
        <v>265</v>
      </c>
      <c r="I1025" s="73" t="s">
        <v>2510</v>
      </c>
      <c r="J1025" s="73" t="s">
        <v>267</v>
      </c>
      <c r="K1025" s="87" t="s">
        <v>401</v>
      </c>
      <c r="L1025" s="87" t="s">
        <v>265</v>
      </c>
      <c r="M1025" s="83" t="str">
        <f t="shared" si="11"/>
        <v>MESSAGE - (CONSIGNOR) TRADER. Street and number</v>
      </c>
      <c r="N1025" s="68"/>
      <c r="O1025" s="92"/>
      <c r="P1025" s="68" t="s">
        <v>33</v>
      </c>
      <c r="Q1025" s="92" t="s">
        <v>33</v>
      </c>
      <c r="R1025" s="68" t="s">
        <v>258</v>
      </c>
      <c r="S1025" s="92" t="s">
        <v>68</v>
      </c>
      <c r="T1025" s="68"/>
      <c r="U1025" s="92"/>
      <c r="V1025" s="68" t="s">
        <v>259</v>
      </c>
      <c r="W1025" s="92"/>
      <c r="X1025" s="17"/>
      <c r="Y1025" s="17"/>
      <c r="Z1025" s="17"/>
      <c r="AA1025" s="17"/>
    </row>
    <row r="1026" spans="1:27" ht="60" customHeight="1" x14ac:dyDescent="0.2">
      <c r="A1026" s="20" t="s">
        <v>1502</v>
      </c>
      <c r="B1026" s="41" t="s">
        <v>2158</v>
      </c>
      <c r="C1026" s="79" t="s">
        <v>1504</v>
      </c>
      <c r="D1026" s="5" t="s">
        <v>1504</v>
      </c>
      <c r="E1026" s="15">
        <v>4</v>
      </c>
      <c r="F1026" s="78" t="s">
        <v>397</v>
      </c>
      <c r="G1026" s="126" t="e">
        <f>---------ADDRESS</f>
        <v>#NAME?</v>
      </c>
      <c r="H1026" s="73" t="s">
        <v>269</v>
      </c>
      <c r="I1026" s="73" t="s">
        <v>2511</v>
      </c>
      <c r="J1026" s="73" t="s">
        <v>271</v>
      </c>
      <c r="K1026" s="87" t="s">
        <v>401</v>
      </c>
      <c r="L1026" s="87" t="s">
        <v>862</v>
      </c>
      <c r="M1026" s="83" t="str">
        <f t="shared" si="11"/>
        <v>MESSAGE - (CONSIGNOR) TRADER. Postal code</v>
      </c>
      <c r="N1026" s="68"/>
      <c r="O1026" s="92"/>
      <c r="P1026" s="68" t="s">
        <v>66</v>
      </c>
      <c r="Q1026" s="92" t="s">
        <v>33</v>
      </c>
      <c r="R1026" s="68" t="s">
        <v>244</v>
      </c>
      <c r="S1026" s="92" t="s">
        <v>54</v>
      </c>
      <c r="T1026" s="68"/>
      <c r="U1026" s="92"/>
      <c r="V1026" s="68" t="s">
        <v>273</v>
      </c>
      <c r="W1026" s="92"/>
      <c r="X1026" s="17"/>
      <c r="Y1026" s="17"/>
      <c r="Z1026" s="17"/>
      <c r="AA1026" s="17" t="s">
        <v>2512</v>
      </c>
    </row>
    <row r="1027" spans="1:27" ht="60" customHeight="1" x14ac:dyDescent="0.2">
      <c r="A1027" s="20" t="s">
        <v>1502</v>
      </c>
      <c r="B1027" s="41" t="s">
        <v>2158</v>
      </c>
      <c r="C1027" s="79" t="s">
        <v>1504</v>
      </c>
      <c r="D1027" s="5" t="s">
        <v>1504</v>
      </c>
      <c r="E1027" s="15">
        <v>4</v>
      </c>
      <c r="F1027" s="78" t="s">
        <v>397</v>
      </c>
      <c r="G1027" s="126" t="e">
        <f>---------ADDRESS</f>
        <v>#NAME?</v>
      </c>
      <c r="H1027" s="73" t="s">
        <v>276</v>
      </c>
      <c r="I1027" s="73" t="s">
        <v>2513</v>
      </c>
      <c r="J1027" s="73" t="s">
        <v>278</v>
      </c>
      <c r="K1027" s="87" t="s">
        <v>401</v>
      </c>
      <c r="L1027" s="87" t="s">
        <v>276</v>
      </c>
      <c r="M1027" s="83" t="str">
        <f t="shared" si="11"/>
        <v>MESSAGE - (CONSIGNOR) TRADER. City</v>
      </c>
      <c r="N1027" s="68"/>
      <c r="O1027" s="92"/>
      <c r="P1027" s="68" t="s">
        <v>33</v>
      </c>
      <c r="Q1027" s="92" t="s">
        <v>33</v>
      </c>
      <c r="R1027" s="68" t="s">
        <v>68</v>
      </c>
      <c r="S1027" s="92" t="s">
        <v>68</v>
      </c>
      <c r="T1027" s="68"/>
      <c r="U1027" s="92"/>
      <c r="V1027" s="68"/>
      <c r="W1027" s="92"/>
      <c r="X1027" s="17"/>
      <c r="Y1027" s="17"/>
      <c r="Z1027" s="17"/>
      <c r="AA1027" s="17"/>
    </row>
    <row r="1028" spans="1:27" ht="60" customHeight="1" x14ac:dyDescent="0.2">
      <c r="A1028" s="20" t="s">
        <v>1502</v>
      </c>
      <c r="B1028" s="41" t="s">
        <v>2158</v>
      </c>
      <c r="C1028" s="79" t="s">
        <v>1504</v>
      </c>
      <c r="D1028" s="5" t="s">
        <v>1504</v>
      </c>
      <c r="E1028" s="15">
        <v>4</v>
      </c>
      <c r="F1028" s="78" t="s">
        <v>397</v>
      </c>
      <c r="G1028" s="126" t="e">
        <f>---------ADDRESS</f>
        <v>#NAME?</v>
      </c>
      <c r="H1028" s="73" t="s">
        <v>279</v>
      </c>
      <c r="I1028" s="73" t="s">
        <v>2514</v>
      </c>
      <c r="J1028" s="73" t="s">
        <v>281</v>
      </c>
      <c r="K1028" s="87" t="s">
        <v>401</v>
      </c>
      <c r="L1028" s="87" t="s">
        <v>282</v>
      </c>
      <c r="M1028" s="83" t="str">
        <f t="shared" si="11"/>
        <v>MESSAGE - (CONSIGNOR) TRADER. Country code</v>
      </c>
      <c r="N1028" s="68"/>
      <c r="O1028" s="92"/>
      <c r="P1028" s="68" t="s">
        <v>33</v>
      </c>
      <c r="Q1028" s="92" t="s">
        <v>33</v>
      </c>
      <c r="R1028" s="68" t="s">
        <v>94</v>
      </c>
      <c r="S1028" s="92" t="s">
        <v>94</v>
      </c>
      <c r="T1028" s="68" t="s">
        <v>95</v>
      </c>
      <c r="U1028" s="92" t="s">
        <v>95</v>
      </c>
      <c r="V1028" s="68"/>
      <c r="W1028" s="92"/>
      <c r="X1028" s="17"/>
      <c r="Y1028" s="17"/>
      <c r="Z1028" s="17"/>
      <c r="AA1028" s="17"/>
    </row>
    <row r="1029" spans="1:27" ht="60" customHeight="1" x14ac:dyDescent="0.2">
      <c r="A1029" s="20" t="s">
        <v>1502</v>
      </c>
      <c r="B1029" s="41" t="s">
        <v>2158</v>
      </c>
      <c r="C1029" s="79" t="s">
        <v>1504</v>
      </c>
      <c r="D1029" s="5" t="s">
        <v>1504</v>
      </c>
      <c r="E1029" s="15">
        <v>3</v>
      </c>
      <c r="F1029" s="78" t="s">
        <v>419</v>
      </c>
      <c r="G1029" s="171" t="e">
        <f>------CONSIGNEE</f>
        <v>#NAME?</v>
      </c>
      <c r="H1029" s="73"/>
      <c r="I1029" s="73" t="s">
        <v>2515</v>
      </c>
      <c r="J1029" s="73" t="s">
        <v>422</v>
      </c>
      <c r="K1029" s="87" t="s">
        <v>2516</v>
      </c>
      <c r="L1029" s="87"/>
      <c r="M1029" s="83" t="str">
        <f t="shared" si="11"/>
        <v xml:space="preserve">MESSAGE -(CONSIGNEE) TRADER. </v>
      </c>
      <c r="N1029" s="68" t="s">
        <v>32</v>
      </c>
      <c r="O1029" s="92"/>
      <c r="P1029" s="68" t="s">
        <v>66</v>
      </c>
      <c r="Q1029" s="92"/>
      <c r="R1029" s="68"/>
      <c r="S1029" s="92"/>
      <c r="T1029" s="68"/>
      <c r="U1029" s="92"/>
      <c r="V1029" s="68" t="s">
        <v>753</v>
      </c>
      <c r="W1029" s="92"/>
      <c r="X1029" s="17"/>
      <c r="Y1029" s="17"/>
      <c r="Z1029" s="17"/>
      <c r="AA1029" s="17" t="s">
        <v>2517</v>
      </c>
    </row>
    <row r="1030" spans="1:27" ht="60" customHeight="1" x14ac:dyDescent="0.2">
      <c r="A1030" s="20" t="s">
        <v>1502</v>
      </c>
      <c r="B1030" s="41" t="s">
        <v>2158</v>
      </c>
      <c r="C1030" s="79" t="s">
        <v>1504</v>
      </c>
      <c r="D1030" s="5" t="s">
        <v>1504</v>
      </c>
      <c r="E1030" s="15">
        <v>3</v>
      </c>
      <c r="F1030" s="78" t="s">
        <v>427</v>
      </c>
      <c r="G1030" s="126" t="e">
        <f>------CONSIGNEE</f>
        <v>#NAME?</v>
      </c>
      <c r="H1030" s="73" t="s">
        <v>240</v>
      </c>
      <c r="I1030" s="73" t="s">
        <v>2518</v>
      </c>
      <c r="J1030" s="73" t="s">
        <v>429</v>
      </c>
      <c r="K1030" s="87" t="s">
        <v>2516</v>
      </c>
      <c r="L1030" s="87" t="s">
        <v>243</v>
      </c>
      <c r="M1030" s="83" t="str">
        <f t="shared" si="11"/>
        <v>MESSAGE -(CONSIGNEE) TRADER. TIN</v>
      </c>
      <c r="N1030" s="68"/>
      <c r="O1030" s="92"/>
      <c r="P1030" s="68" t="s">
        <v>33</v>
      </c>
      <c r="Q1030" s="92"/>
      <c r="R1030" s="68" t="s">
        <v>244</v>
      </c>
      <c r="S1030" s="92"/>
      <c r="T1030" s="68"/>
      <c r="U1030" s="92"/>
      <c r="V1030" s="68" t="s">
        <v>1525</v>
      </c>
      <c r="W1030" s="92"/>
      <c r="X1030" s="17"/>
      <c r="Y1030" s="17"/>
      <c r="Z1030" s="17"/>
      <c r="AA1030" s="17" t="s">
        <v>2519</v>
      </c>
    </row>
    <row r="1031" spans="1:27" ht="60" customHeight="1" x14ac:dyDescent="0.2">
      <c r="A1031" s="20" t="s">
        <v>1502</v>
      </c>
      <c r="B1031" s="41" t="s">
        <v>2158</v>
      </c>
      <c r="C1031" s="79" t="s">
        <v>1504</v>
      </c>
      <c r="D1031" s="5" t="s">
        <v>1504</v>
      </c>
      <c r="E1031" s="15">
        <v>3</v>
      </c>
      <c r="F1031" s="78" t="s">
        <v>419</v>
      </c>
      <c r="G1031" s="126" t="e">
        <f>------CONSIGNEE</f>
        <v>#NAME?</v>
      </c>
      <c r="H1031" s="73" t="s">
        <v>255</v>
      </c>
      <c r="I1031" s="73" t="s">
        <v>2520</v>
      </c>
      <c r="J1031" s="73" t="s">
        <v>433</v>
      </c>
      <c r="K1031" s="87" t="s">
        <v>2516</v>
      </c>
      <c r="L1031" s="87" t="s">
        <v>255</v>
      </c>
      <c r="M1031" s="83" t="str">
        <f t="shared" si="11"/>
        <v>MESSAGE -(CONSIGNEE) TRADER. Name</v>
      </c>
      <c r="N1031" s="68"/>
      <c r="O1031" s="92"/>
      <c r="P1031" s="68" t="s">
        <v>66</v>
      </c>
      <c r="Q1031" s="92"/>
      <c r="R1031" s="68" t="s">
        <v>258</v>
      </c>
      <c r="S1031" s="92"/>
      <c r="T1031" s="68"/>
      <c r="U1031" s="92"/>
      <c r="V1031" s="68" t="s">
        <v>2223</v>
      </c>
      <c r="W1031" s="92"/>
      <c r="X1031" s="17"/>
      <c r="Y1031" s="17"/>
      <c r="Z1031" s="17"/>
      <c r="AA1031" s="17" t="s">
        <v>2507</v>
      </c>
    </row>
    <row r="1032" spans="1:27" ht="60" customHeight="1" x14ac:dyDescent="0.2">
      <c r="A1032" s="20" t="s">
        <v>1502</v>
      </c>
      <c r="B1032" s="41" t="s">
        <v>2158</v>
      </c>
      <c r="C1032" s="79" t="s">
        <v>1504</v>
      </c>
      <c r="D1032" s="5" t="s">
        <v>1504</v>
      </c>
      <c r="E1032" s="15">
        <v>4</v>
      </c>
      <c r="F1032" s="78" t="s">
        <v>419</v>
      </c>
      <c r="G1032" s="171" t="e">
        <f>---------ADDRESS</f>
        <v>#NAME?</v>
      </c>
      <c r="H1032" s="73"/>
      <c r="I1032" s="73" t="s">
        <v>2521</v>
      </c>
      <c r="J1032" s="73" t="s">
        <v>263</v>
      </c>
      <c r="K1032" s="87" t="s">
        <v>1128</v>
      </c>
      <c r="L1032" s="87" t="s">
        <v>1128</v>
      </c>
      <c r="M1032" s="83" t="str">
        <f t="shared" si="11"/>
        <v>x. x</v>
      </c>
      <c r="N1032" s="68" t="s">
        <v>32</v>
      </c>
      <c r="O1032" s="92"/>
      <c r="P1032" s="68" t="s">
        <v>66</v>
      </c>
      <c r="Q1032" s="92"/>
      <c r="R1032" s="68"/>
      <c r="S1032" s="92"/>
      <c r="T1032" s="68"/>
      <c r="U1032" s="92"/>
      <c r="V1032" s="68" t="s">
        <v>1531</v>
      </c>
      <c r="W1032" s="92"/>
      <c r="X1032" s="17"/>
      <c r="Y1032" s="17"/>
      <c r="Z1032" s="17"/>
      <c r="AA1032" s="17" t="s">
        <v>2225</v>
      </c>
    </row>
    <row r="1033" spans="1:27" ht="60" customHeight="1" x14ac:dyDescent="0.2">
      <c r="A1033" s="20" t="s">
        <v>1502</v>
      </c>
      <c r="B1033" s="41" t="s">
        <v>2158</v>
      </c>
      <c r="C1033" s="79" t="s">
        <v>1504</v>
      </c>
      <c r="D1033" s="5" t="s">
        <v>1504</v>
      </c>
      <c r="E1033" s="15">
        <v>4</v>
      </c>
      <c r="F1033" s="78" t="s">
        <v>419</v>
      </c>
      <c r="G1033" s="126" t="e">
        <f>---------ADDRESS</f>
        <v>#NAME?</v>
      </c>
      <c r="H1033" s="73" t="s">
        <v>265</v>
      </c>
      <c r="I1033" s="73" t="s">
        <v>2522</v>
      </c>
      <c r="J1033" s="73" t="s">
        <v>267</v>
      </c>
      <c r="K1033" s="87" t="s">
        <v>2516</v>
      </c>
      <c r="L1033" s="87" t="s">
        <v>265</v>
      </c>
      <c r="M1033" s="83" t="str">
        <f t="shared" si="11"/>
        <v>MESSAGE -(CONSIGNEE) TRADER. Street and number</v>
      </c>
      <c r="N1033" s="68"/>
      <c r="O1033" s="92"/>
      <c r="P1033" s="68" t="s">
        <v>33</v>
      </c>
      <c r="Q1033" s="92"/>
      <c r="R1033" s="68" t="s">
        <v>258</v>
      </c>
      <c r="S1033" s="92"/>
      <c r="T1033" s="68"/>
      <c r="U1033" s="92"/>
      <c r="V1033" s="68" t="s">
        <v>259</v>
      </c>
      <c r="W1033" s="92"/>
      <c r="X1033" s="17"/>
      <c r="Y1033" s="17"/>
      <c r="Z1033" s="17"/>
      <c r="AA1033" s="17"/>
    </row>
    <row r="1034" spans="1:27" ht="60" customHeight="1" x14ac:dyDescent="0.2">
      <c r="A1034" s="20" t="s">
        <v>1502</v>
      </c>
      <c r="B1034" s="41" t="s">
        <v>2158</v>
      </c>
      <c r="C1034" s="79" t="s">
        <v>1504</v>
      </c>
      <c r="D1034" s="5" t="s">
        <v>1504</v>
      </c>
      <c r="E1034" s="15">
        <v>4</v>
      </c>
      <c r="F1034" s="78" t="s">
        <v>419</v>
      </c>
      <c r="G1034" s="126" t="e">
        <f>---------ADDRESS</f>
        <v>#NAME?</v>
      </c>
      <c r="H1034" s="73" t="s">
        <v>269</v>
      </c>
      <c r="I1034" s="73" t="s">
        <v>2523</v>
      </c>
      <c r="J1034" s="73" t="s">
        <v>271</v>
      </c>
      <c r="K1034" s="87" t="s">
        <v>2516</v>
      </c>
      <c r="L1034" s="87" t="s">
        <v>862</v>
      </c>
      <c r="M1034" s="83" t="str">
        <f t="shared" si="11"/>
        <v>MESSAGE -(CONSIGNEE) TRADER. Postal code</v>
      </c>
      <c r="N1034" s="68"/>
      <c r="O1034" s="92"/>
      <c r="P1034" s="68" t="s">
        <v>66</v>
      </c>
      <c r="Q1034" s="92"/>
      <c r="R1034" s="68" t="s">
        <v>244</v>
      </c>
      <c r="S1034" s="92"/>
      <c r="T1034" s="68"/>
      <c r="U1034" s="92"/>
      <c r="V1034" s="68" t="s">
        <v>273</v>
      </c>
      <c r="W1034" s="92"/>
      <c r="X1034" s="17"/>
      <c r="Y1034" s="17"/>
      <c r="Z1034" s="17"/>
      <c r="AA1034" s="17" t="s">
        <v>2524</v>
      </c>
    </row>
    <row r="1035" spans="1:27" ht="60" customHeight="1" x14ac:dyDescent="0.2">
      <c r="A1035" s="20" t="s">
        <v>1502</v>
      </c>
      <c r="B1035" s="41" t="s">
        <v>2158</v>
      </c>
      <c r="C1035" s="79" t="s">
        <v>1504</v>
      </c>
      <c r="D1035" s="5" t="s">
        <v>1504</v>
      </c>
      <c r="E1035" s="15">
        <v>4</v>
      </c>
      <c r="F1035" s="78" t="s">
        <v>419</v>
      </c>
      <c r="G1035" s="126" t="e">
        <f>---------ADDRESS</f>
        <v>#NAME?</v>
      </c>
      <c r="H1035" s="73" t="s">
        <v>276</v>
      </c>
      <c r="I1035" s="73" t="s">
        <v>2525</v>
      </c>
      <c r="J1035" s="73" t="s">
        <v>278</v>
      </c>
      <c r="K1035" s="87" t="s">
        <v>2516</v>
      </c>
      <c r="L1035" s="87" t="s">
        <v>276</v>
      </c>
      <c r="M1035" s="83" t="str">
        <f t="shared" si="11"/>
        <v>MESSAGE -(CONSIGNEE) TRADER. City</v>
      </c>
      <c r="N1035" s="68"/>
      <c r="O1035" s="92"/>
      <c r="P1035" s="68" t="s">
        <v>33</v>
      </c>
      <c r="Q1035" s="92"/>
      <c r="R1035" s="68" t="s">
        <v>68</v>
      </c>
      <c r="S1035" s="92"/>
      <c r="T1035" s="68"/>
      <c r="U1035" s="92"/>
      <c r="V1035" s="68"/>
      <c r="W1035" s="92"/>
      <c r="X1035" s="17"/>
      <c r="Y1035" s="17"/>
      <c r="Z1035" s="17"/>
      <c r="AA1035" s="17"/>
    </row>
    <row r="1036" spans="1:27" ht="60" customHeight="1" x14ac:dyDescent="0.2">
      <c r="A1036" s="20" t="s">
        <v>1502</v>
      </c>
      <c r="B1036" s="41" t="s">
        <v>2158</v>
      </c>
      <c r="C1036" s="79" t="s">
        <v>1504</v>
      </c>
      <c r="D1036" s="5" t="s">
        <v>1504</v>
      </c>
      <c r="E1036" s="15">
        <v>4</v>
      </c>
      <c r="F1036" s="78" t="s">
        <v>419</v>
      </c>
      <c r="G1036" s="126" t="e">
        <f>---------ADDRESS</f>
        <v>#NAME?</v>
      </c>
      <c r="H1036" s="73" t="s">
        <v>279</v>
      </c>
      <c r="I1036" s="73" t="s">
        <v>2526</v>
      </c>
      <c r="J1036" s="73" t="s">
        <v>281</v>
      </c>
      <c r="K1036" s="87" t="s">
        <v>2516</v>
      </c>
      <c r="L1036" s="87" t="s">
        <v>282</v>
      </c>
      <c r="M1036" s="83" t="str">
        <f t="shared" si="11"/>
        <v>MESSAGE -(CONSIGNEE) TRADER. Country code</v>
      </c>
      <c r="N1036" s="68"/>
      <c r="O1036" s="92"/>
      <c r="P1036" s="68" t="s">
        <v>33</v>
      </c>
      <c r="Q1036" s="92"/>
      <c r="R1036" s="68" t="s">
        <v>94</v>
      </c>
      <c r="S1036" s="92"/>
      <c r="T1036" s="68" t="s">
        <v>95</v>
      </c>
      <c r="U1036" s="92"/>
      <c r="V1036" s="68"/>
      <c r="W1036" s="92"/>
      <c r="X1036" s="17"/>
      <c r="Y1036" s="17"/>
      <c r="Z1036" s="17"/>
      <c r="AA1036" s="17"/>
    </row>
    <row r="1037" spans="1:27" ht="60" customHeight="1" x14ac:dyDescent="0.2">
      <c r="A1037" s="20" t="s">
        <v>1502</v>
      </c>
      <c r="B1037" s="41" t="s">
        <v>2158</v>
      </c>
      <c r="C1037" s="79" t="s">
        <v>1504</v>
      </c>
      <c r="D1037" s="5" t="s">
        <v>1504</v>
      </c>
      <c r="E1037" s="15">
        <v>3</v>
      </c>
      <c r="F1037" s="78" t="s">
        <v>440</v>
      </c>
      <c r="G1037" s="171" t="e">
        <f>------ADDITIONAL SUPPLY CHAIN ACTOR</f>
        <v>#NAME?</v>
      </c>
      <c r="H1037" s="73"/>
      <c r="I1037" s="73" t="s">
        <v>2527</v>
      </c>
      <c r="J1037" s="73" t="s">
        <v>443</v>
      </c>
      <c r="K1037" s="87" t="s">
        <v>1128</v>
      </c>
      <c r="L1037" s="87" t="s">
        <v>1128</v>
      </c>
      <c r="M1037" s="83" t="str">
        <f t="shared" si="11"/>
        <v>x. x</v>
      </c>
      <c r="N1037" s="68" t="s">
        <v>444</v>
      </c>
      <c r="O1037" s="92"/>
      <c r="P1037" s="68" t="s">
        <v>66</v>
      </c>
      <c r="Q1037" s="92"/>
      <c r="R1037" s="68"/>
      <c r="S1037" s="92"/>
      <c r="T1037" s="68"/>
      <c r="U1037" s="92"/>
      <c r="V1037" s="68" t="s">
        <v>767</v>
      </c>
      <c r="W1037" s="92"/>
      <c r="X1037" s="17"/>
      <c r="Y1037" s="17"/>
      <c r="Z1037" s="17"/>
      <c r="AA1037" s="17" t="s">
        <v>2528</v>
      </c>
    </row>
    <row r="1038" spans="1:27" ht="60" customHeight="1" x14ac:dyDescent="0.2">
      <c r="A1038" s="20" t="s">
        <v>1502</v>
      </c>
      <c r="B1038" s="41" t="s">
        <v>2158</v>
      </c>
      <c r="C1038" s="79" t="s">
        <v>1504</v>
      </c>
      <c r="D1038" s="5" t="s">
        <v>1504</v>
      </c>
      <c r="E1038" s="15">
        <v>3</v>
      </c>
      <c r="F1038" s="78" t="s">
        <v>205</v>
      </c>
      <c r="G1038" s="126" t="e">
        <f>------ADDITIONAL SUPPLY CHAIN ACTOR</f>
        <v>#NAME?</v>
      </c>
      <c r="H1038" s="73" t="s">
        <v>206</v>
      </c>
      <c r="I1038" s="73" t="s">
        <v>2529</v>
      </c>
      <c r="J1038" s="73" t="s">
        <v>449</v>
      </c>
      <c r="K1038" s="87" t="s">
        <v>1128</v>
      </c>
      <c r="L1038" s="87" t="s">
        <v>1128</v>
      </c>
      <c r="M1038" s="83" t="str">
        <f t="shared" si="11"/>
        <v>x. x</v>
      </c>
      <c r="N1038" s="68"/>
      <c r="O1038" s="92"/>
      <c r="P1038" s="68" t="s">
        <v>33</v>
      </c>
      <c r="Q1038" s="92"/>
      <c r="R1038" s="68" t="s">
        <v>146</v>
      </c>
      <c r="S1038" s="92"/>
      <c r="T1038" s="68"/>
      <c r="U1038" s="92"/>
      <c r="V1038" s="68" t="s">
        <v>209</v>
      </c>
      <c r="W1038" s="92"/>
      <c r="X1038" s="17"/>
      <c r="Y1038" s="17"/>
      <c r="Z1038" s="17"/>
      <c r="AA1038" s="17" t="s">
        <v>211</v>
      </c>
    </row>
    <row r="1039" spans="1:27" ht="60" customHeight="1" x14ac:dyDescent="0.2">
      <c r="A1039" s="20" t="s">
        <v>1502</v>
      </c>
      <c r="B1039" s="41" t="s">
        <v>2158</v>
      </c>
      <c r="C1039" s="79" t="s">
        <v>1504</v>
      </c>
      <c r="D1039" s="5" t="s">
        <v>1504</v>
      </c>
      <c r="E1039" s="15">
        <v>3</v>
      </c>
      <c r="F1039" s="78" t="s">
        <v>440</v>
      </c>
      <c r="G1039" s="126" t="e">
        <f>------ADDITIONAL SUPPLY CHAIN ACTOR</f>
        <v>#NAME?</v>
      </c>
      <c r="H1039" s="73" t="s">
        <v>450</v>
      </c>
      <c r="I1039" s="73" t="s">
        <v>2530</v>
      </c>
      <c r="J1039" s="73" t="s">
        <v>452</v>
      </c>
      <c r="K1039" s="87" t="s">
        <v>1128</v>
      </c>
      <c r="L1039" s="87" t="s">
        <v>1128</v>
      </c>
      <c r="M1039" s="83" t="str">
        <f t="shared" si="11"/>
        <v>x. x</v>
      </c>
      <c r="N1039" s="68"/>
      <c r="O1039" s="92"/>
      <c r="P1039" s="68" t="s">
        <v>33</v>
      </c>
      <c r="Q1039" s="92"/>
      <c r="R1039" s="68" t="s">
        <v>453</v>
      </c>
      <c r="S1039" s="92"/>
      <c r="T1039" s="68" t="s">
        <v>454</v>
      </c>
      <c r="U1039" s="92"/>
      <c r="V1039" s="68"/>
      <c r="W1039" s="92"/>
      <c r="X1039" s="17"/>
      <c r="Y1039" s="17"/>
      <c r="Z1039" s="17"/>
      <c r="AA1039" s="17" t="s">
        <v>2531</v>
      </c>
    </row>
    <row r="1040" spans="1:27" ht="60" customHeight="1" x14ac:dyDescent="0.2">
      <c r="A1040" s="20" t="s">
        <v>1502</v>
      </c>
      <c r="B1040" s="41" t="s">
        <v>2158</v>
      </c>
      <c r="C1040" s="79" t="s">
        <v>1504</v>
      </c>
      <c r="D1040" s="5" t="s">
        <v>1504</v>
      </c>
      <c r="E1040" s="15">
        <v>3</v>
      </c>
      <c r="F1040" s="78" t="s">
        <v>440</v>
      </c>
      <c r="G1040" s="126" t="e">
        <f>------ADDITIONAL SUPPLY CHAIN ACTOR</f>
        <v>#NAME?</v>
      </c>
      <c r="H1040" s="73" t="s">
        <v>240</v>
      </c>
      <c r="I1040" s="73" t="s">
        <v>2532</v>
      </c>
      <c r="J1040" s="73" t="s">
        <v>457</v>
      </c>
      <c r="K1040" s="87" t="s">
        <v>1128</v>
      </c>
      <c r="L1040" s="87" t="s">
        <v>1128</v>
      </c>
      <c r="M1040" s="83" t="str">
        <f t="shared" si="11"/>
        <v>x. x</v>
      </c>
      <c r="N1040" s="68"/>
      <c r="O1040" s="92"/>
      <c r="P1040" s="68" t="s">
        <v>33</v>
      </c>
      <c r="Q1040" s="92"/>
      <c r="R1040" s="68" t="s">
        <v>244</v>
      </c>
      <c r="S1040" s="92"/>
      <c r="T1040" s="68"/>
      <c r="U1040" s="92"/>
      <c r="V1040" s="68" t="s">
        <v>380</v>
      </c>
      <c r="W1040" s="92"/>
      <c r="X1040" s="17"/>
      <c r="Y1040" s="17"/>
      <c r="Z1040" s="17"/>
      <c r="AA1040" s="17" t="s">
        <v>773</v>
      </c>
    </row>
    <row r="1041" spans="1:27" ht="60" customHeight="1" x14ac:dyDescent="0.2">
      <c r="A1041" s="20" t="s">
        <v>1502</v>
      </c>
      <c r="B1041" s="41" t="s">
        <v>2158</v>
      </c>
      <c r="C1041" s="79" t="s">
        <v>1504</v>
      </c>
      <c r="D1041" s="5" t="s">
        <v>1504</v>
      </c>
      <c r="E1041" s="15">
        <v>3</v>
      </c>
      <c r="F1041" s="78" t="s">
        <v>514</v>
      </c>
      <c r="G1041" s="171" t="e">
        <f>------DEPARTURE TRANSPORT MEANS</f>
        <v>#NAME?</v>
      </c>
      <c r="H1041" s="73"/>
      <c r="I1041" s="73" t="s">
        <v>2533</v>
      </c>
      <c r="J1041" s="73" t="s">
        <v>517</v>
      </c>
      <c r="K1041" s="87" t="s">
        <v>1128</v>
      </c>
      <c r="L1041" s="87" t="s">
        <v>1128</v>
      </c>
      <c r="M1041" s="83" t="str">
        <f t="shared" si="11"/>
        <v>x. x</v>
      </c>
      <c r="N1041" s="68" t="s">
        <v>316</v>
      </c>
      <c r="O1041" s="92"/>
      <c r="P1041" s="68" t="s">
        <v>66</v>
      </c>
      <c r="Q1041" s="92"/>
      <c r="R1041" s="68"/>
      <c r="S1041" s="92"/>
      <c r="T1041" s="68"/>
      <c r="U1041" s="92"/>
      <c r="V1041" s="68" t="s">
        <v>776</v>
      </c>
      <c r="W1041" s="92"/>
      <c r="X1041" s="17"/>
      <c r="Y1041" s="17"/>
      <c r="Z1041" s="17"/>
      <c r="AA1041" s="17" t="s">
        <v>520</v>
      </c>
    </row>
    <row r="1042" spans="1:27" ht="60" customHeight="1" x14ac:dyDescent="0.2">
      <c r="A1042" s="20" t="s">
        <v>1502</v>
      </c>
      <c r="B1042" s="41" t="s">
        <v>2158</v>
      </c>
      <c r="C1042" s="79" t="s">
        <v>1504</v>
      </c>
      <c r="D1042" s="5" t="s">
        <v>1504</v>
      </c>
      <c r="E1042" s="15">
        <v>3</v>
      </c>
      <c r="F1042" s="78" t="s">
        <v>205</v>
      </c>
      <c r="G1042" s="126" t="e">
        <f>------DEPARTURE TRANSPORT MEANS</f>
        <v>#NAME?</v>
      </c>
      <c r="H1042" s="73" t="s">
        <v>206</v>
      </c>
      <c r="I1042" s="73" t="s">
        <v>2534</v>
      </c>
      <c r="J1042" s="73" t="s">
        <v>522</v>
      </c>
      <c r="K1042" s="87" t="s">
        <v>1128</v>
      </c>
      <c r="L1042" s="87" t="s">
        <v>1128</v>
      </c>
      <c r="M1042" s="83" t="str">
        <f t="shared" si="11"/>
        <v>x. x</v>
      </c>
      <c r="N1042" s="68"/>
      <c r="O1042" s="92"/>
      <c r="P1042" s="68" t="s">
        <v>33</v>
      </c>
      <c r="Q1042" s="92"/>
      <c r="R1042" s="68" t="s">
        <v>146</v>
      </c>
      <c r="S1042" s="92"/>
      <c r="T1042" s="68"/>
      <c r="U1042" s="92"/>
      <c r="V1042" s="68" t="s">
        <v>209</v>
      </c>
      <c r="W1042" s="92"/>
      <c r="X1042" s="17"/>
      <c r="Y1042" s="17"/>
      <c r="Z1042" s="17"/>
      <c r="AA1042" s="17" t="s">
        <v>211</v>
      </c>
    </row>
    <row r="1043" spans="1:27" ht="60" customHeight="1" x14ac:dyDescent="0.2">
      <c r="A1043" s="20" t="s">
        <v>1502</v>
      </c>
      <c r="B1043" s="41" t="s">
        <v>2158</v>
      </c>
      <c r="C1043" s="79" t="s">
        <v>1504</v>
      </c>
      <c r="D1043" s="5" t="s">
        <v>1504</v>
      </c>
      <c r="E1043" s="15">
        <v>3</v>
      </c>
      <c r="F1043" s="78" t="s">
        <v>514</v>
      </c>
      <c r="G1043" s="126" t="e">
        <f>------DEPARTURE TRANSPORT MEANS</f>
        <v>#NAME?</v>
      </c>
      <c r="H1043" s="73" t="s">
        <v>523</v>
      </c>
      <c r="I1043" s="73" t="s">
        <v>2535</v>
      </c>
      <c r="J1043" s="73" t="s">
        <v>525</v>
      </c>
      <c r="K1043" s="87" t="s">
        <v>1128</v>
      </c>
      <c r="L1043" s="87" t="s">
        <v>1128</v>
      </c>
      <c r="M1043" s="83" t="str">
        <f t="shared" si="11"/>
        <v>x. x</v>
      </c>
      <c r="N1043" s="68"/>
      <c r="O1043" s="92"/>
      <c r="P1043" s="68" t="s">
        <v>66</v>
      </c>
      <c r="Q1043" s="92"/>
      <c r="R1043" s="68" t="s">
        <v>526</v>
      </c>
      <c r="S1043" s="92"/>
      <c r="T1043" s="68" t="s">
        <v>527</v>
      </c>
      <c r="U1043" s="92"/>
      <c r="V1043" s="68" t="s">
        <v>528</v>
      </c>
      <c r="W1043" s="92"/>
      <c r="X1043" s="17"/>
      <c r="Y1043" s="17"/>
      <c r="Z1043" s="17"/>
      <c r="AA1043" s="17"/>
    </row>
    <row r="1044" spans="1:27" ht="60" customHeight="1" x14ac:dyDescent="0.2">
      <c r="A1044" s="20" t="s">
        <v>1502</v>
      </c>
      <c r="B1044" s="41" t="s">
        <v>2158</v>
      </c>
      <c r="C1044" s="79" t="s">
        <v>1504</v>
      </c>
      <c r="D1044" s="5" t="s">
        <v>1504</v>
      </c>
      <c r="E1044" s="15">
        <v>3</v>
      </c>
      <c r="F1044" s="78" t="s">
        <v>514</v>
      </c>
      <c r="G1044" s="126" t="e">
        <f>------DEPARTURE TRANSPORT MEANS</f>
        <v>#NAME?</v>
      </c>
      <c r="H1044" s="73" t="s">
        <v>240</v>
      </c>
      <c r="I1044" s="73" t="s">
        <v>2536</v>
      </c>
      <c r="J1044" s="73" t="s">
        <v>532</v>
      </c>
      <c r="K1044" s="87" t="s">
        <v>31</v>
      </c>
      <c r="L1044" s="87" t="s">
        <v>533</v>
      </c>
      <c r="M1044" s="83" t="str">
        <f t="shared" si="11"/>
        <v>MESSAGE - HEADER. Identity of means of transport at departure (exp/trans)</v>
      </c>
      <c r="N1044" s="68"/>
      <c r="O1044" s="92"/>
      <c r="P1044" s="68" t="s">
        <v>66</v>
      </c>
      <c r="Q1044" s="92" t="s">
        <v>2537</v>
      </c>
      <c r="R1044" s="68" t="s">
        <v>68</v>
      </c>
      <c r="S1044" s="92" t="s">
        <v>534</v>
      </c>
      <c r="T1044" s="68"/>
      <c r="U1044" s="92" t="s">
        <v>2538</v>
      </c>
      <c r="V1044" s="68" t="s">
        <v>781</v>
      </c>
      <c r="W1044" s="92"/>
      <c r="X1044" s="17"/>
      <c r="Y1044" s="17"/>
      <c r="Z1044" s="17"/>
      <c r="AA1044" s="17"/>
    </row>
    <row r="1045" spans="1:27" ht="60" customHeight="1" x14ac:dyDescent="0.2">
      <c r="A1045" s="20" t="s">
        <v>1502</v>
      </c>
      <c r="B1045" s="41" t="s">
        <v>2158</v>
      </c>
      <c r="C1045" s="79" t="s">
        <v>1504</v>
      </c>
      <c r="D1045" s="5" t="s">
        <v>1504</v>
      </c>
      <c r="E1045" s="15">
        <v>3</v>
      </c>
      <c r="F1045" s="78" t="s">
        <v>538</v>
      </c>
      <c r="G1045" s="126" t="e">
        <f>------DEPARTURE TRANSPORT MEANS</f>
        <v>#NAME?</v>
      </c>
      <c r="H1045" s="73" t="s">
        <v>539</v>
      </c>
      <c r="I1045" s="73" t="s">
        <v>2539</v>
      </c>
      <c r="J1045" s="73" t="s">
        <v>541</v>
      </c>
      <c r="K1045" s="87" t="s">
        <v>31</v>
      </c>
      <c r="L1045" s="87" t="s">
        <v>2540</v>
      </c>
      <c r="M1045" s="83" t="str">
        <f t="shared" si="11"/>
        <v>MESSAGE - HEADER. Nationality of means of transport at </v>
      </c>
      <c r="N1045" s="68"/>
      <c r="O1045" s="92"/>
      <c r="P1045" s="68" t="s">
        <v>66</v>
      </c>
      <c r="Q1045" s="92" t="s">
        <v>66</v>
      </c>
      <c r="R1045" s="68" t="s">
        <v>94</v>
      </c>
      <c r="S1045" s="92" t="s">
        <v>94</v>
      </c>
      <c r="T1045" s="68" t="s">
        <v>95</v>
      </c>
      <c r="U1045" s="92" t="s">
        <v>95</v>
      </c>
      <c r="V1045" s="68" t="s">
        <v>543</v>
      </c>
      <c r="W1045" s="92" t="s">
        <v>2541</v>
      </c>
      <c r="X1045" s="17"/>
      <c r="Y1045" s="17"/>
      <c r="Z1045" s="17"/>
      <c r="AA1045" s="17" t="s">
        <v>545</v>
      </c>
    </row>
    <row r="1046" spans="1:27" ht="60" customHeight="1" x14ac:dyDescent="0.2">
      <c r="A1046" s="20" t="s">
        <v>1502</v>
      </c>
      <c r="B1046" s="41" t="s">
        <v>2158</v>
      </c>
      <c r="C1046" s="79" t="s">
        <v>1504</v>
      </c>
      <c r="D1046" s="5" t="s">
        <v>1504</v>
      </c>
      <c r="E1046" s="15">
        <v>3</v>
      </c>
      <c r="F1046" s="78"/>
      <c r="G1046" s="126" t="e">
        <f>------PREVIOUS DOCUMENTS</f>
        <v>#NAME?</v>
      </c>
      <c r="H1046" s="73"/>
      <c r="I1046" s="73" t="s">
        <v>2542</v>
      </c>
      <c r="J1046" s="73" t="s">
        <v>674</v>
      </c>
      <c r="K1046" s="87"/>
      <c r="L1046" s="87"/>
      <c r="M1046" s="83"/>
      <c r="N1046" s="68" t="s">
        <v>444</v>
      </c>
      <c r="O1046" s="92"/>
      <c r="P1046" s="68" t="s">
        <v>103</v>
      </c>
      <c r="Q1046" s="92"/>
      <c r="R1046" s="68"/>
      <c r="S1046" s="92"/>
      <c r="T1046" s="68"/>
      <c r="U1046" s="92"/>
      <c r="V1046" s="68" t="s">
        <v>787</v>
      </c>
      <c r="W1046" s="92"/>
      <c r="X1046" s="17"/>
      <c r="Y1046" s="17"/>
      <c r="Z1046" s="17"/>
      <c r="AA1046" s="17"/>
    </row>
    <row r="1047" spans="1:27" ht="60" customHeight="1" x14ac:dyDescent="0.2">
      <c r="A1047" s="20" t="s">
        <v>1502</v>
      </c>
      <c r="B1047" s="41" t="s">
        <v>2158</v>
      </c>
      <c r="C1047" s="79" t="s">
        <v>1504</v>
      </c>
      <c r="D1047" s="5" t="s">
        <v>1504</v>
      </c>
      <c r="E1047" s="15">
        <v>3</v>
      </c>
      <c r="F1047" s="78"/>
      <c r="G1047" s="126" t="e">
        <f>------PREVIOUS DOCUMENTS</f>
        <v>#NAME?</v>
      </c>
      <c r="H1047" s="73" t="s">
        <v>206</v>
      </c>
      <c r="I1047" s="73" t="s">
        <v>2543</v>
      </c>
      <c r="J1047" s="73" t="s">
        <v>677</v>
      </c>
      <c r="K1047" s="87"/>
      <c r="L1047" s="87"/>
      <c r="M1047" s="83"/>
      <c r="N1047" s="68"/>
      <c r="O1047" s="92"/>
      <c r="P1047" s="68" t="s">
        <v>33</v>
      </c>
      <c r="Q1047" s="92"/>
      <c r="R1047" s="68" t="s">
        <v>146</v>
      </c>
      <c r="S1047" s="92"/>
      <c r="T1047" s="68"/>
      <c r="U1047" s="92"/>
      <c r="V1047" s="68" t="s">
        <v>209</v>
      </c>
      <c r="W1047" s="92"/>
      <c r="X1047" s="17"/>
      <c r="Y1047" s="17"/>
      <c r="Z1047" s="17"/>
      <c r="AA1047" s="17"/>
    </row>
    <row r="1048" spans="1:27" ht="60" customHeight="1" x14ac:dyDescent="0.2">
      <c r="A1048" s="20" t="s">
        <v>1502</v>
      </c>
      <c r="B1048" s="41" t="s">
        <v>2158</v>
      </c>
      <c r="C1048" s="79" t="s">
        <v>1504</v>
      </c>
      <c r="D1048" s="5" t="s">
        <v>1504</v>
      </c>
      <c r="E1048" s="15">
        <v>3</v>
      </c>
      <c r="F1048" s="78"/>
      <c r="G1048" s="126" t="e">
        <f>------PREVIOUS DOCUMENTS</f>
        <v>#NAME?</v>
      </c>
      <c r="H1048" s="73" t="s">
        <v>386</v>
      </c>
      <c r="I1048" s="73" t="s">
        <v>2544</v>
      </c>
      <c r="J1048" s="73" t="s">
        <v>679</v>
      </c>
      <c r="K1048" s="87"/>
      <c r="L1048" s="87"/>
      <c r="M1048" s="83"/>
      <c r="N1048" s="68"/>
      <c r="O1048" s="92"/>
      <c r="P1048" s="68" t="s">
        <v>33</v>
      </c>
      <c r="Q1048" s="92"/>
      <c r="R1048" s="68" t="s">
        <v>680</v>
      </c>
      <c r="S1048" s="92"/>
      <c r="T1048" s="68" t="s">
        <v>681</v>
      </c>
      <c r="U1048" s="92"/>
      <c r="V1048" s="68" t="s">
        <v>682</v>
      </c>
      <c r="W1048" s="92"/>
      <c r="X1048" s="17"/>
      <c r="Y1048" s="17"/>
      <c r="Z1048" s="17"/>
      <c r="AA1048" s="17"/>
    </row>
    <row r="1049" spans="1:27" ht="60" customHeight="1" x14ac:dyDescent="0.2">
      <c r="A1049" s="20" t="s">
        <v>1502</v>
      </c>
      <c r="B1049" s="41" t="s">
        <v>2158</v>
      </c>
      <c r="C1049" s="79" t="s">
        <v>1504</v>
      </c>
      <c r="D1049" s="5" t="s">
        <v>1504</v>
      </c>
      <c r="E1049" s="15">
        <v>3</v>
      </c>
      <c r="F1049" s="78"/>
      <c r="G1049" s="126" t="e">
        <f>------PREVIOUS DOCUMENTS</f>
        <v>#NAME?</v>
      </c>
      <c r="H1049" s="73" t="s">
        <v>180</v>
      </c>
      <c r="I1049" s="73" t="s">
        <v>2545</v>
      </c>
      <c r="J1049" s="73" t="s">
        <v>685</v>
      </c>
      <c r="K1049" s="87"/>
      <c r="L1049" s="87"/>
      <c r="M1049" s="83"/>
      <c r="N1049" s="68"/>
      <c r="O1049" s="92"/>
      <c r="P1049" s="68" t="s">
        <v>33</v>
      </c>
      <c r="Q1049" s="92"/>
      <c r="R1049" s="68" t="s">
        <v>258</v>
      </c>
      <c r="S1049" s="92"/>
      <c r="T1049" s="68"/>
      <c r="U1049" s="92"/>
      <c r="V1049" s="68" t="s">
        <v>665</v>
      </c>
      <c r="W1049" s="92"/>
      <c r="X1049" s="17"/>
      <c r="Y1049" s="17"/>
      <c r="Z1049" s="17"/>
      <c r="AA1049" s="17"/>
    </row>
    <row r="1050" spans="1:27" ht="60" customHeight="1" x14ac:dyDescent="0.2">
      <c r="A1050" s="20" t="s">
        <v>1502</v>
      </c>
      <c r="B1050" s="41" t="s">
        <v>2158</v>
      </c>
      <c r="C1050" s="79" t="s">
        <v>1504</v>
      </c>
      <c r="D1050" s="5" t="s">
        <v>1504</v>
      </c>
      <c r="E1050" s="15">
        <v>3</v>
      </c>
      <c r="F1050" s="78"/>
      <c r="G1050" s="126" t="e">
        <f>------PREVIOUS DOCUMENTS</f>
        <v>#NAME?</v>
      </c>
      <c r="H1050" s="73" t="s">
        <v>667</v>
      </c>
      <c r="I1050" s="73" t="s">
        <v>2546</v>
      </c>
      <c r="J1050" s="73" t="s">
        <v>689</v>
      </c>
      <c r="K1050" s="87"/>
      <c r="L1050" s="87"/>
      <c r="M1050" s="83"/>
      <c r="N1050" s="68"/>
      <c r="O1050" s="92"/>
      <c r="P1050" s="68" t="s">
        <v>103</v>
      </c>
      <c r="Q1050" s="92"/>
      <c r="R1050" s="68" t="s">
        <v>68</v>
      </c>
      <c r="S1050" s="92"/>
      <c r="T1050" s="68"/>
      <c r="U1050" s="92"/>
      <c r="V1050" s="68"/>
      <c r="W1050" s="92"/>
      <c r="X1050" s="17"/>
      <c r="Y1050" s="17"/>
      <c r="Z1050" s="17"/>
      <c r="AA1050" s="17"/>
    </row>
    <row r="1051" spans="1:27" ht="60" customHeight="1" x14ac:dyDescent="0.2">
      <c r="A1051" s="20" t="s">
        <v>1502</v>
      </c>
      <c r="B1051" s="41" t="s">
        <v>2158</v>
      </c>
      <c r="C1051" s="79" t="s">
        <v>1504</v>
      </c>
      <c r="D1051" s="5" t="s">
        <v>1504</v>
      </c>
      <c r="E1051" s="15">
        <v>3</v>
      </c>
      <c r="F1051" s="78"/>
      <c r="G1051" s="171" t="e">
        <f>------TRANSPORT DOCUMENT</f>
        <v>#NAME?</v>
      </c>
      <c r="H1051" s="73"/>
      <c r="I1051" s="73" t="s">
        <v>2547</v>
      </c>
      <c r="J1051" s="73" t="s">
        <v>692</v>
      </c>
      <c r="K1051" s="87" t="s">
        <v>1128</v>
      </c>
      <c r="L1051" s="87" t="s">
        <v>1128</v>
      </c>
      <c r="M1051" s="83" t="str">
        <f t="shared" si="11"/>
        <v>x. x</v>
      </c>
      <c r="N1051" s="68" t="s">
        <v>444</v>
      </c>
      <c r="O1051" s="92"/>
      <c r="P1051" s="68" t="s">
        <v>66</v>
      </c>
      <c r="Q1051" s="92"/>
      <c r="R1051" s="68"/>
      <c r="S1051" s="92"/>
      <c r="T1051" s="68"/>
      <c r="U1051" s="92"/>
      <c r="V1051" s="68" t="s">
        <v>693</v>
      </c>
      <c r="W1051" s="92"/>
      <c r="X1051" s="17"/>
      <c r="Y1051" s="17"/>
      <c r="Z1051" s="17"/>
      <c r="AA1051" s="17" t="s">
        <v>2548</v>
      </c>
    </row>
    <row r="1052" spans="1:27" ht="60" customHeight="1" x14ac:dyDescent="0.2">
      <c r="A1052" s="20" t="s">
        <v>1502</v>
      </c>
      <c r="B1052" s="41" t="s">
        <v>2158</v>
      </c>
      <c r="C1052" s="79" t="s">
        <v>1504</v>
      </c>
      <c r="D1052" s="5" t="s">
        <v>1504</v>
      </c>
      <c r="E1052" s="15">
        <v>3</v>
      </c>
      <c r="F1052" s="78" t="s">
        <v>205</v>
      </c>
      <c r="G1052" s="126" t="e">
        <f>------TRANSPORT DOCUMENT</f>
        <v>#NAME?</v>
      </c>
      <c r="H1052" s="73" t="s">
        <v>206</v>
      </c>
      <c r="I1052" s="73" t="s">
        <v>2549</v>
      </c>
      <c r="J1052" s="73" t="s">
        <v>696</v>
      </c>
      <c r="K1052" s="87" t="s">
        <v>1128</v>
      </c>
      <c r="L1052" s="87" t="s">
        <v>1128</v>
      </c>
      <c r="M1052" s="83" t="str">
        <f t="shared" si="11"/>
        <v>x. x</v>
      </c>
      <c r="N1052" s="68"/>
      <c r="O1052" s="92"/>
      <c r="P1052" s="68" t="s">
        <v>33</v>
      </c>
      <c r="Q1052" s="92"/>
      <c r="R1052" s="68" t="s">
        <v>146</v>
      </c>
      <c r="S1052" s="92"/>
      <c r="T1052" s="68"/>
      <c r="U1052" s="92"/>
      <c r="V1052" s="68" t="s">
        <v>209</v>
      </c>
      <c r="W1052" s="92"/>
      <c r="X1052" s="17"/>
      <c r="Y1052" s="17"/>
      <c r="Z1052" s="17"/>
      <c r="AA1052" s="17" t="s">
        <v>211</v>
      </c>
    </row>
    <row r="1053" spans="1:27" ht="60" customHeight="1" x14ac:dyDescent="0.2">
      <c r="A1053" s="20" t="s">
        <v>1502</v>
      </c>
      <c r="B1053" s="41" t="s">
        <v>2158</v>
      </c>
      <c r="C1053" s="79" t="s">
        <v>1504</v>
      </c>
      <c r="D1053" s="5" t="s">
        <v>1504</v>
      </c>
      <c r="E1053" s="15">
        <v>3</v>
      </c>
      <c r="F1053" s="78"/>
      <c r="G1053" s="126" t="e">
        <f>------TRANSPORT DOCUMENT</f>
        <v>#NAME?</v>
      </c>
      <c r="H1053" s="73" t="s">
        <v>386</v>
      </c>
      <c r="I1053" s="73" t="s">
        <v>2550</v>
      </c>
      <c r="J1053" s="73" t="s">
        <v>698</v>
      </c>
      <c r="K1053" s="87" t="s">
        <v>1128</v>
      </c>
      <c r="L1053" s="87" t="s">
        <v>1128</v>
      </c>
      <c r="M1053" s="83" t="str">
        <f t="shared" si="11"/>
        <v>x. x</v>
      </c>
      <c r="N1053" s="68"/>
      <c r="O1053" s="92"/>
      <c r="P1053" s="68" t="s">
        <v>33</v>
      </c>
      <c r="Q1053" s="92"/>
      <c r="R1053" s="68" t="s">
        <v>660</v>
      </c>
      <c r="S1053" s="92"/>
      <c r="T1053" s="68"/>
      <c r="U1053" s="92"/>
      <c r="V1053" s="68"/>
      <c r="W1053" s="92"/>
      <c r="X1053" s="17"/>
      <c r="Y1053" s="17"/>
      <c r="Z1053" s="17"/>
      <c r="AA1053" s="17" t="s">
        <v>2551</v>
      </c>
    </row>
    <row r="1054" spans="1:27" ht="60" customHeight="1" x14ac:dyDescent="0.2">
      <c r="A1054" s="20" t="s">
        <v>1502</v>
      </c>
      <c r="B1054" s="41" t="s">
        <v>2158</v>
      </c>
      <c r="C1054" s="79" t="s">
        <v>1504</v>
      </c>
      <c r="D1054" s="5" t="s">
        <v>1504</v>
      </c>
      <c r="E1054" s="15">
        <v>3</v>
      </c>
      <c r="F1054" s="78"/>
      <c r="G1054" s="126" t="e">
        <f>------TRANSPORT DOCUMENT</f>
        <v>#NAME?</v>
      </c>
      <c r="H1054" s="73" t="s">
        <v>180</v>
      </c>
      <c r="I1054" s="73" t="s">
        <v>2552</v>
      </c>
      <c r="J1054" s="73" t="s">
        <v>702</v>
      </c>
      <c r="K1054" s="87" t="s">
        <v>1128</v>
      </c>
      <c r="L1054" s="87" t="s">
        <v>1128</v>
      </c>
      <c r="M1054" s="83" t="str">
        <f t="shared" si="11"/>
        <v>x. x</v>
      </c>
      <c r="N1054" s="68"/>
      <c r="O1054" s="92"/>
      <c r="P1054" s="68" t="s">
        <v>33</v>
      </c>
      <c r="Q1054" s="92"/>
      <c r="R1054" s="68" t="s">
        <v>258</v>
      </c>
      <c r="S1054" s="92"/>
      <c r="T1054" s="68"/>
      <c r="U1054" s="92"/>
      <c r="V1054" s="68" t="s">
        <v>665</v>
      </c>
      <c r="W1054" s="92"/>
      <c r="X1054" s="17"/>
      <c r="Y1054" s="17"/>
      <c r="Z1054" s="17"/>
      <c r="AA1054" s="17" t="s">
        <v>2491</v>
      </c>
    </row>
    <row r="1055" spans="1:27" ht="60" customHeight="1" x14ac:dyDescent="0.2">
      <c r="A1055" s="20" t="s">
        <v>1502</v>
      </c>
      <c r="B1055" s="41" t="s">
        <v>2158</v>
      </c>
      <c r="C1055" s="79" t="s">
        <v>1504</v>
      </c>
      <c r="D1055" s="5" t="s">
        <v>1504</v>
      </c>
      <c r="E1055" s="15">
        <v>3</v>
      </c>
      <c r="F1055" s="78" t="s">
        <v>808</v>
      </c>
      <c r="G1055" s="171" t="e">
        <f>------TRANSPORT CHARGES</f>
        <v>#NAME?</v>
      </c>
      <c r="H1055" s="73"/>
      <c r="I1055" s="73" t="s">
        <v>2553</v>
      </c>
      <c r="J1055" s="73" t="s">
        <v>805</v>
      </c>
      <c r="K1055" s="87" t="s">
        <v>1128</v>
      </c>
      <c r="L1055" s="87" t="s">
        <v>1128</v>
      </c>
      <c r="M1055" s="83" t="str">
        <f t="shared" si="11"/>
        <v>x. x</v>
      </c>
      <c r="N1055" s="68" t="s">
        <v>32</v>
      </c>
      <c r="O1055" s="92"/>
      <c r="P1055" s="68" t="s">
        <v>66</v>
      </c>
      <c r="Q1055" s="92"/>
      <c r="R1055" s="68"/>
      <c r="S1055" s="92" t="s">
        <v>134</v>
      </c>
      <c r="T1055" s="68"/>
      <c r="U1055" s="92"/>
      <c r="V1055" s="68" t="s">
        <v>2554</v>
      </c>
      <c r="W1055" s="92"/>
      <c r="X1055" s="17"/>
      <c r="Y1055" s="17"/>
      <c r="Z1055" s="17"/>
      <c r="AA1055" s="17" t="s">
        <v>2555</v>
      </c>
    </row>
    <row r="1056" spans="1:27" ht="60" customHeight="1" x14ac:dyDescent="0.2">
      <c r="A1056" s="20" t="s">
        <v>1502</v>
      </c>
      <c r="B1056" s="41" t="s">
        <v>2158</v>
      </c>
      <c r="C1056" s="79" t="s">
        <v>1504</v>
      </c>
      <c r="D1056" s="5" t="s">
        <v>1504</v>
      </c>
      <c r="E1056" s="15">
        <v>3</v>
      </c>
      <c r="F1056" s="78">
        <v>43192</v>
      </c>
      <c r="G1056" s="126" t="e">
        <f>------TRANSPORT CHARGES</f>
        <v>#NAME?</v>
      </c>
      <c r="H1056" s="73" t="s">
        <v>809</v>
      </c>
      <c r="I1056" s="73" t="s">
        <v>2556</v>
      </c>
      <c r="J1056" s="73" t="s">
        <v>811</v>
      </c>
      <c r="K1056" s="87" t="s">
        <v>31</v>
      </c>
      <c r="L1056" s="87" t="s">
        <v>812</v>
      </c>
      <c r="M1056" s="83" t="str">
        <f t="shared" si="11"/>
        <v>MESSAGE - HEADER. Transport charges/ Method of Payment</v>
      </c>
      <c r="N1056" s="68"/>
      <c r="O1056" s="92"/>
      <c r="P1056" s="68" t="s">
        <v>33</v>
      </c>
      <c r="Q1056" s="92" t="s">
        <v>2537</v>
      </c>
      <c r="R1056" s="68" t="s">
        <v>134</v>
      </c>
      <c r="S1056" s="92" t="s">
        <v>134</v>
      </c>
      <c r="T1056" s="68" t="s">
        <v>813</v>
      </c>
      <c r="U1056" s="92" t="s">
        <v>813</v>
      </c>
      <c r="V1056" s="68"/>
      <c r="W1056" s="92" t="s">
        <v>929</v>
      </c>
      <c r="X1056" s="17"/>
      <c r="Y1056" s="17"/>
      <c r="Z1056" s="17"/>
      <c r="AA1056" s="17" t="s">
        <v>2557</v>
      </c>
    </row>
    <row r="1057" spans="1:27" ht="60" customHeight="1" x14ac:dyDescent="0.2">
      <c r="A1057" s="20" t="s">
        <v>1502</v>
      </c>
      <c r="B1057" s="41" t="s">
        <v>2158</v>
      </c>
      <c r="C1057" s="79" t="s">
        <v>1504</v>
      </c>
      <c r="D1057" s="5" t="s">
        <v>1504</v>
      </c>
      <c r="E1057" s="15">
        <v>3</v>
      </c>
      <c r="F1057" s="78">
        <v>43135</v>
      </c>
      <c r="G1057" s="171" t="e">
        <f>------UCR</f>
        <v>#NAME?</v>
      </c>
      <c r="H1057" s="73"/>
      <c r="I1057" s="73" t="s">
        <v>2558</v>
      </c>
      <c r="J1057" s="73" t="s">
        <v>706</v>
      </c>
      <c r="K1057" s="87" t="s">
        <v>1128</v>
      </c>
      <c r="L1057" s="87" t="s">
        <v>1128</v>
      </c>
      <c r="M1057" s="83" t="str">
        <f t="shared" si="11"/>
        <v>x. x</v>
      </c>
      <c r="N1057" s="68" t="s">
        <v>32</v>
      </c>
      <c r="O1057" s="92"/>
      <c r="P1057" s="68" t="s">
        <v>66</v>
      </c>
      <c r="Q1057" s="92"/>
      <c r="R1057" s="68"/>
      <c r="S1057" s="92"/>
      <c r="T1057" s="68"/>
      <c r="U1057" s="92"/>
      <c r="V1057" s="68" t="s">
        <v>818</v>
      </c>
      <c r="W1057" s="92" t="s">
        <v>714</v>
      </c>
      <c r="X1057" s="17"/>
      <c r="Y1057" s="17"/>
      <c r="Z1057" s="17"/>
      <c r="AA1057" s="17" t="s">
        <v>708</v>
      </c>
    </row>
    <row r="1058" spans="1:27" ht="60" customHeight="1" x14ac:dyDescent="0.2">
      <c r="A1058" s="20" t="s">
        <v>1502</v>
      </c>
      <c r="B1058" s="41" t="s">
        <v>2158</v>
      </c>
      <c r="C1058" s="79" t="s">
        <v>1504</v>
      </c>
      <c r="D1058" s="5" t="s">
        <v>1504</v>
      </c>
      <c r="E1058" s="15">
        <v>3</v>
      </c>
      <c r="F1058" s="78" t="s">
        <v>710</v>
      </c>
      <c r="G1058" s="126" t="e">
        <f>------UCR</f>
        <v>#NAME?</v>
      </c>
      <c r="H1058" s="73" t="s">
        <v>180</v>
      </c>
      <c r="I1058" s="73" t="s">
        <v>2559</v>
      </c>
      <c r="J1058" s="73" t="s">
        <v>712</v>
      </c>
      <c r="K1058" s="87" t="s">
        <v>31</v>
      </c>
      <c r="L1058" s="87" t="s">
        <v>713</v>
      </c>
      <c r="M1058" s="83" t="str">
        <f t="shared" si="11"/>
        <v>MESSAGE - HEADER. Commercial Reference Number</v>
      </c>
      <c r="N1058" s="68"/>
      <c r="O1058" s="92"/>
      <c r="P1058" s="68" t="s">
        <v>33</v>
      </c>
      <c r="Q1058" s="92" t="s">
        <v>66</v>
      </c>
      <c r="R1058" s="68" t="s">
        <v>68</v>
      </c>
      <c r="S1058" s="92" t="s">
        <v>258</v>
      </c>
      <c r="T1058" s="68"/>
      <c r="U1058" s="92"/>
      <c r="V1058" s="68" t="s">
        <v>81</v>
      </c>
      <c r="W1058" s="92" t="s">
        <v>2560</v>
      </c>
      <c r="X1058" s="17"/>
      <c r="Y1058" s="17"/>
      <c r="Z1058" s="17"/>
      <c r="AA1058" s="17" t="s">
        <v>2561</v>
      </c>
    </row>
    <row r="1059" spans="1:27" ht="60" customHeight="1" x14ac:dyDescent="0.2">
      <c r="A1059" s="20" t="s">
        <v>1502</v>
      </c>
      <c r="B1059" s="41" t="s">
        <v>2158</v>
      </c>
      <c r="C1059" s="79" t="s">
        <v>1504</v>
      </c>
      <c r="D1059" s="5" t="s">
        <v>1504</v>
      </c>
      <c r="E1059" s="15">
        <v>3</v>
      </c>
      <c r="F1059" s="78"/>
      <c r="G1059" s="171" t="e">
        <f>------CONSIGNMENT ITEM</f>
        <v>#NAME?</v>
      </c>
      <c r="H1059" s="73"/>
      <c r="I1059" s="73" t="s">
        <v>2562</v>
      </c>
      <c r="J1059" s="73" t="s">
        <v>825</v>
      </c>
      <c r="K1059" s="87" t="s">
        <v>821</v>
      </c>
      <c r="L1059" s="87"/>
      <c r="M1059" s="83" t="str">
        <f t="shared" si="11"/>
        <v xml:space="preserve">MESSAGE - GOODS ITEM. </v>
      </c>
      <c r="N1059" s="68" t="s">
        <v>463</v>
      </c>
      <c r="O1059" s="92" t="s">
        <v>316</v>
      </c>
      <c r="P1059" s="68" t="s">
        <v>33</v>
      </c>
      <c r="Q1059" s="92" t="s">
        <v>33</v>
      </c>
      <c r="R1059" s="68"/>
      <c r="S1059" s="92"/>
      <c r="T1059" s="68"/>
      <c r="U1059" s="92"/>
      <c r="V1059" s="68" t="s">
        <v>826</v>
      </c>
      <c r="W1059" s="92"/>
      <c r="X1059" s="17"/>
      <c r="Y1059" s="17"/>
      <c r="Z1059" s="17"/>
      <c r="AA1059" s="17"/>
    </row>
    <row r="1060" spans="1:27" ht="60" customHeight="1" x14ac:dyDescent="0.2">
      <c r="A1060" s="20" t="s">
        <v>1502</v>
      </c>
      <c r="B1060" s="41" t="s">
        <v>2158</v>
      </c>
      <c r="C1060" s="79" t="s">
        <v>1504</v>
      </c>
      <c r="D1060" s="5" t="s">
        <v>1504</v>
      </c>
      <c r="E1060" s="15">
        <v>3</v>
      </c>
      <c r="F1060" s="78" t="s">
        <v>205</v>
      </c>
      <c r="G1060" s="126" t="e">
        <f>------CONSIGNMENT ITEM</f>
        <v>#NAME?</v>
      </c>
      <c r="H1060" s="73" t="s">
        <v>206</v>
      </c>
      <c r="I1060" s="73" t="s">
        <v>2563</v>
      </c>
      <c r="J1060" s="73" t="s">
        <v>829</v>
      </c>
      <c r="K1060" s="87" t="s">
        <v>1128</v>
      </c>
      <c r="L1060" s="87" t="s">
        <v>1128</v>
      </c>
      <c r="M1060" s="83" t="str">
        <f t="shared" si="11"/>
        <v>x. x</v>
      </c>
      <c r="N1060" s="68"/>
      <c r="O1060" s="92"/>
      <c r="P1060" s="68" t="s">
        <v>33</v>
      </c>
      <c r="Q1060" s="92"/>
      <c r="R1060" s="68" t="s">
        <v>146</v>
      </c>
      <c r="S1060" s="92"/>
      <c r="T1060" s="68"/>
      <c r="U1060" s="92"/>
      <c r="V1060" s="68" t="s">
        <v>209</v>
      </c>
      <c r="W1060" s="92"/>
      <c r="X1060" s="17"/>
      <c r="Y1060" s="17"/>
      <c r="Z1060" s="17"/>
      <c r="AA1060" s="17" t="s">
        <v>211</v>
      </c>
    </row>
    <row r="1061" spans="1:27" ht="60" customHeight="1" x14ac:dyDescent="0.2">
      <c r="A1061" s="20" t="s">
        <v>1502</v>
      </c>
      <c r="B1061" s="41" t="s">
        <v>2158</v>
      </c>
      <c r="C1061" s="79" t="s">
        <v>1504</v>
      </c>
      <c r="D1061" s="5" t="s">
        <v>1504</v>
      </c>
      <c r="E1061" s="15">
        <v>3</v>
      </c>
      <c r="F1061" s="78" t="s">
        <v>830</v>
      </c>
      <c r="G1061" s="126" t="e">
        <f>------CONSIGNMENT ITEM</f>
        <v>#NAME?</v>
      </c>
      <c r="H1061" s="73" t="s">
        <v>831</v>
      </c>
      <c r="I1061" s="73" t="s">
        <v>2564</v>
      </c>
      <c r="J1061" s="73" t="s">
        <v>833</v>
      </c>
      <c r="K1061" s="87" t="s">
        <v>821</v>
      </c>
      <c r="L1061" s="87" t="s">
        <v>325</v>
      </c>
      <c r="M1061" s="83" t="str">
        <f xml:space="preserve"> CONCATENATE(K1061,". ", L1061)</f>
        <v>MESSAGE - GOODS ITEM. Item number</v>
      </c>
      <c r="N1061" s="68"/>
      <c r="O1061" s="92"/>
      <c r="P1061" s="68" t="s">
        <v>33</v>
      </c>
      <c r="Q1061" s="92" t="s">
        <v>33</v>
      </c>
      <c r="R1061" s="68" t="s">
        <v>146</v>
      </c>
      <c r="S1061" s="92" t="s">
        <v>146</v>
      </c>
      <c r="T1061" s="68"/>
      <c r="U1061" s="92"/>
      <c r="V1061" s="68" t="s">
        <v>834</v>
      </c>
      <c r="W1061" s="92" t="s">
        <v>2565</v>
      </c>
      <c r="X1061" s="17"/>
      <c r="Y1061" s="17"/>
      <c r="Z1061" s="17"/>
      <c r="AA1061" s="17" t="s">
        <v>2566</v>
      </c>
    </row>
    <row r="1062" spans="1:27" ht="60" customHeight="1" x14ac:dyDescent="0.2">
      <c r="A1062" s="20" t="s">
        <v>1502</v>
      </c>
      <c r="B1062" s="41" t="s">
        <v>2158</v>
      </c>
      <c r="C1062" s="79" t="s">
        <v>1504</v>
      </c>
      <c r="D1062" s="5" t="s">
        <v>1504</v>
      </c>
      <c r="E1062" s="15">
        <v>3</v>
      </c>
      <c r="F1062" s="78" t="s">
        <v>837</v>
      </c>
      <c r="G1062" s="126" t="e">
        <f>------CONSIGNMENT ITEM</f>
        <v>#NAME?</v>
      </c>
      <c r="H1062" s="73" t="s">
        <v>49</v>
      </c>
      <c r="I1062" s="73" t="s">
        <v>2567</v>
      </c>
      <c r="J1062" s="73" t="s">
        <v>839</v>
      </c>
      <c r="K1062" s="87" t="s">
        <v>821</v>
      </c>
      <c r="L1062" s="87" t="s">
        <v>52</v>
      </c>
      <c r="M1062" s="83" t="str">
        <f t="shared" ref="M1062:M1124" si="12" xml:space="preserve"> CONCATENATE(K1062,". ", L1062)</f>
        <v>MESSAGE - GOODS ITEM. Type of declaration</v>
      </c>
      <c r="N1062" s="68"/>
      <c r="O1062" s="92"/>
      <c r="P1062" s="68" t="s">
        <v>66</v>
      </c>
      <c r="Q1062" s="92" t="s">
        <v>2568</v>
      </c>
      <c r="R1062" s="68" t="s">
        <v>53</v>
      </c>
      <c r="S1062" s="92" t="s">
        <v>54</v>
      </c>
      <c r="T1062" s="68" t="s">
        <v>55</v>
      </c>
      <c r="U1062" s="92" t="s">
        <v>55</v>
      </c>
      <c r="V1062" s="68" t="s">
        <v>840</v>
      </c>
      <c r="W1062" s="92" t="s">
        <v>841</v>
      </c>
      <c r="X1062" s="17"/>
      <c r="Y1062" s="17"/>
      <c r="Z1062" s="17"/>
      <c r="AA1062" s="17" t="s">
        <v>1431</v>
      </c>
    </row>
    <row r="1063" spans="1:27" ht="60" customHeight="1" x14ac:dyDescent="0.2">
      <c r="A1063" s="20" t="s">
        <v>1502</v>
      </c>
      <c r="B1063" s="41" t="s">
        <v>2158</v>
      </c>
      <c r="C1063" s="79" t="s">
        <v>1504</v>
      </c>
      <c r="D1063" s="5" t="s">
        <v>1504</v>
      </c>
      <c r="E1063" s="15">
        <v>3</v>
      </c>
      <c r="F1063" s="78" t="s">
        <v>89</v>
      </c>
      <c r="G1063" s="126" t="e">
        <f>------CONSIGNMENT ITEM</f>
        <v>#NAME?</v>
      </c>
      <c r="H1063" s="73" t="s">
        <v>90</v>
      </c>
      <c r="I1063" s="73" t="s">
        <v>2569</v>
      </c>
      <c r="J1063" s="73" t="s">
        <v>844</v>
      </c>
      <c r="K1063" s="87" t="s">
        <v>821</v>
      </c>
      <c r="L1063" s="87" t="s">
        <v>93</v>
      </c>
      <c r="M1063" s="83" t="str">
        <f t="shared" si="12"/>
        <v>MESSAGE - GOODS ITEM. Country of dispatch/export code</v>
      </c>
      <c r="N1063" s="68"/>
      <c r="O1063" s="92"/>
      <c r="P1063" s="68" t="s">
        <v>66</v>
      </c>
      <c r="Q1063" s="92" t="s">
        <v>66</v>
      </c>
      <c r="R1063" s="68" t="s">
        <v>94</v>
      </c>
      <c r="S1063" s="92" t="s">
        <v>94</v>
      </c>
      <c r="T1063" s="68" t="s">
        <v>95</v>
      </c>
      <c r="U1063" s="92" t="s">
        <v>95</v>
      </c>
      <c r="V1063" s="68" t="s">
        <v>96</v>
      </c>
      <c r="W1063" s="92" t="s">
        <v>2570</v>
      </c>
      <c r="X1063" s="17"/>
      <c r="Y1063" s="17"/>
      <c r="Z1063" s="17"/>
      <c r="AA1063" s="17" t="s">
        <v>728</v>
      </c>
    </row>
    <row r="1064" spans="1:27" ht="60" customHeight="1" x14ac:dyDescent="0.2">
      <c r="A1064" s="20" t="s">
        <v>1502</v>
      </c>
      <c r="B1064" s="41" t="s">
        <v>2158</v>
      </c>
      <c r="C1064" s="79" t="s">
        <v>1504</v>
      </c>
      <c r="D1064" s="5" t="s">
        <v>1504</v>
      </c>
      <c r="E1064" s="15">
        <v>3</v>
      </c>
      <c r="F1064" s="78" t="s">
        <v>362</v>
      </c>
      <c r="G1064" s="126" t="e">
        <f>------CONSIGNMENT ITEM</f>
        <v>#NAME?</v>
      </c>
      <c r="H1064" s="73" t="s">
        <v>363</v>
      </c>
      <c r="I1064" s="73" t="s">
        <v>2571</v>
      </c>
      <c r="J1064" s="73" t="s">
        <v>846</v>
      </c>
      <c r="K1064" s="87" t="s">
        <v>821</v>
      </c>
      <c r="L1064" s="87" t="s">
        <v>366</v>
      </c>
      <c r="M1064" s="83" t="str">
        <f t="shared" si="12"/>
        <v>MESSAGE - GOODS ITEM. Country of destination code</v>
      </c>
      <c r="N1064" s="68"/>
      <c r="O1064" s="92"/>
      <c r="P1064" s="68" t="s">
        <v>66</v>
      </c>
      <c r="Q1064" s="92" t="s">
        <v>66</v>
      </c>
      <c r="R1064" s="68" t="s">
        <v>94</v>
      </c>
      <c r="S1064" s="92" t="s">
        <v>94</v>
      </c>
      <c r="T1064" s="68" t="s">
        <v>95</v>
      </c>
      <c r="U1064" s="92" t="s">
        <v>95</v>
      </c>
      <c r="V1064" s="68" t="s">
        <v>367</v>
      </c>
      <c r="W1064" s="92" t="s">
        <v>847</v>
      </c>
      <c r="X1064" s="17"/>
      <c r="Y1064" s="17"/>
      <c r="Z1064" s="17"/>
      <c r="AA1064" s="17" t="s">
        <v>2572</v>
      </c>
    </row>
    <row r="1065" spans="1:27" ht="60" customHeight="1" x14ac:dyDescent="0.2">
      <c r="A1065" s="20" t="s">
        <v>1502</v>
      </c>
      <c r="B1065" s="41" t="s">
        <v>2158</v>
      </c>
      <c r="C1065" s="79" t="s">
        <v>1504</v>
      </c>
      <c r="D1065" s="5" t="s">
        <v>1504</v>
      </c>
      <c r="E1065" s="15">
        <v>4</v>
      </c>
      <c r="F1065" s="78" t="s">
        <v>419</v>
      </c>
      <c r="G1065" s="171" t="e">
        <f>---------CONSIGNEE</f>
        <v>#NAME?</v>
      </c>
      <c r="H1065" s="73"/>
      <c r="I1065" s="73" t="s">
        <v>2573</v>
      </c>
      <c r="J1065" s="73" t="s">
        <v>422</v>
      </c>
      <c r="K1065" s="87" t="s">
        <v>851</v>
      </c>
      <c r="L1065" s="87"/>
      <c r="M1065" s="83" t="str">
        <f t="shared" si="12"/>
        <v xml:space="preserve">MESSAGE - GOODS ITEM - (CONSIGNEE) TRADER. </v>
      </c>
      <c r="N1065" s="68" t="s">
        <v>32</v>
      </c>
      <c r="O1065" s="92" t="s">
        <v>32</v>
      </c>
      <c r="P1065" s="68" t="s">
        <v>66</v>
      </c>
      <c r="Q1065" s="92" t="s">
        <v>66</v>
      </c>
      <c r="R1065" s="68"/>
      <c r="S1065" s="92"/>
      <c r="T1065" s="68"/>
      <c r="U1065" s="92"/>
      <c r="V1065" s="68" t="s">
        <v>852</v>
      </c>
      <c r="W1065" s="92" t="s">
        <v>2574</v>
      </c>
      <c r="X1065" s="17"/>
      <c r="Y1065" s="17"/>
      <c r="Z1065" s="17"/>
      <c r="AA1065" s="17"/>
    </row>
    <row r="1066" spans="1:27" ht="60" customHeight="1" x14ac:dyDescent="0.2">
      <c r="A1066" s="20" t="s">
        <v>1502</v>
      </c>
      <c r="B1066" s="41" t="s">
        <v>2158</v>
      </c>
      <c r="C1066" s="79" t="s">
        <v>1504</v>
      </c>
      <c r="D1066" s="5" t="s">
        <v>1504</v>
      </c>
      <c r="E1066" s="15">
        <v>4</v>
      </c>
      <c r="F1066" s="78" t="s">
        <v>427</v>
      </c>
      <c r="G1066" s="126" t="e">
        <f>---------CONSIGNEE</f>
        <v>#NAME?</v>
      </c>
      <c r="H1066" s="73" t="s">
        <v>240</v>
      </c>
      <c r="I1066" s="73" t="s">
        <v>2575</v>
      </c>
      <c r="J1066" s="73" t="s">
        <v>429</v>
      </c>
      <c r="K1066" s="87" t="s">
        <v>851</v>
      </c>
      <c r="L1066" s="87" t="s">
        <v>243</v>
      </c>
      <c r="M1066" s="83" t="str">
        <f t="shared" si="12"/>
        <v>MESSAGE - GOODS ITEM - (CONSIGNEE) TRADER. TIN</v>
      </c>
      <c r="N1066" s="68"/>
      <c r="O1066" s="92"/>
      <c r="P1066" s="68" t="s">
        <v>33</v>
      </c>
      <c r="Q1066" s="92" t="s">
        <v>103</v>
      </c>
      <c r="R1066" s="68" t="s">
        <v>244</v>
      </c>
      <c r="S1066" s="92" t="s">
        <v>244</v>
      </c>
      <c r="T1066" s="68"/>
      <c r="U1066" s="92"/>
      <c r="V1066" s="68" t="s">
        <v>1525</v>
      </c>
      <c r="W1066" s="92" t="s">
        <v>2576</v>
      </c>
      <c r="X1066" s="17"/>
      <c r="Y1066" s="17"/>
      <c r="Z1066" s="17"/>
      <c r="AA1066" s="17" t="s">
        <v>2519</v>
      </c>
    </row>
    <row r="1067" spans="1:27" ht="60" customHeight="1" x14ac:dyDescent="0.2">
      <c r="A1067" s="20" t="s">
        <v>1502</v>
      </c>
      <c r="B1067" s="41" t="s">
        <v>2158</v>
      </c>
      <c r="C1067" s="79" t="s">
        <v>1504</v>
      </c>
      <c r="D1067" s="5" t="s">
        <v>1504</v>
      </c>
      <c r="E1067" s="15">
        <v>4</v>
      </c>
      <c r="F1067" s="78" t="s">
        <v>419</v>
      </c>
      <c r="G1067" s="126" t="e">
        <f>---------CONSIGNEE</f>
        <v>#NAME?</v>
      </c>
      <c r="H1067" s="73" t="s">
        <v>255</v>
      </c>
      <c r="I1067" s="73" t="s">
        <v>2577</v>
      </c>
      <c r="J1067" s="73" t="s">
        <v>433</v>
      </c>
      <c r="K1067" s="87" t="s">
        <v>851</v>
      </c>
      <c r="L1067" s="87" t="s">
        <v>255</v>
      </c>
      <c r="M1067" s="83" t="str">
        <f t="shared" si="12"/>
        <v>MESSAGE - GOODS ITEM - (CONSIGNEE) TRADER. Name</v>
      </c>
      <c r="N1067" s="68"/>
      <c r="O1067" s="92"/>
      <c r="P1067" s="68" t="s">
        <v>66</v>
      </c>
      <c r="Q1067" s="92" t="s">
        <v>33</v>
      </c>
      <c r="R1067" s="68" t="s">
        <v>258</v>
      </c>
      <c r="S1067" s="92" t="s">
        <v>68</v>
      </c>
      <c r="T1067" s="68"/>
      <c r="U1067" s="92"/>
      <c r="V1067" s="68" t="s">
        <v>2223</v>
      </c>
      <c r="W1067" s="92" t="s">
        <v>2578</v>
      </c>
      <c r="X1067" s="17"/>
      <c r="Y1067" s="17"/>
      <c r="Z1067" s="17"/>
      <c r="AA1067" s="17" t="s">
        <v>2507</v>
      </c>
    </row>
    <row r="1068" spans="1:27" ht="60" customHeight="1" x14ac:dyDescent="0.2">
      <c r="A1068" s="20" t="s">
        <v>1502</v>
      </c>
      <c r="B1068" s="41" t="s">
        <v>2158</v>
      </c>
      <c r="C1068" s="79" t="s">
        <v>1504</v>
      </c>
      <c r="D1068" s="5" t="s">
        <v>1504</v>
      </c>
      <c r="E1068" s="15">
        <v>5</v>
      </c>
      <c r="F1068" s="78" t="s">
        <v>419</v>
      </c>
      <c r="G1068" s="171" t="e">
        <f>------------ADDRESS</f>
        <v>#NAME?</v>
      </c>
      <c r="H1068" s="73"/>
      <c r="I1068" s="73" t="s">
        <v>2579</v>
      </c>
      <c r="J1068" s="73" t="s">
        <v>263</v>
      </c>
      <c r="K1068" s="87" t="s">
        <v>1128</v>
      </c>
      <c r="L1068" s="87" t="s">
        <v>1128</v>
      </c>
      <c r="M1068" s="83" t="str">
        <f t="shared" si="12"/>
        <v>x. x</v>
      </c>
      <c r="N1068" s="68" t="s">
        <v>32</v>
      </c>
      <c r="O1068" s="92"/>
      <c r="P1068" s="68" t="s">
        <v>66</v>
      </c>
      <c r="Q1068" s="92"/>
      <c r="R1068" s="68"/>
      <c r="S1068" s="92"/>
      <c r="T1068" s="68"/>
      <c r="U1068" s="92"/>
      <c r="V1068" s="68" t="s">
        <v>1531</v>
      </c>
      <c r="W1068" s="92"/>
      <c r="X1068" s="17"/>
      <c r="Y1068" s="17"/>
      <c r="Z1068" s="17"/>
      <c r="AA1068" s="17" t="s">
        <v>2225</v>
      </c>
    </row>
    <row r="1069" spans="1:27" ht="60" customHeight="1" x14ac:dyDescent="0.2">
      <c r="A1069" s="20" t="s">
        <v>1502</v>
      </c>
      <c r="B1069" s="41" t="s">
        <v>2158</v>
      </c>
      <c r="C1069" s="79" t="s">
        <v>1504</v>
      </c>
      <c r="D1069" s="5" t="s">
        <v>1504</v>
      </c>
      <c r="E1069" s="15">
        <v>5</v>
      </c>
      <c r="F1069" s="78" t="s">
        <v>419</v>
      </c>
      <c r="G1069" s="126" t="e">
        <f>------------ADDRESS</f>
        <v>#NAME?</v>
      </c>
      <c r="H1069" s="73" t="s">
        <v>265</v>
      </c>
      <c r="I1069" s="73" t="s">
        <v>2580</v>
      </c>
      <c r="J1069" s="73" t="s">
        <v>267</v>
      </c>
      <c r="K1069" s="87" t="s">
        <v>851</v>
      </c>
      <c r="L1069" s="87" t="s">
        <v>265</v>
      </c>
      <c r="M1069" s="83" t="str">
        <f t="shared" si="12"/>
        <v>MESSAGE - GOODS ITEM - (CONSIGNEE) TRADER. Street and number</v>
      </c>
      <c r="N1069" s="68"/>
      <c r="O1069" s="92"/>
      <c r="P1069" s="68" t="s">
        <v>33</v>
      </c>
      <c r="Q1069" s="92" t="s">
        <v>33</v>
      </c>
      <c r="R1069" s="68" t="s">
        <v>258</v>
      </c>
      <c r="S1069" s="92" t="s">
        <v>68</v>
      </c>
      <c r="T1069" s="68"/>
      <c r="U1069" s="92"/>
      <c r="V1069" s="68" t="s">
        <v>259</v>
      </c>
      <c r="W1069" s="92" t="s">
        <v>2578</v>
      </c>
      <c r="X1069" s="17"/>
      <c r="Y1069" s="17"/>
      <c r="Z1069" s="17"/>
      <c r="AA1069" s="17"/>
    </row>
    <row r="1070" spans="1:27" ht="60" customHeight="1" x14ac:dyDescent="0.2">
      <c r="A1070" s="20" t="s">
        <v>1502</v>
      </c>
      <c r="B1070" s="41" t="s">
        <v>2158</v>
      </c>
      <c r="C1070" s="79" t="s">
        <v>1504</v>
      </c>
      <c r="D1070" s="5" t="s">
        <v>1504</v>
      </c>
      <c r="E1070" s="15">
        <v>5</v>
      </c>
      <c r="F1070" s="78" t="s">
        <v>419</v>
      </c>
      <c r="G1070" s="126" t="e">
        <f>------------ADDRESS</f>
        <v>#NAME?</v>
      </c>
      <c r="H1070" s="73" t="s">
        <v>269</v>
      </c>
      <c r="I1070" s="73" t="s">
        <v>2581</v>
      </c>
      <c r="J1070" s="73" t="s">
        <v>271</v>
      </c>
      <c r="K1070" s="87" t="s">
        <v>851</v>
      </c>
      <c r="L1070" s="87" t="s">
        <v>862</v>
      </c>
      <c r="M1070" s="83" t="str">
        <f t="shared" si="12"/>
        <v>MESSAGE - GOODS ITEM - (CONSIGNEE) TRADER. Postal code</v>
      </c>
      <c r="N1070" s="68"/>
      <c r="O1070" s="92"/>
      <c r="P1070" s="68" t="s">
        <v>66</v>
      </c>
      <c r="Q1070" s="92" t="s">
        <v>33</v>
      </c>
      <c r="R1070" s="68" t="s">
        <v>244</v>
      </c>
      <c r="S1070" s="92" t="s">
        <v>54</v>
      </c>
      <c r="T1070" s="68"/>
      <c r="U1070" s="92"/>
      <c r="V1070" s="68" t="s">
        <v>273</v>
      </c>
      <c r="W1070" s="92" t="s">
        <v>2578</v>
      </c>
      <c r="X1070" s="17"/>
      <c r="Y1070" s="17"/>
      <c r="Z1070" s="17"/>
      <c r="AA1070" s="17" t="s">
        <v>2512</v>
      </c>
    </row>
    <row r="1071" spans="1:27" ht="60" customHeight="1" x14ac:dyDescent="0.2">
      <c r="A1071" s="20" t="s">
        <v>1502</v>
      </c>
      <c r="B1071" s="41" t="s">
        <v>2158</v>
      </c>
      <c r="C1071" s="79" t="s">
        <v>1504</v>
      </c>
      <c r="D1071" s="5" t="s">
        <v>1504</v>
      </c>
      <c r="E1071" s="15">
        <v>5</v>
      </c>
      <c r="F1071" s="78" t="s">
        <v>419</v>
      </c>
      <c r="G1071" s="126" t="e">
        <f>------------ADDRESS</f>
        <v>#NAME?</v>
      </c>
      <c r="H1071" s="73" t="s">
        <v>276</v>
      </c>
      <c r="I1071" s="73" t="s">
        <v>2582</v>
      </c>
      <c r="J1071" s="73" t="s">
        <v>278</v>
      </c>
      <c r="K1071" s="87" t="s">
        <v>851</v>
      </c>
      <c r="L1071" s="87" t="s">
        <v>276</v>
      </c>
      <c r="M1071" s="83" t="str">
        <f t="shared" si="12"/>
        <v>MESSAGE - GOODS ITEM - (CONSIGNEE) TRADER. City</v>
      </c>
      <c r="N1071" s="68"/>
      <c r="O1071" s="92"/>
      <c r="P1071" s="68" t="s">
        <v>33</v>
      </c>
      <c r="Q1071" s="92" t="s">
        <v>33</v>
      </c>
      <c r="R1071" s="68" t="s">
        <v>68</v>
      </c>
      <c r="S1071" s="92" t="s">
        <v>68</v>
      </c>
      <c r="T1071" s="68"/>
      <c r="U1071" s="92"/>
      <c r="V1071" s="68"/>
      <c r="W1071" s="92" t="s">
        <v>2578</v>
      </c>
      <c r="X1071" s="17"/>
      <c r="Y1071" s="17"/>
      <c r="Z1071" s="17"/>
      <c r="AA1071" s="17"/>
    </row>
    <row r="1072" spans="1:27" ht="60" customHeight="1" x14ac:dyDescent="0.2">
      <c r="A1072" s="20" t="s">
        <v>1502</v>
      </c>
      <c r="B1072" s="41" t="s">
        <v>2158</v>
      </c>
      <c r="C1072" s="79" t="s">
        <v>1504</v>
      </c>
      <c r="D1072" s="5" t="s">
        <v>1504</v>
      </c>
      <c r="E1072" s="15">
        <v>5</v>
      </c>
      <c r="F1072" s="78" t="s">
        <v>419</v>
      </c>
      <c r="G1072" s="126" t="e">
        <f>------------ADDRESS</f>
        <v>#NAME?</v>
      </c>
      <c r="H1072" s="73" t="s">
        <v>279</v>
      </c>
      <c r="I1072" s="73" t="s">
        <v>2583</v>
      </c>
      <c r="J1072" s="73" t="s">
        <v>281</v>
      </c>
      <c r="K1072" s="87" t="s">
        <v>851</v>
      </c>
      <c r="L1072" s="87" t="s">
        <v>282</v>
      </c>
      <c r="M1072" s="83" t="str">
        <f t="shared" si="12"/>
        <v>MESSAGE - GOODS ITEM - (CONSIGNEE) TRADER. Country code</v>
      </c>
      <c r="N1072" s="68"/>
      <c r="O1072" s="92"/>
      <c r="P1072" s="68" t="s">
        <v>33</v>
      </c>
      <c r="Q1072" s="92" t="s">
        <v>33</v>
      </c>
      <c r="R1072" s="68" t="s">
        <v>94</v>
      </c>
      <c r="S1072" s="92" t="s">
        <v>94</v>
      </c>
      <c r="T1072" s="68" t="s">
        <v>95</v>
      </c>
      <c r="U1072" s="92"/>
      <c r="V1072" s="68"/>
      <c r="W1072" s="92" t="s">
        <v>2578</v>
      </c>
      <c r="X1072" s="17"/>
      <c r="Y1072" s="17"/>
      <c r="Z1072" s="17"/>
      <c r="AA1072" s="17"/>
    </row>
    <row r="1073" spans="1:27" ht="60" customHeight="1" x14ac:dyDescent="0.2">
      <c r="A1073" s="20" t="s">
        <v>1502</v>
      </c>
      <c r="B1073" s="41" t="s">
        <v>2158</v>
      </c>
      <c r="C1073" s="79" t="s">
        <v>1504</v>
      </c>
      <c r="D1073" s="5" t="s">
        <v>1504</v>
      </c>
      <c r="E1073" s="15">
        <v>4</v>
      </c>
      <c r="F1073" s="78" t="s">
        <v>440</v>
      </c>
      <c r="G1073" s="171" t="e">
        <f>---------ADDITIONAL SUPPLY CHAIN ACTOR</f>
        <v>#NAME?</v>
      </c>
      <c r="H1073" s="73"/>
      <c r="I1073" s="73" t="s">
        <v>2584</v>
      </c>
      <c r="J1073" s="73" t="s">
        <v>443</v>
      </c>
      <c r="K1073" s="87" t="s">
        <v>1128</v>
      </c>
      <c r="L1073" s="87" t="s">
        <v>1128</v>
      </c>
      <c r="M1073" s="83" t="str">
        <f t="shared" si="12"/>
        <v>x. x</v>
      </c>
      <c r="N1073" s="68" t="s">
        <v>444</v>
      </c>
      <c r="O1073" s="92"/>
      <c r="P1073" s="68" t="s">
        <v>66</v>
      </c>
      <c r="Q1073" s="92"/>
      <c r="R1073" s="68"/>
      <c r="S1073" s="92"/>
      <c r="T1073" s="68"/>
      <c r="U1073" s="92"/>
      <c r="V1073" s="68" t="s">
        <v>445</v>
      </c>
      <c r="W1073" s="92"/>
      <c r="X1073" s="17"/>
      <c r="Y1073" s="17"/>
      <c r="Z1073" s="17"/>
      <c r="AA1073" s="17" t="s">
        <v>2374</v>
      </c>
    </row>
    <row r="1074" spans="1:27" ht="60" customHeight="1" x14ac:dyDescent="0.2">
      <c r="A1074" s="20" t="s">
        <v>1502</v>
      </c>
      <c r="B1074" s="41" t="s">
        <v>2158</v>
      </c>
      <c r="C1074" s="79" t="s">
        <v>1504</v>
      </c>
      <c r="D1074" s="5" t="s">
        <v>1504</v>
      </c>
      <c r="E1074" s="15">
        <v>4</v>
      </c>
      <c r="F1074" s="78" t="s">
        <v>205</v>
      </c>
      <c r="G1074" s="126" t="e">
        <f>---------ADDITIONAL SUPPLY CHAIN ACTOR</f>
        <v>#NAME?</v>
      </c>
      <c r="H1074" s="73" t="s">
        <v>206</v>
      </c>
      <c r="I1074" s="73" t="s">
        <v>2585</v>
      </c>
      <c r="J1074" s="73" t="s">
        <v>449</v>
      </c>
      <c r="K1074" s="87" t="s">
        <v>1128</v>
      </c>
      <c r="L1074" s="87" t="s">
        <v>1128</v>
      </c>
      <c r="M1074" s="83" t="str">
        <f t="shared" si="12"/>
        <v>x. x</v>
      </c>
      <c r="N1074" s="68"/>
      <c r="O1074" s="92"/>
      <c r="P1074" s="68" t="s">
        <v>33</v>
      </c>
      <c r="Q1074" s="92"/>
      <c r="R1074" s="68" t="s">
        <v>146</v>
      </c>
      <c r="S1074" s="92"/>
      <c r="T1074" s="68"/>
      <c r="U1074" s="92"/>
      <c r="V1074" s="68" t="s">
        <v>209</v>
      </c>
      <c r="W1074" s="92"/>
      <c r="X1074" s="17"/>
      <c r="Y1074" s="17"/>
      <c r="Z1074" s="17"/>
      <c r="AA1074" s="17" t="s">
        <v>211</v>
      </c>
    </row>
    <row r="1075" spans="1:27" ht="60" customHeight="1" x14ac:dyDescent="0.2">
      <c r="A1075" s="20" t="s">
        <v>1502</v>
      </c>
      <c r="B1075" s="41" t="s">
        <v>2158</v>
      </c>
      <c r="C1075" s="79" t="s">
        <v>1504</v>
      </c>
      <c r="D1075" s="5" t="s">
        <v>1504</v>
      </c>
      <c r="E1075" s="15">
        <v>4</v>
      </c>
      <c r="F1075" s="78" t="s">
        <v>440</v>
      </c>
      <c r="G1075" s="126" t="e">
        <f>---------ADDITIONAL SUPPLY CHAIN ACTOR</f>
        <v>#NAME?</v>
      </c>
      <c r="H1075" s="73" t="s">
        <v>450</v>
      </c>
      <c r="I1075" s="73" t="s">
        <v>2586</v>
      </c>
      <c r="J1075" s="73" t="s">
        <v>452</v>
      </c>
      <c r="K1075" s="87" t="s">
        <v>1128</v>
      </c>
      <c r="L1075" s="87" t="s">
        <v>1128</v>
      </c>
      <c r="M1075" s="83" t="str">
        <f t="shared" si="12"/>
        <v>x. x</v>
      </c>
      <c r="N1075" s="68"/>
      <c r="O1075" s="92"/>
      <c r="P1075" s="68" t="s">
        <v>33</v>
      </c>
      <c r="Q1075" s="92"/>
      <c r="R1075" s="68" t="s">
        <v>453</v>
      </c>
      <c r="S1075" s="92"/>
      <c r="T1075" s="68" t="s">
        <v>454</v>
      </c>
      <c r="U1075" s="92"/>
      <c r="V1075" s="68"/>
      <c r="W1075" s="92"/>
      <c r="X1075" s="17"/>
      <c r="Y1075" s="17"/>
      <c r="Z1075" s="17"/>
      <c r="AA1075" s="17" t="s">
        <v>455</v>
      </c>
    </row>
    <row r="1076" spans="1:27" ht="60" customHeight="1" x14ac:dyDescent="0.2">
      <c r="A1076" s="20" t="s">
        <v>1502</v>
      </c>
      <c r="B1076" s="41" t="s">
        <v>2158</v>
      </c>
      <c r="C1076" s="79" t="s">
        <v>1504</v>
      </c>
      <c r="D1076" s="5" t="s">
        <v>1504</v>
      </c>
      <c r="E1076" s="15">
        <v>4</v>
      </c>
      <c r="F1076" s="78" t="s">
        <v>440</v>
      </c>
      <c r="G1076" s="126" t="e">
        <f>---------ADDITIONAL SUPPLY CHAIN ACTOR</f>
        <v>#NAME?</v>
      </c>
      <c r="H1076" s="73" t="s">
        <v>240</v>
      </c>
      <c r="I1076" s="73" t="s">
        <v>2587</v>
      </c>
      <c r="J1076" s="73" t="s">
        <v>457</v>
      </c>
      <c r="K1076" s="87" t="s">
        <v>1128</v>
      </c>
      <c r="L1076" s="87" t="s">
        <v>1128</v>
      </c>
      <c r="M1076" s="83" t="str">
        <f t="shared" si="12"/>
        <v>x. x</v>
      </c>
      <c r="N1076" s="68"/>
      <c r="O1076" s="92"/>
      <c r="P1076" s="68" t="s">
        <v>33</v>
      </c>
      <c r="Q1076" s="92"/>
      <c r="R1076" s="68" t="s">
        <v>244</v>
      </c>
      <c r="S1076" s="92"/>
      <c r="T1076" s="68"/>
      <c r="U1076" s="92"/>
      <c r="V1076" s="68" t="s">
        <v>380</v>
      </c>
      <c r="W1076" s="92"/>
      <c r="X1076" s="17"/>
      <c r="Y1076" s="17"/>
      <c r="Z1076" s="17"/>
      <c r="AA1076" s="17" t="s">
        <v>2588</v>
      </c>
    </row>
    <row r="1077" spans="1:27" ht="60" customHeight="1" x14ac:dyDescent="0.2">
      <c r="A1077" s="20" t="s">
        <v>1502</v>
      </c>
      <c r="B1077" s="41" t="s">
        <v>2158</v>
      </c>
      <c r="C1077" s="79" t="s">
        <v>1504</v>
      </c>
      <c r="D1077" s="5" t="s">
        <v>1504</v>
      </c>
      <c r="E1077" s="15">
        <v>4</v>
      </c>
      <c r="F1077" s="78"/>
      <c r="G1077" s="171" t="e">
        <f>---------COMMODITY</f>
        <v>#NAME?</v>
      </c>
      <c r="H1077" s="73"/>
      <c r="I1077" s="73" t="s">
        <v>2589</v>
      </c>
      <c r="J1077" s="73" t="s">
        <v>873</v>
      </c>
      <c r="K1077" s="87" t="s">
        <v>1128</v>
      </c>
      <c r="L1077" s="87" t="s">
        <v>1128</v>
      </c>
      <c r="M1077" s="83" t="str">
        <f t="shared" si="12"/>
        <v>x. x</v>
      </c>
      <c r="N1077" s="68" t="s">
        <v>32</v>
      </c>
      <c r="O1077" s="92"/>
      <c r="P1077" s="68" t="s">
        <v>33</v>
      </c>
      <c r="Q1077" s="92"/>
      <c r="R1077" s="68"/>
      <c r="S1077" s="92" t="s">
        <v>881</v>
      </c>
      <c r="T1077" s="68"/>
      <c r="U1077" s="92"/>
      <c r="V1077" s="68"/>
      <c r="W1077" s="92"/>
      <c r="X1077" s="17"/>
      <c r="Y1077" s="17"/>
      <c r="Z1077" s="17"/>
      <c r="AA1077" s="17" t="s">
        <v>2590</v>
      </c>
    </row>
    <row r="1078" spans="1:27" ht="60" customHeight="1" x14ac:dyDescent="0.2">
      <c r="A1078" s="20" t="s">
        <v>1502</v>
      </c>
      <c r="B1078" s="41" t="s">
        <v>2158</v>
      </c>
      <c r="C1078" s="79" t="s">
        <v>1504</v>
      </c>
      <c r="D1078" s="5" t="s">
        <v>1504</v>
      </c>
      <c r="E1078" s="15">
        <v>4</v>
      </c>
      <c r="F1078" s="78" t="s">
        <v>876</v>
      </c>
      <c r="G1078" s="126" t="e">
        <f>---------COMMODITY</f>
        <v>#NAME?</v>
      </c>
      <c r="H1078" s="73" t="s">
        <v>877</v>
      </c>
      <c r="I1078" s="73" t="s">
        <v>2591</v>
      </c>
      <c r="J1078" s="73" t="s">
        <v>879</v>
      </c>
      <c r="K1078" s="87" t="s">
        <v>821</v>
      </c>
      <c r="L1078" s="87" t="s">
        <v>880</v>
      </c>
      <c r="M1078" s="83" t="str">
        <f t="shared" si="12"/>
        <v>MESSAGE - GOODS ITEM. Goods description</v>
      </c>
      <c r="N1078" s="68"/>
      <c r="O1078" s="92"/>
      <c r="P1078" s="68" t="s">
        <v>33</v>
      </c>
      <c r="Q1078" s="92" t="s">
        <v>33</v>
      </c>
      <c r="R1078" s="68" t="s">
        <v>305</v>
      </c>
      <c r="S1078" s="92" t="s">
        <v>881</v>
      </c>
      <c r="T1078" s="68"/>
      <c r="U1078" s="92"/>
      <c r="V1078" s="68" t="s">
        <v>882</v>
      </c>
      <c r="W1078" s="92"/>
      <c r="X1078" s="17"/>
      <c r="Y1078" s="17"/>
      <c r="Z1078" s="17"/>
      <c r="AA1078" s="17"/>
    </row>
    <row r="1079" spans="1:27" ht="60" customHeight="1" x14ac:dyDescent="0.2">
      <c r="A1079" s="20" t="s">
        <v>1502</v>
      </c>
      <c r="B1079" s="41" t="s">
        <v>2158</v>
      </c>
      <c r="C1079" s="79" t="s">
        <v>1504</v>
      </c>
      <c r="D1079" s="5" t="s">
        <v>1504</v>
      </c>
      <c r="E1079" s="15">
        <v>4</v>
      </c>
      <c r="F1079" s="78" t="s">
        <v>884</v>
      </c>
      <c r="G1079" s="126" t="e">
        <f>---------COMMODITY</f>
        <v>#NAME?</v>
      </c>
      <c r="H1079" s="73" t="s">
        <v>885</v>
      </c>
      <c r="I1079" s="73" t="s">
        <v>2592</v>
      </c>
      <c r="J1079" s="73" t="s">
        <v>887</v>
      </c>
      <c r="K1079" s="87" t="s">
        <v>1128</v>
      </c>
      <c r="L1079" s="87" t="s">
        <v>1128</v>
      </c>
      <c r="M1079" s="83" t="str">
        <f t="shared" si="12"/>
        <v>x. x</v>
      </c>
      <c r="N1079" s="68"/>
      <c r="O1079" s="92"/>
      <c r="P1079" s="68" t="s">
        <v>103</v>
      </c>
      <c r="Q1079" s="92"/>
      <c r="R1079" s="68" t="s">
        <v>888</v>
      </c>
      <c r="S1079" s="92"/>
      <c r="T1079" s="68" t="s">
        <v>889</v>
      </c>
      <c r="U1079" s="92"/>
      <c r="V1079" s="68" t="s">
        <v>890</v>
      </c>
      <c r="W1079" s="92"/>
      <c r="X1079" s="17"/>
      <c r="Y1079" s="17"/>
      <c r="Z1079" s="17"/>
      <c r="AA1079" s="17" t="s">
        <v>891</v>
      </c>
    </row>
    <row r="1080" spans="1:27" ht="60" customHeight="1" x14ac:dyDescent="0.2">
      <c r="A1080" s="20" t="s">
        <v>1502</v>
      </c>
      <c r="B1080" s="41" t="s">
        <v>2158</v>
      </c>
      <c r="C1080" s="79" t="s">
        <v>1504</v>
      </c>
      <c r="D1080" s="5" t="s">
        <v>1504</v>
      </c>
      <c r="E1080" s="15">
        <v>5</v>
      </c>
      <c r="F1080" s="78"/>
      <c r="G1080" s="171" t="e">
        <f>------------COMMODITY CODE</f>
        <v>#NAME?</v>
      </c>
      <c r="H1080" s="73"/>
      <c r="I1080" s="73" t="s">
        <v>2593</v>
      </c>
      <c r="J1080" s="73" t="s">
        <v>894</v>
      </c>
      <c r="K1080" s="87" t="s">
        <v>1128</v>
      </c>
      <c r="L1080" s="87" t="s">
        <v>1128</v>
      </c>
      <c r="M1080" s="83" t="str">
        <f t="shared" si="12"/>
        <v>x. x</v>
      </c>
      <c r="N1080" s="68" t="s">
        <v>32</v>
      </c>
      <c r="O1080" s="92"/>
      <c r="P1080" s="68" t="s">
        <v>66</v>
      </c>
      <c r="Q1080" s="92"/>
      <c r="R1080" s="68"/>
      <c r="S1080" s="92"/>
      <c r="T1080" s="68"/>
      <c r="U1080" s="92"/>
      <c r="V1080" s="68" t="s">
        <v>895</v>
      </c>
      <c r="W1080" s="92"/>
      <c r="X1080" s="17"/>
      <c r="Y1080" s="17"/>
      <c r="Z1080" s="17"/>
      <c r="AA1080" s="17" t="s">
        <v>2594</v>
      </c>
    </row>
    <row r="1081" spans="1:27" ht="60" customHeight="1" x14ac:dyDescent="0.2">
      <c r="A1081" s="20" t="s">
        <v>1502</v>
      </c>
      <c r="B1081" s="41" t="s">
        <v>2158</v>
      </c>
      <c r="C1081" s="79" t="s">
        <v>1504</v>
      </c>
      <c r="D1081" s="5" t="s">
        <v>1504</v>
      </c>
      <c r="E1081" s="15">
        <v>5</v>
      </c>
      <c r="F1081" s="78"/>
      <c r="G1081" s="126" t="e">
        <f>------------COMMODITY CODE</f>
        <v>#NAME?</v>
      </c>
      <c r="H1081" s="97" t="s">
        <v>897</v>
      </c>
      <c r="I1081" s="73" t="s">
        <v>2595</v>
      </c>
      <c r="J1081" s="73" t="s">
        <v>899</v>
      </c>
      <c r="K1081" s="87" t="s">
        <v>821</v>
      </c>
      <c r="L1081" s="87" t="s">
        <v>900</v>
      </c>
      <c r="M1081" s="83" t="str">
        <f t="shared" si="12"/>
        <v>MESSAGE - GOODS ITEM. Commodity code</v>
      </c>
      <c r="N1081" s="68"/>
      <c r="O1081" s="92"/>
      <c r="P1081" s="68" t="s">
        <v>33</v>
      </c>
      <c r="Q1081" s="92" t="s">
        <v>66</v>
      </c>
      <c r="R1081" s="68" t="s">
        <v>901</v>
      </c>
      <c r="S1081" s="92" t="s">
        <v>902</v>
      </c>
      <c r="T1081" s="68" t="s">
        <v>903</v>
      </c>
      <c r="U1081" s="92" t="s">
        <v>2596</v>
      </c>
      <c r="V1081" s="68"/>
      <c r="W1081" s="92" t="s">
        <v>2597</v>
      </c>
      <c r="X1081" s="17"/>
      <c r="Y1081" s="17"/>
      <c r="Z1081" s="17"/>
      <c r="AA1081" s="17" t="s">
        <v>2598</v>
      </c>
    </row>
    <row r="1082" spans="1:27" ht="60" customHeight="1" x14ac:dyDescent="0.2">
      <c r="A1082" s="20" t="s">
        <v>1502</v>
      </c>
      <c r="B1082" s="41" t="s">
        <v>2158</v>
      </c>
      <c r="C1082" s="79" t="s">
        <v>1504</v>
      </c>
      <c r="D1082" s="5" t="s">
        <v>1504</v>
      </c>
      <c r="E1082" s="15">
        <v>5</v>
      </c>
      <c r="F1082" s="78" t="s">
        <v>908</v>
      </c>
      <c r="G1082" s="126" t="e">
        <f>------------COMMODITY CODE</f>
        <v>#NAME?</v>
      </c>
      <c r="H1082" s="73" t="s">
        <v>909</v>
      </c>
      <c r="I1082" s="73" t="s">
        <v>2599</v>
      </c>
      <c r="J1082" s="73" t="s">
        <v>911</v>
      </c>
      <c r="K1082" s="87" t="s">
        <v>821</v>
      </c>
      <c r="L1082" s="87" t="s">
        <v>900</v>
      </c>
      <c r="M1082" s="83" t="str">
        <f t="shared" si="12"/>
        <v>MESSAGE - GOODS ITEM. Commodity code</v>
      </c>
      <c r="N1082" s="68"/>
      <c r="O1082" s="92"/>
      <c r="P1082" s="68" t="s">
        <v>103</v>
      </c>
      <c r="Q1082" s="92" t="s">
        <v>66</v>
      </c>
      <c r="R1082" s="68" t="s">
        <v>291</v>
      </c>
      <c r="S1082" s="92" t="s">
        <v>902</v>
      </c>
      <c r="T1082" s="68"/>
      <c r="U1082" s="92"/>
      <c r="V1082" s="68" t="s">
        <v>912</v>
      </c>
      <c r="W1082" s="92" t="s">
        <v>2597</v>
      </c>
      <c r="X1082" s="17"/>
      <c r="Y1082" s="17"/>
      <c r="Z1082" s="17"/>
      <c r="AA1082" s="17" t="s">
        <v>1461</v>
      </c>
    </row>
    <row r="1083" spans="1:27" ht="60" customHeight="1" x14ac:dyDescent="0.2">
      <c r="A1083" s="20" t="s">
        <v>1502</v>
      </c>
      <c r="B1083" s="41" t="s">
        <v>2158</v>
      </c>
      <c r="C1083" s="79" t="s">
        <v>1504</v>
      </c>
      <c r="D1083" s="5" t="s">
        <v>1504</v>
      </c>
      <c r="E1083" s="15">
        <v>5</v>
      </c>
      <c r="F1083" s="78" t="s">
        <v>1848</v>
      </c>
      <c r="G1083" s="171" t="e">
        <f>------------DANGEROUS GOODS</f>
        <v>#NAME?</v>
      </c>
      <c r="H1083" s="73"/>
      <c r="I1083" s="73" t="s">
        <v>2600</v>
      </c>
      <c r="J1083" s="73" t="s">
        <v>919</v>
      </c>
      <c r="K1083" s="87" t="s">
        <v>1128</v>
      </c>
      <c r="L1083" s="87" t="s">
        <v>1128</v>
      </c>
      <c r="M1083" s="83" t="str">
        <f t="shared" si="12"/>
        <v>x. x</v>
      </c>
      <c r="N1083" s="68" t="s">
        <v>444</v>
      </c>
      <c r="O1083" s="92"/>
      <c r="P1083" s="68" t="s">
        <v>66</v>
      </c>
      <c r="Q1083" s="92"/>
      <c r="R1083" s="68"/>
      <c r="S1083" s="92"/>
      <c r="T1083" s="68"/>
      <c r="U1083" s="92"/>
      <c r="V1083" s="68" t="s">
        <v>920</v>
      </c>
      <c r="W1083" s="92"/>
      <c r="X1083" s="17"/>
      <c r="Y1083" s="17"/>
      <c r="Z1083" s="17"/>
      <c r="AA1083" s="17" t="s">
        <v>2601</v>
      </c>
    </row>
    <row r="1084" spans="1:27" ht="60" customHeight="1" x14ac:dyDescent="0.2">
      <c r="A1084" s="20" t="s">
        <v>1502</v>
      </c>
      <c r="B1084" s="41" t="s">
        <v>2158</v>
      </c>
      <c r="C1084" s="79" t="s">
        <v>1504</v>
      </c>
      <c r="D1084" s="5" t="s">
        <v>1504</v>
      </c>
      <c r="E1084" s="15">
        <v>5</v>
      </c>
      <c r="F1084" s="78" t="s">
        <v>205</v>
      </c>
      <c r="G1084" s="126" t="e">
        <f>------------DANGEROUS GOODS</f>
        <v>#NAME?</v>
      </c>
      <c r="H1084" s="73" t="s">
        <v>206</v>
      </c>
      <c r="I1084" s="73" t="s">
        <v>2602</v>
      </c>
      <c r="J1084" s="73" t="s">
        <v>923</v>
      </c>
      <c r="K1084" s="87" t="s">
        <v>1128</v>
      </c>
      <c r="L1084" s="87" t="s">
        <v>1128</v>
      </c>
      <c r="M1084" s="83" t="str">
        <f t="shared" si="12"/>
        <v>x. x</v>
      </c>
      <c r="N1084" s="68"/>
      <c r="O1084" s="92"/>
      <c r="P1084" s="68" t="s">
        <v>33</v>
      </c>
      <c r="Q1084" s="92"/>
      <c r="R1084" s="68" t="s">
        <v>146</v>
      </c>
      <c r="S1084" s="92"/>
      <c r="T1084" s="68"/>
      <c r="U1084" s="92"/>
      <c r="V1084" s="68" t="s">
        <v>209</v>
      </c>
      <c r="W1084" s="92"/>
      <c r="X1084" s="17"/>
      <c r="Y1084" s="17"/>
      <c r="Z1084" s="17"/>
      <c r="AA1084" s="17" t="s">
        <v>211</v>
      </c>
    </row>
    <row r="1085" spans="1:27" ht="60" customHeight="1" x14ac:dyDescent="0.2">
      <c r="A1085" s="20" t="s">
        <v>1502</v>
      </c>
      <c r="B1085" s="41" t="s">
        <v>2158</v>
      </c>
      <c r="C1085" s="79" t="s">
        <v>1504</v>
      </c>
      <c r="D1085" s="5" t="s">
        <v>1504</v>
      </c>
      <c r="E1085" s="15">
        <v>5</v>
      </c>
      <c r="F1085" s="78" t="s">
        <v>916</v>
      </c>
      <c r="G1085" s="126" t="e">
        <f>------------DANGEROUS GOODS</f>
        <v>#NAME?</v>
      </c>
      <c r="H1085" s="73" t="s">
        <v>924</v>
      </c>
      <c r="I1085" s="73" t="s">
        <v>2603</v>
      </c>
      <c r="J1085" s="73" t="s">
        <v>926</v>
      </c>
      <c r="K1085" s="87" t="s">
        <v>821</v>
      </c>
      <c r="L1085" s="87" t="s">
        <v>927</v>
      </c>
      <c r="M1085" s="83" t="str">
        <f t="shared" si="12"/>
        <v>MESSAGE - GOODS ITEM. UN dangerous goods code</v>
      </c>
      <c r="N1085" s="68"/>
      <c r="O1085" s="92"/>
      <c r="P1085" s="68" t="s">
        <v>33</v>
      </c>
      <c r="Q1085" s="92" t="s">
        <v>103</v>
      </c>
      <c r="R1085" s="68" t="s">
        <v>660</v>
      </c>
      <c r="S1085" s="92" t="s">
        <v>660</v>
      </c>
      <c r="T1085" s="68" t="s">
        <v>928</v>
      </c>
      <c r="U1085" s="92" t="s">
        <v>928</v>
      </c>
      <c r="V1085" s="68"/>
      <c r="W1085" s="92" t="s">
        <v>929</v>
      </c>
      <c r="X1085" s="17"/>
      <c r="Y1085" s="17"/>
      <c r="Z1085" s="17"/>
      <c r="AA1085" s="17" t="s">
        <v>1466</v>
      </c>
    </row>
    <row r="1086" spans="1:27" ht="60" customHeight="1" x14ac:dyDescent="0.2">
      <c r="A1086" s="20" t="s">
        <v>1502</v>
      </c>
      <c r="B1086" s="41" t="s">
        <v>2158</v>
      </c>
      <c r="C1086" s="79" t="s">
        <v>1504</v>
      </c>
      <c r="D1086" s="5" t="s">
        <v>1504</v>
      </c>
      <c r="E1086" s="15">
        <v>5</v>
      </c>
      <c r="F1086" s="78"/>
      <c r="G1086" s="171" t="e">
        <f>------------GOODS MEASURE</f>
        <v>#NAME?</v>
      </c>
      <c r="H1086" s="73"/>
      <c r="I1086" s="73" t="s">
        <v>2604</v>
      </c>
      <c r="J1086" s="73" t="s">
        <v>935</v>
      </c>
      <c r="K1086" s="87" t="s">
        <v>1128</v>
      </c>
      <c r="L1086" s="87" t="s">
        <v>1128</v>
      </c>
      <c r="M1086" s="83" t="str">
        <f t="shared" si="12"/>
        <v>x. x</v>
      </c>
      <c r="N1086" s="68" t="s">
        <v>32</v>
      </c>
      <c r="O1086" s="92"/>
      <c r="P1086" s="68" t="s">
        <v>103</v>
      </c>
      <c r="Q1086" s="92"/>
      <c r="R1086" s="68"/>
      <c r="S1086" s="92"/>
      <c r="T1086" s="68"/>
      <c r="U1086" s="92"/>
      <c r="V1086" s="68"/>
      <c r="W1086" s="92"/>
      <c r="X1086" s="17"/>
      <c r="Y1086" s="17"/>
      <c r="Z1086" s="17"/>
      <c r="AA1086" s="17"/>
    </row>
    <row r="1087" spans="1:27" ht="60" customHeight="1" x14ac:dyDescent="0.2">
      <c r="A1087" s="20" t="s">
        <v>1502</v>
      </c>
      <c r="B1087" s="41" t="s">
        <v>2158</v>
      </c>
      <c r="C1087" s="79" t="s">
        <v>1504</v>
      </c>
      <c r="D1087" s="5" t="s">
        <v>1504</v>
      </c>
      <c r="E1087" s="15">
        <v>5</v>
      </c>
      <c r="F1087" s="78" t="s">
        <v>729</v>
      </c>
      <c r="G1087" s="126" t="e">
        <f>------------GOODS MEASURE</f>
        <v>#NAME?</v>
      </c>
      <c r="H1087" s="73" t="s">
        <v>730</v>
      </c>
      <c r="I1087" s="73" t="s">
        <v>2605</v>
      </c>
      <c r="J1087" s="73" t="s">
        <v>937</v>
      </c>
      <c r="K1087" s="87" t="s">
        <v>821</v>
      </c>
      <c r="L1087" s="87" t="s">
        <v>730</v>
      </c>
      <c r="M1087" s="83" t="str">
        <f t="shared" si="12"/>
        <v>MESSAGE - GOODS ITEM. Gross mass</v>
      </c>
      <c r="N1087" s="68"/>
      <c r="O1087" s="92"/>
      <c r="P1087" s="68" t="s">
        <v>103</v>
      </c>
      <c r="Q1087" s="92" t="s">
        <v>103</v>
      </c>
      <c r="R1087" s="68" t="s">
        <v>166</v>
      </c>
      <c r="S1087" s="92" t="s">
        <v>167</v>
      </c>
      <c r="T1087" s="68"/>
      <c r="U1087" s="92"/>
      <c r="V1087" s="68" t="s">
        <v>939</v>
      </c>
      <c r="W1087" s="92" t="s">
        <v>2606</v>
      </c>
      <c r="X1087" s="17"/>
      <c r="Y1087" s="17"/>
      <c r="Z1087" s="17"/>
      <c r="AA1087" s="17" t="s">
        <v>941</v>
      </c>
    </row>
    <row r="1088" spans="1:27" ht="60" customHeight="1" x14ac:dyDescent="0.2">
      <c r="A1088" s="20" t="s">
        <v>1502</v>
      </c>
      <c r="B1088" s="41" t="s">
        <v>2158</v>
      </c>
      <c r="C1088" s="79" t="s">
        <v>1504</v>
      </c>
      <c r="D1088" s="5" t="s">
        <v>1504</v>
      </c>
      <c r="E1088" s="15">
        <v>5</v>
      </c>
      <c r="F1088" s="78" t="s">
        <v>942</v>
      </c>
      <c r="G1088" s="126" t="e">
        <f>------------GOODS MEASURE</f>
        <v>#NAME?</v>
      </c>
      <c r="H1088" s="73" t="s">
        <v>943</v>
      </c>
      <c r="I1088" s="73" t="s">
        <v>2607</v>
      </c>
      <c r="J1088" s="73" t="s">
        <v>945</v>
      </c>
      <c r="K1088" s="87" t="s">
        <v>821</v>
      </c>
      <c r="L1088" s="87" t="s">
        <v>943</v>
      </c>
      <c r="M1088" s="83" t="str">
        <f t="shared" si="12"/>
        <v>MESSAGE - GOODS ITEM. Net mass</v>
      </c>
      <c r="N1088" s="68"/>
      <c r="O1088" s="92"/>
      <c r="P1088" s="68" t="s">
        <v>103</v>
      </c>
      <c r="Q1088" s="92" t="s">
        <v>103</v>
      </c>
      <c r="R1088" s="68" t="s">
        <v>166</v>
      </c>
      <c r="S1088" s="92" t="s">
        <v>167</v>
      </c>
      <c r="T1088" s="68"/>
      <c r="U1088" s="92"/>
      <c r="V1088" s="68" t="s">
        <v>946</v>
      </c>
      <c r="W1088" s="92"/>
      <c r="X1088" s="17"/>
      <c r="Y1088" s="17"/>
      <c r="Z1088" s="17"/>
      <c r="AA1088" s="17" t="s">
        <v>947</v>
      </c>
    </row>
    <row r="1089" spans="1:27" ht="60" customHeight="1" x14ac:dyDescent="0.2">
      <c r="A1089" s="20" t="s">
        <v>1502</v>
      </c>
      <c r="B1089" s="41" t="s">
        <v>2158</v>
      </c>
      <c r="C1089" s="79" t="s">
        <v>1504</v>
      </c>
      <c r="D1089" s="5" t="s">
        <v>1504</v>
      </c>
      <c r="E1089" s="15">
        <v>4</v>
      </c>
      <c r="F1089" s="78" t="s">
        <v>1848</v>
      </c>
      <c r="G1089" s="171" t="e">
        <f>---------PACKAGING</f>
        <v>#NAME?</v>
      </c>
      <c r="H1089" s="73"/>
      <c r="I1089" s="73" t="s">
        <v>2608</v>
      </c>
      <c r="J1089" s="73" t="s">
        <v>950</v>
      </c>
      <c r="K1089" s="87" t="s">
        <v>951</v>
      </c>
      <c r="L1089" s="87"/>
      <c r="M1089" s="83" t="str">
        <f t="shared" si="12"/>
        <v xml:space="preserve">MESSAGE - GOODS ITEM - PACKAGES. </v>
      </c>
      <c r="N1089" s="68" t="s">
        <v>444</v>
      </c>
      <c r="O1089" s="92" t="s">
        <v>444</v>
      </c>
      <c r="P1089" s="68" t="s">
        <v>33</v>
      </c>
      <c r="Q1089" s="92" t="s">
        <v>33</v>
      </c>
      <c r="R1089" s="68"/>
      <c r="S1089" s="92"/>
      <c r="T1089" s="68"/>
      <c r="U1089" s="92"/>
      <c r="V1089" s="68"/>
      <c r="W1089" s="92"/>
      <c r="X1089" s="17"/>
      <c r="Y1089" s="17"/>
      <c r="Z1089" s="17"/>
      <c r="AA1089" s="17" t="s">
        <v>1473</v>
      </c>
    </row>
    <row r="1090" spans="1:27" ht="60" customHeight="1" x14ac:dyDescent="0.2">
      <c r="A1090" s="20" t="s">
        <v>1502</v>
      </c>
      <c r="B1090" s="41" t="s">
        <v>2158</v>
      </c>
      <c r="C1090" s="79" t="s">
        <v>1504</v>
      </c>
      <c r="D1090" s="5" t="s">
        <v>1504</v>
      </c>
      <c r="E1090" s="15">
        <v>4</v>
      </c>
      <c r="F1090" s="78" t="s">
        <v>205</v>
      </c>
      <c r="G1090" s="126" t="e">
        <f>---------PACKAGING</f>
        <v>#NAME?</v>
      </c>
      <c r="H1090" s="73" t="s">
        <v>206</v>
      </c>
      <c r="I1090" s="73" t="s">
        <v>2609</v>
      </c>
      <c r="J1090" s="73" t="s">
        <v>954</v>
      </c>
      <c r="K1090" s="87" t="s">
        <v>1128</v>
      </c>
      <c r="L1090" s="87" t="s">
        <v>1128</v>
      </c>
      <c r="M1090" s="83" t="str">
        <f t="shared" si="12"/>
        <v>x. x</v>
      </c>
      <c r="N1090" s="68"/>
      <c r="O1090" s="92"/>
      <c r="P1090" s="68" t="s">
        <v>33</v>
      </c>
      <c r="Q1090" s="92"/>
      <c r="R1090" s="68" t="s">
        <v>146</v>
      </c>
      <c r="S1090" s="92"/>
      <c r="T1090" s="68"/>
      <c r="U1090" s="92"/>
      <c r="V1090" s="68" t="s">
        <v>209</v>
      </c>
      <c r="W1090" s="92"/>
      <c r="X1090" s="17"/>
      <c r="Y1090" s="17"/>
      <c r="Z1090" s="17"/>
      <c r="AA1090" s="17" t="s">
        <v>211</v>
      </c>
    </row>
    <row r="1091" spans="1:27" ht="60" customHeight="1" x14ac:dyDescent="0.2">
      <c r="A1091" s="20" t="s">
        <v>1502</v>
      </c>
      <c r="B1091" s="41" t="s">
        <v>2158</v>
      </c>
      <c r="C1091" s="79" t="s">
        <v>1504</v>
      </c>
      <c r="D1091" s="5" t="s">
        <v>1504</v>
      </c>
      <c r="E1091" s="15">
        <v>4</v>
      </c>
      <c r="F1091" s="78" t="s">
        <v>955</v>
      </c>
      <c r="G1091" s="126" t="e">
        <f>---------PACKAGING</f>
        <v>#NAME?</v>
      </c>
      <c r="H1091" s="73" t="s">
        <v>956</v>
      </c>
      <c r="I1091" s="73" t="s">
        <v>2610</v>
      </c>
      <c r="J1091" s="73" t="s">
        <v>958</v>
      </c>
      <c r="K1091" s="87" t="s">
        <v>951</v>
      </c>
      <c r="L1091" s="87" t="s">
        <v>959</v>
      </c>
      <c r="M1091" s="83" t="str">
        <f t="shared" si="12"/>
        <v>MESSAGE - GOODS ITEM - PACKAGES. Kind of packages</v>
      </c>
      <c r="N1091" s="68"/>
      <c r="O1091" s="92"/>
      <c r="P1091" s="68" t="s">
        <v>33</v>
      </c>
      <c r="Q1091" s="92" t="s">
        <v>33</v>
      </c>
      <c r="R1091" s="68" t="s">
        <v>291</v>
      </c>
      <c r="S1091" s="92" t="s">
        <v>389</v>
      </c>
      <c r="T1091" s="68" t="s">
        <v>960</v>
      </c>
      <c r="U1091" s="92" t="s">
        <v>960</v>
      </c>
      <c r="V1091" s="68"/>
      <c r="W1091" s="92"/>
      <c r="X1091" s="17"/>
      <c r="Y1091" s="17"/>
      <c r="Z1091" s="17"/>
      <c r="AA1091" s="17" t="s">
        <v>2611</v>
      </c>
    </row>
    <row r="1092" spans="1:27" ht="60" customHeight="1" x14ac:dyDescent="0.2">
      <c r="A1092" s="20" t="s">
        <v>1502</v>
      </c>
      <c r="B1092" s="41" t="s">
        <v>2158</v>
      </c>
      <c r="C1092" s="79" t="s">
        <v>1504</v>
      </c>
      <c r="D1092" s="5" t="s">
        <v>1504</v>
      </c>
      <c r="E1092" s="15">
        <v>4</v>
      </c>
      <c r="F1092" s="78" t="s">
        <v>963</v>
      </c>
      <c r="G1092" s="126" t="e">
        <f>---------PACKAGING</f>
        <v>#NAME?</v>
      </c>
      <c r="H1092" s="73" t="s">
        <v>964</v>
      </c>
      <c r="I1092" s="73" t="s">
        <v>2612</v>
      </c>
      <c r="J1092" s="73" t="s">
        <v>966</v>
      </c>
      <c r="K1092" s="87" t="s">
        <v>951</v>
      </c>
      <c r="L1092" s="87" t="s">
        <v>2613</v>
      </c>
      <c r="M1092" s="83" t="str">
        <f t="shared" si="12"/>
        <v>MESSAGE - GOODS ITEM - PACKAGES. Number of packages OR Number of Pieces</v>
      </c>
      <c r="N1092" s="68"/>
      <c r="O1092" s="92"/>
      <c r="P1092" s="68" t="s">
        <v>66</v>
      </c>
      <c r="Q1092" s="92" t="s">
        <v>66</v>
      </c>
      <c r="R1092" s="68" t="s">
        <v>153</v>
      </c>
      <c r="S1092" s="92" t="s">
        <v>146</v>
      </c>
      <c r="T1092" s="68"/>
      <c r="U1092" s="92"/>
      <c r="V1092" s="68" t="s">
        <v>968</v>
      </c>
      <c r="W1092" s="92" t="s">
        <v>2614</v>
      </c>
      <c r="X1092" s="17"/>
      <c r="Y1092" s="17"/>
      <c r="Z1092" s="17"/>
      <c r="AA1092" s="17"/>
    </row>
    <row r="1093" spans="1:27" ht="60" customHeight="1" x14ac:dyDescent="0.2">
      <c r="A1093" s="20" t="s">
        <v>1502</v>
      </c>
      <c r="B1093" s="41" t="s">
        <v>2158</v>
      </c>
      <c r="C1093" s="79" t="s">
        <v>1504</v>
      </c>
      <c r="D1093" s="5" t="s">
        <v>1504</v>
      </c>
      <c r="E1093" s="15">
        <v>4</v>
      </c>
      <c r="F1093" s="78" t="s">
        <v>971</v>
      </c>
      <c r="G1093" s="126" t="e">
        <f>---------PACKAGING</f>
        <v>#NAME?</v>
      </c>
      <c r="H1093" s="73" t="s">
        <v>972</v>
      </c>
      <c r="I1093" s="73" t="s">
        <v>2615</v>
      </c>
      <c r="J1093" s="73" t="s">
        <v>974</v>
      </c>
      <c r="K1093" s="87" t="s">
        <v>951</v>
      </c>
      <c r="L1093" s="87" t="s">
        <v>975</v>
      </c>
      <c r="M1093" s="83" t="str">
        <f t="shared" si="12"/>
        <v>MESSAGE - GOODS ITEM - PACKAGES. Marks &amp; numbers of packages</v>
      </c>
      <c r="N1093" s="68"/>
      <c r="O1093" s="92"/>
      <c r="P1093" s="68" t="s">
        <v>66</v>
      </c>
      <c r="Q1093" s="92" t="s">
        <v>66</v>
      </c>
      <c r="R1093" s="68" t="s">
        <v>305</v>
      </c>
      <c r="S1093" s="92" t="s">
        <v>976</v>
      </c>
      <c r="T1093" s="68"/>
      <c r="U1093" s="92"/>
      <c r="V1093" s="68" t="s">
        <v>977</v>
      </c>
      <c r="W1093" s="92" t="s">
        <v>978</v>
      </c>
      <c r="X1093" s="17"/>
      <c r="Y1093" s="17"/>
      <c r="Z1093" s="17"/>
      <c r="AA1093" s="17"/>
    </row>
    <row r="1094" spans="1:27" ht="60" customHeight="1" x14ac:dyDescent="0.2">
      <c r="A1094" s="20" t="s">
        <v>1502</v>
      </c>
      <c r="B1094" s="41" t="s">
        <v>2158</v>
      </c>
      <c r="C1094" s="79" t="s">
        <v>1504</v>
      </c>
      <c r="D1094" s="5" t="s">
        <v>1504</v>
      </c>
      <c r="E1094" s="15">
        <v>4</v>
      </c>
      <c r="F1094" s="78" t="s">
        <v>635</v>
      </c>
      <c r="G1094" s="171" t="e">
        <f>---------ADDITIONAL INFORMATION</f>
        <v>#NAME?</v>
      </c>
      <c r="H1094" s="73"/>
      <c r="I1094" s="73" t="s">
        <v>2616</v>
      </c>
      <c r="J1094" s="73" t="s">
        <v>638</v>
      </c>
      <c r="K1094" s="87" t="s">
        <v>1128</v>
      </c>
      <c r="L1094" s="87" t="s">
        <v>1128</v>
      </c>
      <c r="M1094" s="83" t="str">
        <f t="shared" si="12"/>
        <v>x. x</v>
      </c>
      <c r="N1094" s="68" t="s">
        <v>444</v>
      </c>
      <c r="O1094" s="92"/>
      <c r="P1094" s="68" t="s">
        <v>103</v>
      </c>
      <c r="Q1094" s="92"/>
      <c r="R1094" s="68"/>
      <c r="S1094" s="92"/>
      <c r="T1094" s="68"/>
      <c r="U1094" s="92"/>
      <c r="V1094" s="68" t="s">
        <v>983</v>
      </c>
      <c r="W1094" s="92"/>
      <c r="X1094" s="17"/>
      <c r="Y1094" s="17"/>
      <c r="Z1094" s="17"/>
      <c r="AA1094" s="17" t="s">
        <v>2617</v>
      </c>
    </row>
    <row r="1095" spans="1:27" ht="60" customHeight="1" x14ac:dyDescent="0.2">
      <c r="A1095" s="20" t="s">
        <v>1502</v>
      </c>
      <c r="B1095" s="41" t="s">
        <v>2158</v>
      </c>
      <c r="C1095" s="79" t="s">
        <v>1504</v>
      </c>
      <c r="D1095" s="5" t="s">
        <v>1504</v>
      </c>
      <c r="E1095" s="15">
        <v>4</v>
      </c>
      <c r="F1095" s="78" t="s">
        <v>205</v>
      </c>
      <c r="G1095" s="126" t="e">
        <f>---------ADDITIONAL INFORMATION</f>
        <v>#NAME?</v>
      </c>
      <c r="H1095" s="73" t="s">
        <v>206</v>
      </c>
      <c r="I1095" s="73" t="s">
        <v>2618</v>
      </c>
      <c r="J1095" s="73" t="s">
        <v>642</v>
      </c>
      <c r="K1095" s="87" t="s">
        <v>1128</v>
      </c>
      <c r="L1095" s="87" t="s">
        <v>1128</v>
      </c>
      <c r="M1095" s="83" t="str">
        <f t="shared" si="12"/>
        <v>x. x</v>
      </c>
      <c r="N1095" s="68"/>
      <c r="O1095" s="92"/>
      <c r="P1095" s="68" t="s">
        <v>33</v>
      </c>
      <c r="Q1095" s="92"/>
      <c r="R1095" s="68" t="s">
        <v>146</v>
      </c>
      <c r="S1095" s="92"/>
      <c r="T1095" s="68"/>
      <c r="U1095" s="92"/>
      <c r="V1095" s="68" t="s">
        <v>209</v>
      </c>
      <c r="W1095" s="92"/>
      <c r="X1095" s="17"/>
      <c r="Y1095" s="17"/>
      <c r="Z1095" s="17"/>
      <c r="AA1095" s="17" t="s">
        <v>211</v>
      </c>
    </row>
    <row r="1096" spans="1:27" ht="60" customHeight="1" x14ac:dyDescent="0.2">
      <c r="A1096" s="20" t="s">
        <v>1502</v>
      </c>
      <c r="B1096" s="41" t="s">
        <v>2158</v>
      </c>
      <c r="C1096" s="79" t="s">
        <v>1504</v>
      </c>
      <c r="D1096" s="5" t="s">
        <v>1504</v>
      </c>
      <c r="E1096" s="15">
        <v>4</v>
      </c>
      <c r="F1096" s="78" t="s">
        <v>635</v>
      </c>
      <c r="G1096" s="126" t="e">
        <f>---------ADDITIONAL INFORMATION</f>
        <v>#NAME?</v>
      </c>
      <c r="H1096" s="73" t="s">
        <v>287</v>
      </c>
      <c r="I1096" s="73" t="s">
        <v>2619</v>
      </c>
      <c r="J1096" s="73" t="s">
        <v>644</v>
      </c>
      <c r="K1096" s="87" t="s">
        <v>982</v>
      </c>
      <c r="L1096" s="87" t="s">
        <v>988</v>
      </c>
      <c r="M1096" s="83" t="str">
        <f t="shared" si="12"/>
        <v>MESSAGE - GOODS ITEM - SPECIAL MENTIONS. Additional information coded</v>
      </c>
      <c r="N1096" s="68"/>
      <c r="O1096" s="92"/>
      <c r="P1096" s="68" t="s">
        <v>33</v>
      </c>
      <c r="Q1096" s="92" t="s">
        <v>103</v>
      </c>
      <c r="R1096" s="68" t="s">
        <v>645</v>
      </c>
      <c r="S1096" s="92" t="s">
        <v>53</v>
      </c>
      <c r="T1096" s="68"/>
      <c r="U1096" s="92" t="s">
        <v>646</v>
      </c>
      <c r="V1096" s="68"/>
      <c r="W1096" s="92" t="s">
        <v>2620</v>
      </c>
      <c r="X1096" s="17"/>
      <c r="Y1096" s="17"/>
      <c r="Z1096" s="17"/>
      <c r="AA1096" s="17" t="s">
        <v>2621</v>
      </c>
    </row>
    <row r="1097" spans="1:27" ht="60" customHeight="1" x14ac:dyDescent="0.2">
      <c r="A1097" s="20" t="s">
        <v>1502</v>
      </c>
      <c r="B1097" s="41" t="s">
        <v>2158</v>
      </c>
      <c r="C1097" s="79" t="s">
        <v>1504</v>
      </c>
      <c r="D1097" s="5" t="s">
        <v>1504</v>
      </c>
      <c r="E1097" s="15">
        <v>4</v>
      </c>
      <c r="F1097" s="78" t="s">
        <v>635</v>
      </c>
      <c r="G1097" s="126" t="e">
        <f>---------ADDITIONAL INFORMATION</f>
        <v>#NAME?</v>
      </c>
      <c r="H1097" s="73" t="s">
        <v>302</v>
      </c>
      <c r="I1097" s="73" t="s">
        <v>2622</v>
      </c>
      <c r="J1097" s="73" t="s">
        <v>649</v>
      </c>
      <c r="K1097" s="87" t="s">
        <v>1128</v>
      </c>
      <c r="L1097" s="87" t="s">
        <v>1128</v>
      </c>
      <c r="M1097" s="83" t="str">
        <f t="shared" si="12"/>
        <v>x. x</v>
      </c>
      <c r="N1097" s="68"/>
      <c r="O1097" s="92"/>
      <c r="P1097" s="68" t="s">
        <v>103</v>
      </c>
      <c r="Q1097" s="92" t="s">
        <v>66</v>
      </c>
      <c r="R1097" s="68" t="s">
        <v>305</v>
      </c>
      <c r="S1097" s="92"/>
      <c r="T1097" s="68"/>
      <c r="U1097" s="92"/>
      <c r="V1097" s="68"/>
      <c r="W1097" s="92" t="s">
        <v>2623</v>
      </c>
      <c r="X1097" s="17"/>
      <c r="Y1097" s="17"/>
      <c r="Z1097" s="17"/>
      <c r="AA1097" s="17" t="s">
        <v>993</v>
      </c>
    </row>
    <row r="1098" spans="1:27" ht="60" customHeight="1" x14ac:dyDescent="0.2">
      <c r="A1098" s="20" t="s">
        <v>1502</v>
      </c>
      <c r="B1098" s="41" t="s">
        <v>2158</v>
      </c>
      <c r="C1098" s="79" t="s">
        <v>1504</v>
      </c>
      <c r="D1098" s="5" t="s">
        <v>1504</v>
      </c>
      <c r="E1098" s="15">
        <v>4</v>
      </c>
      <c r="F1098" s="78" t="s">
        <v>651</v>
      </c>
      <c r="G1098" s="171" t="e">
        <f>---------SUPPORTING DOCUMENTS</f>
        <v>#NAME?</v>
      </c>
      <c r="H1098" s="73"/>
      <c r="I1098" s="73" t="s">
        <v>2624</v>
      </c>
      <c r="J1098" s="73" t="s">
        <v>654</v>
      </c>
      <c r="K1098" s="87" t="s">
        <v>64</v>
      </c>
      <c r="L1098" s="87"/>
      <c r="M1098" s="83" t="str">
        <f t="shared" si="12"/>
        <v xml:space="preserve">MESSAGE - GOODS ITEM - PRODUCED DOCUMENTS/CERTIFICATES. </v>
      </c>
      <c r="N1098" s="68" t="s">
        <v>444</v>
      </c>
      <c r="O1098" s="92" t="s">
        <v>444</v>
      </c>
      <c r="P1098" s="68" t="s">
        <v>103</v>
      </c>
      <c r="Q1098" s="92" t="s">
        <v>66</v>
      </c>
      <c r="R1098" s="68"/>
      <c r="S1098" s="92"/>
      <c r="T1098" s="68"/>
      <c r="U1098" s="92"/>
      <c r="V1098" s="68" t="s">
        <v>983</v>
      </c>
      <c r="W1098" s="92" t="s">
        <v>2623</v>
      </c>
      <c r="X1098" s="17"/>
      <c r="Y1098" s="17"/>
      <c r="Z1098" s="17"/>
      <c r="AA1098" s="17" t="s">
        <v>2625</v>
      </c>
    </row>
    <row r="1099" spans="1:27" ht="60" customHeight="1" x14ac:dyDescent="0.2">
      <c r="A1099" s="20" t="s">
        <v>1502</v>
      </c>
      <c r="B1099" s="41" t="s">
        <v>2158</v>
      </c>
      <c r="C1099" s="79" t="s">
        <v>1504</v>
      </c>
      <c r="D1099" s="5" t="s">
        <v>1504</v>
      </c>
      <c r="E1099" s="15">
        <v>4</v>
      </c>
      <c r="F1099" s="78" t="s">
        <v>205</v>
      </c>
      <c r="G1099" s="126" t="e">
        <f>---------SUPPORTING DOCUMENTS</f>
        <v>#NAME?</v>
      </c>
      <c r="H1099" s="73" t="s">
        <v>206</v>
      </c>
      <c r="I1099" s="73" t="s">
        <v>2626</v>
      </c>
      <c r="J1099" s="73" t="s">
        <v>657</v>
      </c>
      <c r="K1099" s="87" t="s">
        <v>1128</v>
      </c>
      <c r="L1099" s="87" t="s">
        <v>1128</v>
      </c>
      <c r="M1099" s="83" t="str">
        <f t="shared" si="12"/>
        <v>x. x</v>
      </c>
      <c r="N1099" s="68"/>
      <c r="O1099" s="92"/>
      <c r="P1099" s="68" t="s">
        <v>33</v>
      </c>
      <c r="Q1099" s="92"/>
      <c r="R1099" s="68" t="s">
        <v>146</v>
      </c>
      <c r="S1099" s="92"/>
      <c r="T1099" s="68"/>
      <c r="U1099" s="92"/>
      <c r="V1099" s="68" t="s">
        <v>209</v>
      </c>
      <c r="W1099" s="92"/>
      <c r="X1099" s="17"/>
      <c r="Y1099" s="17"/>
      <c r="Z1099" s="17"/>
      <c r="AA1099" s="17" t="s">
        <v>211</v>
      </c>
    </row>
    <row r="1100" spans="1:27" ht="60" customHeight="1" x14ac:dyDescent="0.2">
      <c r="A1100" s="20" t="s">
        <v>1502</v>
      </c>
      <c r="B1100" s="41" t="s">
        <v>2158</v>
      </c>
      <c r="C1100" s="79" t="s">
        <v>1504</v>
      </c>
      <c r="D1100" s="5" t="s">
        <v>1504</v>
      </c>
      <c r="E1100" s="15">
        <v>4</v>
      </c>
      <c r="F1100" s="78" t="s">
        <v>651</v>
      </c>
      <c r="G1100" s="126" t="e">
        <f>---------SUPPORTING DOCUMENTS</f>
        <v>#NAME?</v>
      </c>
      <c r="H1100" s="73" t="s">
        <v>386</v>
      </c>
      <c r="I1100" s="73" t="s">
        <v>2627</v>
      </c>
      <c r="J1100" s="73" t="s">
        <v>659</v>
      </c>
      <c r="K1100" s="87" t="s">
        <v>64</v>
      </c>
      <c r="L1100" s="87" t="s">
        <v>1000</v>
      </c>
      <c r="M1100" s="83" t="str">
        <f t="shared" si="12"/>
        <v>MESSAGE - GOODS ITEM - PRODUCED DOCUMENTS/CERTIFICATES. Document type</v>
      </c>
      <c r="N1100" s="68"/>
      <c r="O1100" s="92"/>
      <c r="P1100" s="68" t="s">
        <v>33</v>
      </c>
      <c r="Q1100" s="92" t="s">
        <v>33</v>
      </c>
      <c r="R1100" s="68" t="s">
        <v>660</v>
      </c>
      <c r="S1100" s="92" t="s">
        <v>680</v>
      </c>
      <c r="T1100" s="68" t="s">
        <v>661</v>
      </c>
      <c r="U1100" s="92" t="s">
        <v>661</v>
      </c>
      <c r="V1100" s="68"/>
      <c r="W1100" s="92" t="s">
        <v>1001</v>
      </c>
      <c r="X1100" s="17"/>
      <c r="Y1100" s="17"/>
      <c r="Z1100" s="17"/>
      <c r="AA1100" s="17" t="s">
        <v>2628</v>
      </c>
    </row>
    <row r="1101" spans="1:27" ht="60" customHeight="1" x14ac:dyDescent="0.2">
      <c r="A1101" s="20" t="s">
        <v>1502</v>
      </c>
      <c r="B1101" s="41" t="s">
        <v>2158</v>
      </c>
      <c r="C1101" s="79" t="s">
        <v>1504</v>
      </c>
      <c r="D1101" s="5" t="s">
        <v>1504</v>
      </c>
      <c r="E1101" s="15">
        <v>4</v>
      </c>
      <c r="F1101" s="78" t="s">
        <v>651</v>
      </c>
      <c r="G1101" s="126" t="e">
        <f>---------SUPPORTING DOCUMENTS</f>
        <v>#NAME?</v>
      </c>
      <c r="H1101" s="73" t="s">
        <v>180</v>
      </c>
      <c r="I1101" s="73" t="s">
        <v>2629</v>
      </c>
      <c r="J1101" s="73" t="s">
        <v>664</v>
      </c>
      <c r="K1101" s="87" t="s">
        <v>64</v>
      </c>
      <c r="L1101" s="87" t="s">
        <v>65</v>
      </c>
      <c r="M1101" s="83" t="str">
        <f t="shared" si="12"/>
        <v>MESSAGE - GOODS ITEM - PRODUCED DOCUMENTS/CERTIFICATES. Document reference</v>
      </c>
      <c r="N1101" s="68"/>
      <c r="O1101" s="92"/>
      <c r="P1101" s="68" t="s">
        <v>33</v>
      </c>
      <c r="Q1101" s="92" t="s">
        <v>66</v>
      </c>
      <c r="R1101" s="68" t="s">
        <v>258</v>
      </c>
      <c r="S1101" s="92" t="s">
        <v>68</v>
      </c>
      <c r="T1101" s="68"/>
      <c r="U1101" s="92"/>
      <c r="V1101" s="68" t="s">
        <v>1004</v>
      </c>
      <c r="W1101" s="92" t="s">
        <v>70</v>
      </c>
      <c r="X1101" s="17"/>
      <c r="Y1101" s="17"/>
      <c r="Z1101" s="17"/>
      <c r="AA1101" s="17" t="s">
        <v>2474</v>
      </c>
    </row>
    <row r="1102" spans="1:27" ht="60" customHeight="1" x14ac:dyDescent="0.2">
      <c r="A1102" s="20" t="s">
        <v>1502</v>
      </c>
      <c r="B1102" s="41" t="s">
        <v>2158</v>
      </c>
      <c r="C1102" s="79" t="s">
        <v>1504</v>
      </c>
      <c r="D1102" s="5" t="s">
        <v>1504</v>
      </c>
      <c r="E1102" s="15">
        <v>4</v>
      </c>
      <c r="F1102" s="78" t="s">
        <v>687</v>
      </c>
      <c r="G1102" s="126" t="e">
        <f>---------SUPPORTING DOCUMENTS</f>
        <v>#NAME?</v>
      </c>
      <c r="H1102" s="73" t="s">
        <v>667</v>
      </c>
      <c r="I1102" s="73" t="s">
        <v>2630</v>
      </c>
      <c r="J1102" s="73" t="s">
        <v>669</v>
      </c>
      <c r="K1102" s="87" t="s">
        <v>1128</v>
      </c>
      <c r="L1102" s="87" t="s">
        <v>1128</v>
      </c>
      <c r="M1102" s="83" t="str">
        <f t="shared" si="12"/>
        <v>x. x</v>
      </c>
      <c r="N1102" s="68"/>
      <c r="O1102" s="92"/>
      <c r="P1102" s="68" t="s">
        <v>103</v>
      </c>
      <c r="Q1102" s="92"/>
      <c r="R1102" s="68" t="s">
        <v>68</v>
      </c>
      <c r="S1102" s="92"/>
      <c r="T1102" s="68"/>
      <c r="U1102" s="92"/>
      <c r="V1102" s="68"/>
      <c r="W1102" s="92" t="s">
        <v>2631</v>
      </c>
      <c r="X1102" s="17"/>
      <c r="Y1102" s="17"/>
      <c r="Z1102" s="17"/>
      <c r="AA1102" s="17" t="s">
        <v>2632</v>
      </c>
    </row>
    <row r="1103" spans="1:27" ht="60" customHeight="1" x14ac:dyDescent="0.2">
      <c r="A1103" s="20" t="s">
        <v>1502</v>
      </c>
      <c r="B1103" s="41" t="s">
        <v>2158</v>
      </c>
      <c r="C1103" s="79" t="s">
        <v>1504</v>
      </c>
      <c r="D1103" s="5" t="s">
        <v>1504</v>
      </c>
      <c r="E1103" s="15">
        <v>4</v>
      </c>
      <c r="F1103" s="78" t="s">
        <v>671</v>
      </c>
      <c r="G1103" s="171" t="e">
        <f>---------PREVIOUS DOCUMENTS</f>
        <v>#NAME?</v>
      </c>
      <c r="H1103" s="73"/>
      <c r="I1103" s="73" t="s">
        <v>2633</v>
      </c>
      <c r="J1103" s="73" t="s">
        <v>674</v>
      </c>
      <c r="K1103" s="87" t="s">
        <v>1011</v>
      </c>
      <c r="L1103" s="87"/>
      <c r="M1103" s="83" t="str">
        <f t="shared" si="12"/>
        <v xml:space="preserve">MESSAGE - GOODS ITEM - PREVIOUS ADMINISTRATIVE REFERENCES. </v>
      </c>
      <c r="N1103" s="68" t="s">
        <v>444</v>
      </c>
      <c r="O1103" s="92" t="s">
        <v>201</v>
      </c>
      <c r="P1103" s="68" t="s">
        <v>103</v>
      </c>
      <c r="Q1103" s="92" t="s">
        <v>66</v>
      </c>
      <c r="R1103" s="68"/>
      <c r="S1103" s="92"/>
      <c r="T1103" s="68"/>
      <c r="U1103" s="92"/>
      <c r="V1103" s="68" t="s">
        <v>1012</v>
      </c>
      <c r="W1103" s="92" t="s">
        <v>2631</v>
      </c>
      <c r="X1103" s="17"/>
      <c r="Y1103" s="17"/>
      <c r="Z1103" s="17"/>
      <c r="AA1103" s="17" t="s">
        <v>2634</v>
      </c>
    </row>
    <row r="1104" spans="1:27" ht="60" customHeight="1" x14ac:dyDescent="0.2">
      <c r="A1104" s="20" t="s">
        <v>1502</v>
      </c>
      <c r="B1104" s="41" t="s">
        <v>2158</v>
      </c>
      <c r="C1104" s="79" t="s">
        <v>1504</v>
      </c>
      <c r="D1104" s="5" t="s">
        <v>1504</v>
      </c>
      <c r="E1104" s="15">
        <v>4</v>
      </c>
      <c r="F1104" s="78" t="s">
        <v>205</v>
      </c>
      <c r="G1104" s="126" t="e">
        <f>---------PREVIOUS DOCUMENTS</f>
        <v>#NAME?</v>
      </c>
      <c r="H1104" s="73" t="s">
        <v>206</v>
      </c>
      <c r="I1104" s="73" t="s">
        <v>2635</v>
      </c>
      <c r="J1104" s="73" t="s">
        <v>677</v>
      </c>
      <c r="K1104" s="87" t="s">
        <v>1128</v>
      </c>
      <c r="L1104" s="87" t="s">
        <v>1128</v>
      </c>
      <c r="M1104" s="83" t="str">
        <f t="shared" si="12"/>
        <v>x. x</v>
      </c>
      <c r="N1104" s="68"/>
      <c r="O1104" s="92"/>
      <c r="P1104" s="68" t="s">
        <v>33</v>
      </c>
      <c r="Q1104" s="92"/>
      <c r="R1104" s="68" t="s">
        <v>146</v>
      </c>
      <c r="S1104" s="92"/>
      <c r="T1104" s="68"/>
      <c r="U1104" s="92"/>
      <c r="V1104" s="68" t="s">
        <v>209</v>
      </c>
      <c r="W1104" s="92"/>
      <c r="X1104" s="17"/>
      <c r="Y1104" s="17"/>
      <c r="Z1104" s="17"/>
      <c r="AA1104" s="17" t="s">
        <v>211</v>
      </c>
    </row>
    <row r="1105" spans="1:27" ht="60" customHeight="1" x14ac:dyDescent="0.2">
      <c r="A1105" s="20" t="s">
        <v>1502</v>
      </c>
      <c r="B1105" s="41" t="s">
        <v>2158</v>
      </c>
      <c r="C1105" s="79" t="s">
        <v>1504</v>
      </c>
      <c r="D1105" s="5" t="s">
        <v>1504</v>
      </c>
      <c r="E1105" s="15">
        <v>4</v>
      </c>
      <c r="F1105" s="78" t="s">
        <v>671</v>
      </c>
      <c r="G1105" s="126" t="e">
        <f>---------PREVIOUS DOCUMENTS</f>
        <v>#NAME?</v>
      </c>
      <c r="H1105" s="73" t="s">
        <v>386</v>
      </c>
      <c r="I1105" s="73" t="s">
        <v>2636</v>
      </c>
      <c r="J1105" s="73" t="s">
        <v>679</v>
      </c>
      <c r="K1105" s="87" t="s">
        <v>1011</v>
      </c>
      <c r="L1105" s="87" t="s">
        <v>2637</v>
      </c>
      <c r="M1105" s="83" t="str">
        <f t="shared" si="12"/>
        <v>MESSAGE - GOODS ITEM - PREVIOUS ADMINISTRATIVE REFERENCES. Previous document type</v>
      </c>
      <c r="N1105" s="68"/>
      <c r="O1105" s="92"/>
      <c r="P1105" s="68" t="s">
        <v>33</v>
      </c>
      <c r="Q1105" s="92" t="s">
        <v>33</v>
      </c>
      <c r="R1105" s="68" t="s">
        <v>680</v>
      </c>
      <c r="S1105" s="92" t="s">
        <v>1019</v>
      </c>
      <c r="T1105" s="68"/>
      <c r="U1105" s="92"/>
      <c r="V1105" s="68" t="s">
        <v>682</v>
      </c>
      <c r="W1105" s="92" t="s">
        <v>2638</v>
      </c>
      <c r="X1105" s="17"/>
      <c r="Y1105" s="17"/>
      <c r="Z1105" s="17"/>
      <c r="AA1105" s="17" t="s">
        <v>2639</v>
      </c>
    </row>
    <row r="1106" spans="1:27" ht="60" customHeight="1" x14ac:dyDescent="0.2">
      <c r="A1106" s="20" t="s">
        <v>1502</v>
      </c>
      <c r="B1106" s="41" t="s">
        <v>2158</v>
      </c>
      <c r="C1106" s="79" t="s">
        <v>1504</v>
      </c>
      <c r="D1106" s="5" t="s">
        <v>1504</v>
      </c>
      <c r="E1106" s="15">
        <v>4</v>
      </c>
      <c r="F1106" s="78" t="s">
        <v>671</v>
      </c>
      <c r="G1106" s="126" t="e">
        <f>---------PREVIOUS DOCUMENTS</f>
        <v>#NAME?</v>
      </c>
      <c r="H1106" s="73" t="s">
        <v>180</v>
      </c>
      <c r="I1106" s="73" t="s">
        <v>2640</v>
      </c>
      <c r="J1106" s="73" t="s">
        <v>685</v>
      </c>
      <c r="K1106" s="87" t="s">
        <v>1011</v>
      </c>
      <c r="L1106" s="87" t="s">
        <v>2641</v>
      </c>
      <c r="M1106" s="83" t="str">
        <f t="shared" si="12"/>
        <v>MESSAGE - GOODS ITEM - PREVIOUS ADMINISTRATIVE REFERENCES. Previous document reference</v>
      </c>
      <c r="N1106" s="68"/>
      <c r="O1106" s="92"/>
      <c r="P1106" s="68" t="s">
        <v>33</v>
      </c>
      <c r="Q1106" s="92" t="s">
        <v>33</v>
      </c>
      <c r="R1106" s="68" t="s">
        <v>258</v>
      </c>
      <c r="S1106" s="92" t="s">
        <v>68</v>
      </c>
      <c r="T1106" s="68"/>
      <c r="U1106" s="92"/>
      <c r="V1106" s="68" t="s">
        <v>1004</v>
      </c>
      <c r="W1106" s="92"/>
      <c r="X1106" s="17"/>
      <c r="Y1106" s="17"/>
      <c r="Z1106" s="17"/>
      <c r="AA1106" s="17" t="s">
        <v>2642</v>
      </c>
    </row>
    <row r="1107" spans="1:27" ht="60" customHeight="1" x14ac:dyDescent="0.2">
      <c r="A1107" s="20" t="s">
        <v>1502</v>
      </c>
      <c r="B1107" s="41" t="s">
        <v>2158</v>
      </c>
      <c r="C1107" s="79" t="s">
        <v>1504</v>
      </c>
      <c r="D1107" s="5" t="s">
        <v>1504</v>
      </c>
      <c r="E1107" s="15">
        <v>4</v>
      </c>
      <c r="F1107" s="78" t="s">
        <v>687</v>
      </c>
      <c r="G1107" s="126" t="e">
        <f>---------PREVIOUS DOCUMENTS</f>
        <v>#NAME?</v>
      </c>
      <c r="H1107" s="73" t="s">
        <v>667</v>
      </c>
      <c r="I1107" s="73" t="s">
        <v>2643</v>
      </c>
      <c r="J1107" s="73" t="s">
        <v>689</v>
      </c>
      <c r="K1107" s="87" t="s">
        <v>1011</v>
      </c>
      <c r="L1107" s="87" t="s">
        <v>667</v>
      </c>
      <c r="M1107" s="83" t="str">
        <f t="shared" si="12"/>
        <v>MESSAGE - GOODS ITEM - PREVIOUS ADMINISTRATIVE REFERENCES. Complement of information</v>
      </c>
      <c r="N1107" s="68"/>
      <c r="O1107" s="92"/>
      <c r="P1107" s="68" t="s">
        <v>103</v>
      </c>
      <c r="Q1107" s="92" t="s">
        <v>103</v>
      </c>
      <c r="R1107" s="68" t="s">
        <v>68</v>
      </c>
      <c r="S1107" s="92" t="s">
        <v>1030</v>
      </c>
      <c r="T1107" s="68"/>
      <c r="U1107" s="92"/>
      <c r="V1107" s="68" t="s">
        <v>1031</v>
      </c>
      <c r="W1107" s="92"/>
      <c r="X1107" s="17"/>
      <c r="Y1107" s="17"/>
      <c r="Z1107" s="17"/>
      <c r="AA1107" s="17" t="s">
        <v>2644</v>
      </c>
    </row>
    <row r="1108" spans="1:27" ht="60" customHeight="1" x14ac:dyDescent="0.2">
      <c r="A1108" s="20" t="s">
        <v>1502</v>
      </c>
      <c r="B1108" s="41" t="s">
        <v>2158</v>
      </c>
      <c r="C1108" s="79" t="s">
        <v>1504</v>
      </c>
      <c r="D1108" s="5" t="s">
        <v>1504</v>
      </c>
      <c r="E1108" s="15">
        <v>4</v>
      </c>
      <c r="F1108" s="78" t="s">
        <v>808</v>
      </c>
      <c r="G1108" s="171" t="e">
        <f>---------TRANSPORT CHARGES</f>
        <v>#NAME?</v>
      </c>
      <c r="H1108" s="73"/>
      <c r="I1108" s="73" t="s">
        <v>2645</v>
      </c>
      <c r="J1108" s="73" t="s">
        <v>805</v>
      </c>
      <c r="K1108" s="87" t="s">
        <v>1128</v>
      </c>
      <c r="L1108" s="87" t="s">
        <v>1128</v>
      </c>
      <c r="M1108" s="83" t="str">
        <f t="shared" si="12"/>
        <v>x. x</v>
      </c>
      <c r="N1108" s="68" t="s">
        <v>32</v>
      </c>
      <c r="O1108" s="92"/>
      <c r="P1108" s="68" t="s">
        <v>66</v>
      </c>
      <c r="Q1108" s="92"/>
      <c r="R1108" s="68"/>
      <c r="S1108" s="92"/>
      <c r="T1108" s="68"/>
      <c r="U1108" s="92"/>
      <c r="V1108" s="68" t="s">
        <v>2646</v>
      </c>
      <c r="W1108" s="92"/>
      <c r="X1108" s="17"/>
      <c r="Y1108" s="17"/>
      <c r="Z1108" s="17"/>
      <c r="AA1108" s="17" t="s">
        <v>1037</v>
      </c>
    </row>
    <row r="1109" spans="1:27" ht="60" customHeight="1" x14ac:dyDescent="0.2">
      <c r="A1109" s="20" t="s">
        <v>1502</v>
      </c>
      <c r="B1109" s="41" t="s">
        <v>2158</v>
      </c>
      <c r="C1109" s="79" t="s">
        <v>1504</v>
      </c>
      <c r="D1109" s="5" t="s">
        <v>1504</v>
      </c>
      <c r="E1109" s="15">
        <v>4</v>
      </c>
      <c r="F1109" s="78" t="s">
        <v>808</v>
      </c>
      <c r="G1109" s="126" t="e">
        <f>---------TRANSPORT CHARGES</f>
        <v>#NAME?</v>
      </c>
      <c r="H1109" s="73" t="s">
        <v>809</v>
      </c>
      <c r="I1109" s="73" t="s">
        <v>2647</v>
      </c>
      <c r="J1109" s="73" t="s">
        <v>811</v>
      </c>
      <c r="K1109" s="87" t="s">
        <v>821</v>
      </c>
      <c r="L1109" s="87" t="s">
        <v>812</v>
      </c>
      <c r="M1109" s="83" t="str">
        <f t="shared" si="12"/>
        <v>MESSAGE - GOODS ITEM. Transport charges/ Method of Payment</v>
      </c>
      <c r="N1109" s="68"/>
      <c r="O1109" s="92"/>
      <c r="P1109" s="68" t="s">
        <v>33</v>
      </c>
      <c r="Q1109" s="92" t="s">
        <v>66</v>
      </c>
      <c r="R1109" s="68" t="s">
        <v>134</v>
      </c>
      <c r="S1109" s="92" t="s">
        <v>134</v>
      </c>
      <c r="T1109" s="68" t="s">
        <v>813</v>
      </c>
      <c r="U1109" s="92" t="s">
        <v>813</v>
      </c>
      <c r="V1109" s="68"/>
      <c r="W1109" s="92" t="s">
        <v>2648</v>
      </c>
      <c r="X1109" s="17"/>
      <c r="Y1109" s="17"/>
      <c r="Z1109" s="17"/>
      <c r="AA1109" s="17" t="s">
        <v>2557</v>
      </c>
    </row>
    <row r="1110" spans="1:27" ht="60" customHeight="1" x14ac:dyDescent="0.2">
      <c r="A1110" s="20" t="s">
        <v>1502</v>
      </c>
      <c r="B1110" s="41" t="s">
        <v>2158</v>
      </c>
      <c r="C1110" s="79" t="s">
        <v>1504</v>
      </c>
      <c r="D1110" s="5" t="s">
        <v>1504</v>
      </c>
      <c r="E1110" s="15">
        <v>4</v>
      </c>
      <c r="F1110" s="78" t="s">
        <v>710</v>
      </c>
      <c r="G1110" s="171" t="e">
        <f>---------UCR</f>
        <v>#NAME?</v>
      </c>
      <c r="H1110" s="73"/>
      <c r="I1110" s="73" t="s">
        <v>2649</v>
      </c>
      <c r="J1110" s="73" t="s">
        <v>706</v>
      </c>
      <c r="K1110" s="87" t="s">
        <v>1128</v>
      </c>
      <c r="L1110" s="87" t="s">
        <v>1128</v>
      </c>
      <c r="M1110" s="83" t="str">
        <f t="shared" si="12"/>
        <v>x. x</v>
      </c>
      <c r="N1110" s="68" t="s">
        <v>32</v>
      </c>
      <c r="O1110" s="92"/>
      <c r="P1110" s="68" t="s">
        <v>66</v>
      </c>
      <c r="Q1110" s="92"/>
      <c r="R1110" s="68"/>
      <c r="S1110" s="92"/>
      <c r="T1110" s="68"/>
      <c r="U1110" s="92"/>
      <c r="V1110" s="68" t="s">
        <v>707</v>
      </c>
      <c r="W1110" s="92"/>
      <c r="X1110" s="17"/>
      <c r="Y1110" s="17"/>
      <c r="Z1110" s="17"/>
      <c r="AA1110" s="17"/>
    </row>
    <row r="1111" spans="1:27" ht="60" customHeight="1" x14ac:dyDescent="0.2">
      <c r="A1111" s="20" t="s">
        <v>1502</v>
      </c>
      <c r="B1111" s="41" t="s">
        <v>2158</v>
      </c>
      <c r="C1111" s="79" t="s">
        <v>1504</v>
      </c>
      <c r="D1111" s="5" t="s">
        <v>1504</v>
      </c>
      <c r="E1111" s="15">
        <v>4</v>
      </c>
      <c r="F1111" s="78" t="s">
        <v>710</v>
      </c>
      <c r="G1111" s="126" t="e">
        <f>---------UCR</f>
        <v>#NAME?</v>
      </c>
      <c r="H1111" s="73" t="s">
        <v>180</v>
      </c>
      <c r="I1111" s="73" t="s">
        <v>2650</v>
      </c>
      <c r="J1111" s="73" t="s">
        <v>712</v>
      </c>
      <c r="K1111" s="87" t="s">
        <v>821</v>
      </c>
      <c r="L1111" s="87" t="s">
        <v>713</v>
      </c>
      <c r="M1111" s="83" t="str">
        <f t="shared" si="12"/>
        <v>MESSAGE - GOODS ITEM. Commercial Reference Number</v>
      </c>
      <c r="N1111" s="68"/>
      <c r="O1111" s="92"/>
      <c r="P1111" s="68" t="s">
        <v>33</v>
      </c>
      <c r="Q1111" s="92" t="s">
        <v>66</v>
      </c>
      <c r="R1111" s="68" t="s">
        <v>68</v>
      </c>
      <c r="S1111" s="92" t="s">
        <v>258</v>
      </c>
      <c r="T1111" s="68"/>
      <c r="U1111" s="92"/>
      <c r="V1111" s="68" t="s">
        <v>81</v>
      </c>
      <c r="W1111" s="92" t="s">
        <v>714</v>
      </c>
      <c r="X1111" s="17"/>
      <c r="Y1111" s="17"/>
      <c r="Z1111" s="17"/>
      <c r="AA1111" s="17" t="s">
        <v>2495</v>
      </c>
    </row>
    <row r="1112" spans="1:27" ht="60" customHeight="1" x14ac:dyDescent="0.2">
      <c r="A1112" s="20" t="s">
        <v>1502</v>
      </c>
      <c r="B1112" s="41" t="s">
        <v>2651</v>
      </c>
      <c r="C1112" s="79" t="s">
        <v>1504</v>
      </c>
      <c r="D1112" s="5" t="s">
        <v>1504</v>
      </c>
      <c r="E1112" s="15">
        <v>1</v>
      </c>
      <c r="F1112" s="78"/>
      <c r="G1112" s="171" t="s">
        <v>29</v>
      </c>
      <c r="H1112" s="73"/>
      <c r="I1112" s="73" t="s">
        <v>2652</v>
      </c>
      <c r="J1112" s="73" t="s">
        <v>29</v>
      </c>
      <c r="K1112" s="87" t="s">
        <v>31</v>
      </c>
      <c r="L1112" s="87"/>
      <c r="M1112" s="83" t="str">
        <f t="shared" si="12"/>
        <v xml:space="preserve">MESSAGE - HEADER. </v>
      </c>
      <c r="N1112" s="68" t="s">
        <v>32</v>
      </c>
      <c r="O1112" s="92" t="s">
        <v>32</v>
      </c>
      <c r="P1112" s="68" t="s">
        <v>33</v>
      </c>
      <c r="Q1112" s="92" t="s">
        <v>33</v>
      </c>
      <c r="R1112" s="68"/>
      <c r="S1112" s="92"/>
      <c r="T1112" s="68"/>
      <c r="U1112" s="92"/>
      <c r="V1112" s="68"/>
      <c r="W1112" s="92"/>
      <c r="X1112" s="17"/>
      <c r="Y1112" s="17"/>
      <c r="Z1112" s="17"/>
      <c r="AA1112" s="17"/>
    </row>
    <row r="1113" spans="1:27" ht="60" customHeight="1" x14ac:dyDescent="0.2">
      <c r="A1113" s="20" t="s">
        <v>1502</v>
      </c>
      <c r="B1113" s="41" t="s">
        <v>2651</v>
      </c>
      <c r="C1113" s="79" t="s">
        <v>1504</v>
      </c>
      <c r="D1113" s="5" t="s">
        <v>1504</v>
      </c>
      <c r="E1113" s="15">
        <v>1</v>
      </c>
      <c r="F1113" s="78" t="s">
        <v>39</v>
      </c>
      <c r="G1113" s="126" t="s">
        <v>29</v>
      </c>
      <c r="H1113" s="73" t="s">
        <v>40</v>
      </c>
      <c r="I1113" s="73" t="s">
        <v>2653</v>
      </c>
      <c r="J1113" s="73" t="s">
        <v>42</v>
      </c>
      <c r="K1113" s="87" t="s">
        <v>31</v>
      </c>
      <c r="L1113" s="87" t="s">
        <v>43</v>
      </c>
      <c r="M1113" s="83" t="str">
        <f t="shared" si="12"/>
        <v>MESSAGE - HEADER. Document/reference number</v>
      </c>
      <c r="N1113" s="68"/>
      <c r="O1113" s="92"/>
      <c r="P1113" s="68" t="s">
        <v>33</v>
      </c>
      <c r="Q1113" s="92" t="s">
        <v>33</v>
      </c>
      <c r="R1113" s="68" t="s">
        <v>44</v>
      </c>
      <c r="S1113" s="92" t="s">
        <v>45</v>
      </c>
      <c r="T1113" s="68"/>
      <c r="U1113" s="92"/>
      <c r="V1113" s="68"/>
      <c r="W1113" s="92"/>
      <c r="X1113" s="17"/>
      <c r="Y1113" s="17"/>
      <c r="Z1113" s="17"/>
      <c r="AA1113" s="17"/>
    </row>
    <row r="1114" spans="1:27" ht="60" customHeight="1" x14ac:dyDescent="0.2">
      <c r="A1114" s="20" t="s">
        <v>1502</v>
      </c>
      <c r="B1114" s="41" t="s">
        <v>2651</v>
      </c>
      <c r="C1114" s="79" t="s">
        <v>1504</v>
      </c>
      <c r="D1114" s="5" t="s">
        <v>1504</v>
      </c>
      <c r="E1114" s="15">
        <v>1</v>
      </c>
      <c r="F1114" s="78"/>
      <c r="G1114" s="126" t="s">
        <v>1778</v>
      </c>
      <c r="H1114" s="73"/>
      <c r="I1114" s="73" t="s">
        <v>2654</v>
      </c>
      <c r="J1114" s="73" t="s">
        <v>1778</v>
      </c>
      <c r="K1114" s="87"/>
      <c r="L1114" s="87"/>
      <c r="M1114" s="83"/>
      <c r="N1114" s="68" t="s">
        <v>32</v>
      </c>
      <c r="O1114" s="92"/>
      <c r="P1114" s="68" t="s">
        <v>33</v>
      </c>
      <c r="Q1114" s="92"/>
      <c r="R1114" s="68"/>
      <c r="S1114" s="92"/>
      <c r="T1114" s="68"/>
      <c r="U1114" s="92"/>
      <c r="V1114" s="68"/>
      <c r="W1114" s="92"/>
      <c r="X1114" s="17"/>
      <c r="Y1114" s="17"/>
      <c r="Z1114" s="17"/>
      <c r="AA1114" s="17"/>
    </row>
    <row r="1115" spans="1:27" ht="60" customHeight="1" x14ac:dyDescent="0.2">
      <c r="A1115" s="20" t="s">
        <v>1502</v>
      </c>
      <c r="B1115" s="41" t="s">
        <v>2651</v>
      </c>
      <c r="C1115" s="79" t="s">
        <v>1504</v>
      </c>
      <c r="D1115" s="5" t="s">
        <v>1504</v>
      </c>
      <c r="E1115" s="15">
        <v>1</v>
      </c>
      <c r="F1115" s="78" t="s">
        <v>1787</v>
      </c>
      <c r="G1115" s="126" t="s">
        <v>1778</v>
      </c>
      <c r="H1115" s="73" t="s">
        <v>1781</v>
      </c>
      <c r="I1115" s="73" t="s">
        <v>2655</v>
      </c>
      <c r="J1115" s="73" t="s">
        <v>1783</v>
      </c>
      <c r="K1115" s="87" t="s">
        <v>31</v>
      </c>
      <c r="L1115" s="87" t="s">
        <v>1784</v>
      </c>
      <c r="M1115" s="83" t="str">
        <f t="shared" si="12"/>
        <v>MESSAGE - HEADER. Date of cancellation request</v>
      </c>
      <c r="N1115" s="68"/>
      <c r="O1115" s="92"/>
      <c r="P1115" s="68" t="s">
        <v>66</v>
      </c>
      <c r="Q1115" s="92" t="s">
        <v>33</v>
      </c>
      <c r="R1115" s="68" t="s">
        <v>222</v>
      </c>
      <c r="S1115" s="92" t="s">
        <v>80</v>
      </c>
      <c r="T1115" s="68"/>
      <c r="U1115" s="92"/>
      <c r="V1115" s="68" t="s">
        <v>1785</v>
      </c>
      <c r="W1115" s="92"/>
      <c r="X1115" s="17"/>
      <c r="Y1115" s="17"/>
      <c r="Z1115" s="17"/>
      <c r="AA1115" s="17"/>
    </row>
    <row r="1116" spans="1:27" ht="60" customHeight="1" x14ac:dyDescent="0.2">
      <c r="A1116" s="20" t="s">
        <v>1502</v>
      </c>
      <c r="B1116" s="41" t="s">
        <v>2651</v>
      </c>
      <c r="C1116" s="79" t="s">
        <v>1504</v>
      </c>
      <c r="D1116" s="5" t="s">
        <v>1504</v>
      </c>
      <c r="E1116" s="15">
        <v>1</v>
      </c>
      <c r="F1116" s="78"/>
      <c r="G1116" s="126" t="s">
        <v>1778</v>
      </c>
      <c r="H1116" s="73" t="s">
        <v>1788</v>
      </c>
      <c r="I1116" s="73" t="s">
        <v>2656</v>
      </c>
      <c r="J1116" s="73" t="s">
        <v>1790</v>
      </c>
      <c r="K1116" s="87"/>
      <c r="L1116" s="87"/>
      <c r="M1116" s="83"/>
      <c r="N1116" s="68"/>
      <c r="O1116" s="92"/>
      <c r="P1116" s="68" t="s">
        <v>33</v>
      </c>
      <c r="Q1116" s="92"/>
      <c r="R1116" s="68" t="s">
        <v>222</v>
      </c>
      <c r="S1116" s="92"/>
      <c r="T1116" s="68"/>
      <c r="U1116" s="92"/>
      <c r="V1116" s="68" t="s">
        <v>81</v>
      </c>
      <c r="W1116" s="92"/>
      <c r="X1116" s="17"/>
      <c r="Y1116" s="17"/>
      <c r="Z1116" s="17"/>
      <c r="AA1116" s="17"/>
    </row>
    <row r="1117" spans="1:27" ht="60" customHeight="1" x14ac:dyDescent="0.2">
      <c r="A1117" s="20" t="s">
        <v>1502</v>
      </c>
      <c r="B1117" s="41" t="s">
        <v>2651</v>
      </c>
      <c r="C1117" s="79" t="s">
        <v>1504</v>
      </c>
      <c r="D1117" s="5" t="s">
        <v>1504</v>
      </c>
      <c r="E1117" s="15">
        <v>1</v>
      </c>
      <c r="F1117" s="78"/>
      <c r="G1117" s="126" t="s">
        <v>1778</v>
      </c>
      <c r="H1117" s="73" t="s">
        <v>1793</v>
      </c>
      <c r="I1117" s="73" t="s">
        <v>2657</v>
      </c>
      <c r="J1117" s="73" t="s">
        <v>1795</v>
      </c>
      <c r="K1117" s="87"/>
      <c r="L1117" s="87"/>
      <c r="M1117" s="83"/>
      <c r="N1117" s="68"/>
      <c r="O1117" s="92"/>
      <c r="P1117" s="68" t="s">
        <v>66</v>
      </c>
      <c r="Q1117" s="92"/>
      <c r="R1117" s="68" t="s">
        <v>104</v>
      </c>
      <c r="S1117" s="92"/>
      <c r="T1117" s="68" t="s">
        <v>114</v>
      </c>
      <c r="U1117" s="92"/>
      <c r="V1117" s="68" t="s">
        <v>1797</v>
      </c>
      <c r="W1117" s="92"/>
      <c r="X1117" s="17"/>
      <c r="Y1117" s="17"/>
      <c r="Z1117" s="17"/>
      <c r="AA1117" s="17"/>
    </row>
    <row r="1118" spans="1:27" ht="60" customHeight="1" x14ac:dyDescent="0.2">
      <c r="A1118" s="20" t="s">
        <v>1502</v>
      </c>
      <c r="B1118" s="41" t="s">
        <v>2651</v>
      </c>
      <c r="C1118" s="79" t="s">
        <v>1504</v>
      </c>
      <c r="D1118" s="5" t="s">
        <v>1504</v>
      </c>
      <c r="E1118" s="15">
        <v>1</v>
      </c>
      <c r="F1118" s="78"/>
      <c r="G1118" s="126" t="s">
        <v>1778</v>
      </c>
      <c r="H1118" s="73" t="s">
        <v>1800</v>
      </c>
      <c r="I1118" s="73" t="s">
        <v>2658</v>
      </c>
      <c r="J1118" s="73" t="s">
        <v>1802</v>
      </c>
      <c r="K1118" s="87"/>
      <c r="L1118" s="87"/>
      <c r="M1118" s="83"/>
      <c r="N1118" s="68"/>
      <c r="O1118" s="92"/>
      <c r="P1118" s="68" t="s">
        <v>33</v>
      </c>
      <c r="Q1118" s="92"/>
      <c r="R1118" s="68" t="s">
        <v>104</v>
      </c>
      <c r="S1118" s="92"/>
      <c r="T1118" s="68" t="s">
        <v>114</v>
      </c>
      <c r="U1118" s="92"/>
      <c r="V1118" s="68" t="s">
        <v>1804</v>
      </c>
      <c r="W1118" s="92"/>
      <c r="X1118" s="17"/>
      <c r="Y1118" s="17"/>
      <c r="Z1118" s="17"/>
      <c r="AA1118" s="17"/>
    </row>
    <row r="1119" spans="1:27" ht="60" customHeight="1" x14ac:dyDescent="0.2">
      <c r="A1119" s="20" t="s">
        <v>1502</v>
      </c>
      <c r="B1119" s="41" t="s">
        <v>2651</v>
      </c>
      <c r="C1119" s="79" t="s">
        <v>1504</v>
      </c>
      <c r="D1119" s="5" t="s">
        <v>1504</v>
      </c>
      <c r="E1119" s="15">
        <v>1</v>
      </c>
      <c r="F1119" s="78" t="s">
        <v>2659</v>
      </c>
      <c r="G1119" s="126" t="s">
        <v>1778</v>
      </c>
      <c r="H1119" s="73" t="s">
        <v>1807</v>
      </c>
      <c r="I1119" s="73" t="s">
        <v>2660</v>
      </c>
      <c r="J1119" s="73" t="s">
        <v>1809</v>
      </c>
      <c r="K1119" s="87" t="s">
        <v>31</v>
      </c>
      <c r="L1119" s="87" t="s">
        <v>2661</v>
      </c>
      <c r="M1119" s="83" t="str">
        <f t="shared" si="12"/>
        <v>MESSAGE - HEADER. Cancellation reason</v>
      </c>
      <c r="N1119" s="68"/>
      <c r="O1119" s="92"/>
      <c r="P1119" s="68" t="s">
        <v>66</v>
      </c>
      <c r="Q1119" s="92" t="s">
        <v>33</v>
      </c>
      <c r="R1119" s="68" t="s">
        <v>305</v>
      </c>
      <c r="S1119" s="92" t="s">
        <v>1107</v>
      </c>
      <c r="T1119" s="68"/>
      <c r="U1119" s="92"/>
      <c r="V1119" s="68" t="s">
        <v>1811</v>
      </c>
      <c r="W1119" s="92"/>
      <c r="X1119" s="17"/>
      <c r="Y1119" s="17"/>
      <c r="Z1119" s="17"/>
      <c r="AA1119" s="17"/>
    </row>
    <row r="1120" spans="1:27" ht="60" customHeight="1" x14ac:dyDescent="0.2">
      <c r="A1120" s="20" t="s">
        <v>1502</v>
      </c>
      <c r="B1120" s="41" t="s">
        <v>2651</v>
      </c>
      <c r="C1120" s="79" t="s">
        <v>1504</v>
      </c>
      <c r="D1120" s="5" t="s">
        <v>1504</v>
      </c>
      <c r="E1120" s="15">
        <v>1</v>
      </c>
      <c r="F1120" s="78"/>
      <c r="G1120" s="171" t="s">
        <v>176</v>
      </c>
      <c r="H1120" s="73"/>
      <c r="I1120" s="73" t="s">
        <v>2662</v>
      </c>
      <c r="J1120" s="73" t="s">
        <v>176</v>
      </c>
      <c r="K1120" s="87" t="s">
        <v>178</v>
      </c>
      <c r="L1120" s="87"/>
      <c r="M1120" s="83" t="str">
        <f t="shared" si="12"/>
        <v xml:space="preserve">MESSAGE - (DEPARTURE) CUSTOMS OFFICE. </v>
      </c>
      <c r="N1120" s="68" t="s">
        <v>32</v>
      </c>
      <c r="O1120" s="92" t="s">
        <v>32</v>
      </c>
      <c r="P1120" s="68" t="s">
        <v>33</v>
      </c>
      <c r="Q1120" s="92" t="s">
        <v>33</v>
      </c>
      <c r="R1120" s="68"/>
      <c r="S1120" s="92"/>
      <c r="T1120" s="68"/>
      <c r="U1120" s="92"/>
      <c r="V1120" s="68"/>
      <c r="W1120" s="92"/>
      <c r="X1120" s="17"/>
      <c r="Y1120" s="17"/>
      <c r="Z1120" s="17"/>
      <c r="AA1120" s="17"/>
    </row>
    <row r="1121" spans="1:27" ht="60" customHeight="1" x14ac:dyDescent="0.2">
      <c r="A1121" s="20" t="s">
        <v>1502</v>
      </c>
      <c r="B1121" s="41" t="s">
        <v>2651</v>
      </c>
      <c r="C1121" s="79" t="s">
        <v>1504</v>
      </c>
      <c r="D1121" s="5" t="s">
        <v>1504</v>
      </c>
      <c r="E1121" s="15">
        <v>1</v>
      </c>
      <c r="F1121" s="78" t="s">
        <v>179</v>
      </c>
      <c r="G1121" s="126" t="s">
        <v>176</v>
      </c>
      <c r="H1121" s="73" t="s">
        <v>180</v>
      </c>
      <c r="I1121" s="73" t="s">
        <v>2663</v>
      </c>
      <c r="J1121" s="73" t="s">
        <v>182</v>
      </c>
      <c r="K1121" s="87" t="s">
        <v>178</v>
      </c>
      <c r="L1121" s="87" t="s">
        <v>180</v>
      </c>
      <c r="M1121" s="83" t="str">
        <f t="shared" si="12"/>
        <v>MESSAGE - (DEPARTURE) CUSTOMS OFFICE. Reference number</v>
      </c>
      <c r="N1121" s="68"/>
      <c r="O1121" s="92"/>
      <c r="P1121" s="68" t="s">
        <v>33</v>
      </c>
      <c r="Q1121" s="92" t="s">
        <v>33</v>
      </c>
      <c r="R1121" s="68" t="s">
        <v>183</v>
      </c>
      <c r="S1121" s="92" t="s">
        <v>183</v>
      </c>
      <c r="T1121" s="68" t="s">
        <v>1520</v>
      </c>
      <c r="U1121" s="92"/>
      <c r="V1121" s="68"/>
      <c r="W1121" s="92"/>
      <c r="X1121" s="17"/>
      <c r="Y1121" s="17"/>
      <c r="Z1121" s="17"/>
      <c r="AA1121" s="17"/>
    </row>
    <row r="1122" spans="1:27" ht="60" customHeight="1" x14ac:dyDescent="0.2">
      <c r="A1122" s="20" t="s">
        <v>1502</v>
      </c>
      <c r="B1122" s="41" t="s">
        <v>2651</v>
      </c>
      <c r="C1122" s="79" t="s">
        <v>1504</v>
      </c>
      <c r="D1122" s="5" t="s">
        <v>1504</v>
      </c>
      <c r="E1122" s="15">
        <v>1</v>
      </c>
      <c r="F1122" s="78" t="s">
        <v>1521</v>
      </c>
      <c r="G1122" s="171" t="s">
        <v>236</v>
      </c>
      <c r="H1122" s="73"/>
      <c r="I1122" s="73" t="s">
        <v>2664</v>
      </c>
      <c r="J1122" s="73" t="s">
        <v>236</v>
      </c>
      <c r="K1122" s="87" t="s">
        <v>238</v>
      </c>
      <c r="L1122" s="87"/>
      <c r="M1122" s="83" t="str">
        <f t="shared" si="12"/>
        <v xml:space="preserve">MESSAGE - (PRINCIPAL) TRADER. </v>
      </c>
      <c r="N1122" s="68" t="s">
        <v>32</v>
      </c>
      <c r="O1122" s="92" t="s">
        <v>32</v>
      </c>
      <c r="P1122" s="68" t="s">
        <v>33</v>
      </c>
      <c r="Q1122" s="92" t="s">
        <v>33</v>
      </c>
      <c r="R1122" s="68"/>
      <c r="S1122" s="92"/>
      <c r="T1122" s="68"/>
      <c r="U1122" s="92"/>
      <c r="V1122" s="68"/>
      <c r="W1122" s="92"/>
      <c r="X1122" s="17"/>
      <c r="Y1122" s="17"/>
      <c r="Z1122" s="17"/>
      <c r="AA1122" s="17"/>
    </row>
    <row r="1123" spans="1:27" ht="60" customHeight="1" x14ac:dyDescent="0.2">
      <c r="A1123" s="20" t="s">
        <v>1502</v>
      </c>
      <c r="B1123" s="41" t="s">
        <v>2651</v>
      </c>
      <c r="C1123" s="79" t="s">
        <v>1504</v>
      </c>
      <c r="D1123" s="5" t="s">
        <v>1504</v>
      </c>
      <c r="E1123" s="15">
        <v>1</v>
      </c>
      <c r="F1123" s="78" t="s">
        <v>239</v>
      </c>
      <c r="G1123" s="126" t="s">
        <v>236</v>
      </c>
      <c r="H1123" s="73" t="s">
        <v>240</v>
      </c>
      <c r="I1123" s="73" t="s">
        <v>2665</v>
      </c>
      <c r="J1123" s="73" t="s">
        <v>242</v>
      </c>
      <c r="K1123" s="87" t="s">
        <v>238</v>
      </c>
      <c r="L1123" s="87" t="s">
        <v>243</v>
      </c>
      <c r="M1123" s="83" t="str">
        <f t="shared" si="12"/>
        <v>MESSAGE - (PRINCIPAL) TRADER. TIN</v>
      </c>
      <c r="N1123" s="68"/>
      <c r="O1123" s="92"/>
      <c r="P1123" s="68" t="s">
        <v>33</v>
      </c>
      <c r="Q1123" s="92" t="s">
        <v>66</v>
      </c>
      <c r="R1123" s="68" t="s">
        <v>244</v>
      </c>
      <c r="S1123" s="92" t="s">
        <v>244</v>
      </c>
      <c r="T1123" s="68"/>
      <c r="U1123" s="92"/>
      <c r="V1123" s="68" t="s">
        <v>1525</v>
      </c>
      <c r="W1123" s="92" t="s">
        <v>2666</v>
      </c>
      <c r="X1123" s="17"/>
      <c r="Y1123" s="17"/>
      <c r="Z1123" s="17"/>
      <c r="AA1123" s="17"/>
    </row>
    <row r="1124" spans="1:27" ht="60" customHeight="1" x14ac:dyDescent="0.2">
      <c r="A1124" s="20" t="s">
        <v>1502</v>
      </c>
      <c r="B1124" s="41" t="s">
        <v>2651</v>
      </c>
      <c r="C1124" s="79" t="s">
        <v>1504</v>
      </c>
      <c r="D1124" s="80" t="s">
        <v>1504</v>
      </c>
      <c r="E1124" s="15">
        <v>1</v>
      </c>
      <c r="F1124" s="78" t="s">
        <v>247</v>
      </c>
      <c r="G1124" s="126" t="s">
        <v>236</v>
      </c>
      <c r="H1124" s="73" t="s">
        <v>248</v>
      </c>
      <c r="I1124" s="73" t="s">
        <v>2667</v>
      </c>
      <c r="J1124" s="73" t="s">
        <v>250</v>
      </c>
      <c r="K1124" s="87" t="s">
        <v>238</v>
      </c>
      <c r="L1124" s="87" t="s">
        <v>251</v>
      </c>
      <c r="M1124" s="83" t="str">
        <f t="shared" si="12"/>
        <v>MESSAGE - (PRINCIPAL) TRADER. Holder ID TIR</v>
      </c>
      <c r="N1124" s="68"/>
      <c r="O1124" s="92"/>
      <c r="P1124" s="68" t="s">
        <v>103</v>
      </c>
      <c r="Q1124" s="92" t="s">
        <v>66</v>
      </c>
      <c r="R1124" s="68" t="s">
        <v>244</v>
      </c>
      <c r="S1124" s="92" t="s">
        <v>244</v>
      </c>
      <c r="T1124" s="68"/>
      <c r="U1124" s="92"/>
      <c r="V1124" s="68" t="s">
        <v>81</v>
      </c>
      <c r="W1124" s="92" t="s">
        <v>253</v>
      </c>
      <c r="X1124" s="17"/>
      <c r="Y1124" s="17"/>
      <c r="Z1124" s="17"/>
      <c r="AA1124" s="17"/>
    </row>
    <row r="1125" spans="1:27" ht="60" customHeight="1" x14ac:dyDescent="0.2">
      <c r="A1125" s="20" t="s">
        <v>1502</v>
      </c>
      <c r="B1125" s="13" t="s">
        <v>2668</v>
      </c>
      <c r="C1125" s="5" t="s">
        <v>28</v>
      </c>
      <c r="D1125" s="5" t="s">
        <v>1504</v>
      </c>
      <c r="E1125" s="13">
        <v>1</v>
      </c>
      <c r="F1125" s="66"/>
      <c r="G1125" s="172" t="s">
        <v>29</v>
      </c>
      <c r="H1125" s="16"/>
      <c r="I1125" s="16" t="s">
        <v>2669</v>
      </c>
      <c r="J1125" s="16" t="s">
        <v>29</v>
      </c>
      <c r="K1125" s="86" t="s">
        <v>31</v>
      </c>
      <c r="L1125" s="86"/>
      <c r="M1125" s="86" t="s">
        <v>1593</v>
      </c>
      <c r="N1125" s="96" t="s">
        <v>32</v>
      </c>
      <c r="O1125" s="91" t="s">
        <v>32</v>
      </c>
      <c r="P1125" s="96" t="s">
        <v>33</v>
      </c>
      <c r="Q1125" s="91" t="s">
        <v>33</v>
      </c>
      <c r="R1125" s="96"/>
      <c r="S1125" s="91"/>
      <c r="T1125" s="96"/>
      <c r="U1125" s="91"/>
      <c r="V1125" s="96"/>
      <c r="W1125" s="91"/>
      <c r="X1125" s="17" t="s">
        <v>36</v>
      </c>
      <c r="Y1125" s="283" t="s">
        <v>37</v>
      </c>
      <c r="Z1125" s="17" t="s">
        <v>2670</v>
      </c>
      <c r="AA1125" s="17"/>
    </row>
    <row r="1126" spans="1:27" ht="60" customHeight="1" x14ac:dyDescent="0.2">
      <c r="A1126" s="20" t="s">
        <v>1502</v>
      </c>
      <c r="B1126" s="13" t="s">
        <v>2668</v>
      </c>
      <c r="C1126" s="5" t="s">
        <v>28</v>
      </c>
      <c r="D1126" s="5" t="s">
        <v>1504</v>
      </c>
      <c r="E1126" s="13">
        <v>1</v>
      </c>
      <c r="F1126" s="67" t="s">
        <v>2671</v>
      </c>
      <c r="G1126" s="162" t="s">
        <v>29</v>
      </c>
      <c r="H1126" s="17" t="s">
        <v>2672</v>
      </c>
      <c r="I1126" s="17" t="s">
        <v>2673</v>
      </c>
      <c r="J1126" s="17" t="s">
        <v>2674</v>
      </c>
      <c r="K1126" s="86" t="s">
        <v>31</v>
      </c>
      <c r="L1126" s="86" t="s">
        <v>180</v>
      </c>
      <c r="M1126" s="86" t="s">
        <v>2675</v>
      </c>
      <c r="N1126" s="96"/>
      <c r="O1126" s="91"/>
      <c r="P1126" s="96" t="s">
        <v>33</v>
      </c>
      <c r="Q1126" s="91" t="s">
        <v>33</v>
      </c>
      <c r="R1126" s="96" t="s">
        <v>902</v>
      </c>
      <c r="S1126" s="91" t="s">
        <v>902</v>
      </c>
      <c r="T1126" s="96"/>
      <c r="U1126" s="91"/>
      <c r="V1126" s="96" t="s">
        <v>81</v>
      </c>
      <c r="W1126" s="91"/>
      <c r="X1126" s="17" t="s">
        <v>36</v>
      </c>
      <c r="Y1126" s="283" t="s">
        <v>37</v>
      </c>
      <c r="Z1126" s="17" t="s">
        <v>2670</v>
      </c>
      <c r="AA1126" s="17"/>
    </row>
    <row r="1127" spans="1:27" ht="60" customHeight="1" x14ac:dyDescent="0.2">
      <c r="A1127" s="20" t="s">
        <v>1502</v>
      </c>
      <c r="B1127" s="13" t="s">
        <v>2668</v>
      </c>
      <c r="C1127" s="5" t="s">
        <v>28</v>
      </c>
      <c r="D1127" s="5" t="s">
        <v>1504</v>
      </c>
      <c r="E1127" s="13">
        <v>1</v>
      </c>
      <c r="F1127" s="67" t="s">
        <v>837</v>
      </c>
      <c r="G1127" s="162" t="s">
        <v>29</v>
      </c>
      <c r="H1127" s="17" t="s">
        <v>49</v>
      </c>
      <c r="I1127" s="17" t="s">
        <v>2676</v>
      </c>
      <c r="J1127" s="17" t="s">
        <v>51</v>
      </c>
      <c r="K1127" s="86" t="s">
        <v>2163</v>
      </c>
      <c r="L1127" s="86" t="s">
        <v>52</v>
      </c>
      <c r="M1127" s="86" t="s">
        <v>2677</v>
      </c>
      <c r="N1127" s="96"/>
      <c r="O1127" s="91"/>
      <c r="P1127" s="96" t="s">
        <v>33</v>
      </c>
      <c r="Q1127" s="91" t="s">
        <v>33</v>
      </c>
      <c r="R1127" s="96" t="s">
        <v>53</v>
      </c>
      <c r="S1127" s="91" t="s">
        <v>54</v>
      </c>
      <c r="T1127" s="96" t="s">
        <v>55</v>
      </c>
      <c r="U1127" s="91" t="s">
        <v>55</v>
      </c>
      <c r="V1127" s="96" t="s">
        <v>56</v>
      </c>
      <c r="W1127" s="91" t="s">
        <v>57</v>
      </c>
      <c r="X1127" s="17" t="s">
        <v>36</v>
      </c>
      <c r="Y1127" s="17" t="s">
        <v>37</v>
      </c>
      <c r="Z1127" s="17" t="s">
        <v>2670</v>
      </c>
      <c r="AA1127" s="17" t="s">
        <v>2678</v>
      </c>
    </row>
    <row r="1128" spans="1:27" ht="60" customHeight="1" x14ac:dyDescent="0.2">
      <c r="A1128" s="20" t="s">
        <v>1502</v>
      </c>
      <c r="B1128" s="13" t="s">
        <v>2668</v>
      </c>
      <c r="C1128" s="5" t="s">
        <v>28</v>
      </c>
      <c r="D1128" s="5" t="s">
        <v>1504</v>
      </c>
      <c r="E1128" s="13">
        <v>1</v>
      </c>
      <c r="F1128" s="67" t="s">
        <v>2679</v>
      </c>
      <c r="G1128" s="162" t="s">
        <v>29</v>
      </c>
      <c r="H1128" s="17" t="s">
        <v>2164</v>
      </c>
      <c r="I1128" s="17" t="s">
        <v>2680</v>
      </c>
      <c r="J1128" s="17" t="s">
        <v>2166</v>
      </c>
      <c r="K1128" s="86" t="s">
        <v>1128</v>
      </c>
      <c r="L1128" s="86" t="s">
        <v>1128</v>
      </c>
      <c r="M1128" s="86" t="s">
        <v>1128</v>
      </c>
      <c r="N1128" s="96"/>
      <c r="O1128" s="91"/>
      <c r="P1128" s="96" t="s">
        <v>33</v>
      </c>
      <c r="Q1128" s="91"/>
      <c r="R1128" s="96" t="s">
        <v>134</v>
      </c>
      <c r="S1128" s="91"/>
      <c r="T1128" s="96" t="s">
        <v>2167</v>
      </c>
      <c r="U1128" s="91"/>
      <c r="V1128" s="96"/>
      <c r="W1128" s="91"/>
      <c r="X1128" s="17" t="s">
        <v>115</v>
      </c>
      <c r="Y1128" s="283" t="s">
        <v>2681</v>
      </c>
      <c r="Z1128" s="17" t="s">
        <v>2670</v>
      </c>
      <c r="AA1128" s="17"/>
    </row>
    <row r="1129" spans="1:27" ht="60" customHeight="1" x14ac:dyDescent="0.2">
      <c r="A1129" s="20" t="s">
        <v>1502</v>
      </c>
      <c r="B1129" s="13" t="s">
        <v>2668</v>
      </c>
      <c r="C1129" s="5" t="s">
        <v>28</v>
      </c>
      <c r="D1129" s="5" t="s">
        <v>1504</v>
      </c>
      <c r="E1129" s="13">
        <v>1</v>
      </c>
      <c r="F1129" s="67" t="s">
        <v>1848</v>
      </c>
      <c r="G1129" s="162" t="s">
        <v>29</v>
      </c>
      <c r="H1129" s="17" t="s">
        <v>61</v>
      </c>
      <c r="I1129" s="17" t="s">
        <v>2682</v>
      </c>
      <c r="J1129" s="17" t="s">
        <v>63</v>
      </c>
      <c r="K1129" s="86" t="s">
        <v>64</v>
      </c>
      <c r="L1129" s="86" t="s">
        <v>65</v>
      </c>
      <c r="M1129" s="86" t="s">
        <v>1858</v>
      </c>
      <c r="N1129" s="96"/>
      <c r="O1129" s="91"/>
      <c r="P1129" s="96" t="s">
        <v>66</v>
      </c>
      <c r="Q1129" s="91" t="s">
        <v>66</v>
      </c>
      <c r="R1129" s="96" t="s">
        <v>67</v>
      </c>
      <c r="S1129" s="91" t="s">
        <v>68</v>
      </c>
      <c r="T1129" s="96"/>
      <c r="U1129" s="91"/>
      <c r="V1129" s="96" t="s">
        <v>69</v>
      </c>
      <c r="W1129" s="91" t="s">
        <v>2683</v>
      </c>
      <c r="X1129" s="17" t="s">
        <v>36</v>
      </c>
      <c r="Y1129" s="17" t="s">
        <v>71</v>
      </c>
      <c r="Z1129" s="17" t="s">
        <v>2670</v>
      </c>
      <c r="AA1129" s="17" t="s">
        <v>2684</v>
      </c>
    </row>
    <row r="1130" spans="1:27" ht="60" customHeight="1" x14ac:dyDescent="0.2">
      <c r="A1130" s="20" t="s">
        <v>1502</v>
      </c>
      <c r="B1130" s="13" t="s">
        <v>2668</v>
      </c>
      <c r="C1130" s="5" t="s">
        <v>28</v>
      </c>
      <c r="D1130" s="5" t="s">
        <v>1504</v>
      </c>
      <c r="E1130" s="13">
        <v>1</v>
      </c>
      <c r="F1130" s="67" t="s">
        <v>89</v>
      </c>
      <c r="G1130" s="162" t="s">
        <v>29</v>
      </c>
      <c r="H1130" s="17" t="s">
        <v>90</v>
      </c>
      <c r="I1130" s="17" t="s">
        <v>2685</v>
      </c>
      <c r="J1130" s="17" t="s">
        <v>92</v>
      </c>
      <c r="K1130" s="86" t="s">
        <v>31</v>
      </c>
      <c r="L1130" s="86" t="s">
        <v>93</v>
      </c>
      <c r="M1130" s="86" t="s">
        <v>1866</v>
      </c>
      <c r="N1130" s="96"/>
      <c r="O1130" s="91"/>
      <c r="P1130" s="96" t="s">
        <v>66</v>
      </c>
      <c r="Q1130" s="91" t="s">
        <v>66</v>
      </c>
      <c r="R1130" s="96" t="s">
        <v>94</v>
      </c>
      <c r="S1130" s="91" t="s">
        <v>94</v>
      </c>
      <c r="T1130" s="96" t="s">
        <v>95</v>
      </c>
      <c r="U1130" s="91" t="s">
        <v>95</v>
      </c>
      <c r="V1130" s="96" t="s">
        <v>96</v>
      </c>
      <c r="W1130" s="91" t="s">
        <v>97</v>
      </c>
      <c r="X1130" s="17" t="s">
        <v>36</v>
      </c>
      <c r="Y1130" s="283" t="s">
        <v>37</v>
      </c>
      <c r="Z1130" s="17" t="s">
        <v>2670</v>
      </c>
      <c r="AA1130" s="17" t="s">
        <v>2686</v>
      </c>
    </row>
    <row r="1131" spans="1:27" ht="60" customHeight="1" x14ac:dyDescent="0.2">
      <c r="A1131" s="20" t="s">
        <v>1502</v>
      </c>
      <c r="B1131" s="13" t="s">
        <v>2668</v>
      </c>
      <c r="C1131" s="5" t="s">
        <v>28</v>
      </c>
      <c r="D1131" s="5" t="s">
        <v>1504</v>
      </c>
      <c r="E1131" s="13">
        <v>1</v>
      </c>
      <c r="F1131" s="67" t="s">
        <v>1848</v>
      </c>
      <c r="G1131" s="162" t="s">
        <v>29</v>
      </c>
      <c r="H1131" s="17" t="s">
        <v>100</v>
      </c>
      <c r="I1131" s="17" t="s">
        <v>2687</v>
      </c>
      <c r="J1131" s="17" t="s">
        <v>102</v>
      </c>
      <c r="K1131" s="86" t="s">
        <v>31</v>
      </c>
      <c r="L1131" s="86" t="s">
        <v>100</v>
      </c>
      <c r="M1131" s="86" t="s">
        <v>1868</v>
      </c>
      <c r="N1131" s="96"/>
      <c r="O1131" s="91"/>
      <c r="P1131" s="96" t="s">
        <v>33</v>
      </c>
      <c r="Q1131" s="91" t="s">
        <v>103</v>
      </c>
      <c r="R1131" s="96" t="s">
        <v>104</v>
      </c>
      <c r="S1131" s="91" t="s">
        <v>104</v>
      </c>
      <c r="T1131" s="96" t="s">
        <v>105</v>
      </c>
      <c r="U1131" s="91" t="s">
        <v>105</v>
      </c>
      <c r="V1131" s="96"/>
      <c r="W1131" s="91" t="s">
        <v>106</v>
      </c>
      <c r="X1131" s="17" t="s">
        <v>36</v>
      </c>
      <c r="Y1131" s="17" t="s">
        <v>107</v>
      </c>
      <c r="Z1131" s="17" t="s">
        <v>2670</v>
      </c>
      <c r="AA1131" s="17" t="s">
        <v>2688</v>
      </c>
    </row>
    <row r="1132" spans="1:27" ht="60" customHeight="1" x14ac:dyDescent="0.2">
      <c r="A1132" s="20" t="s">
        <v>1502</v>
      </c>
      <c r="B1132" s="13" t="s">
        <v>2668</v>
      </c>
      <c r="C1132" s="5" t="s">
        <v>28</v>
      </c>
      <c r="D1132" s="5" t="s">
        <v>1504</v>
      </c>
      <c r="E1132" s="13">
        <v>1</v>
      </c>
      <c r="F1132" s="67" t="s">
        <v>1848</v>
      </c>
      <c r="G1132" s="162" t="s">
        <v>29</v>
      </c>
      <c r="H1132" s="17" t="s">
        <v>111</v>
      </c>
      <c r="I1132" s="17" t="s">
        <v>2689</v>
      </c>
      <c r="J1132" s="17" t="s">
        <v>113</v>
      </c>
      <c r="K1132" s="86" t="s">
        <v>1128</v>
      </c>
      <c r="L1132" s="86" t="s">
        <v>1128</v>
      </c>
      <c r="M1132" s="86" t="s">
        <v>1128</v>
      </c>
      <c r="N1132" s="96"/>
      <c r="O1132" s="91"/>
      <c r="P1132" s="96" t="s">
        <v>33</v>
      </c>
      <c r="Q1132" s="91"/>
      <c r="R1132" s="96" t="s">
        <v>104</v>
      </c>
      <c r="S1132" s="91"/>
      <c r="T1132" s="96" t="s">
        <v>114</v>
      </c>
      <c r="U1132" s="91"/>
      <c r="V1132" s="96"/>
      <c r="W1132" s="91"/>
      <c r="X1132" s="17" t="s">
        <v>115</v>
      </c>
      <c r="Y1132" s="17" t="s">
        <v>116</v>
      </c>
      <c r="Z1132" s="17" t="s">
        <v>2670</v>
      </c>
      <c r="AA1132" s="17" t="s">
        <v>2690</v>
      </c>
    </row>
    <row r="1133" spans="1:27" ht="60" customHeight="1" x14ac:dyDescent="0.2">
      <c r="A1133" s="20" t="s">
        <v>1502</v>
      </c>
      <c r="B1133" s="13" t="s">
        <v>2668</v>
      </c>
      <c r="C1133" s="5" t="s">
        <v>28</v>
      </c>
      <c r="D1133" s="5" t="s">
        <v>1504</v>
      </c>
      <c r="E1133" s="13">
        <v>1</v>
      </c>
      <c r="F1133" s="67" t="s">
        <v>1077</v>
      </c>
      <c r="G1133" s="162" t="s">
        <v>29</v>
      </c>
      <c r="H1133" s="17" t="s">
        <v>119</v>
      </c>
      <c r="I1133" s="17" t="s">
        <v>2691</v>
      </c>
      <c r="J1133" s="17" t="s">
        <v>121</v>
      </c>
      <c r="K1133" s="86" t="s">
        <v>31</v>
      </c>
      <c r="L1133" s="86" t="s">
        <v>122</v>
      </c>
      <c r="M1133" s="86" t="s">
        <v>1871</v>
      </c>
      <c r="N1133" s="96"/>
      <c r="O1133" s="91"/>
      <c r="P1133" s="96" t="s">
        <v>66</v>
      </c>
      <c r="Q1133" s="91" t="s">
        <v>66</v>
      </c>
      <c r="R1133" s="96" t="s">
        <v>104</v>
      </c>
      <c r="S1133" s="91" t="s">
        <v>123</v>
      </c>
      <c r="T1133" s="96" t="s">
        <v>124</v>
      </c>
      <c r="U1133" s="91" t="s">
        <v>124</v>
      </c>
      <c r="V1133" s="96" t="s">
        <v>125</v>
      </c>
      <c r="W1133" s="91" t="s">
        <v>126</v>
      </c>
      <c r="X1133" s="17" t="s">
        <v>36</v>
      </c>
      <c r="Y1133" s="283" t="s">
        <v>2692</v>
      </c>
      <c r="Z1133" s="17" t="s">
        <v>2670</v>
      </c>
      <c r="AA1133" s="17" t="s">
        <v>2693</v>
      </c>
    </row>
    <row r="1134" spans="1:27" ht="60" customHeight="1" x14ac:dyDescent="0.2">
      <c r="A1134" s="20" t="s">
        <v>1502</v>
      </c>
      <c r="B1134" s="13" t="s">
        <v>2668</v>
      </c>
      <c r="C1134" s="5" t="s">
        <v>28</v>
      </c>
      <c r="D1134" s="5" t="s">
        <v>1504</v>
      </c>
      <c r="E1134" s="13">
        <v>1</v>
      </c>
      <c r="F1134" s="67" t="s">
        <v>129</v>
      </c>
      <c r="G1134" s="162" t="s">
        <v>29</v>
      </c>
      <c r="H1134" s="17" t="s">
        <v>130</v>
      </c>
      <c r="I1134" s="17" t="s">
        <v>2694</v>
      </c>
      <c r="J1134" s="17" t="s">
        <v>132</v>
      </c>
      <c r="K1134" s="86" t="s">
        <v>31</v>
      </c>
      <c r="L1134" s="86" t="s">
        <v>2179</v>
      </c>
      <c r="M1134" s="86" t="s">
        <v>2695</v>
      </c>
      <c r="N1134" s="96"/>
      <c r="O1134" s="91"/>
      <c r="P1134" s="96" t="s">
        <v>103</v>
      </c>
      <c r="Q1134" s="91" t="s">
        <v>66</v>
      </c>
      <c r="R1134" s="96" t="s">
        <v>133</v>
      </c>
      <c r="S1134" s="91" t="s">
        <v>134</v>
      </c>
      <c r="T1134" s="96" t="s">
        <v>135</v>
      </c>
      <c r="U1134" s="91" t="s">
        <v>136</v>
      </c>
      <c r="V1134" s="96"/>
      <c r="W1134" s="91" t="s">
        <v>2180</v>
      </c>
      <c r="X1134" s="17" t="s">
        <v>139</v>
      </c>
      <c r="Y1134" s="17" t="s">
        <v>140</v>
      </c>
      <c r="Z1134" s="17" t="s">
        <v>2670</v>
      </c>
      <c r="AA1134" s="17"/>
    </row>
    <row r="1135" spans="1:27" ht="60" customHeight="1" x14ac:dyDescent="0.2">
      <c r="A1135" s="20" t="s">
        <v>1502</v>
      </c>
      <c r="B1135" s="13" t="s">
        <v>2668</v>
      </c>
      <c r="C1135" s="5" t="s">
        <v>28</v>
      </c>
      <c r="D1135" s="5" t="s">
        <v>1504</v>
      </c>
      <c r="E1135" s="13">
        <v>1</v>
      </c>
      <c r="F1135" s="67" t="s">
        <v>2696</v>
      </c>
      <c r="G1135" s="162" t="s">
        <v>29</v>
      </c>
      <c r="H1135" s="17" t="s">
        <v>143</v>
      </c>
      <c r="I1135" s="17" t="s">
        <v>2697</v>
      </c>
      <c r="J1135" s="17" t="s">
        <v>145</v>
      </c>
      <c r="K1135" s="86" t="s">
        <v>31</v>
      </c>
      <c r="L1135" s="86" t="s">
        <v>143</v>
      </c>
      <c r="M1135" s="86" t="s">
        <v>1876</v>
      </c>
      <c r="N1135" s="96"/>
      <c r="O1135" s="91"/>
      <c r="P1135" s="96" t="s">
        <v>33</v>
      </c>
      <c r="Q1135" s="91" t="s">
        <v>33</v>
      </c>
      <c r="R1135" s="96" t="s">
        <v>146</v>
      </c>
      <c r="S1135" s="91" t="s">
        <v>146</v>
      </c>
      <c r="T1135" s="96"/>
      <c r="U1135" s="91"/>
      <c r="V1135" s="96"/>
      <c r="W1135" s="91"/>
      <c r="X1135" s="17" t="s">
        <v>36</v>
      </c>
      <c r="Y1135" s="283" t="s">
        <v>37</v>
      </c>
      <c r="Z1135" s="17" t="s">
        <v>2670</v>
      </c>
      <c r="AA1135" s="17" t="s">
        <v>2698</v>
      </c>
    </row>
    <row r="1136" spans="1:27" ht="60" customHeight="1" x14ac:dyDescent="0.2">
      <c r="A1136" s="20" t="s">
        <v>1502</v>
      </c>
      <c r="B1136" s="13" t="s">
        <v>2668</v>
      </c>
      <c r="C1136" s="5" t="s">
        <v>28</v>
      </c>
      <c r="D1136" s="5" t="s">
        <v>1504</v>
      </c>
      <c r="E1136" s="13">
        <v>1</v>
      </c>
      <c r="F1136" s="67" t="s">
        <v>149</v>
      </c>
      <c r="G1136" s="162" t="s">
        <v>29</v>
      </c>
      <c r="H1136" s="17" t="s">
        <v>150</v>
      </c>
      <c r="I1136" s="17" t="s">
        <v>2699</v>
      </c>
      <c r="J1136" s="17" t="s">
        <v>152</v>
      </c>
      <c r="K1136" s="86" t="s">
        <v>31</v>
      </c>
      <c r="L1136" s="86" t="s">
        <v>150</v>
      </c>
      <c r="M1136" s="86" t="s">
        <v>1878</v>
      </c>
      <c r="N1136" s="96"/>
      <c r="O1136" s="91"/>
      <c r="P1136" s="96" t="s">
        <v>33</v>
      </c>
      <c r="Q1136" s="91" t="s">
        <v>103</v>
      </c>
      <c r="R1136" s="96" t="s">
        <v>153</v>
      </c>
      <c r="S1136" s="91" t="s">
        <v>154</v>
      </c>
      <c r="T1136" s="96"/>
      <c r="U1136" s="91"/>
      <c r="V1136" s="96" t="s">
        <v>155</v>
      </c>
      <c r="W1136" s="91" t="s">
        <v>156</v>
      </c>
      <c r="X1136" s="17" t="s">
        <v>157</v>
      </c>
      <c r="Y1136" s="283" t="s">
        <v>2700</v>
      </c>
      <c r="Z1136" s="17" t="s">
        <v>2670</v>
      </c>
      <c r="AA1136" s="17" t="s">
        <v>2701</v>
      </c>
    </row>
    <row r="1137" spans="1:27" ht="60" customHeight="1" x14ac:dyDescent="0.2">
      <c r="A1137" s="20" t="s">
        <v>1502</v>
      </c>
      <c r="B1137" s="136" t="s">
        <v>2668</v>
      </c>
      <c r="C1137" s="12" t="s">
        <v>28</v>
      </c>
      <c r="D1137" s="12" t="s">
        <v>1504</v>
      </c>
      <c r="E1137" s="13">
        <v>1</v>
      </c>
      <c r="F1137" s="67" t="s">
        <v>1848</v>
      </c>
      <c r="G1137" s="162" t="s">
        <v>29</v>
      </c>
      <c r="H1137" s="17" t="s">
        <v>162</v>
      </c>
      <c r="I1137" s="17" t="s">
        <v>2702</v>
      </c>
      <c r="J1137" s="17" t="s">
        <v>164</v>
      </c>
      <c r="K1137" s="86" t="s">
        <v>31</v>
      </c>
      <c r="L1137" s="86" t="s">
        <v>162</v>
      </c>
      <c r="M1137" s="86" t="s">
        <v>2035</v>
      </c>
      <c r="N1137" s="96"/>
      <c r="O1137" s="91"/>
      <c r="P1137" s="96" t="s">
        <v>33</v>
      </c>
      <c r="Q1137" s="91" t="s">
        <v>33</v>
      </c>
      <c r="R1137" s="96" t="s">
        <v>166</v>
      </c>
      <c r="S1137" s="91" t="s">
        <v>167</v>
      </c>
      <c r="T1137" s="96"/>
      <c r="U1137" s="91"/>
      <c r="V1137" s="96" t="s">
        <v>168</v>
      </c>
      <c r="W1137" s="91"/>
      <c r="X1137" s="17" t="s">
        <v>46</v>
      </c>
      <c r="Y1137" s="17" t="s">
        <v>37</v>
      </c>
      <c r="Z1137" s="17" t="s">
        <v>2670</v>
      </c>
      <c r="AA1137" s="17" t="s">
        <v>2703</v>
      </c>
    </row>
    <row r="1138" spans="1:27" ht="60" customHeight="1" x14ac:dyDescent="0.2">
      <c r="A1138" s="20" t="s">
        <v>1502</v>
      </c>
      <c r="B1138" s="28" t="s">
        <v>2668</v>
      </c>
      <c r="C1138" s="36" t="s">
        <v>28</v>
      </c>
      <c r="D1138" s="36" t="s">
        <v>1504</v>
      </c>
      <c r="E1138" s="133">
        <v>1</v>
      </c>
      <c r="F1138" s="67" t="s">
        <v>2186</v>
      </c>
      <c r="G1138" s="162" t="s">
        <v>29</v>
      </c>
      <c r="H1138" s="17" t="s">
        <v>2188</v>
      </c>
      <c r="I1138" s="17" t="s">
        <v>2704</v>
      </c>
      <c r="J1138" s="17" t="s">
        <v>2193</v>
      </c>
      <c r="K1138" s="86" t="s">
        <v>31</v>
      </c>
      <c r="L1138" s="86" t="s">
        <v>2188</v>
      </c>
      <c r="M1138" s="86" t="s">
        <v>2705</v>
      </c>
      <c r="N1138" s="96"/>
      <c r="O1138" s="91"/>
      <c r="P1138" s="96" t="s">
        <v>103</v>
      </c>
      <c r="Q1138" s="91" t="s">
        <v>103</v>
      </c>
      <c r="R1138" s="96" t="s">
        <v>94</v>
      </c>
      <c r="S1138" s="91" t="s">
        <v>94</v>
      </c>
      <c r="T1138" s="96" t="s">
        <v>1639</v>
      </c>
      <c r="U1138" s="91" t="s">
        <v>1639</v>
      </c>
      <c r="V1138" s="96" t="s">
        <v>1640</v>
      </c>
      <c r="W1138" s="91" t="s">
        <v>2189</v>
      </c>
      <c r="X1138" s="17" t="s">
        <v>36</v>
      </c>
      <c r="Y1138" s="283" t="s">
        <v>37</v>
      </c>
      <c r="Z1138" s="17" t="s">
        <v>2670</v>
      </c>
      <c r="AA1138" s="17" t="s">
        <v>2706</v>
      </c>
    </row>
    <row r="1139" spans="1:27" ht="60" customHeight="1" x14ac:dyDescent="0.2">
      <c r="A1139" s="20" t="s">
        <v>1502</v>
      </c>
      <c r="B1139" s="140" t="s">
        <v>2668</v>
      </c>
      <c r="C1139" s="141" t="s">
        <v>28</v>
      </c>
      <c r="D1139" s="141" t="s">
        <v>1504</v>
      </c>
      <c r="E1139" s="13">
        <v>1</v>
      </c>
      <c r="F1139" s="67" t="s">
        <v>171</v>
      </c>
      <c r="G1139" s="162" t="s">
        <v>29</v>
      </c>
      <c r="H1139" s="17" t="s">
        <v>172</v>
      </c>
      <c r="I1139" s="17" t="s">
        <v>2707</v>
      </c>
      <c r="J1139" s="17" t="s">
        <v>174</v>
      </c>
      <c r="K1139" s="86" t="s">
        <v>1128</v>
      </c>
      <c r="L1139" s="86" t="s">
        <v>1128</v>
      </c>
      <c r="M1139" s="86" t="s">
        <v>1128</v>
      </c>
      <c r="N1139" s="96"/>
      <c r="O1139" s="91"/>
      <c r="P1139" s="96" t="s">
        <v>33</v>
      </c>
      <c r="Q1139" s="91"/>
      <c r="R1139" s="96" t="s">
        <v>104</v>
      </c>
      <c r="S1139" s="91"/>
      <c r="T1139" s="96" t="s">
        <v>114</v>
      </c>
      <c r="U1139" s="91"/>
      <c r="V1139" s="96"/>
      <c r="W1139" s="91"/>
      <c r="X1139" s="17" t="s">
        <v>115</v>
      </c>
      <c r="Y1139" s="17" t="s">
        <v>175</v>
      </c>
      <c r="Z1139" s="17" t="s">
        <v>2670</v>
      </c>
      <c r="AA1139" s="17" t="s">
        <v>2708</v>
      </c>
    </row>
    <row r="1140" spans="1:27" ht="60" customHeight="1" x14ac:dyDescent="0.2">
      <c r="A1140" s="20" t="s">
        <v>1502</v>
      </c>
      <c r="B1140" s="13" t="s">
        <v>2668</v>
      </c>
      <c r="C1140" s="5" t="s">
        <v>28</v>
      </c>
      <c r="D1140" s="5" t="s">
        <v>1504</v>
      </c>
      <c r="E1140" s="13">
        <v>1</v>
      </c>
      <c r="F1140" s="67" t="s">
        <v>1837</v>
      </c>
      <c r="G1140" s="172" t="s">
        <v>176</v>
      </c>
      <c r="H1140" s="17"/>
      <c r="I1140" s="17" t="s">
        <v>2709</v>
      </c>
      <c r="J1140" s="17" t="s">
        <v>176</v>
      </c>
      <c r="K1140" s="86" t="s">
        <v>178</v>
      </c>
      <c r="L1140" s="86"/>
      <c r="M1140" s="86"/>
      <c r="N1140" s="96" t="s">
        <v>32</v>
      </c>
      <c r="O1140" s="91" t="s">
        <v>32</v>
      </c>
      <c r="P1140" s="96" t="s">
        <v>33</v>
      </c>
      <c r="Q1140" s="91" t="s">
        <v>33</v>
      </c>
      <c r="R1140" s="96"/>
      <c r="S1140" s="91"/>
      <c r="T1140" s="96"/>
      <c r="U1140" s="91"/>
      <c r="V1140" s="96"/>
      <c r="W1140" s="91"/>
      <c r="X1140" s="17" t="s">
        <v>36</v>
      </c>
      <c r="Y1140" s="283" t="s">
        <v>37</v>
      </c>
      <c r="Z1140" s="17" t="s">
        <v>2670</v>
      </c>
      <c r="AA1140" s="17"/>
    </row>
    <row r="1141" spans="1:27" ht="60" customHeight="1" x14ac:dyDescent="0.2">
      <c r="A1141" s="20" t="s">
        <v>1502</v>
      </c>
      <c r="B1141" s="13" t="s">
        <v>2668</v>
      </c>
      <c r="C1141" s="5" t="s">
        <v>28</v>
      </c>
      <c r="D1141" s="5" t="s">
        <v>1504</v>
      </c>
      <c r="E1141" s="13">
        <v>1</v>
      </c>
      <c r="F1141" s="67" t="s">
        <v>1848</v>
      </c>
      <c r="G1141" s="162" t="s">
        <v>176</v>
      </c>
      <c r="H1141" s="17" t="s">
        <v>180</v>
      </c>
      <c r="I1141" s="17" t="s">
        <v>2710</v>
      </c>
      <c r="J1141" s="17" t="s">
        <v>182</v>
      </c>
      <c r="K1141" s="86" t="s">
        <v>178</v>
      </c>
      <c r="L1141" s="86" t="s">
        <v>180</v>
      </c>
      <c r="M1141" s="86" t="s">
        <v>1606</v>
      </c>
      <c r="N1141" s="96"/>
      <c r="O1141" s="91"/>
      <c r="P1141" s="96" t="s">
        <v>33</v>
      </c>
      <c r="Q1141" s="91" t="s">
        <v>33</v>
      </c>
      <c r="R1141" s="96" t="s">
        <v>183</v>
      </c>
      <c r="S1141" s="91" t="s">
        <v>183</v>
      </c>
      <c r="T1141" s="96" t="s">
        <v>1520</v>
      </c>
      <c r="U1141" s="91"/>
      <c r="V1141" s="96" t="s">
        <v>185</v>
      </c>
      <c r="W1141" s="91" t="s">
        <v>186</v>
      </c>
      <c r="X1141" s="17" t="s">
        <v>36</v>
      </c>
      <c r="Y1141" s="283" t="s">
        <v>37</v>
      </c>
      <c r="Z1141" s="17" t="s">
        <v>2670</v>
      </c>
      <c r="AA1141" s="17" t="s">
        <v>2711</v>
      </c>
    </row>
    <row r="1142" spans="1:27" ht="60" customHeight="1" x14ac:dyDescent="0.2">
      <c r="A1142" s="20" t="s">
        <v>1502</v>
      </c>
      <c r="B1142" s="13" t="s">
        <v>2668</v>
      </c>
      <c r="C1142" s="5" t="s">
        <v>28</v>
      </c>
      <c r="D1142" s="5" t="s">
        <v>1504</v>
      </c>
      <c r="E1142" s="13">
        <v>1</v>
      </c>
      <c r="F1142" s="67" t="s">
        <v>1848</v>
      </c>
      <c r="G1142" s="172" t="s">
        <v>188</v>
      </c>
      <c r="H1142" s="17"/>
      <c r="I1142" s="17" t="s">
        <v>2712</v>
      </c>
      <c r="J1142" s="17" t="s">
        <v>188</v>
      </c>
      <c r="K1142" s="86" t="s">
        <v>190</v>
      </c>
      <c r="L1142" s="86"/>
      <c r="M1142" s="86"/>
      <c r="N1142" s="96" t="s">
        <v>32</v>
      </c>
      <c r="O1142" s="91" t="s">
        <v>32</v>
      </c>
      <c r="P1142" s="96" t="s">
        <v>33</v>
      </c>
      <c r="Q1142" s="91" t="s">
        <v>33</v>
      </c>
      <c r="R1142" s="96"/>
      <c r="S1142" s="91"/>
      <c r="T1142" s="96"/>
      <c r="U1142" s="91"/>
      <c r="V1142" s="96"/>
      <c r="W1142" s="91"/>
      <c r="X1142" s="17" t="s">
        <v>36</v>
      </c>
      <c r="Y1142" s="283" t="s">
        <v>37</v>
      </c>
      <c r="Z1142" s="17" t="s">
        <v>2670</v>
      </c>
      <c r="AA1142" s="17" t="s">
        <v>2713</v>
      </c>
    </row>
    <row r="1143" spans="1:27" ht="60" customHeight="1" x14ac:dyDescent="0.2">
      <c r="A1143" s="20" t="s">
        <v>1502</v>
      </c>
      <c r="B1143" s="13" t="s">
        <v>2668</v>
      </c>
      <c r="C1143" s="5" t="s">
        <v>28</v>
      </c>
      <c r="D1143" s="5" t="s">
        <v>1504</v>
      </c>
      <c r="E1143" s="13">
        <v>1</v>
      </c>
      <c r="F1143" s="67" t="s">
        <v>192</v>
      </c>
      <c r="G1143" s="162" t="s">
        <v>188</v>
      </c>
      <c r="H1143" s="17" t="s">
        <v>180</v>
      </c>
      <c r="I1143" s="17" t="s">
        <v>2714</v>
      </c>
      <c r="J1143" s="17" t="s">
        <v>194</v>
      </c>
      <c r="K1143" s="86" t="s">
        <v>190</v>
      </c>
      <c r="L1143" s="86" t="s">
        <v>180</v>
      </c>
      <c r="M1143" s="86" t="s">
        <v>1887</v>
      </c>
      <c r="N1143" s="96"/>
      <c r="O1143" s="91"/>
      <c r="P1143" s="96" t="s">
        <v>33</v>
      </c>
      <c r="Q1143" s="91" t="s">
        <v>33</v>
      </c>
      <c r="R1143" s="96" t="s">
        <v>183</v>
      </c>
      <c r="S1143" s="91" t="s">
        <v>183</v>
      </c>
      <c r="T1143" s="96" t="s">
        <v>1627</v>
      </c>
      <c r="U1143" s="91"/>
      <c r="V1143" s="96" t="s">
        <v>195</v>
      </c>
      <c r="W1143" s="91" t="s">
        <v>2203</v>
      </c>
      <c r="X1143" s="17" t="s">
        <v>36</v>
      </c>
      <c r="Y1143" s="283" t="s">
        <v>37</v>
      </c>
      <c r="Z1143" s="17" t="s">
        <v>2670</v>
      </c>
      <c r="AA1143" s="17" t="s">
        <v>1691</v>
      </c>
    </row>
    <row r="1144" spans="1:27" ht="60" customHeight="1" x14ac:dyDescent="0.2">
      <c r="A1144" s="20" t="s">
        <v>1502</v>
      </c>
      <c r="B1144" s="13" t="s">
        <v>2668</v>
      </c>
      <c r="C1144" s="5" t="s">
        <v>28</v>
      </c>
      <c r="D1144" s="5" t="s">
        <v>1504</v>
      </c>
      <c r="E1144" s="13">
        <v>1</v>
      </c>
      <c r="F1144" s="67" t="s">
        <v>192</v>
      </c>
      <c r="G1144" s="172" t="s">
        <v>198</v>
      </c>
      <c r="H1144" s="17"/>
      <c r="I1144" s="17" t="s">
        <v>2715</v>
      </c>
      <c r="J1144" s="17" t="s">
        <v>198</v>
      </c>
      <c r="K1144" s="86" t="s">
        <v>200</v>
      </c>
      <c r="L1144" s="86"/>
      <c r="M1144" s="86" t="s">
        <v>1123</v>
      </c>
      <c r="N1144" s="96" t="s">
        <v>201</v>
      </c>
      <c r="O1144" s="91" t="s">
        <v>201</v>
      </c>
      <c r="P1144" s="96" t="s">
        <v>66</v>
      </c>
      <c r="Q1144" s="91" t="s">
        <v>66</v>
      </c>
      <c r="R1144" s="96"/>
      <c r="S1144" s="91"/>
      <c r="T1144" s="96"/>
      <c r="U1144" s="91"/>
      <c r="V1144" s="96" t="s">
        <v>202</v>
      </c>
      <c r="W1144" s="91" t="s">
        <v>203</v>
      </c>
      <c r="X1144" s="17" t="s">
        <v>36</v>
      </c>
      <c r="Y1144" s="283" t="s">
        <v>37</v>
      </c>
      <c r="Z1144" s="17" t="s">
        <v>2670</v>
      </c>
      <c r="AA1144" s="17" t="s">
        <v>2716</v>
      </c>
    </row>
    <row r="1145" spans="1:27" ht="60" customHeight="1" x14ac:dyDescent="0.2">
      <c r="A1145" s="20" t="s">
        <v>1502</v>
      </c>
      <c r="B1145" s="13" t="s">
        <v>2668</v>
      </c>
      <c r="C1145" s="5" t="s">
        <v>28</v>
      </c>
      <c r="D1145" s="5" t="s">
        <v>1504</v>
      </c>
      <c r="E1145" s="13">
        <v>1</v>
      </c>
      <c r="F1145" s="67" t="s">
        <v>212</v>
      </c>
      <c r="G1145" s="162" t="s">
        <v>198</v>
      </c>
      <c r="H1145" s="17" t="s">
        <v>206</v>
      </c>
      <c r="I1145" s="17" t="s">
        <v>2717</v>
      </c>
      <c r="J1145" s="17" t="s">
        <v>208</v>
      </c>
      <c r="K1145" s="86" t="s">
        <v>1128</v>
      </c>
      <c r="L1145" s="86" t="s">
        <v>1128</v>
      </c>
      <c r="M1145" s="86" t="s">
        <v>1128</v>
      </c>
      <c r="N1145" s="96"/>
      <c r="O1145" s="91"/>
      <c r="P1145" s="96" t="s">
        <v>33</v>
      </c>
      <c r="Q1145" s="91"/>
      <c r="R1145" s="96" t="s">
        <v>146</v>
      </c>
      <c r="S1145" s="91"/>
      <c r="T1145" s="96"/>
      <c r="U1145" s="91"/>
      <c r="V1145" s="96" t="s">
        <v>209</v>
      </c>
      <c r="W1145" s="91"/>
      <c r="X1145" s="17" t="s">
        <v>115</v>
      </c>
      <c r="Y1145" s="17" t="s">
        <v>1130</v>
      </c>
      <c r="Z1145" s="17" t="s">
        <v>2670</v>
      </c>
      <c r="AA1145" s="17" t="s">
        <v>2718</v>
      </c>
    </row>
    <row r="1146" spans="1:27" ht="60" customHeight="1" x14ac:dyDescent="0.2">
      <c r="A1146" s="20" t="s">
        <v>1502</v>
      </c>
      <c r="B1146" s="13" t="s">
        <v>2668</v>
      </c>
      <c r="C1146" s="5" t="s">
        <v>28</v>
      </c>
      <c r="D1146" s="5" t="s">
        <v>1504</v>
      </c>
      <c r="E1146" s="13">
        <v>1</v>
      </c>
      <c r="F1146" s="67" t="s">
        <v>212</v>
      </c>
      <c r="G1146" s="162" t="s">
        <v>198</v>
      </c>
      <c r="H1146" s="17" t="s">
        <v>180</v>
      </c>
      <c r="I1146" s="17" t="s">
        <v>2719</v>
      </c>
      <c r="J1146" s="17" t="s">
        <v>214</v>
      </c>
      <c r="K1146" s="86" t="s">
        <v>200</v>
      </c>
      <c r="L1146" s="86" t="s">
        <v>180</v>
      </c>
      <c r="M1146" s="86" t="s">
        <v>1132</v>
      </c>
      <c r="N1146" s="96"/>
      <c r="O1146" s="91"/>
      <c r="P1146" s="96" t="s">
        <v>33</v>
      </c>
      <c r="Q1146" s="91" t="s">
        <v>33</v>
      </c>
      <c r="R1146" s="96" t="s">
        <v>183</v>
      </c>
      <c r="S1146" s="91" t="s">
        <v>183</v>
      </c>
      <c r="T1146" s="96" t="s">
        <v>2208</v>
      </c>
      <c r="U1146" s="91"/>
      <c r="V1146" s="96" t="s">
        <v>215</v>
      </c>
      <c r="W1146" s="91" t="s">
        <v>2209</v>
      </c>
      <c r="X1146" s="17" t="s">
        <v>36</v>
      </c>
      <c r="Y1146" s="283" t="s">
        <v>37</v>
      </c>
      <c r="Z1146" s="17" t="s">
        <v>2670</v>
      </c>
      <c r="AA1146" s="17" t="s">
        <v>2720</v>
      </c>
    </row>
    <row r="1147" spans="1:27" ht="60" customHeight="1" x14ac:dyDescent="0.2">
      <c r="A1147" s="20" t="s">
        <v>1502</v>
      </c>
      <c r="B1147" s="13" t="s">
        <v>2668</v>
      </c>
      <c r="C1147" s="5" t="s">
        <v>28</v>
      </c>
      <c r="D1147" s="5" t="s">
        <v>1504</v>
      </c>
      <c r="E1147" s="13">
        <v>1</v>
      </c>
      <c r="F1147" s="67" t="s">
        <v>212</v>
      </c>
      <c r="G1147" s="162" t="s">
        <v>198</v>
      </c>
      <c r="H1147" s="17" t="s">
        <v>218</v>
      </c>
      <c r="I1147" s="17" t="s">
        <v>2721</v>
      </c>
      <c r="J1147" s="17" t="s">
        <v>220</v>
      </c>
      <c r="K1147" s="86" t="s">
        <v>200</v>
      </c>
      <c r="L1147" s="86" t="s">
        <v>221</v>
      </c>
      <c r="M1147" s="86" t="s">
        <v>1135</v>
      </c>
      <c r="N1147" s="96"/>
      <c r="O1147" s="91"/>
      <c r="P1147" s="96" t="s">
        <v>66</v>
      </c>
      <c r="Q1147" s="91" t="s">
        <v>66</v>
      </c>
      <c r="R1147" s="96" t="s">
        <v>222</v>
      </c>
      <c r="S1147" s="91" t="s">
        <v>1136</v>
      </c>
      <c r="T1147" s="96"/>
      <c r="U1147" s="91"/>
      <c r="V1147" s="96" t="s">
        <v>223</v>
      </c>
      <c r="W1147" s="91" t="s">
        <v>2211</v>
      </c>
      <c r="X1147" s="17" t="s">
        <v>46</v>
      </c>
      <c r="Y1147" s="17" t="s">
        <v>82</v>
      </c>
      <c r="Z1147" s="17" t="s">
        <v>83</v>
      </c>
      <c r="AA1147" s="17" t="s">
        <v>2722</v>
      </c>
    </row>
    <row r="1148" spans="1:27" ht="60" customHeight="1" x14ac:dyDescent="0.2">
      <c r="A1148" s="20" t="s">
        <v>1502</v>
      </c>
      <c r="B1148" s="13" t="s">
        <v>2668</v>
      </c>
      <c r="C1148" s="5" t="s">
        <v>28</v>
      </c>
      <c r="D1148" s="5" t="s">
        <v>1504</v>
      </c>
      <c r="E1148" s="13">
        <v>1</v>
      </c>
      <c r="F1148" s="67" t="s">
        <v>1848</v>
      </c>
      <c r="G1148" s="172" t="s">
        <v>226</v>
      </c>
      <c r="H1148" s="17"/>
      <c r="I1148" s="17" t="s">
        <v>2723</v>
      </c>
      <c r="J1148" s="17" t="s">
        <v>226</v>
      </c>
      <c r="K1148" s="86" t="s">
        <v>1128</v>
      </c>
      <c r="L1148" s="86" t="s">
        <v>1128</v>
      </c>
      <c r="M1148" s="86" t="s">
        <v>1128</v>
      </c>
      <c r="N1148" s="96" t="s">
        <v>201</v>
      </c>
      <c r="O1148" s="91"/>
      <c r="P1148" s="96" t="s">
        <v>66</v>
      </c>
      <c r="Q1148" s="91"/>
      <c r="R1148" s="96"/>
      <c r="S1148" s="91"/>
      <c r="T1148" s="96"/>
      <c r="U1148" s="91"/>
      <c r="V1148" s="96" t="s">
        <v>551</v>
      </c>
      <c r="W1148" s="91"/>
      <c r="X1148" s="17" t="s">
        <v>115</v>
      </c>
      <c r="Y1148" s="17" t="s">
        <v>229</v>
      </c>
      <c r="Z1148" s="17" t="s">
        <v>2670</v>
      </c>
      <c r="AA1148" s="17" t="s">
        <v>230</v>
      </c>
    </row>
    <row r="1149" spans="1:27" ht="60" customHeight="1" x14ac:dyDescent="0.2">
      <c r="A1149" s="20" t="s">
        <v>1502</v>
      </c>
      <c r="B1149" s="13" t="s">
        <v>2668</v>
      </c>
      <c r="C1149" s="5" t="s">
        <v>28</v>
      </c>
      <c r="D1149" s="5" t="s">
        <v>1504</v>
      </c>
      <c r="E1149" s="13">
        <v>1</v>
      </c>
      <c r="F1149" s="67" t="s">
        <v>1848</v>
      </c>
      <c r="G1149" s="162" t="s">
        <v>226</v>
      </c>
      <c r="H1149" s="17" t="s">
        <v>206</v>
      </c>
      <c r="I1149" s="17" t="s">
        <v>2724</v>
      </c>
      <c r="J1149" s="17" t="s">
        <v>232</v>
      </c>
      <c r="K1149" s="86" t="s">
        <v>1128</v>
      </c>
      <c r="L1149" s="86" t="s">
        <v>1128</v>
      </c>
      <c r="M1149" s="86" t="s">
        <v>1128</v>
      </c>
      <c r="N1149" s="96"/>
      <c r="O1149" s="91"/>
      <c r="P1149" s="96" t="s">
        <v>33</v>
      </c>
      <c r="Q1149" s="91"/>
      <c r="R1149" s="96" t="s">
        <v>146</v>
      </c>
      <c r="S1149" s="91"/>
      <c r="T1149" s="96"/>
      <c r="U1149" s="91"/>
      <c r="V1149" s="96" t="s">
        <v>209</v>
      </c>
      <c r="W1149" s="91"/>
      <c r="X1149" s="17" t="s">
        <v>115</v>
      </c>
      <c r="Y1149" s="17" t="s">
        <v>229</v>
      </c>
      <c r="Z1149" s="17" t="s">
        <v>2670</v>
      </c>
      <c r="AA1149" s="17" t="s">
        <v>2718</v>
      </c>
    </row>
    <row r="1150" spans="1:27" ht="60" customHeight="1" x14ac:dyDescent="0.2">
      <c r="A1150" s="20" t="s">
        <v>1502</v>
      </c>
      <c r="B1150" s="13" t="s">
        <v>2668</v>
      </c>
      <c r="C1150" s="5" t="s">
        <v>28</v>
      </c>
      <c r="D1150" s="5" t="s">
        <v>1504</v>
      </c>
      <c r="E1150" s="13">
        <v>1</v>
      </c>
      <c r="F1150" s="67" t="s">
        <v>1848</v>
      </c>
      <c r="G1150" s="162" t="s">
        <v>226</v>
      </c>
      <c r="H1150" s="17" t="s">
        <v>180</v>
      </c>
      <c r="I1150" s="17" t="s">
        <v>2725</v>
      </c>
      <c r="J1150" s="17" t="s">
        <v>234</v>
      </c>
      <c r="K1150" s="86" t="s">
        <v>1128</v>
      </c>
      <c r="L1150" s="86" t="s">
        <v>1128</v>
      </c>
      <c r="M1150" s="86" t="s">
        <v>1128</v>
      </c>
      <c r="N1150" s="96"/>
      <c r="O1150" s="91"/>
      <c r="P1150" s="96" t="s">
        <v>33</v>
      </c>
      <c r="Q1150" s="91"/>
      <c r="R1150" s="96" t="s">
        <v>183</v>
      </c>
      <c r="S1150" s="91"/>
      <c r="T1150" s="96" t="s">
        <v>2216</v>
      </c>
      <c r="U1150" s="91"/>
      <c r="V1150" s="96"/>
      <c r="W1150" s="91"/>
      <c r="X1150" s="17" t="s">
        <v>115</v>
      </c>
      <c r="Y1150" s="283" t="s">
        <v>2726</v>
      </c>
      <c r="Z1150" s="17" t="s">
        <v>2670</v>
      </c>
      <c r="AA1150" s="17" t="s">
        <v>2727</v>
      </c>
    </row>
    <row r="1151" spans="1:27" ht="60" customHeight="1" x14ac:dyDescent="0.2">
      <c r="A1151" s="20" t="s">
        <v>1502</v>
      </c>
      <c r="B1151" s="13" t="s">
        <v>2668</v>
      </c>
      <c r="C1151" s="5" t="s">
        <v>28</v>
      </c>
      <c r="D1151" s="5" t="s">
        <v>1504</v>
      </c>
      <c r="E1151" s="13">
        <v>1</v>
      </c>
      <c r="F1151" s="67" t="s">
        <v>235</v>
      </c>
      <c r="G1151" s="172" t="s">
        <v>236</v>
      </c>
      <c r="H1151" s="17"/>
      <c r="I1151" s="17" t="s">
        <v>2728</v>
      </c>
      <c r="J1151" s="17" t="s">
        <v>236</v>
      </c>
      <c r="K1151" s="86" t="s">
        <v>238</v>
      </c>
      <c r="L1151" s="86"/>
      <c r="M1151" s="86" t="s">
        <v>1889</v>
      </c>
      <c r="N1151" s="96" t="s">
        <v>32</v>
      </c>
      <c r="O1151" s="91" t="s">
        <v>32</v>
      </c>
      <c r="P1151" s="96" t="s">
        <v>33</v>
      </c>
      <c r="Q1151" s="91" t="s">
        <v>33</v>
      </c>
      <c r="R1151" s="96"/>
      <c r="S1151" s="91"/>
      <c r="T1151" s="96"/>
      <c r="U1151" s="91"/>
      <c r="V1151" s="96"/>
      <c r="W1151" s="91"/>
      <c r="X1151" s="17" t="s">
        <v>36</v>
      </c>
      <c r="Y1151" s="283" t="s">
        <v>37</v>
      </c>
      <c r="Z1151" s="17" t="s">
        <v>2670</v>
      </c>
      <c r="AA1151" s="17"/>
    </row>
    <row r="1152" spans="1:27" ht="60" customHeight="1" x14ac:dyDescent="0.2">
      <c r="A1152" s="20" t="s">
        <v>1502</v>
      </c>
      <c r="B1152" s="13" t="s">
        <v>2668</v>
      </c>
      <c r="C1152" s="5" t="s">
        <v>28</v>
      </c>
      <c r="D1152" s="5" t="s">
        <v>1504</v>
      </c>
      <c r="E1152" s="13">
        <v>1</v>
      </c>
      <c r="F1152" s="67" t="s">
        <v>239</v>
      </c>
      <c r="G1152" s="162" t="s">
        <v>236</v>
      </c>
      <c r="H1152" s="17" t="s">
        <v>240</v>
      </c>
      <c r="I1152" s="17" t="s">
        <v>2729</v>
      </c>
      <c r="J1152" s="17" t="s">
        <v>242</v>
      </c>
      <c r="K1152" s="86" t="s">
        <v>238</v>
      </c>
      <c r="L1152" s="86" t="s">
        <v>243</v>
      </c>
      <c r="M1152" s="86" t="s">
        <v>1891</v>
      </c>
      <c r="N1152" s="96"/>
      <c r="O1152" s="91"/>
      <c r="P1152" s="96" t="s">
        <v>33</v>
      </c>
      <c r="Q1152" s="91" t="s">
        <v>66</v>
      </c>
      <c r="R1152" s="96" t="s">
        <v>244</v>
      </c>
      <c r="S1152" s="91" t="s">
        <v>244</v>
      </c>
      <c r="T1152" s="96"/>
      <c r="U1152" s="91"/>
      <c r="V1152" s="96" t="s">
        <v>1525</v>
      </c>
      <c r="W1152" s="91" t="s">
        <v>2219</v>
      </c>
      <c r="X1152" s="17" t="s">
        <v>36</v>
      </c>
      <c r="Y1152" s="283" t="s">
        <v>2730</v>
      </c>
      <c r="Z1152" s="17" t="s">
        <v>2670</v>
      </c>
      <c r="AA1152" s="17" t="s">
        <v>2731</v>
      </c>
    </row>
    <row r="1153" spans="1:27" ht="60" customHeight="1" x14ac:dyDescent="0.2">
      <c r="A1153" s="20" t="s">
        <v>1502</v>
      </c>
      <c r="B1153" s="13" t="s">
        <v>2668</v>
      </c>
      <c r="C1153" s="5" t="s">
        <v>28</v>
      </c>
      <c r="D1153" s="5" t="s">
        <v>1504</v>
      </c>
      <c r="E1153" s="13">
        <v>1</v>
      </c>
      <c r="F1153" s="67" t="s">
        <v>247</v>
      </c>
      <c r="G1153" s="162" t="s">
        <v>236</v>
      </c>
      <c r="H1153" s="17" t="s">
        <v>248</v>
      </c>
      <c r="I1153" s="17" t="s">
        <v>2732</v>
      </c>
      <c r="J1153" s="17" t="s">
        <v>250</v>
      </c>
      <c r="K1153" s="86" t="s">
        <v>238</v>
      </c>
      <c r="L1153" s="86" t="s">
        <v>251</v>
      </c>
      <c r="M1153" s="86" t="s">
        <v>1893</v>
      </c>
      <c r="N1153" s="96"/>
      <c r="O1153" s="91"/>
      <c r="P1153" s="96" t="s">
        <v>103</v>
      </c>
      <c r="Q1153" s="91" t="s">
        <v>66</v>
      </c>
      <c r="R1153" s="96" t="s">
        <v>244</v>
      </c>
      <c r="S1153" s="91" t="s">
        <v>244</v>
      </c>
      <c r="T1153" s="96"/>
      <c r="U1153" s="91"/>
      <c r="V1153" s="96" t="s">
        <v>252</v>
      </c>
      <c r="W1153" s="91" t="s">
        <v>253</v>
      </c>
      <c r="X1153" s="17" t="s">
        <v>36</v>
      </c>
      <c r="Y1153" s="283" t="s">
        <v>37</v>
      </c>
      <c r="Z1153" s="17" t="s">
        <v>2670</v>
      </c>
      <c r="AA1153" s="17" t="s">
        <v>1146</v>
      </c>
    </row>
    <row r="1154" spans="1:27" ht="60" customHeight="1" x14ac:dyDescent="0.2">
      <c r="A1154" s="20" t="s">
        <v>1502</v>
      </c>
      <c r="B1154" s="13" t="s">
        <v>2668</v>
      </c>
      <c r="C1154" s="5" t="s">
        <v>28</v>
      </c>
      <c r="D1154" s="5" t="s">
        <v>1504</v>
      </c>
      <c r="E1154" s="13">
        <v>1</v>
      </c>
      <c r="F1154" s="67" t="s">
        <v>235</v>
      </c>
      <c r="G1154" s="162" t="s">
        <v>236</v>
      </c>
      <c r="H1154" s="17" t="s">
        <v>255</v>
      </c>
      <c r="I1154" s="17" t="s">
        <v>2733</v>
      </c>
      <c r="J1154" s="17" t="s">
        <v>257</v>
      </c>
      <c r="K1154" s="86" t="s">
        <v>238</v>
      </c>
      <c r="L1154" s="86" t="s">
        <v>255</v>
      </c>
      <c r="M1154" s="86" t="s">
        <v>1895</v>
      </c>
      <c r="N1154" s="96"/>
      <c r="O1154" s="91"/>
      <c r="P1154" s="96" t="s">
        <v>66</v>
      </c>
      <c r="Q1154" s="91" t="s">
        <v>66</v>
      </c>
      <c r="R1154" s="96" t="s">
        <v>258</v>
      </c>
      <c r="S1154" s="91"/>
      <c r="T1154" s="96"/>
      <c r="U1154" s="91"/>
      <c r="V1154" s="96" t="s">
        <v>2223</v>
      </c>
      <c r="W1154" s="91" t="s">
        <v>2224</v>
      </c>
      <c r="X1154" s="17" t="s">
        <v>36</v>
      </c>
      <c r="Y1154" s="283" t="s">
        <v>37</v>
      </c>
      <c r="Z1154" s="17" t="s">
        <v>2670</v>
      </c>
      <c r="AA1154" s="17" t="s">
        <v>2734</v>
      </c>
    </row>
    <row r="1155" spans="1:27" ht="60" customHeight="1" x14ac:dyDescent="0.2">
      <c r="A1155" s="20" t="s">
        <v>1502</v>
      </c>
      <c r="B1155" s="13" t="s">
        <v>2668</v>
      </c>
      <c r="C1155" s="5" t="s">
        <v>28</v>
      </c>
      <c r="D1155" s="5" t="s">
        <v>1504</v>
      </c>
      <c r="E1155" s="13">
        <v>2</v>
      </c>
      <c r="F1155" s="67" t="s">
        <v>235</v>
      </c>
      <c r="G1155" s="172" t="e">
        <f>---ADDRESS</f>
        <v>#NAME?</v>
      </c>
      <c r="H1155" s="17"/>
      <c r="I1155" s="17" t="s">
        <v>2735</v>
      </c>
      <c r="J1155" s="17" t="s">
        <v>263</v>
      </c>
      <c r="K1155" s="86" t="s">
        <v>1128</v>
      </c>
      <c r="L1155" s="86" t="s">
        <v>1128</v>
      </c>
      <c r="M1155" s="86" t="s">
        <v>1128</v>
      </c>
      <c r="N1155" s="96" t="s">
        <v>32</v>
      </c>
      <c r="O1155" s="91"/>
      <c r="P1155" s="96" t="s">
        <v>66</v>
      </c>
      <c r="Q1155" s="91"/>
      <c r="R1155" s="96"/>
      <c r="S1155" s="91"/>
      <c r="T1155" s="96"/>
      <c r="U1155" s="91"/>
      <c r="V1155" s="96" t="s">
        <v>1531</v>
      </c>
      <c r="W1155" s="91"/>
      <c r="X1155" s="17" t="s">
        <v>115</v>
      </c>
      <c r="Y1155" s="283" t="s">
        <v>435</v>
      </c>
      <c r="Z1155" s="17" t="s">
        <v>2670</v>
      </c>
      <c r="AA1155" s="17" t="s">
        <v>2736</v>
      </c>
    </row>
    <row r="1156" spans="1:27" ht="60" customHeight="1" x14ac:dyDescent="0.2">
      <c r="A1156" s="20" t="s">
        <v>1502</v>
      </c>
      <c r="B1156" s="13" t="s">
        <v>2668</v>
      </c>
      <c r="C1156" s="5" t="s">
        <v>28</v>
      </c>
      <c r="D1156" s="5" t="s">
        <v>1504</v>
      </c>
      <c r="E1156" s="13">
        <v>2</v>
      </c>
      <c r="F1156" s="67" t="s">
        <v>235</v>
      </c>
      <c r="G1156" s="162" t="e">
        <f>---ADDRESS</f>
        <v>#NAME?</v>
      </c>
      <c r="H1156" s="17" t="s">
        <v>265</v>
      </c>
      <c r="I1156" s="17" t="s">
        <v>2737</v>
      </c>
      <c r="J1156" s="17" t="s">
        <v>267</v>
      </c>
      <c r="K1156" s="86" t="s">
        <v>238</v>
      </c>
      <c r="L1156" s="86" t="s">
        <v>265</v>
      </c>
      <c r="M1156" s="86" t="s">
        <v>1899</v>
      </c>
      <c r="N1156" s="96"/>
      <c r="O1156" s="91"/>
      <c r="P1156" s="96" t="s">
        <v>33</v>
      </c>
      <c r="Q1156" s="91" t="s">
        <v>66</v>
      </c>
      <c r="R1156" s="96" t="s">
        <v>258</v>
      </c>
      <c r="S1156" s="91" t="s">
        <v>68</v>
      </c>
      <c r="T1156" s="96"/>
      <c r="U1156" s="91"/>
      <c r="V1156" s="96" t="s">
        <v>259</v>
      </c>
      <c r="W1156" s="91" t="s">
        <v>2224</v>
      </c>
      <c r="X1156" s="17" t="s">
        <v>46</v>
      </c>
      <c r="Y1156" s="283" t="s">
        <v>37</v>
      </c>
      <c r="Z1156" s="17" t="s">
        <v>2670</v>
      </c>
      <c r="AA1156" s="17"/>
    </row>
    <row r="1157" spans="1:27" ht="60" customHeight="1" x14ac:dyDescent="0.2">
      <c r="A1157" s="20" t="s">
        <v>1502</v>
      </c>
      <c r="B1157" s="13" t="s">
        <v>2668</v>
      </c>
      <c r="C1157" s="5" t="s">
        <v>28</v>
      </c>
      <c r="D1157" s="5" t="s">
        <v>1504</v>
      </c>
      <c r="E1157" s="13">
        <v>2</v>
      </c>
      <c r="F1157" s="67" t="s">
        <v>235</v>
      </c>
      <c r="G1157" s="162" t="e">
        <f>---ADDRESS</f>
        <v>#NAME?</v>
      </c>
      <c r="H1157" s="17" t="s">
        <v>269</v>
      </c>
      <c r="I1157" s="17" t="s">
        <v>2738</v>
      </c>
      <c r="J1157" s="17" t="s">
        <v>271</v>
      </c>
      <c r="K1157" s="86" t="s">
        <v>238</v>
      </c>
      <c r="L1157" s="86" t="s">
        <v>862</v>
      </c>
      <c r="M1157" s="86" t="s">
        <v>2739</v>
      </c>
      <c r="N1157" s="96"/>
      <c r="O1157" s="91"/>
      <c r="P1157" s="96" t="s">
        <v>66</v>
      </c>
      <c r="Q1157" s="91" t="s">
        <v>66</v>
      </c>
      <c r="R1157" s="96" t="s">
        <v>244</v>
      </c>
      <c r="S1157" s="91" t="s">
        <v>54</v>
      </c>
      <c r="T1157" s="96"/>
      <c r="U1157" s="91"/>
      <c r="V1157" s="96" t="s">
        <v>273</v>
      </c>
      <c r="W1157" s="91" t="s">
        <v>2224</v>
      </c>
      <c r="X1157" s="17" t="s">
        <v>46</v>
      </c>
      <c r="Y1157" s="283" t="s">
        <v>37</v>
      </c>
      <c r="Z1157" s="17" t="s">
        <v>2670</v>
      </c>
      <c r="AA1157" s="17" t="s">
        <v>2512</v>
      </c>
    </row>
    <row r="1158" spans="1:27" ht="60" customHeight="1" x14ac:dyDescent="0.2">
      <c r="A1158" s="20" t="s">
        <v>1502</v>
      </c>
      <c r="B1158" s="13" t="s">
        <v>2668</v>
      </c>
      <c r="C1158" s="5" t="s">
        <v>28</v>
      </c>
      <c r="D1158" s="5" t="s">
        <v>1504</v>
      </c>
      <c r="E1158" s="13">
        <v>2</v>
      </c>
      <c r="F1158" s="67" t="s">
        <v>235</v>
      </c>
      <c r="G1158" s="162" t="e">
        <f>---ADDRESS</f>
        <v>#NAME?</v>
      </c>
      <c r="H1158" s="17" t="s">
        <v>276</v>
      </c>
      <c r="I1158" s="17" t="s">
        <v>2740</v>
      </c>
      <c r="J1158" s="17" t="s">
        <v>278</v>
      </c>
      <c r="K1158" s="86" t="s">
        <v>238</v>
      </c>
      <c r="L1158" s="86" t="s">
        <v>276</v>
      </c>
      <c r="M1158" s="86" t="s">
        <v>1903</v>
      </c>
      <c r="N1158" s="96"/>
      <c r="O1158" s="91"/>
      <c r="P1158" s="96" t="s">
        <v>33</v>
      </c>
      <c r="Q1158" s="91" t="s">
        <v>66</v>
      </c>
      <c r="R1158" s="96" t="s">
        <v>68</v>
      </c>
      <c r="S1158" s="91" t="s">
        <v>68</v>
      </c>
      <c r="T1158" s="96"/>
      <c r="U1158" s="91"/>
      <c r="V1158" s="96"/>
      <c r="W1158" s="91" t="s">
        <v>2224</v>
      </c>
      <c r="X1158" s="17" t="s">
        <v>36</v>
      </c>
      <c r="Y1158" s="283" t="s">
        <v>37</v>
      </c>
      <c r="Z1158" s="17" t="s">
        <v>2670</v>
      </c>
      <c r="AA1158" s="17"/>
    </row>
    <row r="1159" spans="1:27" ht="60" customHeight="1" x14ac:dyDescent="0.2">
      <c r="A1159" s="20" t="s">
        <v>1502</v>
      </c>
      <c r="B1159" s="13" t="s">
        <v>2668</v>
      </c>
      <c r="C1159" s="5" t="s">
        <v>28</v>
      </c>
      <c r="D1159" s="5" t="s">
        <v>1504</v>
      </c>
      <c r="E1159" s="13">
        <v>2</v>
      </c>
      <c r="F1159" s="67" t="s">
        <v>235</v>
      </c>
      <c r="G1159" s="162" t="e">
        <f>---ADDRESS</f>
        <v>#NAME?</v>
      </c>
      <c r="H1159" s="17" t="s">
        <v>279</v>
      </c>
      <c r="I1159" s="17" t="s">
        <v>2741</v>
      </c>
      <c r="J1159" s="17" t="s">
        <v>281</v>
      </c>
      <c r="K1159" s="86" t="s">
        <v>238</v>
      </c>
      <c r="L1159" s="86" t="s">
        <v>282</v>
      </c>
      <c r="M1159" s="86" t="s">
        <v>1905</v>
      </c>
      <c r="N1159" s="96"/>
      <c r="O1159" s="91"/>
      <c r="P1159" s="96" t="s">
        <v>33</v>
      </c>
      <c r="Q1159" s="91" t="s">
        <v>66</v>
      </c>
      <c r="R1159" s="96" t="s">
        <v>94</v>
      </c>
      <c r="S1159" s="91" t="s">
        <v>94</v>
      </c>
      <c r="T1159" s="96" t="s">
        <v>95</v>
      </c>
      <c r="U1159" s="91" t="s">
        <v>95</v>
      </c>
      <c r="V1159" s="96"/>
      <c r="W1159" s="91" t="s">
        <v>2224</v>
      </c>
      <c r="X1159" s="17" t="s">
        <v>36</v>
      </c>
      <c r="Y1159" s="283" t="s">
        <v>37</v>
      </c>
      <c r="Z1159" s="17" t="s">
        <v>2670</v>
      </c>
      <c r="AA1159" s="17"/>
    </row>
    <row r="1160" spans="1:27" ht="60" customHeight="1" x14ac:dyDescent="0.2">
      <c r="A1160" s="20" t="s">
        <v>1502</v>
      </c>
      <c r="B1160" s="13" t="s">
        <v>2668</v>
      </c>
      <c r="C1160" s="5" t="s">
        <v>28</v>
      </c>
      <c r="D1160" s="5" t="s">
        <v>1504</v>
      </c>
      <c r="E1160" s="13">
        <v>1</v>
      </c>
      <c r="F1160" s="67" t="s">
        <v>2232</v>
      </c>
      <c r="G1160" s="172" t="s">
        <v>2233</v>
      </c>
      <c r="H1160" s="17"/>
      <c r="I1160" s="17" t="s">
        <v>2742</v>
      </c>
      <c r="J1160" s="17" t="s">
        <v>2233</v>
      </c>
      <c r="K1160" s="86" t="s">
        <v>2235</v>
      </c>
      <c r="L1160" s="86"/>
      <c r="M1160" s="86" t="s">
        <v>2235</v>
      </c>
      <c r="N1160" s="96" t="s">
        <v>32</v>
      </c>
      <c r="O1160" s="91"/>
      <c r="P1160" s="96" t="s">
        <v>103</v>
      </c>
      <c r="Q1160" s="91" t="s">
        <v>103</v>
      </c>
      <c r="R1160" s="96"/>
      <c r="S1160" s="91"/>
      <c r="T1160" s="96"/>
      <c r="U1160" s="91"/>
      <c r="V1160" s="96" t="s">
        <v>2236</v>
      </c>
      <c r="W1160" s="91"/>
      <c r="X1160" s="17" t="s">
        <v>36</v>
      </c>
      <c r="Y1160" s="283" t="s">
        <v>37</v>
      </c>
      <c r="Z1160" s="17" t="s">
        <v>2670</v>
      </c>
      <c r="AA1160" s="17" t="s">
        <v>2743</v>
      </c>
    </row>
    <row r="1161" spans="1:27" ht="60" customHeight="1" x14ac:dyDescent="0.2">
      <c r="A1161" s="20" t="s">
        <v>1502</v>
      </c>
      <c r="B1161" s="13" t="s">
        <v>2668</v>
      </c>
      <c r="C1161" s="5" t="s">
        <v>28</v>
      </c>
      <c r="D1161" s="5" t="s">
        <v>1504</v>
      </c>
      <c r="E1161" s="13">
        <v>1</v>
      </c>
      <c r="F1161" s="67" t="s">
        <v>2238</v>
      </c>
      <c r="G1161" s="162" t="s">
        <v>2233</v>
      </c>
      <c r="H1161" s="17" t="s">
        <v>240</v>
      </c>
      <c r="I1161" s="17" t="s">
        <v>2744</v>
      </c>
      <c r="J1161" s="17" t="s">
        <v>2240</v>
      </c>
      <c r="K1161" s="86" t="s">
        <v>1128</v>
      </c>
      <c r="L1161" s="86" t="s">
        <v>1128</v>
      </c>
      <c r="M1161" s="86" t="s">
        <v>1128</v>
      </c>
      <c r="N1161" s="96"/>
      <c r="O1161" s="91"/>
      <c r="P1161" s="96" t="s">
        <v>33</v>
      </c>
      <c r="Q1161" s="91"/>
      <c r="R1161" s="96" t="s">
        <v>244</v>
      </c>
      <c r="S1161" s="91"/>
      <c r="T1161" s="96"/>
      <c r="U1161" s="91"/>
      <c r="V1161" s="96" t="s">
        <v>1525</v>
      </c>
      <c r="W1161" s="91"/>
      <c r="X1161" s="17" t="s">
        <v>115</v>
      </c>
      <c r="Y1161" s="283" t="s">
        <v>37</v>
      </c>
      <c r="Z1161" s="17" t="s">
        <v>2670</v>
      </c>
      <c r="AA1161" s="17" t="s">
        <v>2745</v>
      </c>
    </row>
    <row r="1162" spans="1:27" ht="60" customHeight="1" x14ac:dyDescent="0.2">
      <c r="A1162" s="20" t="s">
        <v>1502</v>
      </c>
      <c r="B1162" s="13" t="s">
        <v>2668</v>
      </c>
      <c r="C1162" s="5" t="s">
        <v>28</v>
      </c>
      <c r="D1162" s="5" t="s">
        <v>1504</v>
      </c>
      <c r="E1162" s="13">
        <v>1</v>
      </c>
      <c r="F1162" s="67" t="s">
        <v>2242</v>
      </c>
      <c r="G1162" s="162" t="s">
        <v>2233</v>
      </c>
      <c r="H1162" s="17" t="s">
        <v>2243</v>
      </c>
      <c r="I1162" s="17" t="s">
        <v>2746</v>
      </c>
      <c r="J1162" s="17" t="s">
        <v>2245</v>
      </c>
      <c r="K1162" s="86" t="s">
        <v>1128</v>
      </c>
      <c r="L1162" s="86" t="s">
        <v>1128</v>
      </c>
      <c r="M1162" s="86" t="s">
        <v>1128</v>
      </c>
      <c r="N1162" s="96"/>
      <c r="O1162" s="91"/>
      <c r="P1162" s="96" t="s">
        <v>33</v>
      </c>
      <c r="Q1162" s="91"/>
      <c r="R1162" s="96" t="s">
        <v>104</v>
      </c>
      <c r="S1162" s="91"/>
      <c r="T1162" s="96" t="s">
        <v>2246</v>
      </c>
      <c r="U1162" s="91"/>
      <c r="V1162" s="96"/>
      <c r="W1162" s="91"/>
      <c r="X1162" s="17" t="s">
        <v>115</v>
      </c>
      <c r="Y1162" s="283" t="s">
        <v>37</v>
      </c>
      <c r="Z1162" s="17" t="s">
        <v>2670</v>
      </c>
      <c r="AA1162" s="17" t="s">
        <v>2747</v>
      </c>
    </row>
    <row r="1163" spans="1:27" ht="60" customHeight="1" x14ac:dyDescent="0.2">
      <c r="A1163" s="20" t="s">
        <v>1502</v>
      </c>
      <c r="B1163" s="13" t="s">
        <v>2668</v>
      </c>
      <c r="C1163" s="5" t="s">
        <v>28</v>
      </c>
      <c r="D1163" s="5" t="s">
        <v>1504</v>
      </c>
      <c r="E1163" s="13">
        <v>1</v>
      </c>
      <c r="F1163" s="67" t="s">
        <v>171</v>
      </c>
      <c r="G1163" s="172" t="s">
        <v>283</v>
      </c>
      <c r="H1163" s="17"/>
      <c r="I1163" s="17" t="s">
        <v>2748</v>
      </c>
      <c r="J1163" s="17" t="s">
        <v>283</v>
      </c>
      <c r="K1163" s="86" t="s">
        <v>285</v>
      </c>
      <c r="L1163" s="86"/>
      <c r="M1163" s="86" t="s">
        <v>285</v>
      </c>
      <c r="N1163" s="96" t="s">
        <v>32</v>
      </c>
      <c r="O1163" s="91" t="s">
        <v>32</v>
      </c>
      <c r="P1163" s="96" t="s">
        <v>66</v>
      </c>
      <c r="Q1163" s="91" t="s">
        <v>103</v>
      </c>
      <c r="R1163" s="96"/>
      <c r="S1163" s="91"/>
      <c r="T1163" s="96"/>
      <c r="U1163" s="91"/>
      <c r="V1163" s="96" t="s">
        <v>2249</v>
      </c>
      <c r="W1163" s="91"/>
      <c r="X1163" s="17" t="s">
        <v>36</v>
      </c>
      <c r="Y1163" s="283" t="s">
        <v>37</v>
      </c>
      <c r="Z1163" s="17" t="s">
        <v>2670</v>
      </c>
      <c r="AA1163" s="17"/>
    </row>
    <row r="1164" spans="1:27" ht="60" customHeight="1" x14ac:dyDescent="0.2">
      <c r="A1164" s="20" t="s">
        <v>1502</v>
      </c>
      <c r="B1164" s="13" t="s">
        <v>2668</v>
      </c>
      <c r="C1164" s="5" t="s">
        <v>28</v>
      </c>
      <c r="D1164" s="5" t="s">
        <v>1504</v>
      </c>
      <c r="E1164" s="13">
        <v>1</v>
      </c>
      <c r="F1164" s="67" t="s">
        <v>286</v>
      </c>
      <c r="G1164" s="162" t="s">
        <v>283</v>
      </c>
      <c r="H1164" s="17" t="s">
        <v>287</v>
      </c>
      <c r="I1164" s="17" t="s">
        <v>2749</v>
      </c>
      <c r="J1164" s="17" t="s">
        <v>289</v>
      </c>
      <c r="K1164" s="86" t="s">
        <v>285</v>
      </c>
      <c r="L1164" s="86" t="s">
        <v>2251</v>
      </c>
      <c r="M1164" s="86" t="s">
        <v>2750</v>
      </c>
      <c r="N1164" s="96"/>
      <c r="O1164" s="91"/>
      <c r="P1164" s="96" t="s">
        <v>33</v>
      </c>
      <c r="Q1164" s="91" t="s">
        <v>33</v>
      </c>
      <c r="R1164" s="96" t="s">
        <v>291</v>
      </c>
      <c r="S1164" s="91" t="s">
        <v>291</v>
      </c>
      <c r="T1164" s="96" t="s">
        <v>292</v>
      </c>
      <c r="U1164" s="91" t="s">
        <v>292</v>
      </c>
      <c r="V1164" s="96" t="s">
        <v>293</v>
      </c>
      <c r="W1164" s="91" t="s">
        <v>294</v>
      </c>
      <c r="X1164" s="17" t="s">
        <v>139</v>
      </c>
      <c r="Y1164" s="283" t="s">
        <v>37</v>
      </c>
      <c r="Z1164" s="17" t="s">
        <v>2670</v>
      </c>
      <c r="AA1164" s="17" t="s">
        <v>295</v>
      </c>
    </row>
    <row r="1165" spans="1:27" ht="60" customHeight="1" x14ac:dyDescent="0.2">
      <c r="A1165" s="20" t="s">
        <v>1502</v>
      </c>
      <c r="B1165" s="13" t="s">
        <v>2668</v>
      </c>
      <c r="C1165" s="5" t="s">
        <v>28</v>
      </c>
      <c r="D1165" s="5" t="s">
        <v>1504</v>
      </c>
      <c r="E1165" s="13">
        <v>1</v>
      </c>
      <c r="F1165" s="67" t="s">
        <v>296</v>
      </c>
      <c r="G1165" s="162" t="s">
        <v>283</v>
      </c>
      <c r="H1165" s="17" t="s">
        <v>297</v>
      </c>
      <c r="I1165" s="17" t="s">
        <v>2751</v>
      </c>
      <c r="J1165" s="17" t="s">
        <v>299</v>
      </c>
      <c r="K1165" s="86" t="s">
        <v>285</v>
      </c>
      <c r="L1165" s="86" t="s">
        <v>300</v>
      </c>
      <c r="M1165" s="86" t="s">
        <v>1910</v>
      </c>
      <c r="N1165" s="96"/>
      <c r="O1165" s="91"/>
      <c r="P1165" s="96" t="s">
        <v>33</v>
      </c>
      <c r="Q1165" s="91" t="s">
        <v>33</v>
      </c>
      <c r="R1165" s="96" t="s">
        <v>79</v>
      </c>
      <c r="S1165" s="91" t="s">
        <v>80</v>
      </c>
      <c r="T1165" s="96"/>
      <c r="U1165" s="91"/>
      <c r="V1165" s="96" t="s">
        <v>81</v>
      </c>
      <c r="W1165" s="91"/>
      <c r="X1165" s="17" t="s">
        <v>46</v>
      </c>
      <c r="Y1165" s="17" t="s">
        <v>82</v>
      </c>
      <c r="Z1165" s="17" t="s">
        <v>83</v>
      </c>
      <c r="AA1165" s="17" t="s">
        <v>1602</v>
      </c>
    </row>
    <row r="1166" spans="1:27" ht="60" customHeight="1" x14ac:dyDescent="0.2">
      <c r="A1166" s="20" t="s">
        <v>1502</v>
      </c>
      <c r="B1166" s="13" t="s">
        <v>2668</v>
      </c>
      <c r="C1166" s="5" t="s">
        <v>28</v>
      </c>
      <c r="D1166" s="5" t="s">
        <v>1504</v>
      </c>
      <c r="E1166" s="13">
        <v>1</v>
      </c>
      <c r="F1166" s="67"/>
      <c r="G1166" s="162" t="s">
        <v>283</v>
      </c>
      <c r="H1166" s="17" t="s">
        <v>302</v>
      </c>
      <c r="I1166" s="17" t="s">
        <v>2752</v>
      </c>
      <c r="J1166" s="17" t="s">
        <v>304</v>
      </c>
      <c r="K1166" s="86"/>
      <c r="L1166" s="86"/>
      <c r="M1166" s="86"/>
      <c r="N1166" s="96"/>
      <c r="O1166" s="91"/>
      <c r="P1166" s="96" t="s">
        <v>103</v>
      </c>
      <c r="Q1166" s="91"/>
      <c r="R1166" s="96" t="s">
        <v>305</v>
      </c>
      <c r="S1166" s="91"/>
      <c r="T1166" s="96"/>
      <c r="U1166" s="91"/>
      <c r="V1166" s="96"/>
      <c r="W1166" s="91"/>
      <c r="X1166" s="17" t="s">
        <v>115</v>
      </c>
      <c r="Y1166" s="283" t="s">
        <v>37</v>
      </c>
      <c r="Z1166" s="17" t="s">
        <v>2670</v>
      </c>
      <c r="AA1166" s="17"/>
    </row>
    <row r="1167" spans="1:27" ht="60" customHeight="1" x14ac:dyDescent="0.2">
      <c r="A1167" s="20" t="s">
        <v>1502</v>
      </c>
      <c r="B1167" s="13" t="s">
        <v>2668</v>
      </c>
      <c r="C1167" s="5" t="s">
        <v>28</v>
      </c>
      <c r="D1167" s="5" t="s">
        <v>1504</v>
      </c>
      <c r="E1167" s="13">
        <v>1</v>
      </c>
      <c r="F1167" s="67"/>
      <c r="G1167" s="172" t="s">
        <v>2254</v>
      </c>
      <c r="H1167" s="17"/>
      <c r="I1167" s="17" t="s">
        <v>2753</v>
      </c>
      <c r="J1167" s="17" t="s">
        <v>2254</v>
      </c>
      <c r="K1167" s="86" t="s">
        <v>2256</v>
      </c>
      <c r="L1167" s="86"/>
      <c r="M1167" s="86" t="s">
        <v>2256</v>
      </c>
      <c r="N1167" s="96" t="s">
        <v>201</v>
      </c>
      <c r="O1167" s="91" t="s">
        <v>201</v>
      </c>
      <c r="P1167" s="96" t="s">
        <v>33</v>
      </c>
      <c r="Q1167" s="91" t="s">
        <v>33</v>
      </c>
      <c r="R1167" s="96"/>
      <c r="S1167" s="91"/>
      <c r="T1167" s="96"/>
      <c r="U1167" s="91"/>
      <c r="V1167" s="96"/>
      <c r="W1167" s="91"/>
      <c r="X1167" s="17" t="s">
        <v>36</v>
      </c>
      <c r="Y1167" s="283" t="s">
        <v>37</v>
      </c>
      <c r="Z1167" s="17" t="s">
        <v>2670</v>
      </c>
      <c r="AA1167" s="17"/>
    </row>
    <row r="1168" spans="1:27" ht="60" customHeight="1" x14ac:dyDescent="0.2">
      <c r="A1168" s="20" t="s">
        <v>1502</v>
      </c>
      <c r="B1168" s="13" t="s">
        <v>2668</v>
      </c>
      <c r="C1168" s="5" t="s">
        <v>28</v>
      </c>
      <c r="D1168" s="5" t="s">
        <v>1504</v>
      </c>
      <c r="E1168" s="13">
        <v>1</v>
      </c>
      <c r="F1168" s="67" t="s">
        <v>205</v>
      </c>
      <c r="G1168" s="162" t="s">
        <v>2254</v>
      </c>
      <c r="H1168" s="17" t="s">
        <v>206</v>
      </c>
      <c r="I1168" s="17" t="s">
        <v>2754</v>
      </c>
      <c r="J1168" s="17" t="s">
        <v>2259</v>
      </c>
      <c r="K1168" s="86" t="s">
        <v>1128</v>
      </c>
      <c r="L1168" s="86" t="s">
        <v>1128</v>
      </c>
      <c r="M1168" s="86" t="s">
        <v>1128</v>
      </c>
      <c r="N1168" s="96"/>
      <c r="O1168" s="91"/>
      <c r="P1168" s="96" t="s">
        <v>33</v>
      </c>
      <c r="Q1168" s="91"/>
      <c r="R1168" s="96" t="s">
        <v>146</v>
      </c>
      <c r="S1168" s="91"/>
      <c r="T1168" s="96"/>
      <c r="U1168" s="91"/>
      <c r="V1168" s="96" t="s">
        <v>209</v>
      </c>
      <c r="W1168" s="91"/>
      <c r="X1168" s="17" t="s">
        <v>115</v>
      </c>
      <c r="Y1168" s="283" t="s">
        <v>2755</v>
      </c>
      <c r="Z1168" s="17" t="s">
        <v>2670</v>
      </c>
      <c r="AA1168" s="17" t="s">
        <v>1628</v>
      </c>
    </row>
    <row r="1169" spans="1:27" ht="60" customHeight="1" x14ac:dyDescent="0.2">
      <c r="A1169" s="20" t="s">
        <v>1502</v>
      </c>
      <c r="B1169" s="13" t="s">
        <v>2668</v>
      </c>
      <c r="C1169" s="5" t="s">
        <v>28</v>
      </c>
      <c r="D1169" s="5" t="s">
        <v>1504</v>
      </c>
      <c r="E1169" s="13">
        <v>1</v>
      </c>
      <c r="F1169" s="67" t="s">
        <v>2260</v>
      </c>
      <c r="G1169" s="162" t="s">
        <v>2254</v>
      </c>
      <c r="H1169" s="17" t="s">
        <v>2261</v>
      </c>
      <c r="I1169" s="17" t="s">
        <v>2756</v>
      </c>
      <c r="J1169" s="17" t="s">
        <v>2263</v>
      </c>
      <c r="K1169" s="86" t="s">
        <v>2256</v>
      </c>
      <c r="L1169" s="86" t="s">
        <v>2261</v>
      </c>
      <c r="M1169" s="86" t="s">
        <v>2757</v>
      </c>
      <c r="N1169" s="96"/>
      <c r="O1169" s="91"/>
      <c r="P1169" s="96" t="s">
        <v>66</v>
      </c>
      <c r="Q1169" s="91" t="s">
        <v>66</v>
      </c>
      <c r="R1169" s="96" t="s">
        <v>311</v>
      </c>
      <c r="S1169" s="91" t="s">
        <v>311</v>
      </c>
      <c r="T1169" s="96" t="s">
        <v>2264</v>
      </c>
      <c r="U1169" s="91" t="s">
        <v>2264</v>
      </c>
      <c r="V1169" s="96" t="s">
        <v>2265</v>
      </c>
      <c r="W1169" s="91" t="s">
        <v>2266</v>
      </c>
      <c r="X1169" s="17" t="s">
        <v>36</v>
      </c>
      <c r="Y1169" s="283" t="s">
        <v>58</v>
      </c>
      <c r="Z1169" s="17" t="s">
        <v>2670</v>
      </c>
      <c r="AA1169" s="17" t="s">
        <v>2758</v>
      </c>
    </row>
    <row r="1170" spans="1:27" ht="60" customHeight="1" x14ac:dyDescent="0.2">
      <c r="A1170" s="20" t="s">
        <v>1502</v>
      </c>
      <c r="B1170" s="13" t="s">
        <v>2668</v>
      </c>
      <c r="C1170" s="5" t="s">
        <v>28</v>
      </c>
      <c r="D1170" s="5" t="s">
        <v>1504</v>
      </c>
      <c r="E1170" s="13">
        <v>2</v>
      </c>
      <c r="F1170" s="67" t="s">
        <v>2267</v>
      </c>
      <c r="G1170" s="172" t="e">
        <f>---GUARANTEE REFERENCE</f>
        <v>#NAME?</v>
      </c>
      <c r="H1170" s="17"/>
      <c r="I1170" s="17" t="s">
        <v>2759</v>
      </c>
      <c r="J1170" s="17" t="s">
        <v>2269</v>
      </c>
      <c r="K1170" s="86" t="s">
        <v>2270</v>
      </c>
      <c r="L1170" s="86"/>
      <c r="M1170" s="86" t="s">
        <v>2760</v>
      </c>
      <c r="N1170" s="96" t="s">
        <v>444</v>
      </c>
      <c r="O1170" s="91" t="s">
        <v>444</v>
      </c>
      <c r="P1170" s="96" t="s">
        <v>66</v>
      </c>
      <c r="Q1170" s="91" t="s">
        <v>66</v>
      </c>
      <c r="R1170" s="96"/>
      <c r="S1170" s="91"/>
      <c r="T1170" s="96"/>
      <c r="U1170" s="91"/>
      <c r="V1170" s="96" t="s">
        <v>2271</v>
      </c>
      <c r="W1170" s="91" t="s">
        <v>2272</v>
      </c>
      <c r="X1170" s="17" t="s">
        <v>36</v>
      </c>
      <c r="Y1170" s="283" t="s">
        <v>37</v>
      </c>
      <c r="Z1170" s="17" t="s">
        <v>2670</v>
      </c>
      <c r="AA1170" s="17" t="s">
        <v>2761</v>
      </c>
    </row>
    <row r="1171" spans="1:27" ht="60" customHeight="1" x14ac:dyDescent="0.2">
      <c r="A1171" s="20" t="s">
        <v>1502</v>
      </c>
      <c r="B1171" s="13" t="s">
        <v>2668</v>
      </c>
      <c r="C1171" s="5" t="s">
        <v>28</v>
      </c>
      <c r="D1171" s="5" t="s">
        <v>1504</v>
      </c>
      <c r="E1171" s="13">
        <v>2</v>
      </c>
      <c r="F1171" s="67" t="s">
        <v>205</v>
      </c>
      <c r="G1171" s="162" t="e">
        <f>---GUARANTEE REFERENCE</f>
        <v>#NAME?</v>
      </c>
      <c r="H1171" s="17" t="s">
        <v>206</v>
      </c>
      <c r="I1171" s="17" t="s">
        <v>2762</v>
      </c>
      <c r="J1171" s="17" t="s">
        <v>2275</v>
      </c>
      <c r="K1171" s="86" t="s">
        <v>1128</v>
      </c>
      <c r="L1171" s="86" t="s">
        <v>1128</v>
      </c>
      <c r="M1171" s="86" t="s">
        <v>1128</v>
      </c>
      <c r="N1171" s="96"/>
      <c r="O1171" s="91"/>
      <c r="P1171" s="96" t="s">
        <v>33</v>
      </c>
      <c r="Q1171" s="91"/>
      <c r="R1171" s="96" t="s">
        <v>146</v>
      </c>
      <c r="S1171" s="91"/>
      <c r="T1171" s="96"/>
      <c r="U1171" s="91"/>
      <c r="V1171" s="96" t="s">
        <v>209</v>
      </c>
      <c r="W1171" s="91"/>
      <c r="X1171" s="17" t="s">
        <v>115</v>
      </c>
      <c r="Y1171" s="283" t="s">
        <v>2755</v>
      </c>
      <c r="Z1171" s="17" t="s">
        <v>2670</v>
      </c>
      <c r="AA1171" s="17" t="s">
        <v>1628</v>
      </c>
    </row>
    <row r="1172" spans="1:27" ht="60" customHeight="1" x14ac:dyDescent="0.2">
      <c r="A1172" s="20" t="s">
        <v>1502</v>
      </c>
      <c r="B1172" s="13" t="s">
        <v>2668</v>
      </c>
      <c r="C1172" s="5" t="s">
        <v>28</v>
      </c>
      <c r="D1172" s="5" t="s">
        <v>1504</v>
      </c>
      <c r="E1172" s="13">
        <v>2</v>
      </c>
      <c r="F1172" s="67" t="s">
        <v>2267</v>
      </c>
      <c r="G1172" s="162" t="e">
        <f>---GUARANTEE REFERENCE</f>
        <v>#NAME?</v>
      </c>
      <c r="H1172" s="17" t="s">
        <v>2276</v>
      </c>
      <c r="I1172" s="17" t="s">
        <v>2763</v>
      </c>
      <c r="J1172" s="17" t="s">
        <v>2278</v>
      </c>
      <c r="K1172" s="86" t="s">
        <v>2270</v>
      </c>
      <c r="L1172" s="86" t="s">
        <v>2279</v>
      </c>
      <c r="M1172" s="86" t="s">
        <v>2764</v>
      </c>
      <c r="N1172" s="96"/>
      <c r="O1172" s="91"/>
      <c r="P1172" s="96" t="s">
        <v>66</v>
      </c>
      <c r="Q1172" s="91" t="s">
        <v>66</v>
      </c>
      <c r="R1172" s="96" t="s">
        <v>2280</v>
      </c>
      <c r="S1172" s="91" t="s">
        <v>2280</v>
      </c>
      <c r="T1172" s="96"/>
      <c r="U1172" s="91"/>
      <c r="V1172" s="96" t="s">
        <v>2281</v>
      </c>
      <c r="W1172" s="91" t="s">
        <v>2282</v>
      </c>
      <c r="X1172" s="17" t="s">
        <v>36</v>
      </c>
      <c r="Y1172" s="283" t="s">
        <v>37</v>
      </c>
      <c r="Z1172" s="17" t="s">
        <v>2670</v>
      </c>
      <c r="AA1172" s="17"/>
    </row>
    <row r="1173" spans="1:27" ht="60" customHeight="1" x14ac:dyDescent="0.2">
      <c r="A1173" s="20" t="s">
        <v>1502</v>
      </c>
      <c r="B1173" s="13" t="s">
        <v>2668</v>
      </c>
      <c r="C1173" s="5" t="s">
        <v>28</v>
      </c>
      <c r="D1173" s="5" t="s">
        <v>1504</v>
      </c>
      <c r="E1173" s="13">
        <v>2</v>
      </c>
      <c r="F1173" s="67" t="s">
        <v>2267</v>
      </c>
      <c r="G1173" s="162" t="e">
        <f>---GUARANTEE REFERENCE</f>
        <v>#NAME?</v>
      </c>
      <c r="H1173" s="17" t="s">
        <v>2283</v>
      </c>
      <c r="I1173" s="17" t="s">
        <v>2765</v>
      </c>
      <c r="J1173" s="17" t="s">
        <v>2285</v>
      </c>
      <c r="K1173" s="86" t="s">
        <v>2270</v>
      </c>
      <c r="L1173" s="86" t="s">
        <v>2283</v>
      </c>
      <c r="M1173" s="86" t="s">
        <v>2766</v>
      </c>
      <c r="N1173" s="96"/>
      <c r="O1173" s="91"/>
      <c r="P1173" s="96" t="s">
        <v>66</v>
      </c>
      <c r="Q1173" s="91" t="s">
        <v>66</v>
      </c>
      <c r="R1173" s="96" t="s">
        <v>68</v>
      </c>
      <c r="S1173" s="91" t="s">
        <v>68</v>
      </c>
      <c r="T1173" s="96"/>
      <c r="U1173" s="91"/>
      <c r="V1173" s="96" t="s">
        <v>2286</v>
      </c>
      <c r="W1173" s="91" t="s">
        <v>2287</v>
      </c>
      <c r="X1173" s="17" t="s">
        <v>36</v>
      </c>
      <c r="Y1173" s="283" t="s">
        <v>37</v>
      </c>
      <c r="Z1173" s="17" t="s">
        <v>2670</v>
      </c>
      <c r="AA1173" s="17"/>
    </row>
    <row r="1174" spans="1:27" ht="60" customHeight="1" x14ac:dyDescent="0.2">
      <c r="A1174" s="20" t="s">
        <v>1502</v>
      </c>
      <c r="B1174" s="13" t="s">
        <v>2668</v>
      </c>
      <c r="C1174" s="5" t="s">
        <v>28</v>
      </c>
      <c r="D1174" s="5" t="s">
        <v>1504</v>
      </c>
      <c r="E1174" s="13">
        <v>2</v>
      </c>
      <c r="F1174" s="67" t="s">
        <v>2267</v>
      </c>
      <c r="G1174" s="162" t="e">
        <f>---GUARANTEE REFERENCE</f>
        <v>#NAME?</v>
      </c>
      <c r="H1174" s="17" t="s">
        <v>2288</v>
      </c>
      <c r="I1174" s="17" t="s">
        <v>2767</v>
      </c>
      <c r="J1174" s="17" t="s">
        <v>2290</v>
      </c>
      <c r="K1174" s="86" t="s">
        <v>1128</v>
      </c>
      <c r="L1174" s="86" t="s">
        <v>1128</v>
      </c>
      <c r="M1174" s="86" t="s">
        <v>1128</v>
      </c>
      <c r="N1174" s="96"/>
      <c r="O1174" s="91"/>
      <c r="P1174" s="96" t="s">
        <v>33</v>
      </c>
      <c r="Q1174" s="91"/>
      <c r="R1174" s="96" t="s">
        <v>2291</v>
      </c>
      <c r="S1174" s="91"/>
      <c r="T1174" s="96"/>
      <c r="U1174" s="91"/>
      <c r="V1174" s="96" t="s">
        <v>665</v>
      </c>
      <c r="W1174" s="91"/>
      <c r="X1174" s="17" t="s">
        <v>115</v>
      </c>
      <c r="Y1174" s="283" t="s">
        <v>2726</v>
      </c>
      <c r="Z1174" s="17" t="s">
        <v>2670</v>
      </c>
      <c r="AA1174" s="17" t="s">
        <v>2768</v>
      </c>
    </row>
    <row r="1175" spans="1:27" ht="60" customHeight="1" x14ac:dyDescent="0.2">
      <c r="A1175" s="20" t="s">
        <v>1502</v>
      </c>
      <c r="B1175" s="13" t="s">
        <v>2668</v>
      </c>
      <c r="C1175" s="5" t="s">
        <v>28</v>
      </c>
      <c r="D1175" s="5" t="s">
        <v>1504</v>
      </c>
      <c r="E1175" s="13">
        <v>2</v>
      </c>
      <c r="F1175" s="67" t="s">
        <v>2267</v>
      </c>
      <c r="G1175" s="162" t="e">
        <f>---GUARANTEE REFERENCE</f>
        <v>#NAME?</v>
      </c>
      <c r="H1175" s="17" t="s">
        <v>2293</v>
      </c>
      <c r="I1175" s="17" t="s">
        <v>2769</v>
      </c>
      <c r="J1175" s="17" t="s">
        <v>2295</v>
      </c>
      <c r="K1175" s="86" t="s">
        <v>1128</v>
      </c>
      <c r="L1175" s="86" t="s">
        <v>1128</v>
      </c>
      <c r="M1175" s="86" t="s">
        <v>1128</v>
      </c>
      <c r="N1175" s="96"/>
      <c r="O1175" s="91"/>
      <c r="P1175" s="96" t="s">
        <v>33</v>
      </c>
      <c r="Q1175" s="91"/>
      <c r="R1175" s="96" t="s">
        <v>2296</v>
      </c>
      <c r="S1175" s="91"/>
      <c r="T1175" s="96" t="s">
        <v>2297</v>
      </c>
      <c r="U1175" s="91"/>
      <c r="V1175" s="96"/>
      <c r="W1175" s="91"/>
      <c r="X1175" s="17" t="s">
        <v>115</v>
      </c>
      <c r="Y1175" s="283" t="s">
        <v>2726</v>
      </c>
      <c r="Z1175" s="17" t="s">
        <v>2670</v>
      </c>
      <c r="AA1175" s="17" t="s">
        <v>2298</v>
      </c>
    </row>
    <row r="1176" spans="1:27" ht="60" customHeight="1" x14ac:dyDescent="0.2">
      <c r="A1176" s="20" t="s">
        <v>1502</v>
      </c>
      <c r="B1176" s="13" t="s">
        <v>2668</v>
      </c>
      <c r="C1176" s="5" t="s">
        <v>28</v>
      </c>
      <c r="D1176" s="5" t="s">
        <v>1504</v>
      </c>
      <c r="E1176" s="13">
        <v>2</v>
      </c>
      <c r="F1176" s="67" t="s">
        <v>2267</v>
      </c>
      <c r="G1176" s="162" t="e">
        <f>---GUARANTEE REFERENCE</f>
        <v>#NAME?</v>
      </c>
      <c r="H1176" s="17" t="s">
        <v>2299</v>
      </c>
      <c r="I1176" s="17" t="s">
        <v>2770</v>
      </c>
      <c r="J1176" s="17" t="s">
        <v>2301</v>
      </c>
      <c r="K1176" s="86" t="s">
        <v>2270</v>
      </c>
      <c r="L1176" s="86" t="s">
        <v>2299</v>
      </c>
      <c r="M1176" s="86" t="s">
        <v>2771</v>
      </c>
      <c r="N1176" s="96"/>
      <c r="O1176" s="91"/>
      <c r="P1176" s="96" t="s">
        <v>66</v>
      </c>
      <c r="Q1176" s="91" t="s">
        <v>66</v>
      </c>
      <c r="R1176" s="96" t="s">
        <v>680</v>
      </c>
      <c r="S1176" s="91" t="s">
        <v>660</v>
      </c>
      <c r="T1176" s="96"/>
      <c r="U1176" s="91"/>
      <c r="V1176" s="96" t="s">
        <v>2302</v>
      </c>
      <c r="W1176" s="91" t="s">
        <v>2303</v>
      </c>
      <c r="X1176" s="17" t="s">
        <v>36</v>
      </c>
      <c r="Y1176" s="283" t="s">
        <v>37</v>
      </c>
      <c r="Z1176" s="17" t="s">
        <v>2670</v>
      </c>
      <c r="AA1176" s="17"/>
    </row>
    <row r="1177" spans="1:27" ht="60" customHeight="1" x14ac:dyDescent="0.2">
      <c r="A1177" s="20" t="s">
        <v>1502</v>
      </c>
      <c r="B1177" s="41" t="s">
        <v>2668</v>
      </c>
      <c r="C1177" s="5" t="s">
        <v>28</v>
      </c>
      <c r="D1177" s="12" t="s">
        <v>1504</v>
      </c>
      <c r="E1177" s="154">
        <v>3</v>
      </c>
      <c r="F1177" s="156"/>
      <c r="G1177" s="176" t="e">
        <f>------VALIDITY LIMITATION</f>
        <v>#NAME?</v>
      </c>
      <c r="H1177" s="73"/>
      <c r="I1177" s="73" t="s">
        <v>2772</v>
      </c>
      <c r="J1177" s="73" t="s">
        <v>2305</v>
      </c>
      <c r="K1177" s="87" t="s">
        <v>2306</v>
      </c>
      <c r="L1177" s="87"/>
      <c r="M1177" s="83" t="s">
        <v>2307</v>
      </c>
      <c r="N1177" s="68" t="s">
        <v>444</v>
      </c>
      <c r="O1177" s="92" t="s">
        <v>444</v>
      </c>
      <c r="P1177" s="68" t="s">
        <v>103</v>
      </c>
      <c r="Q1177" s="92" t="s">
        <v>103</v>
      </c>
      <c r="R1177" s="68"/>
      <c r="S1177" s="92"/>
      <c r="T1177" s="68"/>
      <c r="U1177" s="92"/>
      <c r="V1177" s="96"/>
      <c r="W1177" s="91"/>
      <c r="X1177" s="17" t="s">
        <v>115</v>
      </c>
      <c r="Y1177" s="283" t="s">
        <v>37</v>
      </c>
      <c r="Z1177" s="17" t="s">
        <v>2670</v>
      </c>
      <c r="AA1177" s="283" t="s">
        <v>2773</v>
      </c>
    </row>
    <row r="1178" spans="1:27" ht="60" customHeight="1" x14ac:dyDescent="0.2">
      <c r="A1178" s="20" t="s">
        <v>1502</v>
      </c>
      <c r="B1178" s="41" t="s">
        <v>2668</v>
      </c>
      <c r="C1178" s="5" t="s">
        <v>28</v>
      </c>
      <c r="D1178" s="5" t="s">
        <v>1504</v>
      </c>
      <c r="E1178" s="15">
        <v>3</v>
      </c>
      <c r="F1178" s="78" t="s">
        <v>2308</v>
      </c>
      <c r="G1178" s="217" t="e">
        <f>------VALIDITY LIMITATION</f>
        <v>#NAME?</v>
      </c>
      <c r="H1178" s="73" t="s">
        <v>2309</v>
      </c>
      <c r="I1178" s="73" t="s">
        <v>2774</v>
      </c>
      <c r="J1178" s="73" t="s">
        <v>2311</v>
      </c>
      <c r="K1178" s="87" t="s">
        <v>2306</v>
      </c>
      <c r="L1178" s="87" t="s">
        <v>2312</v>
      </c>
      <c r="M1178" s="83" t="s">
        <v>2307</v>
      </c>
      <c r="N1178" s="68"/>
      <c r="O1178" s="92"/>
      <c r="P1178" s="68" t="s">
        <v>33</v>
      </c>
      <c r="Q1178" s="92" t="s">
        <v>33</v>
      </c>
      <c r="R1178" s="68" t="s">
        <v>94</v>
      </c>
      <c r="S1178" s="92" t="s">
        <v>94</v>
      </c>
      <c r="T1178" s="68" t="s">
        <v>2313</v>
      </c>
      <c r="U1178" s="92" t="s">
        <v>2314</v>
      </c>
      <c r="V1178" s="96"/>
      <c r="W1178" s="91" t="s">
        <v>2315</v>
      </c>
      <c r="X1178" s="17" t="s">
        <v>115</v>
      </c>
      <c r="Y1178" s="283" t="s">
        <v>37</v>
      </c>
      <c r="Z1178" s="17" t="s">
        <v>2670</v>
      </c>
      <c r="AA1178" s="283" t="s">
        <v>2773</v>
      </c>
    </row>
    <row r="1179" spans="1:27" ht="60" customHeight="1" x14ac:dyDescent="0.2">
      <c r="A1179" s="20" t="s">
        <v>1502</v>
      </c>
      <c r="B1179" s="13" t="s">
        <v>2668</v>
      </c>
      <c r="C1179" s="5" t="s">
        <v>28</v>
      </c>
      <c r="D1179" s="5" t="s">
        <v>1504</v>
      </c>
      <c r="E1179" s="13">
        <v>3</v>
      </c>
      <c r="F1179" s="67"/>
      <c r="G1179" s="172" t="e">
        <f>------CUSTOMS OFFICE OF GUARANTEE</f>
        <v>#NAME?</v>
      </c>
      <c r="H1179" s="17"/>
      <c r="I1179" s="17" t="s">
        <v>2775</v>
      </c>
      <c r="J1179" s="17" t="s">
        <v>2317</v>
      </c>
      <c r="K1179" s="86" t="s">
        <v>1128</v>
      </c>
      <c r="L1179" s="86" t="s">
        <v>1128</v>
      </c>
      <c r="M1179" s="86" t="s">
        <v>1128</v>
      </c>
      <c r="N1179" s="96" t="s">
        <v>32</v>
      </c>
      <c r="O1179" s="91"/>
      <c r="P1179" s="96" t="s">
        <v>33</v>
      </c>
      <c r="Q1179" s="91"/>
      <c r="R1179" s="96"/>
      <c r="S1179" s="91"/>
      <c r="T1179" s="96"/>
      <c r="U1179" s="91"/>
      <c r="V1179" s="96"/>
      <c r="W1179" s="91"/>
      <c r="X1179" s="17" t="s">
        <v>115</v>
      </c>
      <c r="Y1179" s="283" t="s">
        <v>2776</v>
      </c>
      <c r="Z1179" s="17" t="s">
        <v>2670</v>
      </c>
      <c r="AA1179" s="17"/>
    </row>
    <row r="1180" spans="1:27" ht="60" customHeight="1" x14ac:dyDescent="0.2">
      <c r="A1180" s="20" t="s">
        <v>1502</v>
      </c>
      <c r="B1180" s="13" t="s">
        <v>2668</v>
      </c>
      <c r="C1180" s="5" t="s">
        <v>28</v>
      </c>
      <c r="D1180" s="5" t="s">
        <v>1504</v>
      </c>
      <c r="E1180" s="13">
        <v>3</v>
      </c>
      <c r="F1180" s="67"/>
      <c r="G1180" s="162" t="e">
        <f>------CUSTOMS OFFICE OF GUARANTEE</f>
        <v>#NAME?</v>
      </c>
      <c r="H1180" s="17" t="s">
        <v>180</v>
      </c>
      <c r="I1180" s="17" t="s">
        <v>2777</v>
      </c>
      <c r="J1180" s="17" t="s">
        <v>2319</v>
      </c>
      <c r="K1180" s="86" t="s">
        <v>1128</v>
      </c>
      <c r="L1180" s="86" t="s">
        <v>1128</v>
      </c>
      <c r="M1180" s="86" t="s">
        <v>1128</v>
      </c>
      <c r="N1180" s="96"/>
      <c r="O1180" s="91"/>
      <c r="P1180" s="96" t="s">
        <v>33</v>
      </c>
      <c r="Q1180" s="91"/>
      <c r="R1180" s="96" t="s">
        <v>183</v>
      </c>
      <c r="S1180" s="91"/>
      <c r="T1180" s="96" t="s">
        <v>2320</v>
      </c>
      <c r="U1180" s="91"/>
      <c r="V1180" s="96"/>
      <c r="W1180" s="91"/>
      <c r="X1180" s="17" t="s">
        <v>115</v>
      </c>
      <c r="Y1180" s="283" t="s">
        <v>2726</v>
      </c>
      <c r="Z1180" s="17" t="s">
        <v>2670</v>
      </c>
      <c r="AA1180" s="17" t="s">
        <v>2778</v>
      </c>
    </row>
    <row r="1181" spans="1:27" ht="60" customHeight="1" x14ac:dyDescent="0.2">
      <c r="A1181" s="20" t="s">
        <v>1502</v>
      </c>
      <c r="B1181" s="13" t="s">
        <v>2668</v>
      </c>
      <c r="C1181" s="5" t="s">
        <v>28</v>
      </c>
      <c r="D1181" s="5" t="s">
        <v>1504</v>
      </c>
      <c r="E1181" s="13">
        <v>1</v>
      </c>
      <c r="F1181" s="67"/>
      <c r="G1181" s="172" t="s">
        <v>350</v>
      </c>
      <c r="H1181" s="17"/>
      <c r="I1181" s="17" t="s">
        <v>2779</v>
      </c>
      <c r="J1181" s="17" t="s">
        <v>350</v>
      </c>
      <c r="K1181" s="86" t="s">
        <v>1128</v>
      </c>
      <c r="L1181" s="86" t="s">
        <v>1128</v>
      </c>
      <c r="M1181" s="86" t="s">
        <v>1128</v>
      </c>
      <c r="N1181" s="96" t="s">
        <v>32</v>
      </c>
      <c r="O1181" s="91"/>
      <c r="P1181" s="96" t="s">
        <v>33</v>
      </c>
      <c r="Q1181" s="91"/>
      <c r="R1181" s="96"/>
      <c r="S1181" s="91"/>
      <c r="T1181" s="96"/>
      <c r="U1181" s="91"/>
      <c r="V1181" s="96"/>
      <c r="W1181" s="91"/>
      <c r="X1181" s="17" t="s">
        <v>115</v>
      </c>
      <c r="Y1181" s="283" t="s">
        <v>435</v>
      </c>
      <c r="Z1181" s="17" t="s">
        <v>2670</v>
      </c>
      <c r="AA1181" s="17"/>
    </row>
    <row r="1182" spans="1:27" ht="60" customHeight="1" x14ac:dyDescent="0.2">
      <c r="A1182" s="20" t="s">
        <v>1502</v>
      </c>
      <c r="B1182" s="13" t="s">
        <v>2668</v>
      </c>
      <c r="C1182" s="5" t="s">
        <v>28</v>
      </c>
      <c r="D1182" s="5" t="s">
        <v>1504</v>
      </c>
      <c r="E1182" s="13">
        <v>1</v>
      </c>
      <c r="F1182" s="67" t="s">
        <v>353</v>
      </c>
      <c r="G1182" s="162" t="s">
        <v>350</v>
      </c>
      <c r="H1182" s="17" t="s">
        <v>354</v>
      </c>
      <c r="I1182" s="17" t="s">
        <v>2780</v>
      </c>
      <c r="J1182" s="17" t="s">
        <v>356</v>
      </c>
      <c r="K1182" s="86" t="s">
        <v>31</v>
      </c>
      <c r="L1182" s="86" t="s">
        <v>357</v>
      </c>
      <c r="M1182" s="86" t="s">
        <v>1924</v>
      </c>
      <c r="N1182" s="96"/>
      <c r="O1182" s="91"/>
      <c r="P1182" s="96" t="s">
        <v>33</v>
      </c>
      <c r="Q1182" s="91" t="s">
        <v>33</v>
      </c>
      <c r="R1182" s="96" t="s">
        <v>104</v>
      </c>
      <c r="S1182" s="91" t="s">
        <v>104</v>
      </c>
      <c r="T1182" s="96" t="s">
        <v>114</v>
      </c>
      <c r="U1182" s="91" t="s">
        <v>114</v>
      </c>
      <c r="V1182" s="96"/>
      <c r="W1182" s="91"/>
      <c r="X1182" s="17" t="s">
        <v>36</v>
      </c>
      <c r="Y1182" s="283" t="s">
        <v>37</v>
      </c>
      <c r="Z1182" s="17" t="s">
        <v>2670</v>
      </c>
      <c r="AA1182" s="17" t="s">
        <v>358</v>
      </c>
    </row>
    <row r="1183" spans="1:27" ht="60" customHeight="1" x14ac:dyDescent="0.2">
      <c r="A1183" s="20" t="s">
        <v>1502</v>
      </c>
      <c r="B1183" s="13" t="s">
        <v>2668</v>
      </c>
      <c r="C1183" s="5" t="s">
        <v>28</v>
      </c>
      <c r="D1183" s="5" t="s">
        <v>1504</v>
      </c>
      <c r="E1183" s="13">
        <v>1</v>
      </c>
      <c r="F1183" s="67" t="s">
        <v>2332</v>
      </c>
      <c r="G1183" s="162" t="s">
        <v>350</v>
      </c>
      <c r="H1183" s="17" t="s">
        <v>359</v>
      </c>
      <c r="I1183" s="17" t="s">
        <v>2781</v>
      </c>
      <c r="J1183" s="17" t="s">
        <v>361</v>
      </c>
      <c r="K1183" s="86" t="s">
        <v>31</v>
      </c>
      <c r="L1183" s="86" t="s">
        <v>2334</v>
      </c>
      <c r="M1183" s="86" t="s">
        <v>2782</v>
      </c>
      <c r="N1183" s="96"/>
      <c r="O1183" s="91"/>
      <c r="P1183" s="96" t="s">
        <v>103</v>
      </c>
      <c r="Q1183" s="91" t="s">
        <v>103</v>
      </c>
      <c r="R1183" s="96" t="s">
        <v>104</v>
      </c>
      <c r="S1183" s="91" t="s">
        <v>123</v>
      </c>
      <c r="T1183" s="96" t="s">
        <v>124</v>
      </c>
      <c r="U1183" s="91" t="s">
        <v>124</v>
      </c>
      <c r="V1183" s="96"/>
      <c r="W1183" s="91"/>
      <c r="X1183" s="17" t="s">
        <v>36</v>
      </c>
      <c r="Y1183" s="283" t="s">
        <v>2783</v>
      </c>
      <c r="Z1183" s="17" t="s">
        <v>2670</v>
      </c>
      <c r="AA1183" s="17"/>
    </row>
    <row r="1184" spans="1:27" ht="60" customHeight="1" x14ac:dyDescent="0.2">
      <c r="A1184" s="20" t="s">
        <v>1502</v>
      </c>
      <c r="B1184" s="13" t="s">
        <v>2668</v>
      </c>
      <c r="C1184" s="5" t="s">
        <v>28</v>
      </c>
      <c r="D1184" s="5" t="s">
        <v>1504</v>
      </c>
      <c r="E1184" s="13">
        <v>1</v>
      </c>
      <c r="F1184" s="67" t="s">
        <v>362</v>
      </c>
      <c r="G1184" s="162" t="s">
        <v>350</v>
      </c>
      <c r="H1184" s="17" t="s">
        <v>363</v>
      </c>
      <c r="I1184" s="17" t="s">
        <v>2784</v>
      </c>
      <c r="J1184" s="17" t="s">
        <v>365</v>
      </c>
      <c r="K1184" s="86" t="s">
        <v>2785</v>
      </c>
      <c r="L1184" s="86" t="s">
        <v>366</v>
      </c>
      <c r="M1184" s="86" t="s">
        <v>2786</v>
      </c>
      <c r="N1184" s="96"/>
      <c r="O1184" s="91"/>
      <c r="P1184" s="96" t="s">
        <v>66</v>
      </c>
      <c r="Q1184" s="91" t="s">
        <v>66</v>
      </c>
      <c r="R1184" s="96" t="s">
        <v>94</v>
      </c>
      <c r="S1184" s="91" t="s">
        <v>94</v>
      </c>
      <c r="T1184" s="96" t="s">
        <v>95</v>
      </c>
      <c r="U1184" s="91" t="s">
        <v>95</v>
      </c>
      <c r="V1184" s="96" t="s">
        <v>367</v>
      </c>
      <c r="W1184" s="91" t="s">
        <v>847</v>
      </c>
      <c r="X1184" s="17" t="s">
        <v>36</v>
      </c>
      <c r="Y1184" s="283" t="s">
        <v>37</v>
      </c>
      <c r="Z1184" s="17" t="s">
        <v>2670</v>
      </c>
      <c r="AA1184" s="17" t="s">
        <v>369</v>
      </c>
    </row>
    <row r="1185" spans="1:27" ht="60" customHeight="1" x14ac:dyDescent="0.2">
      <c r="A1185" s="20" t="s">
        <v>1502</v>
      </c>
      <c r="B1185" s="13" t="s">
        <v>2668</v>
      </c>
      <c r="C1185" s="5" t="s">
        <v>28</v>
      </c>
      <c r="D1185" s="5" t="s">
        <v>1504</v>
      </c>
      <c r="E1185" s="13">
        <v>2</v>
      </c>
      <c r="F1185" s="67" t="s">
        <v>370</v>
      </c>
      <c r="G1185" s="172" t="e">
        <f>---CARRIER</f>
        <v>#NAME?</v>
      </c>
      <c r="H1185" s="17"/>
      <c r="I1185" s="17" t="s">
        <v>2787</v>
      </c>
      <c r="J1185" s="17" t="s">
        <v>373</v>
      </c>
      <c r="K1185" s="86" t="s">
        <v>2340</v>
      </c>
      <c r="L1185" s="86"/>
      <c r="M1185" s="86" t="s">
        <v>2788</v>
      </c>
      <c r="N1185" s="96" t="s">
        <v>32</v>
      </c>
      <c r="O1185" s="91" t="s">
        <v>32</v>
      </c>
      <c r="P1185" s="96" t="s">
        <v>66</v>
      </c>
      <c r="Q1185" s="91" t="s">
        <v>66</v>
      </c>
      <c r="R1185" s="96"/>
      <c r="S1185" s="91"/>
      <c r="T1185" s="96"/>
      <c r="U1185" s="91"/>
      <c r="V1185" s="96" t="s">
        <v>375</v>
      </c>
      <c r="W1185" s="91" t="s">
        <v>2341</v>
      </c>
      <c r="X1185" s="17" t="s">
        <v>36</v>
      </c>
      <c r="Y1185" s="283" t="s">
        <v>37</v>
      </c>
      <c r="Z1185" s="17" t="s">
        <v>2670</v>
      </c>
      <c r="AA1185" s="17"/>
    </row>
    <row r="1186" spans="1:27" ht="60" customHeight="1" x14ac:dyDescent="0.2">
      <c r="A1186" s="20" t="s">
        <v>1502</v>
      </c>
      <c r="B1186" s="13" t="s">
        <v>2668</v>
      </c>
      <c r="C1186" s="5" t="s">
        <v>28</v>
      </c>
      <c r="D1186" s="5" t="s">
        <v>1504</v>
      </c>
      <c r="E1186" s="13">
        <v>2</v>
      </c>
      <c r="F1186" s="67" t="s">
        <v>377</v>
      </c>
      <c r="G1186" s="162" t="e">
        <f>---CARRIER</f>
        <v>#NAME?</v>
      </c>
      <c r="H1186" s="17" t="s">
        <v>240</v>
      </c>
      <c r="I1186" s="17" t="s">
        <v>2789</v>
      </c>
      <c r="J1186" s="17" t="s">
        <v>379</v>
      </c>
      <c r="K1186" s="86" t="s">
        <v>2340</v>
      </c>
      <c r="L1186" s="86" t="s">
        <v>243</v>
      </c>
      <c r="M1186" s="86" t="s">
        <v>2790</v>
      </c>
      <c r="N1186" s="96"/>
      <c r="O1186" s="91"/>
      <c r="P1186" s="96" t="s">
        <v>33</v>
      </c>
      <c r="Q1186" s="91" t="s">
        <v>103</v>
      </c>
      <c r="R1186" s="96" t="s">
        <v>244</v>
      </c>
      <c r="S1186" s="91" t="s">
        <v>244</v>
      </c>
      <c r="T1186" s="96"/>
      <c r="U1186" s="91"/>
      <c r="V1186" s="96" t="s">
        <v>380</v>
      </c>
      <c r="W1186" s="91"/>
      <c r="X1186" s="17" t="s">
        <v>36</v>
      </c>
      <c r="Y1186" s="17" t="s">
        <v>245</v>
      </c>
      <c r="Z1186" s="17" t="s">
        <v>2670</v>
      </c>
      <c r="AA1186" s="17" t="s">
        <v>381</v>
      </c>
    </row>
    <row r="1187" spans="1:27" ht="60" customHeight="1" x14ac:dyDescent="0.2">
      <c r="A1187" s="20" t="s">
        <v>1502</v>
      </c>
      <c r="B1187" s="13" t="s">
        <v>2668</v>
      </c>
      <c r="C1187" s="5" t="s">
        <v>28</v>
      </c>
      <c r="D1187" s="5" t="s">
        <v>1504</v>
      </c>
      <c r="E1187" s="13">
        <v>3</v>
      </c>
      <c r="F1187" s="67" t="s">
        <v>1848</v>
      </c>
      <c r="G1187" s="172" t="e">
        <f>------COMMUNICATION</f>
        <v>#NAME?</v>
      </c>
      <c r="H1187" s="17"/>
      <c r="I1187" s="17" t="s">
        <v>2791</v>
      </c>
      <c r="J1187" s="17" t="s">
        <v>384</v>
      </c>
      <c r="K1187" s="86" t="s">
        <v>1128</v>
      </c>
      <c r="L1187" s="86" t="s">
        <v>1128</v>
      </c>
      <c r="M1187" s="86" t="s">
        <v>1128</v>
      </c>
      <c r="N1187" s="96" t="s">
        <v>32</v>
      </c>
      <c r="O1187" s="91"/>
      <c r="P1187" s="96" t="s">
        <v>103</v>
      </c>
      <c r="Q1187" s="91"/>
      <c r="R1187" s="96"/>
      <c r="S1187" s="91"/>
      <c r="T1187" s="96"/>
      <c r="U1187" s="91"/>
      <c r="V1187" s="96"/>
      <c r="W1187" s="91"/>
      <c r="X1187" s="17" t="s">
        <v>115</v>
      </c>
      <c r="Y1187" s="283" t="s">
        <v>391</v>
      </c>
      <c r="Z1187" s="17" t="s">
        <v>2670</v>
      </c>
      <c r="AA1187" s="17"/>
    </row>
    <row r="1188" spans="1:27" ht="60" customHeight="1" x14ac:dyDescent="0.2">
      <c r="A1188" s="20" t="s">
        <v>1502</v>
      </c>
      <c r="B1188" s="13" t="s">
        <v>2668</v>
      </c>
      <c r="C1188" s="5" t="s">
        <v>28</v>
      </c>
      <c r="D1188" s="5" t="s">
        <v>1504</v>
      </c>
      <c r="E1188" s="13">
        <v>3</v>
      </c>
      <c r="F1188" s="67" t="s">
        <v>1848</v>
      </c>
      <c r="G1188" s="162" t="e">
        <f>------COMMUNICATION</f>
        <v>#NAME?</v>
      </c>
      <c r="H1188" s="17" t="s">
        <v>386</v>
      </c>
      <c r="I1188" s="17" t="s">
        <v>2792</v>
      </c>
      <c r="J1188" s="17" t="s">
        <v>388</v>
      </c>
      <c r="K1188" s="86" t="s">
        <v>1128</v>
      </c>
      <c r="L1188" s="86" t="s">
        <v>1128</v>
      </c>
      <c r="M1188" s="86" t="s">
        <v>1128</v>
      </c>
      <c r="N1188" s="96"/>
      <c r="O1188" s="91"/>
      <c r="P1188" s="96" t="s">
        <v>33</v>
      </c>
      <c r="Q1188" s="91"/>
      <c r="R1188" s="96" t="s">
        <v>389</v>
      </c>
      <c r="S1188" s="91"/>
      <c r="T1188" s="96" t="s">
        <v>390</v>
      </c>
      <c r="U1188" s="91"/>
      <c r="V1188" s="96"/>
      <c r="W1188" s="91"/>
      <c r="X1188" s="17" t="s">
        <v>115</v>
      </c>
      <c r="Y1188" s="283" t="s">
        <v>391</v>
      </c>
      <c r="Z1188" s="17" t="s">
        <v>2670</v>
      </c>
      <c r="AA1188" s="17" t="s">
        <v>392</v>
      </c>
    </row>
    <row r="1189" spans="1:27" ht="60" customHeight="1" x14ac:dyDescent="0.2">
      <c r="A1189" s="20" t="s">
        <v>1502</v>
      </c>
      <c r="B1189" s="13" t="s">
        <v>2668</v>
      </c>
      <c r="C1189" s="5" t="s">
        <v>28</v>
      </c>
      <c r="D1189" s="5" t="s">
        <v>1504</v>
      </c>
      <c r="E1189" s="13">
        <v>3</v>
      </c>
      <c r="F1189" s="67" t="s">
        <v>1848</v>
      </c>
      <c r="G1189" s="162" t="e">
        <f>------COMMUNICATION</f>
        <v>#NAME?</v>
      </c>
      <c r="H1189" s="17" t="s">
        <v>393</v>
      </c>
      <c r="I1189" s="17" t="s">
        <v>2793</v>
      </c>
      <c r="J1189" s="17" t="s">
        <v>395</v>
      </c>
      <c r="K1189" s="86" t="s">
        <v>1128</v>
      </c>
      <c r="L1189" s="86" t="s">
        <v>1128</v>
      </c>
      <c r="M1189" s="86" t="s">
        <v>1128</v>
      </c>
      <c r="N1189" s="96"/>
      <c r="O1189" s="91"/>
      <c r="P1189" s="96" t="s">
        <v>33</v>
      </c>
      <c r="Q1189" s="91"/>
      <c r="R1189" s="96" t="s">
        <v>305</v>
      </c>
      <c r="S1189" s="91"/>
      <c r="T1189" s="96"/>
      <c r="U1189" s="91"/>
      <c r="V1189" s="96"/>
      <c r="W1189" s="91"/>
      <c r="X1189" s="17" t="s">
        <v>115</v>
      </c>
      <c r="Y1189" s="283" t="s">
        <v>2794</v>
      </c>
      <c r="Z1189" s="17" t="s">
        <v>2670</v>
      </c>
      <c r="AA1189" s="17" t="s">
        <v>2795</v>
      </c>
    </row>
    <row r="1190" spans="1:27" ht="60" customHeight="1" x14ac:dyDescent="0.2">
      <c r="A1190" s="20" t="s">
        <v>1502</v>
      </c>
      <c r="B1190" s="13" t="s">
        <v>2668</v>
      </c>
      <c r="C1190" s="5" t="s">
        <v>28</v>
      </c>
      <c r="D1190" s="5" t="s">
        <v>1504</v>
      </c>
      <c r="E1190" s="13">
        <v>2</v>
      </c>
      <c r="F1190" s="67" t="s">
        <v>397</v>
      </c>
      <c r="G1190" s="172" t="e">
        <f>---CONSIGNOR</f>
        <v>#NAME?</v>
      </c>
      <c r="H1190" s="17"/>
      <c r="I1190" s="17" t="s">
        <v>2796</v>
      </c>
      <c r="J1190" s="17" t="s">
        <v>400</v>
      </c>
      <c r="K1190" s="86" t="s">
        <v>401</v>
      </c>
      <c r="L1190" s="86"/>
      <c r="M1190" s="86"/>
      <c r="N1190" s="96" t="s">
        <v>32</v>
      </c>
      <c r="O1190" s="91"/>
      <c r="P1190" s="96" t="s">
        <v>66</v>
      </c>
      <c r="Q1190" s="91" t="s">
        <v>103</v>
      </c>
      <c r="R1190" s="96"/>
      <c r="S1190" s="91"/>
      <c r="T1190" s="96"/>
      <c r="U1190" s="91"/>
      <c r="V1190" s="96" t="s">
        <v>403</v>
      </c>
      <c r="W1190" s="91" t="s">
        <v>404</v>
      </c>
      <c r="X1190" s="17" t="s">
        <v>36</v>
      </c>
      <c r="Y1190" s="283" t="s">
        <v>37</v>
      </c>
      <c r="Z1190" s="17" t="s">
        <v>2670</v>
      </c>
      <c r="AA1190" s="17" t="s">
        <v>2797</v>
      </c>
    </row>
    <row r="1191" spans="1:27" ht="60" customHeight="1" x14ac:dyDescent="0.2">
      <c r="A1191" s="20" t="s">
        <v>1502</v>
      </c>
      <c r="B1191" s="13" t="s">
        <v>2668</v>
      </c>
      <c r="C1191" s="5" t="s">
        <v>28</v>
      </c>
      <c r="D1191" s="5" t="s">
        <v>1504</v>
      </c>
      <c r="E1191" s="13">
        <v>2</v>
      </c>
      <c r="F1191" s="67" t="s">
        <v>407</v>
      </c>
      <c r="G1191" s="162" t="e">
        <f>---CONSIGNOR</f>
        <v>#NAME?</v>
      </c>
      <c r="H1191" s="17" t="s">
        <v>240</v>
      </c>
      <c r="I1191" s="17" t="s">
        <v>2798</v>
      </c>
      <c r="J1191" s="17" t="s">
        <v>409</v>
      </c>
      <c r="K1191" s="86" t="s">
        <v>401</v>
      </c>
      <c r="L1191" s="86" t="s">
        <v>243</v>
      </c>
      <c r="M1191" s="86" t="s">
        <v>2799</v>
      </c>
      <c r="N1191" s="96"/>
      <c r="O1191" s="91"/>
      <c r="P1191" s="96" t="s">
        <v>103</v>
      </c>
      <c r="Q1191" s="91" t="s">
        <v>103</v>
      </c>
      <c r="R1191" s="96" t="s">
        <v>244</v>
      </c>
      <c r="S1191" s="91" t="s">
        <v>244</v>
      </c>
      <c r="T1191" s="96"/>
      <c r="U1191" s="91"/>
      <c r="V1191" s="96" t="s">
        <v>1525</v>
      </c>
      <c r="W1191" s="91"/>
      <c r="X1191" s="17" t="s">
        <v>36</v>
      </c>
      <c r="Y1191" s="283" t="s">
        <v>2800</v>
      </c>
      <c r="Z1191" s="17" t="s">
        <v>2670</v>
      </c>
      <c r="AA1191" s="17" t="s">
        <v>410</v>
      </c>
    </row>
    <row r="1192" spans="1:27" ht="60" customHeight="1" x14ac:dyDescent="0.2">
      <c r="A1192" s="20" t="s">
        <v>1502</v>
      </c>
      <c r="B1192" s="13" t="s">
        <v>2668</v>
      </c>
      <c r="C1192" s="5" t="s">
        <v>28</v>
      </c>
      <c r="D1192" s="5" t="s">
        <v>1504</v>
      </c>
      <c r="E1192" s="13">
        <v>2</v>
      </c>
      <c r="F1192" s="67" t="s">
        <v>397</v>
      </c>
      <c r="G1192" s="162" t="e">
        <f>---CONSIGNOR</f>
        <v>#NAME?</v>
      </c>
      <c r="H1192" s="17" t="s">
        <v>255</v>
      </c>
      <c r="I1192" s="17" t="s">
        <v>2801</v>
      </c>
      <c r="J1192" s="17" t="s">
        <v>412</v>
      </c>
      <c r="K1192" s="86" t="s">
        <v>401</v>
      </c>
      <c r="L1192" s="86" t="s">
        <v>255</v>
      </c>
      <c r="M1192" s="86"/>
      <c r="N1192" s="96"/>
      <c r="O1192" s="91"/>
      <c r="P1192" s="96" t="s">
        <v>66</v>
      </c>
      <c r="Q1192" s="91" t="s">
        <v>33</v>
      </c>
      <c r="R1192" s="96" t="s">
        <v>258</v>
      </c>
      <c r="S1192" s="91" t="s">
        <v>68</v>
      </c>
      <c r="T1192" s="96"/>
      <c r="U1192" s="91"/>
      <c r="V1192" s="96" t="s">
        <v>2223</v>
      </c>
      <c r="W1192" s="91"/>
      <c r="X1192" s="17" t="s">
        <v>157</v>
      </c>
      <c r="Y1192" s="283" t="s">
        <v>2802</v>
      </c>
      <c r="Z1192" s="17" t="s">
        <v>2670</v>
      </c>
      <c r="AA1192" s="17" t="s">
        <v>2803</v>
      </c>
    </row>
    <row r="1193" spans="1:27" ht="60" customHeight="1" x14ac:dyDescent="0.2">
      <c r="A1193" s="20" t="s">
        <v>1502</v>
      </c>
      <c r="B1193" s="13" t="s">
        <v>2668</v>
      </c>
      <c r="C1193" s="5" t="s">
        <v>28</v>
      </c>
      <c r="D1193" s="5" t="s">
        <v>1504</v>
      </c>
      <c r="E1193" s="13">
        <v>3</v>
      </c>
      <c r="F1193" s="67" t="s">
        <v>397</v>
      </c>
      <c r="G1193" s="172" t="e">
        <f>------ADDRESS</f>
        <v>#NAME?</v>
      </c>
      <c r="H1193" s="17"/>
      <c r="I1193" s="17" t="s">
        <v>2804</v>
      </c>
      <c r="J1193" s="17" t="s">
        <v>263</v>
      </c>
      <c r="K1193" s="86" t="s">
        <v>1128</v>
      </c>
      <c r="L1193" s="86" t="s">
        <v>1128</v>
      </c>
      <c r="M1193" s="86" t="s">
        <v>1128</v>
      </c>
      <c r="N1193" s="96" t="s">
        <v>32</v>
      </c>
      <c r="O1193" s="91"/>
      <c r="P1193" s="96" t="s">
        <v>66</v>
      </c>
      <c r="Q1193" s="91"/>
      <c r="R1193" s="96"/>
      <c r="S1193" s="91"/>
      <c r="T1193" s="96"/>
      <c r="U1193" s="91"/>
      <c r="V1193" s="96" t="s">
        <v>1531</v>
      </c>
      <c r="W1193" s="91"/>
      <c r="X1193" s="17" t="s">
        <v>115</v>
      </c>
      <c r="Y1193" s="283" t="s">
        <v>435</v>
      </c>
      <c r="Z1193" s="17" t="s">
        <v>2670</v>
      </c>
      <c r="AA1193" s="17" t="s">
        <v>2354</v>
      </c>
    </row>
    <row r="1194" spans="1:27" ht="60" customHeight="1" x14ac:dyDescent="0.2">
      <c r="A1194" s="20" t="s">
        <v>1502</v>
      </c>
      <c r="B1194" s="13" t="s">
        <v>2668</v>
      </c>
      <c r="C1194" s="5" t="s">
        <v>28</v>
      </c>
      <c r="D1194" s="5" t="s">
        <v>1504</v>
      </c>
      <c r="E1194" s="13">
        <v>3</v>
      </c>
      <c r="F1194" s="67" t="s">
        <v>397</v>
      </c>
      <c r="G1194" s="162" t="e">
        <f>------ADDRESS</f>
        <v>#NAME?</v>
      </c>
      <c r="H1194" s="17" t="s">
        <v>265</v>
      </c>
      <c r="I1194" s="17" t="s">
        <v>2805</v>
      </c>
      <c r="J1194" s="17" t="s">
        <v>267</v>
      </c>
      <c r="K1194" s="86" t="s">
        <v>401</v>
      </c>
      <c r="L1194" s="86" t="s">
        <v>265</v>
      </c>
      <c r="M1194" s="86"/>
      <c r="N1194" s="96"/>
      <c r="O1194" s="91"/>
      <c r="P1194" s="96" t="s">
        <v>33</v>
      </c>
      <c r="Q1194" s="91" t="s">
        <v>33</v>
      </c>
      <c r="R1194" s="96" t="s">
        <v>258</v>
      </c>
      <c r="S1194" s="91" t="s">
        <v>68</v>
      </c>
      <c r="T1194" s="96"/>
      <c r="U1194" s="91"/>
      <c r="V1194" s="96" t="s">
        <v>259</v>
      </c>
      <c r="W1194" s="91"/>
      <c r="X1194" s="17" t="s">
        <v>46</v>
      </c>
      <c r="Y1194" s="283" t="s">
        <v>37</v>
      </c>
      <c r="Z1194" s="17" t="s">
        <v>2670</v>
      </c>
      <c r="AA1194" s="17"/>
    </row>
    <row r="1195" spans="1:27" ht="60" customHeight="1" x14ac:dyDescent="0.2">
      <c r="A1195" s="20" t="s">
        <v>1502</v>
      </c>
      <c r="B1195" s="13" t="s">
        <v>2668</v>
      </c>
      <c r="C1195" s="5" t="s">
        <v>28</v>
      </c>
      <c r="D1195" s="5" t="s">
        <v>1504</v>
      </c>
      <c r="E1195" s="13">
        <v>3</v>
      </c>
      <c r="F1195" s="67" t="s">
        <v>397</v>
      </c>
      <c r="G1195" s="162" t="e">
        <f>------ADDRESS</f>
        <v>#NAME?</v>
      </c>
      <c r="H1195" s="17" t="s">
        <v>269</v>
      </c>
      <c r="I1195" s="17" t="s">
        <v>2806</v>
      </c>
      <c r="J1195" s="17" t="s">
        <v>271</v>
      </c>
      <c r="K1195" s="86" t="s">
        <v>2357</v>
      </c>
      <c r="L1195" s="86" t="s">
        <v>272</v>
      </c>
      <c r="M1195" s="86"/>
      <c r="N1195" s="96"/>
      <c r="O1195" s="91"/>
      <c r="P1195" s="96" t="s">
        <v>66</v>
      </c>
      <c r="Q1195" s="91" t="s">
        <v>33</v>
      </c>
      <c r="R1195" s="96" t="s">
        <v>244</v>
      </c>
      <c r="S1195" s="91" t="s">
        <v>54</v>
      </c>
      <c r="T1195" s="96"/>
      <c r="U1195" s="91"/>
      <c r="V1195" s="96" t="s">
        <v>273</v>
      </c>
      <c r="W1195" s="91"/>
      <c r="X1195" s="17" t="s">
        <v>46</v>
      </c>
      <c r="Y1195" s="283" t="s">
        <v>37</v>
      </c>
      <c r="Z1195" s="17" t="s">
        <v>2670</v>
      </c>
      <c r="AA1195" s="17" t="s">
        <v>2807</v>
      </c>
    </row>
    <row r="1196" spans="1:27" ht="60" customHeight="1" x14ac:dyDescent="0.2">
      <c r="A1196" s="20" t="s">
        <v>1502</v>
      </c>
      <c r="B1196" s="13" t="s">
        <v>2668</v>
      </c>
      <c r="C1196" s="5" t="s">
        <v>28</v>
      </c>
      <c r="D1196" s="5" t="s">
        <v>1504</v>
      </c>
      <c r="E1196" s="13">
        <v>3</v>
      </c>
      <c r="F1196" s="67" t="s">
        <v>397</v>
      </c>
      <c r="G1196" s="162" t="e">
        <f>------ADDRESS</f>
        <v>#NAME?</v>
      </c>
      <c r="H1196" s="17" t="s">
        <v>276</v>
      </c>
      <c r="I1196" s="17" t="s">
        <v>2808</v>
      </c>
      <c r="J1196" s="17" t="s">
        <v>278</v>
      </c>
      <c r="K1196" s="86" t="s">
        <v>2357</v>
      </c>
      <c r="L1196" s="86" t="s">
        <v>276</v>
      </c>
      <c r="M1196" s="86" t="s">
        <v>2809</v>
      </c>
      <c r="N1196" s="96"/>
      <c r="O1196" s="91"/>
      <c r="P1196" s="96" t="s">
        <v>33</v>
      </c>
      <c r="Q1196" s="91" t="s">
        <v>33</v>
      </c>
      <c r="R1196" s="96" t="s">
        <v>68</v>
      </c>
      <c r="S1196" s="91" t="s">
        <v>68</v>
      </c>
      <c r="T1196" s="96"/>
      <c r="U1196" s="91"/>
      <c r="V1196" s="96"/>
      <c r="W1196" s="91"/>
      <c r="X1196" s="17" t="s">
        <v>36</v>
      </c>
      <c r="Y1196" s="283" t="s">
        <v>37</v>
      </c>
      <c r="Z1196" s="17" t="s">
        <v>2670</v>
      </c>
      <c r="AA1196" s="17"/>
    </row>
    <row r="1197" spans="1:27" ht="60" customHeight="1" x14ac:dyDescent="0.2">
      <c r="A1197" s="20" t="s">
        <v>1502</v>
      </c>
      <c r="B1197" s="13" t="s">
        <v>2668</v>
      </c>
      <c r="C1197" s="5" t="s">
        <v>28</v>
      </c>
      <c r="D1197" s="5" t="s">
        <v>1504</v>
      </c>
      <c r="E1197" s="13">
        <v>3</v>
      </c>
      <c r="F1197" s="67" t="s">
        <v>397</v>
      </c>
      <c r="G1197" s="162" t="e">
        <f>------ADDRESS</f>
        <v>#NAME?</v>
      </c>
      <c r="H1197" s="17" t="s">
        <v>279</v>
      </c>
      <c r="I1197" s="17" t="s">
        <v>2810</v>
      </c>
      <c r="J1197" s="17" t="s">
        <v>281</v>
      </c>
      <c r="K1197" s="86" t="s">
        <v>401</v>
      </c>
      <c r="L1197" s="86" t="s">
        <v>282</v>
      </c>
      <c r="M1197" s="86"/>
      <c r="N1197" s="96"/>
      <c r="O1197" s="91"/>
      <c r="P1197" s="96" t="s">
        <v>33</v>
      </c>
      <c r="Q1197" s="91" t="s">
        <v>33</v>
      </c>
      <c r="R1197" s="96" t="s">
        <v>94</v>
      </c>
      <c r="S1197" s="91" t="s">
        <v>94</v>
      </c>
      <c r="T1197" s="96" t="s">
        <v>95</v>
      </c>
      <c r="U1197" s="91"/>
      <c r="V1197" s="96"/>
      <c r="W1197" s="91"/>
      <c r="X1197" s="17" t="s">
        <v>36</v>
      </c>
      <c r="Y1197" s="283" t="s">
        <v>37</v>
      </c>
      <c r="Z1197" s="17" t="s">
        <v>2670</v>
      </c>
      <c r="AA1197" s="17"/>
    </row>
    <row r="1198" spans="1:27" ht="60" customHeight="1" x14ac:dyDescent="0.2">
      <c r="A1198" s="20" t="s">
        <v>1502</v>
      </c>
      <c r="B1198" s="13" t="s">
        <v>2668</v>
      </c>
      <c r="C1198" s="5" t="s">
        <v>28</v>
      </c>
      <c r="D1198" s="5" t="s">
        <v>1504</v>
      </c>
      <c r="E1198" s="13">
        <v>2</v>
      </c>
      <c r="F1198" s="67" t="s">
        <v>419</v>
      </c>
      <c r="G1198" s="172" t="e">
        <f>---CONSIGNEE</f>
        <v>#NAME?</v>
      </c>
      <c r="H1198" s="17"/>
      <c r="I1198" s="17" t="s">
        <v>2811</v>
      </c>
      <c r="J1198" s="17" t="s">
        <v>422</v>
      </c>
      <c r="K1198" s="86" t="s">
        <v>423</v>
      </c>
      <c r="L1198" s="86"/>
      <c r="M1198" s="86" t="s">
        <v>2812</v>
      </c>
      <c r="N1198" s="96" t="s">
        <v>32</v>
      </c>
      <c r="O1198" s="91" t="s">
        <v>32</v>
      </c>
      <c r="P1198" s="96" t="s">
        <v>66</v>
      </c>
      <c r="Q1198" s="91" t="s">
        <v>66</v>
      </c>
      <c r="R1198" s="96"/>
      <c r="S1198" s="91"/>
      <c r="T1198" s="96"/>
      <c r="U1198" s="91"/>
      <c r="V1198" s="96" t="s">
        <v>424</v>
      </c>
      <c r="W1198" s="91" t="s">
        <v>2362</v>
      </c>
      <c r="X1198" s="17" t="s">
        <v>36</v>
      </c>
      <c r="Y1198" s="283" t="s">
        <v>37</v>
      </c>
      <c r="Z1198" s="17" t="s">
        <v>2670</v>
      </c>
      <c r="AA1198" s="17" t="s">
        <v>2813</v>
      </c>
    </row>
    <row r="1199" spans="1:27" ht="60" customHeight="1" x14ac:dyDescent="0.2">
      <c r="A1199" s="20" t="s">
        <v>1502</v>
      </c>
      <c r="B1199" s="13" t="s">
        <v>2668</v>
      </c>
      <c r="C1199" s="5" t="s">
        <v>28</v>
      </c>
      <c r="D1199" s="5" t="s">
        <v>1504</v>
      </c>
      <c r="E1199" s="13">
        <v>2</v>
      </c>
      <c r="F1199" s="67" t="s">
        <v>427</v>
      </c>
      <c r="G1199" s="162" t="e">
        <f>---CONSIGNEE</f>
        <v>#NAME?</v>
      </c>
      <c r="H1199" s="17" t="s">
        <v>240</v>
      </c>
      <c r="I1199" s="17" t="s">
        <v>2814</v>
      </c>
      <c r="J1199" s="17" t="s">
        <v>429</v>
      </c>
      <c r="K1199" s="86" t="s">
        <v>423</v>
      </c>
      <c r="L1199" s="86" t="s">
        <v>243</v>
      </c>
      <c r="M1199" s="86" t="s">
        <v>1946</v>
      </c>
      <c r="N1199" s="96"/>
      <c r="O1199" s="91"/>
      <c r="P1199" s="96" t="s">
        <v>33</v>
      </c>
      <c r="Q1199" s="91" t="s">
        <v>103</v>
      </c>
      <c r="R1199" s="96" t="s">
        <v>244</v>
      </c>
      <c r="S1199" s="91" t="s">
        <v>244</v>
      </c>
      <c r="T1199" s="96"/>
      <c r="U1199" s="91"/>
      <c r="V1199" s="96" t="s">
        <v>1525</v>
      </c>
      <c r="W1199" s="91"/>
      <c r="X1199" s="17" t="s">
        <v>157</v>
      </c>
      <c r="Y1199" s="283" t="s">
        <v>2815</v>
      </c>
      <c r="Z1199" s="17" t="s">
        <v>2670</v>
      </c>
      <c r="AA1199" s="17" t="s">
        <v>2816</v>
      </c>
    </row>
    <row r="1200" spans="1:27" ht="60" customHeight="1" x14ac:dyDescent="0.2">
      <c r="A1200" s="20" t="s">
        <v>1502</v>
      </c>
      <c r="B1200" s="13" t="s">
        <v>2668</v>
      </c>
      <c r="C1200" s="5" t="s">
        <v>28</v>
      </c>
      <c r="D1200" s="5" t="s">
        <v>1504</v>
      </c>
      <c r="E1200" s="13">
        <v>2</v>
      </c>
      <c r="F1200" s="67" t="s">
        <v>419</v>
      </c>
      <c r="G1200" s="162" t="e">
        <f>---CONSIGNEE</f>
        <v>#NAME?</v>
      </c>
      <c r="H1200" s="17" t="s">
        <v>255</v>
      </c>
      <c r="I1200" s="17" t="s">
        <v>2817</v>
      </c>
      <c r="J1200" s="17" t="s">
        <v>433</v>
      </c>
      <c r="K1200" s="86" t="s">
        <v>423</v>
      </c>
      <c r="L1200" s="86" t="s">
        <v>255</v>
      </c>
      <c r="M1200" s="86" t="s">
        <v>1948</v>
      </c>
      <c r="N1200" s="96"/>
      <c r="O1200" s="91"/>
      <c r="P1200" s="96" t="s">
        <v>66</v>
      </c>
      <c r="Q1200" s="91" t="s">
        <v>33</v>
      </c>
      <c r="R1200" s="96" t="s">
        <v>258</v>
      </c>
      <c r="S1200" s="91" t="s">
        <v>68</v>
      </c>
      <c r="T1200" s="96"/>
      <c r="U1200" s="91"/>
      <c r="V1200" s="96" t="s">
        <v>2223</v>
      </c>
      <c r="W1200" s="91"/>
      <c r="X1200" s="17" t="s">
        <v>157</v>
      </c>
      <c r="Y1200" s="283" t="s">
        <v>2802</v>
      </c>
      <c r="Z1200" s="17" t="s">
        <v>2670</v>
      </c>
      <c r="AA1200" s="17" t="s">
        <v>2507</v>
      </c>
    </row>
    <row r="1201" spans="1:27" ht="60" customHeight="1" x14ac:dyDescent="0.2">
      <c r="A1201" s="20" t="s">
        <v>1502</v>
      </c>
      <c r="B1201" s="13" t="s">
        <v>2668</v>
      </c>
      <c r="C1201" s="5" t="s">
        <v>28</v>
      </c>
      <c r="D1201" s="5" t="s">
        <v>1504</v>
      </c>
      <c r="E1201" s="13">
        <v>3</v>
      </c>
      <c r="F1201" s="67" t="s">
        <v>419</v>
      </c>
      <c r="G1201" s="172" t="e">
        <f>------ADDRESS</f>
        <v>#NAME?</v>
      </c>
      <c r="H1201" s="17"/>
      <c r="I1201" s="17" t="s">
        <v>2818</v>
      </c>
      <c r="J1201" s="17" t="s">
        <v>263</v>
      </c>
      <c r="K1201" s="86" t="s">
        <v>1128</v>
      </c>
      <c r="L1201" s="86" t="s">
        <v>1128</v>
      </c>
      <c r="M1201" s="86" t="s">
        <v>1128</v>
      </c>
      <c r="N1201" s="96" t="s">
        <v>32</v>
      </c>
      <c r="O1201" s="91"/>
      <c r="P1201" s="96" t="s">
        <v>66</v>
      </c>
      <c r="Q1201" s="91"/>
      <c r="R1201" s="96"/>
      <c r="S1201" s="91"/>
      <c r="T1201" s="96"/>
      <c r="U1201" s="91"/>
      <c r="V1201" s="96" t="s">
        <v>1531</v>
      </c>
      <c r="W1201" s="91"/>
      <c r="X1201" s="17" t="s">
        <v>115</v>
      </c>
      <c r="Y1201" s="283" t="s">
        <v>435</v>
      </c>
      <c r="Z1201" s="17" t="s">
        <v>2670</v>
      </c>
      <c r="AA1201" s="17" t="s">
        <v>2509</v>
      </c>
    </row>
    <row r="1202" spans="1:27" ht="60" customHeight="1" x14ac:dyDescent="0.2">
      <c r="A1202" s="20" t="s">
        <v>1502</v>
      </c>
      <c r="B1202" s="13" t="s">
        <v>2668</v>
      </c>
      <c r="C1202" s="5" t="s">
        <v>28</v>
      </c>
      <c r="D1202" s="5" t="s">
        <v>1504</v>
      </c>
      <c r="E1202" s="13">
        <v>3</v>
      </c>
      <c r="F1202" s="67" t="s">
        <v>419</v>
      </c>
      <c r="G1202" s="162" t="e">
        <f>------ADDRESS</f>
        <v>#NAME?</v>
      </c>
      <c r="H1202" s="17" t="s">
        <v>265</v>
      </c>
      <c r="I1202" s="17" t="s">
        <v>2819</v>
      </c>
      <c r="J1202" s="17" t="s">
        <v>267</v>
      </c>
      <c r="K1202" s="86" t="s">
        <v>423</v>
      </c>
      <c r="L1202" s="86" t="s">
        <v>265</v>
      </c>
      <c r="M1202" s="86" t="s">
        <v>2820</v>
      </c>
      <c r="N1202" s="96"/>
      <c r="O1202" s="91"/>
      <c r="P1202" s="96" t="s">
        <v>33</v>
      </c>
      <c r="Q1202" s="91" t="s">
        <v>33</v>
      </c>
      <c r="R1202" s="96" t="s">
        <v>258</v>
      </c>
      <c r="S1202" s="91" t="s">
        <v>68</v>
      </c>
      <c r="T1202" s="96"/>
      <c r="U1202" s="91"/>
      <c r="V1202" s="96" t="s">
        <v>259</v>
      </c>
      <c r="W1202" s="91"/>
      <c r="X1202" s="17" t="s">
        <v>46</v>
      </c>
      <c r="Y1202" s="283" t="s">
        <v>37</v>
      </c>
      <c r="Z1202" s="17" t="s">
        <v>2670</v>
      </c>
      <c r="AA1202" s="17"/>
    </row>
    <row r="1203" spans="1:27" ht="60" customHeight="1" x14ac:dyDescent="0.2">
      <c r="A1203" s="20" t="s">
        <v>1502</v>
      </c>
      <c r="B1203" s="13" t="s">
        <v>2668</v>
      </c>
      <c r="C1203" s="5" t="s">
        <v>28</v>
      </c>
      <c r="D1203" s="5" t="s">
        <v>1504</v>
      </c>
      <c r="E1203" s="13">
        <v>3</v>
      </c>
      <c r="F1203" s="67" t="s">
        <v>419</v>
      </c>
      <c r="G1203" s="162" t="e">
        <f>------ADDRESS</f>
        <v>#NAME?</v>
      </c>
      <c r="H1203" s="17" t="s">
        <v>269</v>
      </c>
      <c r="I1203" s="17" t="s">
        <v>2821</v>
      </c>
      <c r="J1203" s="17" t="s">
        <v>271</v>
      </c>
      <c r="K1203" s="86" t="s">
        <v>423</v>
      </c>
      <c r="L1203" s="86" t="s">
        <v>272</v>
      </c>
      <c r="M1203" s="86" t="s">
        <v>1953</v>
      </c>
      <c r="N1203" s="96"/>
      <c r="O1203" s="91"/>
      <c r="P1203" s="96" t="s">
        <v>66</v>
      </c>
      <c r="Q1203" s="91" t="s">
        <v>33</v>
      </c>
      <c r="R1203" s="96" t="s">
        <v>244</v>
      </c>
      <c r="S1203" s="91" t="s">
        <v>54</v>
      </c>
      <c r="T1203" s="96"/>
      <c r="U1203" s="91"/>
      <c r="V1203" s="96" t="s">
        <v>273</v>
      </c>
      <c r="W1203" s="91"/>
      <c r="X1203" s="17" t="s">
        <v>46</v>
      </c>
      <c r="Y1203" s="283" t="s">
        <v>37</v>
      </c>
      <c r="Z1203" s="17" t="s">
        <v>2670</v>
      </c>
      <c r="AA1203" s="17" t="s">
        <v>2807</v>
      </c>
    </row>
    <row r="1204" spans="1:27" ht="60" customHeight="1" x14ac:dyDescent="0.2">
      <c r="A1204" s="20" t="s">
        <v>1502</v>
      </c>
      <c r="B1204" s="13" t="s">
        <v>2668</v>
      </c>
      <c r="C1204" s="5" t="s">
        <v>28</v>
      </c>
      <c r="D1204" s="5" t="s">
        <v>1504</v>
      </c>
      <c r="E1204" s="13">
        <v>3</v>
      </c>
      <c r="F1204" s="67" t="s">
        <v>419</v>
      </c>
      <c r="G1204" s="162" t="e">
        <f>------ADDRESS</f>
        <v>#NAME?</v>
      </c>
      <c r="H1204" s="17" t="s">
        <v>276</v>
      </c>
      <c r="I1204" s="17" t="s">
        <v>2822</v>
      </c>
      <c r="J1204" s="17" t="s">
        <v>278</v>
      </c>
      <c r="K1204" s="86" t="s">
        <v>423</v>
      </c>
      <c r="L1204" s="86" t="s">
        <v>276</v>
      </c>
      <c r="M1204" s="86" t="s">
        <v>1955</v>
      </c>
      <c r="N1204" s="96"/>
      <c r="O1204" s="91"/>
      <c r="P1204" s="96" t="s">
        <v>33</v>
      </c>
      <c r="Q1204" s="91" t="s">
        <v>33</v>
      </c>
      <c r="R1204" s="96" t="s">
        <v>68</v>
      </c>
      <c r="S1204" s="91" t="s">
        <v>68</v>
      </c>
      <c r="T1204" s="96"/>
      <c r="U1204" s="91"/>
      <c r="V1204" s="96"/>
      <c r="W1204" s="91"/>
      <c r="X1204" s="17" t="s">
        <v>36</v>
      </c>
      <c r="Y1204" s="283" t="s">
        <v>37</v>
      </c>
      <c r="Z1204" s="17" t="s">
        <v>2670</v>
      </c>
      <c r="AA1204" s="17"/>
    </row>
    <row r="1205" spans="1:27" ht="60" customHeight="1" x14ac:dyDescent="0.2">
      <c r="A1205" s="20" t="s">
        <v>1502</v>
      </c>
      <c r="B1205" s="13" t="s">
        <v>2668</v>
      </c>
      <c r="C1205" s="5" t="s">
        <v>28</v>
      </c>
      <c r="D1205" s="5" t="s">
        <v>1504</v>
      </c>
      <c r="E1205" s="13">
        <v>3</v>
      </c>
      <c r="F1205" s="67" t="s">
        <v>419</v>
      </c>
      <c r="G1205" s="162" t="e">
        <f>------ADDRESS</f>
        <v>#NAME?</v>
      </c>
      <c r="H1205" s="17" t="s">
        <v>279</v>
      </c>
      <c r="I1205" s="17" t="s">
        <v>2823</v>
      </c>
      <c r="J1205" s="17" t="s">
        <v>281</v>
      </c>
      <c r="K1205" s="86" t="s">
        <v>423</v>
      </c>
      <c r="L1205" s="86" t="s">
        <v>282</v>
      </c>
      <c r="M1205" s="86" t="s">
        <v>2824</v>
      </c>
      <c r="N1205" s="96"/>
      <c r="O1205" s="91"/>
      <c r="P1205" s="96" t="s">
        <v>33</v>
      </c>
      <c r="Q1205" s="91" t="s">
        <v>33</v>
      </c>
      <c r="R1205" s="96" t="s">
        <v>94</v>
      </c>
      <c r="S1205" s="91" t="s">
        <v>94</v>
      </c>
      <c r="T1205" s="96" t="s">
        <v>95</v>
      </c>
      <c r="U1205" s="91" t="s">
        <v>95</v>
      </c>
      <c r="V1205" s="96"/>
      <c r="W1205" s="91"/>
      <c r="X1205" s="17" t="s">
        <v>36</v>
      </c>
      <c r="Y1205" s="283" t="s">
        <v>37</v>
      </c>
      <c r="Z1205" s="17" t="s">
        <v>2670</v>
      </c>
      <c r="AA1205" s="17"/>
    </row>
    <row r="1206" spans="1:27" ht="60" customHeight="1" x14ac:dyDescent="0.2">
      <c r="A1206" s="20" t="s">
        <v>1502</v>
      </c>
      <c r="B1206" s="13" t="s">
        <v>2668</v>
      </c>
      <c r="C1206" s="5" t="s">
        <v>2825</v>
      </c>
      <c r="D1206" s="5" t="s">
        <v>1504</v>
      </c>
      <c r="E1206" s="13">
        <v>2</v>
      </c>
      <c r="F1206" s="67" t="s">
        <v>440</v>
      </c>
      <c r="G1206" s="172" t="e">
        <f>---ADDITIONAL SUPPLY CHAIN ACTOR</f>
        <v>#NAME?</v>
      </c>
      <c r="H1206" s="17"/>
      <c r="I1206" s="17" t="s">
        <v>2826</v>
      </c>
      <c r="J1206" s="17" t="s">
        <v>443</v>
      </c>
      <c r="K1206" s="86" t="s">
        <v>1128</v>
      </c>
      <c r="L1206" s="86" t="s">
        <v>1128</v>
      </c>
      <c r="M1206" s="86" t="s">
        <v>1128</v>
      </c>
      <c r="N1206" s="96" t="s">
        <v>444</v>
      </c>
      <c r="O1206" s="91"/>
      <c r="P1206" s="96" t="s">
        <v>66</v>
      </c>
      <c r="Q1206" s="91"/>
      <c r="R1206" s="96"/>
      <c r="S1206" s="91"/>
      <c r="T1206" s="96"/>
      <c r="U1206" s="91"/>
      <c r="V1206" s="96" t="s">
        <v>445</v>
      </c>
      <c r="W1206" s="91"/>
      <c r="X1206" s="17" t="s">
        <v>115</v>
      </c>
      <c r="Y1206" s="283" t="s">
        <v>435</v>
      </c>
      <c r="Z1206" s="17" t="s">
        <v>2670</v>
      </c>
      <c r="AA1206" s="17" t="s">
        <v>2827</v>
      </c>
    </row>
    <row r="1207" spans="1:27" ht="60" customHeight="1" x14ac:dyDescent="0.2">
      <c r="A1207" s="20" t="s">
        <v>1502</v>
      </c>
      <c r="B1207" s="13" t="s">
        <v>2668</v>
      </c>
      <c r="C1207" s="5" t="s">
        <v>2825</v>
      </c>
      <c r="D1207" s="5" t="s">
        <v>1504</v>
      </c>
      <c r="E1207" s="13">
        <v>2</v>
      </c>
      <c r="F1207" s="67" t="s">
        <v>205</v>
      </c>
      <c r="G1207" s="162" t="e">
        <f>---ADDITIONAL SUPPLY CHAIN ACTOR</f>
        <v>#NAME?</v>
      </c>
      <c r="H1207" s="17" t="s">
        <v>206</v>
      </c>
      <c r="I1207" s="17" t="s">
        <v>2828</v>
      </c>
      <c r="J1207" s="17" t="s">
        <v>449</v>
      </c>
      <c r="K1207" s="86" t="s">
        <v>1128</v>
      </c>
      <c r="L1207" s="86" t="s">
        <v>1128</v>
      </c>
      <c r="M1207" s="86" t="s">
        <v>1128</v>
      </c>
      <c r="N1207" s="96"/>
      <c r="O1207" s="91"/>
      <c r="P1207" s="96" t="s">
        <v>33</v>
      </c>
      <c r="Q1207" s="91"/>
      <c r="R1207" s="96" t="s">
        <v>146</v>
      </c>
      <c r="S1207" s="91"/>
      <c r="T1207" s="96"/>
      <c r="U1207" s="91"/>
      <c r="V1207" s="96" t="s">
        <v>209</v>
      </c>
      <c r="W1207" s="91"/>
      <c r="X1207" s="17" t="s">
        <v>115</v>
      </c>
      <c r="Y1207" s="283" t="s">
        <v>2755</v>
      </c>
      <c r="Z1207" s="17" t="s">
        <v>2670</v>
      </c>
      <c r="AA1207" s="17" t="s">
        <v>2829</v>
      </c>
    </row>
    <row r="1208" spans="1:27" ht="60" customHeight="1" x14ac:dyDescent="0.2">
      <c r="A1208" s="20" t="s">
        <v>1502</v>
      </c>
      <c r="B1208" s="13" t="s">
        <v>2668</v>
      </c>
      <c r="C1208" s="5" t="s">
        <v>2825</v>
      </c>
      <c r="D1208" s="5" t="s">
        <v>1504</v>
      </c>
      <c r="E1208" s="13">
        <v>2</v>
      </c>
      <c r="F1208" s="67" t="s">
        <v>440</v>
      </c>
      <c r="G1208" s="162" t="e">
        <f>---ADDITIONAL SUPPLY CHAIN ACTOR</f>
        <v>#NAME?</v>
      </c>
      <c r="H1208" s="17" t="s">
        <v>450</v>
      </c>
      <c r="I1208" s="17" t="s">
        <v>2830</v>
      </c>
      <c r="J1208" s="17" t="s">
        <v>452</v>
      </c>
      <c r="K1208" s="86" t="s">
        <v>1128</v>
      </c>
      <c r="L1208" s="86" t="s">
        <v>1128</v>
      </c>
      <c r="M1208" s="86" t="s">
        <v>1128</v>
      </c>
      <c r="N1208" s="96"/>
      <c r="O1208" s="91"/>
      <c r="P1208" s="96" t="s">
        <v>33</v>
      </c>
      <c r="Q1208" s="91"/>
      <c r="R1208" s="96" t="s">
        <v>453</v>
      </c>
      <c r="S1208" s="91"/>
      <c r="T1208" s="96" t="s">
        <v>454</v>
      </c>
      <c r="U1208" s="91"/>
      <c r="V1208" s="96"/>
      <c r="W1208" s="91"/>
      <c r="X1208" s="17" t="s">
        <v>115</v>
      </c>
      <c r="Y1208" s="283" t="s">
        <v>391</v>
      </c>
      <c r="Z1208" s="17" t="s">
        <v>2670</v>
      </c>
      <c r="AA1208" s="17" t="s">
        <v>455</v>
      </c>
    </row>
    <row r="1209" spans="1:27" ht="60" customHeight="1" x14ac:dyDescent="0.2">
      <c r="A1209" s="20" t="s">
        <v>1502</v>
      </c>
      <c r="B1209" s="13" t="s">
        <v>2668</v>
      </c>
      <c r="C1209" s="5" t="s">
        <v>2825</v>
      </c>
      <c r="D1209" s="5" t="s">
        <v>1504</v>
      </c>
      <c r="E1209" s="13">
        <v>2</v>
      </c>
      <c r="F1209" s="67" t="s">
        <v>440</v>
      </c>
      <c r="G1209" s="162" t="e">
        <f>---ADDITIONAL SUPPLY CHAIN ACTOR</f>
        <v>#NAME?</v>
      </c>
      <c r="H1209" s="17" t="s">
        <v>240</v>
      </c>
      <c r="I1209" s="17" t="s">
        <v>2831</v>
      </c>
      <c r="J1209" s="17" t="s">
        <v>457</v>
      </c>
      <c r="K1209" s="86" t="s">
        <v>1128</v>
      </c>
      <c r="L1209" s="86" t="s">
        <v>1128</v>
      </c>
      <c r="M1209" s="86" t="s">
        <v>1128</v>
      </c>
      <c r="N1209" s="96"/>
      <c r="O1209" s="91"/>
      <c r="P1209" s="96" t="s">
        <v>33</v>
      </c>
      <c r="Q1209" s="91"/>
      <c r="R1209" s="96" t="s">
        <v>244</v>
      </c>
      <c r="S1209" s="91"/>
      <c r="T1209" s="96"/>
      <c r="U1209" s="91"/>
      <c r="V1209" s="96" t="s">
        <v>380</v>
      </c>
      <c r="W1209" s="91"/>
      <c r="X1209" s="17" t="s">
        <v>115</v>
      </c>
      <c r="Y1209" s="283" t="s">
        <v>391</v>
      </c>
      <c r="Z1209" s="17" t="s">
        <v>2670</v>
      </c>
      <c r="AA1209" s="17" t="s">
        <v>773</v>
      </c>
    </row>
    <row r="1210" spans="1:27" ht="60" customHeight="1" x14ac:dyDescent="0.2">
      <c r="A1210" s="20" t="s">
        <v>1502</v>
      </c>
      <c r="B1210" s="13" t="s">
        <v>2668</v>
      </c>
      <c r="C1210" s="5" t="s">
        <v>2825</v>
      </c>
      <c r="D1210" s="5" t="s">
        <v>1504</v>
      </c>
      <c r="E1210" s="13">
        <v>2</v>
      </c>
      <c r="F1210" s="67" t="s">
        <v>1848</v>
      </c>
      <c r="G1210" s="172" t="e">
        <f>---TRANSPORT EQUIPMENT</f>
        <v>#NAME?</v>
      </c>
      <c r="H1210" s="17"/>
      <c r="I1210" s="17" t="s">
        <v>2832</v>
      </c>
      <c r="J1210" s="17" t="s">
        <v>461</v>
      </c>
      <c r="K1210" s="86" t="s">
        <v>462</v>
      </c>
      <c r="L1210" s="86"/>
      <c r="M1210" s="86" t="s">
        <v>2833</v>
      </c>
      <c r="N1210" s="96" t="s">
        <v>463</v>
      </c>
      <c r="O1210" s="91" t="s">
        <v>444</v>
      </c>
      <c r="P1210" s="96" t="s">
        <v>66</v>
      </c>
      <c r="Q1210" s="91" t="s">
        <v>66</v>
      </c>
      <c r="R1210" s="96"/>
      <c r="S1210" s="91"/>
      <c r="T1210" s="96"/>
      <c r="U1210" s="91"/>
      <c r="V1210" s="96" t="s">
        <v>464</v>
      </c>
      <c r="W1210" s="91" t="s">
        <v>465</v>
      </c>
      <c r="X1210" s="17" t="s">
        <v>115</v>
      </c>
      <c r="Y1210" s="283" t="s">
        <v>519</v>
      </c>
      <c r="Z1210" s="17" t="s">
        <v>2670</v>
      </c>
      <c r="AA1210" s="17" t="s">
        <v>2834</v>
      </c>
    </row>
    <row r="1211" spans="1:27" ht="60" customHeight="1" x14ac:dyDescent="0.2">
      <c r="A1211" s="20" t="s">
        <v>1502</v>
      </c>
      <c r="B1211" s="13" t="s">
        <v>2668</v>
      </c>
      <c r="C1211" s="5" t="s">
        <v>2825</v>
      </c>
      <c r="D1211" s="5" t="s">
        <v>1504</v>
      </c>
      <c r="E1211" s="13">
        <v>2</v>
      </c>
      <c r="F1211" s="67" t="s">
        <v>205</v>
      </c>
      <c r="G1211" s="162" t="e">
        <f>---TRANSPORT EQUIPMENT</f>
        <v>#NAME?</v>
      </c>
      <c r="H1211" s="17" t="s">
        <v>206</v>
      </c>
      <c r="I1211" s="17" t="s">
        <v>2835</v>
      </c>
      <c r="J1211" s="17" t="s">
        <v>468</v>
      </c>
      <c r="K1211" s="86" t="s">
        <v>1128</v>
      </c>
      <c r="L1211" s="86" t="s">
        <v>1128</v>
      </c>
      <c r="M1211" s="86" t="s">
        <v>1128</v>
      </c>
      <c r="N1211" s="96"/>
      <c r="O1211" s="91"/>
      <c r="P1211" s="96" t="s">
        <v>33</v>
      </c>
      <c r="Q1211" s="91"/>
      <c r="R1211" s="96" t="s">
        <v>146</v>
      </c>
      <c r="S1211" s="91"/>
      <c r="T1211" s="96"/>
      <c r="U1211" s="91"/>
      <c r="V1211" s="96" t="s">
        <v>209</v>
      </c>
      <c r="W1211" s="91"/>
      <c r="X1211" s="17" t="s">
        <v>115</v>
      </c>
      <c r="Y1211" s="283" t="s">
        <v>2755</v>
      </c>
      <c r="Z1211" s="17" t="s">
        <v>2670</v>
      </c>
      <c r="AA1211" s="17" t="s">
        <v>1628</v>
      </c>
    </row>
    <row r="1212" spans="1:27" ht="60" customHeight="1" x14ac:dyDescent="0.2">
      <c r="A1212" s="20" t="s">
        <v>1502</v>
      </c>
      <c r="B1212" s="13" t="s">
        <v>2668</v>
      </c>
      <c r="C1212" s="5" t="s">
        <v>2825</v>
      </c>
      <c r="D1212" s="5" t="s">
        <v>1504</v>
      </c>
      <c r="E1212" s="13">
        <v>2</v>
      </c>
      <c r="F1212" s="67" t="s">
        <v>469</v>
      </c>
      <c r="G1212" s="162" t="e">
        <f>---TRANSPORT EQUIPMENT</f>
        <v>#NAME?</v>
      </c>
      <c r="H1212" s="17" t="s">
        <v>470</v>
      </c>
      <c r="I1212" s="17" t="s">
        <v>2836</v>
      </c>
      <c r="J1212" s="17" t="s">
        <v>472</v>
      </c>
      <c r="K1212" s="86" t="s">
        <v>462</v>
      </c>
      <c r="L1212" s="86" t="s">
        <v>473</v>
      </c>
      <c r="M1212" s="86" t="s">
        <v>1965</v>
      </c>
      <c r="N1212" s="96"/>
      <c r="O1212" s="91"/>
      <c r="P1212" s="96" t="s">
        <v>66</v>
      </c>
      <c r="Q1212" s="91" t="s">
        <v>33</v>
      </c>
      <c r="R1212" s="96" t="s">
        <v>244</v>
      </c>
      <c r="S1212" s="91" t="s">
        <v>244</v>
      </c>
      <c r="T1212" s="96"/>
      <c r="U1212" s="91"/>
      <c r="V1212" s="96" t="s">
        <v>475</v>
      </c>
      <c r="W1212" s="91"/>
      <c r="X1212" s="17" t="s">
        <v>36</v>
      </c>
      <c r="Y1212" s="283" t="s">
        <v>37</v>
      </c>
      <c r="Z1212" s="17" t="s">
        <v>2670</v>
      </c>
      <c r="AA1212" s="17" t="s">
        <v>2837</v>
      </c>
    </row>
    <row r="1213" spans="1:27" ht="60" customHeight="1" x14ac:dyDescent="0.2">
      <c r="A1213" s="20" t="s">
        <v>1502</v>
      </c>
      <c r="B1213" s="13" t="s">
        <v>2668</v>
      </c>
      <c r="C1213" s="5" t="s">
        <v>2825</v>
      </c>
      <c r="D1213" s="5" t="s">
        <v>1504</v>
      </c>
      <c r="E1213" s="13">
        <v>2</v>
      </c>
      <c r="F1213" s="67" t="s">
        <v>477</v>
      </c>
      <c r="G1213" s="162" t="e">
        <f>---TRANSPORT EQUIPMENT</f>
        <v>#NAME?</v>
      </c>
      <c r="H1213" s="17" t="s">
        <v>478</v>
      </c>
      <c r="I1213" s="17" t="s">
        <v>2838</v>
      </c>
      <c r="J1213" s="17" t="s">
        <v>480</v>
      </c>
      <c r="K1213" s="86" t="s">
        <v>481</v>
      </c>
      <c r="L1213" s="86" t="s">
        <v>482</v>
      </c>
      <c r="M1213" s="86" t="s">
        <v>1967</v>
      </c>
      <c r="N1213" s="96"/>
      <c r="O1213" s="91"/>
      <c r="P1213" s="96" t="s">
        <v>33</v>
      </c>
      <c r="Q1213" s="91" t="s">
        <v>33</v>
      </c>
      <c r="R1213" s="96" t="s">
        <v>483</v>
      </c>
      <c r="S1213" s="91" t="s">
        <v>483</v>
      </c>
      <c r="T1213" s="96"/>
      <c r="U1213" s="91"/>
      <c r="V1213" s="96" t="s">
        <v>484</v>
      </c>
      <c r="W1213" s="91"/>
      <c r="X1213" s="17" t="s">
        <v>36</v>
      </c>
      <c r="Y1213" s="283" t="s">
        <v>37</v>
      </c>
      <c r="Z1213" s="17" t="s">
        <v>2670</v>
      </c>
      <c r="AA1213" s="17" t="s">
        <v>2839</v>
      </c>
    </row>
    <row r="1214" spans="1:27" ht="60" customHeight="1" x14ac:dyDescent="0.2">
      <c r="A1214" s="20" t="s">
        <v>1502</v>
      </c>
      <c r="B1214" s="13" t="s">
        <v>2668</v>
      </c>
      <c r="C1214" s="5" t="s">
        <v>2825</v>
      </c>
      <c r="D1214" s="5" t="s">
        <v>1504</v>
      </c>
      <c r="E1214" s="13">
        <v>3</v>
      </c>
      <c r="F1214" s="67"/>
      <c r="G1214" s="172" t="e">
        <f>------SEAL</f>
        <v>#NAME?</v>
      </c>
      <c r="H1214" s="17"/>
      <c r="I1214" s="17" t="s">
        <v>2840</v>
      </c>
      <c r="J1214" s="17" t="s">
        <v>488</v>
      </c>
      <c r="K1214" s="86" t="s">
        <v>489</v>
      </c>
      <c r="L1214" s="86"/>
      <c r="M1214" s="86" t="s">
        <v>2841</v>
      </c>
      <c r="N1214" s="96" t="s">
        <v>444</v>
      </c>
      <c r="O1214" s="91" t="s">
        <v>463</v>
      </c>
      <c r="P1214" s="96" t="s">
        <v>66</v>
      </c>
      <c r="Q1214" s="91" t="s">
        <v>33</v>
      </c>
      <c r="R1214" s="96"/>
      <c r="S1214" s="91"/>
      <c r="T1214" s="96"/>
      <c r="U1214" s="91"/>
      <c r="V1214" s="96" t="s">
        <v>490</v>
      </c>
      <c r="W1214" s="91"/>
      <c r="X1214" s="17" t="s">
        <v>491</v>
      </c>
      <c r="Y1214" s="17" t="s">
        <v>492</v>
      </c>
      <c r="Z1214" s="17" t="s">
        <v>2670</v>
      </c>
      <c r="AA1214" s="17" t="s">
        <v>493</v>
      </c>
    </row>
    <row r="1215" spans="1:27" ht="60" customHeight="1" x14ac:dyDescent="0.2">
      <c r="A1215" s="20" t="s">
        <v>1502</v>
      </c>
      <c r="B1215" s="13" t="s">
        <v>2668</v>
      </c>
      <c r="C1215" s="5" t="s">
        <v>2825</v>
      </c>
      <c r="D1215" s="5" t="s">
        <v>1504</v>
      </c>
      <c r="E1215" s="13">
        <v>3</v>
      </c>
      <c r="F1215" s="67" t="s">
        <v>205</v>
      </c>
      <c r="G1215" s="162" t="e">
        <f>------SEAL</f>
        <v>#NAME?</v>
      </c>
      <c r="H1215" s="17" t="s">
        <v>206</v>
      </c>
      <c r="I1215" s="17" t="s">
        <v>2842</v>
      </c>
      <c r="J1215" s="17" t="s">
        <v>495</v>
      </c>
      <c r="K1215" s="86" t="s">
        <v>1128</v>
      </c>
      <c r="L1215" s="86" t="s">
        <v>1128</v>
      </c>
      <c r="M1215" s="86" t="s">
        <v>1128</v>
      </c>
      <c r="N1215" s="96"/>
      <c r="O1215" s="91"/>
      <c r="P1215" s="96" t="s">
        <v>33</v>
      </c>
      <c r="Q1215" s="91"/>
      <c r="R1215" s="96" t="s">
        <v>146</v>
      </c>
      <c r="S1215" s="91"/>
      <c r="T1215" s="96"/>
      <c r="U1215" s="91"/>
      <c r="V1215" s="96" t="s">
        <v>209</v>
      </c>
      <c r="W1215" s="91"/>
      <c r="X1215" s="17" t="s">
        <v>115</v>
      </c>
      <c r="Y1215" s="283" t="s">
        <v>2755</v>
      </c>
      <c r="Z1215" s="17" t="s">
        <v>2670</v>
      </c>
      <c r="AA1215" s="17" t="s">
        <v>1628</v>
      </c>
    </row>
    <row r="1216" spans="1:27" ht="60" customHeight="1" x14ac:dyDescent="0.2">
      <c r="A1216" s="20" t="s">
        <v>1502</v>
      </c>
      <c r="B1216" s="13" t="s">
        <v>2668</v>
      </c>
      <c r="C1216" s="5" t="s">
        <v>2825</v>
      </c>
      <c r="D1216" s="5" t="s">
        <v>1504</v>
      </c>
      <c r="E1216" s="13">
        <v>3</v>
      </c>
      <c r="F1216" s="67" t="s">
        <v>477</v>
      </c>
      <c r="G1216" s="162" t="e">
        <f>------SEAL</f>
        <v>#NAME?</v>
      </c>
      <c r="H1216" s="17" t="s">
        <v>393</v>
      </c>
      <c r="I1216" s="17" t="s">
        <v>2843</v>
      </c>
      <c r="J1216" s="17" t="s">
        <v>497</v>
      </c>
      <c r="K1216" s="86" t="s">
        <v>489</v>
      </c>
      <c r="L1216" s="86" t="s">
        <v>498</v>
      </c>
      <c r="M1216" s="86" t="s">
        <v>1971</v>
      </c>
      <c r="N1216" s="96"/>
      <c r="O1216" s="91"/>
      <c r="P1216" s="96" t="s">
        <v>33</v>
      </c>
      <c r="Q1216" s="91" t="s">
        <v>33</v>
      </c>
      <c r="R1216" s="96" t="s">
        <v>499</v>
      </c>
      <c r="S1216" s="91" t="s">
        <v>499</v>
      </c>
      <c r="T1216" s="96"/>
      <c r="U1216" s="91"/>
      <c r="V1216" s="96" t="s">
        <v>81</v>
      </c>
      <c r="W1216" s="91"/>
      <c r="X1216" s="17" t="s">
        <v>36</v>
      </c>
      <c r="Y1216" s="283" t="s">
        <v>37</v>
      </c>
      <c r="Z1216" s="17" t="s">
        <v>2670</v>
      </c>
      <c r="AA1216" s="17" t="s">
        <v>2844</v>
      </c>
    </row>
    <row r="1217" spans="1:27" ht="60" customHeight="1" x14ac:dyDescent="0.2">
      <c r="A1217" s="20" t="s">
        <v>1502</v>
      </c>
      <c r="B1217" s="13" t="s">
        <v>2668</v>
      </c>
      <c r="C1217" s="5" t="s">
        <v>2825</v>
      </c>
      <c r="D1217" s="5" t="s">
        <v>1504</v>
      </c>
      <c r="E1217" s="13">
        <v>3</v>
      </c>
      <c r="F1217" s="67" t="s">
        <v>171</v>
      </c>
      <c r="G1217" s="172" t="e">
        <f>------GOODS REFERENCE</f>
        <v>#NAME?</v>
      </c>
      <c r="H1217" s="17"/>
      <c r="I1217" s="17" t="s">
        <v>2845</v>
      </c>
      <c r="J1217" s="17" t="s">
        <v>503</v>
      </c>
      <c r="K1217" s="86" t="s">
        <v>1128</v>
      </c>
      <c r="L1217" s="86" t="s">
        <v>1128</v>
      </c>
      <c r="M1217" s="86" t="s">
        <v>1128</v>
      </c>
      <c r="N1217" s="96" t="s">
        <v>463</v>
      </c>
      <c r="O1217" s="91"/>
      <c r="P1217" s="96" t="s">
        <v>66</v>
      </c>
      <c r="Q1217" s="91"/>
      <c r="R1217" s="96"/>
      <c r="S1217" s="91"/>
      <c r="T1217" s="96"/>
      <c r="U1217" s="91"/>
      <c r="V1217" s="96" t="s">
        <v>504</v>
      </c>
      <c r="W1217" s="91"/>
      <c r="X1217" s="17" t="s">
        <v>115</v>
      </c>
      <c r="Y1217" s="283" t="s">
        <v>2846</v>
      </c>
      <c r="Z1217" s="17" t="s">
        <v>2670</v>
      </c>
      <c r="AA1217" s="17" t="s">
        <v>2393</v>
      </c>
    </row>
    <row r="1218" spans="1:27" ht="60" customHeight="1" x14ac:dyDescent="0.2">
      <c r="A1218" s="20" t="s">
        <v>1502</v>
      </c>
      <c r="B1218" s="13" t="s">
        <v>2668</v>
      </c>
      <c r="C1218" s="5" t="s">
        <v>2825</v>
      </c>
      <c r="D1218" s="5" t="s">
        <v>1504</v>
      </c>
      <c r="E1218" s="13">
        <v>3</v>
      </c>
      <c r="F1218" s="67" t="s">
        <v>171</v>
      </c>
      <c r="G1218" s="162" t="e">
        <f>------GOODS REFERENCE</f>
        <v>#NAME?</v>
      </c>
      <c r="H1218" s="17" t="s">
        <v>206</v>
      </c>
      <c r="I1218" s="17" t="s">
        <v>2847</v>
      </c>
      <c r="J1218" s="17" t="s">
        <v>508</v>
      </c>
      <c r="K1218" s="86" t="s">
        <v>1128</v>
      </c>
      <c r="L1218" s="86" t="s">
        <v>1128</v>
      </c>
      <c r="M1218" s="86" t="s">
        <v>1128</v>
      </c>
      <c r="N1218" s="96"/>
      <c r="O1218" s="91"/>
      <c r="P1218" s="96" t="s">
        <v>33</v>
      </c>
      <c r="Q1218" s="91"/>
      <c r="R1218" s="96" t="s">
        <v>146</v>
      </c>
      <c r="S1218" s="91"/>
      <c r="T1218" s="96"/>
      <c r="U1218" s="91"/>
      <c r="V1218" s="96" t="s">
        <v>209</v>
      </c>
      <c r="W1218" s="91"/>
      <c r="X1218" s="17" t="s">
        <v>115</v>
      </c>
      <c r="Y1218" s="283" t="s">
        <v>2755</v>
      </c>
      <c r="Z1218" s="17" t="s">
        <v>2670</v>
      </c>
      <c r="AA1218" s="17" t="s">
        <v>1628</v>
      </c>
    </row>
    <row r="1219" spans="1:27" ht="60" customHeight="1" x14ac:dyDescent="0.2">
      <c r="A1219" s="20" t="s">
        <v>1502</v>
      </c>
      <c r="B1219" s="13" t="s">
        <v>2668</v>
      </c>
      <c r="C1219" s="5" t="s">
        <v>2825</v>
      </c>
      <c r="D1219" s="5" t="s">
        <v>1504</v>
      </c>
      <c r="E1219" s="13">
        <v>3</v>
      </c>
      <c r="F1219" s="67" t="s">
        <v>171</v>
      </c>
      <c r="G1219" s="162" t="e">
        <f>------GOODS REFERENCE</f>
        <v>#NAME?</v>
      </c>
      <c r="H1219" s="17" t="s">
        <v>509</v>
      </c>
      <c r="I1219" s="17" t="s">
        <v>2848</v>
      </c>
      <c r="J1219" s="17" t="s">
        <v>511</v>
      </c>
      <c r="K1219" s="86" t="s">
        <v>821</v>
      </c>
      <c r="L1219" s="86" t="s">
        <v>325</v>
      </c>
      <c r="M1219" s="86"/>
      <c r="N1219" s="96"/>
      <c r="O1219" s="91"/>
      <c r="P1219" s="96" t="s">
        <v>33</v>
      </c>
      <c r="Q1219" s="91"/>
      <c r="R1219" s="96" t="s">
        <v>146</v>
      </c>
      <c r="S1219" s="91"/>
      <c r="T1219" s="96"/>
      <c r="U1219" s="91"/>
      <c r="V1219" s="96" t="s">
        <v>512</v>
      </c>
      <c r="W1219" s="91"/>
      <c r="X1219" s="17" t="s">
        <v>115</v>
      </c>
      <c r="Y1219" s="283" t="s">
        <v>505</v>
      </c>
      <c r="Z1219" s="17" t="s">
        <v>2670</v>
      </c>
      <c r="AA1219" s="17"/>
    </row>
    <row r="1220" spans="1:27" ht="60" customHeight="1" x14ac:dyDescent="0.2">
      <c r="A1220" s="20" t="s">
        <v>1502</v>
      </c>
      <c r="B1220" s="13" t="s">
        <v>2668</v>
      </c>
      <c r="C1220" s="5" t="s">
        <v>2825</v>
      </c>
      <c r="D1220" s="5" t="s">
        <v>1504</v>
      </c>
      <c r="E1220" s="13">
        <v>2</v>
      </c>
      <c r="F1220" s="67" t="s">
        <v>2397</v>
      </c>
      <c r="G1220" s="172" t="e">
        <f>---LOCATION OF GOODS</f>
        <v>#NAME?</v>
      </c>
      <c r="H1220" s="17"/>
      <c r="I1220" s="17" t="s">
        <v>2849</v>
      </c>
      <c r="J1220" s="17" t="s">
        <v>1644</v>
      </c>
      <c r="K1220" s="86" t="s">
        <v>1128</v>
      </c>
      <c r="L1220" s="86" t="s">
        <v>1128</v>
      </c>
      <c r="M1220" s="86" t="s">
        <v>1128</v>
      </c>
      <c r="N1220" s="96" t="s">
        <v>32</v>
      </c>
      <c r="O1220" s="91"/>
      <c r="P1220" s="96" t="s">
        <v>66</v>
      </c>
      <c r="Q1220" s="91"/>
      <c r="R1220" s="96"/>
      <c r="S1220" s="91"/>
      <c r="T1220" s="96"/>
      <c r="U1220" s="91"/>
      <c r="V1220" s="96" t="s">
        <v>2850</v>
      </c>
      <c r="W1220" s="91"/>
      <c r="X1220" s="17" t="s">
        <v>115</v>
      </c>
      <c r="Y1220" s="283" t="s">
        <v>2776</v>
      </c>
      <c r="Z1220" s="17" t="s">
        <v>2670</v>
      </c>
      <c r="AA1220" s="17" t="s">
        <v>2851</v>
      </c>
    </row>
    <row r="1221" spans="1:27" ht="60" customHeight="1" x14ac:dyDescent="0.2">
      <c r="A1221" s="20" t="s">
        <v>1502</v>
      </c>
      <c r="B1221" s="13" t="s">
        <v>2668</v>
      </c>
      <c r="C1221" s="5" t="s">
        <v>2825</v>
      </c>
      <c r="D1221" s="5" t="s">
        <v>1504</v>
      </c>
      <c r="E1221" s="13">
        <v>2</v>
      </c>
      <c r="F1221" s="67" t="s">
        <v>2397</v>
      </c>
      <c r="G1221" s="162" t="e">
        <f>---LOCATION OF GOODS</f>
        <v>#NAME?</v>
      </c>
      <c r="H1221" s="17" t="s">
        <v>1646</v>
      </c>
      <c r="I1221" s="17" t="s">
        <v>2852</v>
      </c>
      <c r="J1221" s="17" t="s">
        <v>1648</v>
      </c>
      <c r="K1221" s="86"/>
      <c r="L1221" s="86"/>
      <c r="M1221" s="86"/>
      <c r="N1221" s="96"/>
      <c r="O1221" s="91"/>
      <c r="P1221" s="96" t="s">
        <v>33</v>
      </c>
      <c r="Q1221" s="91" t="s">
        <v>66</v>
      </c>
      <c r="R1221" s="96" t="s">
        <v>134</v>
      </c>
      <c r="S1221" s="91" t="s">
        <v>244</v>
      </c>
      <c r="T1221" s="96" t="s">
        <v>1650</v>
      </c>
      <c r="U1221" s="91"/>
      <c r="V1221" s="96"/>
      <c r="W1221" s="91" t="s">
        <v>2403</v>
      </c>
      <c r="X1221" s="17" t="s">
        <v>115</v>
      </c>
      <c r="Y1221" s="283" t="s">
        <v>2853</v>
      </c>
      <c r="Z1221" s="17" t="s">
        <v>2670</v>
      </c>
      <c r="AA1221" s="17" t="s">
        <v>2854</v>
      </c>
    </row>
    <row r="1222" spans="1:27" ht="60" customHeight="1" x14ac:dyDescent="0.2">
      <c r="A1222" s="20" t="s">
        <v>1502</v>
      </c>
      <c r="B1222" s="13" t="s">
        <v>2668</v>
      </c>
      <c r="C1222" s="5" t="s">
        <v>2825</v>
      </c>
      <c r="D1222" s="5" t="s">
        <v>1504</v>
      </c>
      <c r="E1222" s="13">
        <v>2</v>
      </c>
      <c r="F1222" s="67" t="s">
        <v>2397</v>
      </c>
      <c r="G1222" s="202" t="e">
        <f>---LOCATION OF GOODS</f>
        <v>#NAME?</v>
      </c>
      <c r="H1222" s="61" t="s">
        <v>1315</v>
      </c>
      <c r="I1222" s="17" t="s">
        <v>2855</v>
      </c>
      <c r="J1222" s="17" t="s">
        <v>1653</v>
      </c>
      <c r="K1222" s="86" t="s">
        <v>1128</v>
      </c>
      <c r="L1222" s="86" t="s">
        <v>1128</v>
      </c>
      <c r="M1222" s="86" t="s">
        <v>1128</v>
      </c>
      <c r="N1222" s="96"/>
      <c r="O1222" s="91"/>
      <c r="P1222" s="19" t="s">
        <v>33</v>
      </c>
      <c r="Q1222" s="91"/>
      <c r="R1222" s="96" t="s">
        <v>134</v>
      </c>
      <c r="S1222" s="91"/>
      <c r="T1222" s="200" t="s">
        <v>1654</v>
      </c>
      <c r="U1222" s="91"/>
      <c r="V1222" s="96"/>
      <c r="W1222" s="91"/>
      <c r="X1222" s="17" t="s">
        <v>115</v>
      </c>
      <c r="Y1222" s="17" t="s">
        <v>1319</v>
      </c>
      <c r="Z1222" s="17" t="s">
        <v>2670</v>
      </c>
      <c r="AA1222" s="17" t="s">
        <v>2856</v>
      </c>
    </row>
    <row r="1223" spans="1:27" ht="60" customHeight="1" x14ac:dyDescent="0.2">
      <c r="A1223" s="20" t="s">
        <v>1502</v>
      </c>
      <c r="B1223" s="13" t="s">
        <v>2668</v>
      </c>
      <c r="C1223" s="5" t="s">
        <v>2825</v>
      </c>
      <c r="D1223" s="5" t="s">
        <v>1504</v>
      </c>
      <c r="E1223" s="13">
        <v>2</v>
      </c>
      <c r="F1223" s="67" t="s">
        <v>2397</v>
      </c>
      <c r="G1223" s="162" t="e">
        <f>---LOCATION OF GOODS</f>
        <v>#NAME?</v>
      </c>
      <c r="H1223" s="17" t="s">
        <v>1655</v>
      </c>
      <c r="I1223" s="17" t="s">
        <v>2857</v>
      </c>
      <c r="J1223" s="17" t="s">
        <v>1657</v>
      </c>
      <c r="K1223" s="86" t="s">
        <v>2406</v>
      </c>
      <c r="L1223" s="86" t="s">
        <v>2407</v>
      </c>
      <c r="M1223" s="86" t="s">
        <v>2858</v>
      </c>
      <c r="N1223" s="96"/>
      <c r="O1223" s="91"/>
      <c r="P1223" s="96" t="s">
        <v>66</v>
      </c>
      <c r="Q1223" s="91"/>
      <c r="R1223" s="96" t="s">
        <v>68</v>
      </c>
      <c r="S1223" s="91"/>
      <c r="T1223" s="96"/>
      <c r="U1223" s="91"/>
      <c r="V1223" s="96" t="s">
        <v>1658</v>
      </c>
      <c r="W1223" s="91"/>
      <c r="X1223" s="17" t="s">
        <v>115</v>
      </c>
      <c r="Y1223" s="283" t="s">
        <v>2859</v>
      </c>
      <c r="Z1223" s="17" t="s">
        <v>2670</v>
      </c>
      <c r="AA1223" s="17" t="s">
        <v>2408</v>
      </c>
    </row>
    <row r="1224" spans="1:27" ht="60" customHeight="1" x14ac:dyDescent="0.2">
      <c r="A1224" s="20" t="s">
        <v>1502</v>
      </c>
      <c r="B1224" s="13" t="s">
        <v>2668</v>
      </c>
      <c r="C1224" s="5" t="s">
        <v>2825</v>
      </c>
      <c r="D1224" s="5" t="s">
        <v>1504</v>
      </c>
      <c r="E1224" s="13">
        <v>2</v>
      </c>
      <c r="F1224" s="67" t="s">
        <v>2397</v>
      </c>
      <c r="G1224" s="162" t="e">
        <f>---LOCATION OF GOODS</f>
        <v>#NAME?</v>
      </c>
      <c r="H1224" s="17" t="s">
        <v>1659</v>
      </c>
      <c r="I1224" s="17" t="s">
        <v>2860</v>
      </c>
      <c r="J1224" s="17" t="s">
        <v>1661</v>
      </c>
      <c r="K1224" s="86" t="s">
        <v>1128</v>
      </c>
      <c r="L1224" s="86" t="s">
        <v>1128</v>
      </c>
      <c r="M1224" s="86" t="s">
        <v>1128</v>
      </c>
      <c r="N1224" s="96"/>
      <c r="O1224" s="91"/>
      <c r="P1224" s="96" t="s">
        <v>66</v>
      </c>
      <c r="Q1224" s="91"/>
      <c r="R1224" s="96" t="s">
        <v>680</v>
      </c>
      <c r="S1224" s="91"/>
      <c r="T1224" s="96"/>
      <c r="U1224" s="91"/>
      <c r="V1224" s="96" t="s">
        <v>1662</v>
      </c>
      <c r="W1224" s="91"/>
      <c r="X1224" s="17" t="s">
        <v>115</v>
      </c>
      <c r="Y1224" s="283" t="s">
        <v>2861</v>
      </c>
      <c r="Z1224" s="17" t="s">
        <v>2670</v>
      </c>
      <c r="AA1224" s="17" t="s">
        <v>2862</v>
      </c>
    </row>
    <row r="1225" spans="1:27" ht="60" customHeight="1" x14ac:dyDescent="0.2">
      <c r="A1225" s="20" t="s">
        <v>1502</v>
      </c>
      <c r="B1225" s="13" t="s">
        <v>2668</v>
      </c>
      <c r="C1225" s="5" t="s">
        <v>2825</v>
      </c>
      <c r="D1225" s="5" t="s">
        <v>1504</v>
      </c>
      <c r="E1225" s="13">
        <v>2</v>
      </c>
      <c r="F1225" s="67" t="s">
        <v>2397</v>
      </c>
      <c r="G1225" s="162" t="e">
        <f>---LOCATION OF GOODS</f>
        <v>#NAME?</v>
      </c>
      <c r="H1225" s="17" t="s">
        <v>601</v>
      </c>
      <c r="I1225" s="17" t="s">
        <v>2863</v>
      </c>
      <c r="J1225" s="17" t="s">
        <v>1664</v>
      </c>
      <c r="K1225" s="86"/>
      <c r="L1225" s="86" t="s">
        <v>1128</v>
      </c>
      <c r="M1225" s="86" t="s">
        <v>1128</v>
      </c>
      <c r="N1225" s="96"/>
      <c r="O1225" s="91"/>
      <c r="P1225" s="96" t="s">
        <v>66</v>
      </c>
      <c r="Q1225" s="91"/>
      <c r="R1225" s="96" t="s">
        <v>244</v>
      </c>
      <c r="S1225" s="91"/>
      <c r="T1225" s="96" t="s">
        <v>1322</v>
      </c>
      <c r="U1225" s="91"/>
      <c r="V1225" s="96" t="s">
        <v>1665</v>
      </c>
      <c r="W1225" s="91"/>
      <c r="X1225" s="17" t="s">
        <v>115</v>
      </c>
      <c r="Y1225" s="283" t="s">
        <v>2864</v>
      </c>
      <c r="Z1225" s="17" t="s">
        <v>2670</v>
      </c>
      <c r="AA1225" s="17" t="s">
        <v>2865</v>
      </c>
    </row>
    <row r="1226" spans="1:27" ht="60" customHeight="1" x14ac:dyDescent="0.2">
      <c r="A1226" s="20" t="s">
        <v>1502</v>
      </c>
      <c r="B1226" s="13" t="s">
        <v>2668</v>
      </c>
      <c r="C1226" s="5" t="s">
        <v>2825</v>
      </c>
      <c r="D1226" s="5" t="s">
        <v>1504</v>
      </c>
      <c r="E1226" s="13">
        <v>3</v>
      </c>
      <c r="F1226" s="67" t="s">
        <v>2397</v>
      </c>
      <c r="G1226" s="172" t="e">
        <f>------CUSTOMS OFFICE</f>
        <v>#NAME?</v>
      </c>
      <c r="H1226" s="17"/>
      <c r="I1226" s="17" t="s">
        <v>2866</v>
      </c>
      <c r="J1226" s="17" t="s">
        <v>1669</v>
      </c>
      <c r="K1226" s="86" t="s">
        <v>1128</v>
      </c>
      <c r="L1226" s="86" t="s">
        <v>1128</v>
      </c>
      <c r="M1226" s="86" t="s">
        <v>1128</v>
      </c>
      <c r="N1226" s="96" t="s">
        <v>32</v>
      </c>
      <c r="O1226" s="91"/>
      <c r="P1226" s="96" t="s">
        <v>66</v>
      </c>
      <c r="Q1226" s="91"/>
      <c r="R1226" s="96"/>
      <c r="S1226" s="91"/>
      <c r="T1226" s="96"/>
      <c r="U1226" s="91"/>
      <c r="V1226" s="96" t="s">
        <v>1665</v>
      </c>
      <c r="W1226" s="91"/>
      <c r="X1226" s="17" t="s">
        <v>115</v>
      </c>
      <c r="Y1226" s="283" t="s">
        <v>435</v>
      </c>
      <c r="Z1226" s="17" t="s">
        <v>2670</v>
      </c>
      <c r="AA1226" s="17" t="s">
        <v>2414</v>
      </c>
    </row>
    <row r="1227" spans="1:27" ht="60" customHeight="1" x14ac:dyDescent="0.2">
      <c r="A1227" s="20" t="s">
        <v>1502</v>
      </c>
      <c r="B1227" s="13" t="s">
        <v>2668</v>
      </c>
      <c r="C1227" s="5" t="s">
        <v>2825</v>
      </c>
      <c r="D1227" s="5" t="s">
        <v>1504</v>
      </c>
      <c r="E1227" s="13">
        <v>3</v>
      </c>
      <c r="F1227" s="67" t="s">
        <v>2397</v>
      </c>
      <c r="G1227" s="162" t="e">
        <f>------CUSTOMS OFFICE</f>
        <v>#NAME?</v>
      </c>
      <c r="H1227" s="17" t="s">
        <v>180</v>
      </c>
      <c r="I1227" s="17" t="s">
        <v>2867</v>
      </c>
      <c r="J1227" s="17" t="s">
        <v>1671</v>
      </c>
      <c r="K1227" s="86" t="s">
        <v>1128</v>
      </c>
      <c r="L1227" s="86" t="s">
        <v>1128</v>
      </c>
      <c r="M1227" s="86" t="s">
        <v>1128</v>
      </c>
      <c r="N1227" s="96"/>
      <c r="O1227" s="91"/>
      <c r="P1227" s="96" t="s">
        <v>33</v>
      </c>
      <c r="Q1227" s="91"/>
      <c r="R1227" s="96" t="s">
        <v>183</v>
      </c>
      <c r="S1227" s="91"/>
      <c r="T1227" s="96" t="s">
        <v>184</v>
      </c>
      <c r="U1227" s="91"/>
      <c r="V1227" s="96" t="s">
        <v>2868</v>
      </c>
      <c r="W1227" s="91"/>
      <c r="X1227" s="17" t="s">
        <v>115</v>
      </c>
      <c r="Y1227" s="283" t="s">
        <v>435</v>
      </c>
      <c r="Z1227" s="17" t="s">
        <v>2670</v>
      </c>
      <c r="AA1227" s="17" t="s">
        <v>2414</v>
      </c>
    </row>
    <row r="1228" spans="1:27" ht="60" customHeight="1" x14ac:dyDescent="0.2">
      <c r="A1228" s="20" t="s">
        <v>1502</v>
      </c>
      <c r="B1228" s="13" t="s">
        <v>2668</v>
      </c>
      <c r="C1228" s="5" t="s">
        <v>2825</v>
      </c>
      <c r="D1228" s="5" t="s">
        <v>1504</v>
      </c>
      <c r="E1228" s="13">
        <v>3</v>
      </c>
      <c r="F1228" s="67" t="s">
        <v>2397</v>
      </c>
      <c r="G1228" s="172" t="e">
        <f>------GPS</f>
        <v>#NAME?</v>
      </c>
      <c r="H1228" s="17"/>
      <c r="I1228" s="17" t="s">
        <v>2869</v>
      </c>
      <c r="J1228" s="17" t="s">
        <v>1328</v>
      </c>
      <c r="K1228" s="86" t="s">
        <v>1128</v>
      </c>
      <c r="L1228" s="86" t="s">
        <v>1128</v>
      </c>
      <c r="M1228" s="86" t="s">
        <v>1128</v>
      </c>
      <c r="N1228" s="96" t="s">
        <v>32</v>
      </c>
      <c r="O1228" s="91"/>
      <c r="P1228" s="96" t="s">
        <v>66</v>
      </c>
      <c r="Q1228" s="91"/>
      <c r="R1228" s="96"/>
      <c r="S1228" s="91"/>
      <c r="T1228" s="96"/>
      <c r="U1228" s="91"/>
      <c r="V1228" s="96" t="s">
        <v>1665</v>
      </c>
      <c r="W1228" s="91"/>
      <c r="X1228" s="17" t="s">
        <v>115</v>
      </c>
      <c r="Y1228" s="283" t="s">
        <v>2870</v>
      </c>
      <c r="Z1228" s="17" t="s">
        <v>2670</v>
      </c>
      <c r="AA1228" s="17" t="s">
        <v>2417</v>
      </c>
    </row>
    <row r="1229" spans="1:27" ht="60" customHeight="1" x14ac:dyDescent="0.2">
      <c r="A1229" s="20" t="s">
        <v>1502</v>
      </c>
      <c r="B1229" s="13" t="s">
        <v>2668</v>
      </c>
      <c r="C1229" s="5" t="s">
        <v>2825</v>
      </c>
      <c r="D1229" s="5" t="s">
        <v>1504</v>
      </c>
      <c r="E1229" s="13">
        <v>3</v>
      </c>
      <c r="F1229" s="67" t="s">
        <v>2397</v>
      </c>
      <c r="G1229" s="162" t="e">
        <f>------GPS</f>
        <v>#NAME?</v>
      </c>
      <c r="H1229" s="17" t="s">
        <v>1329</v>
      </c>
      <c r="I1229" s="17" t="s">
        <v>2871</v>
      </c>
      <c r="J1229" s="17" t="s">
        <v>1331</v>
      </c>
      <c r="K1229" s="86" t="s">
        <v>1128</v>
      </c>
      <c r="L1229" s="86" t="s">
        <v>1128</v>
      </c>
      <c r="M1229" s="86" t="s">
        <v>1128</v>
      </c>
      <c r="N1229" s="96"/>
      <c r="O1229" s="91"/>
      <c r="P1229" s="96" t="s">
        <v>33</v>
      </c>
      <c r="Q1229" s="91"/>
      <c r="R1229" s="96" t="s">
        <v>244</v>
      </c>
      <c r="S1229" s="91"/>
      <c r="T1229" s="96"/>
      <c r="U1229" s="91"/>
      <c r="V1229" s="96" t="s">
        <v>1332</v>
      </c>
      <c r="W1229" s="91"/>
      <c r="X1229" s="17" t="s">
        <v>115</v>
      </c>
      <c r="Y1229" s="283" t="s">
        <v>2870</v>
      </c>
      <c r="Z1229" s="17" t="s">
        <v>2670</v>
      </c>
      <c r="AA1229" s="17" t="s">
        <v>2417</v>
      </c>
    </row>
    <row r="1230" spans="1:27" ht="60" customHeight="1" x14ac:dyDescent="0.2">
      <c r="A1230" s="20" t="s">
        <v>1502</v>
      </c>
      <c r="B1230" s="13" t="s">
        <v>2668</v>
      </c>
      <c r="C1230" s="5" t="s">
        <v>2825</v>
      </c>
      <c r="D1230" s="5" t="s">
        <v>1504</v>
      </c>
      <c r="E1230" s="13">
        <v>3</v>
      </c>
      <c r="F1230" s="67" t="s">
        <v>2397</v>
      </c>
      <c r="G1230" s="162" t="e">
        <f>------GPS</f>
        <v>#NAME?</v>
      </c>
      <c r="H1230" s="17" t="s">
        <v>1333</v>
      </c>
      <c r="I1230" s="17" t="s">
        <v>2872</v>
      </c>
      <c r="J1230" s="17" t="s">
        <v>1335</v>
      </c>
      <c r="K1230" s="86" t="s">
        <v>1128</v>
      </c>
      <c r="L1230" s="86" t="s">
        <v>1128</v>
      </c>
      <c r="M1230" s="86" t="s">
        <v>1128</v>
      </c>
      <c r="N1230" s="96"/>
      <c r="O1230" s="91"/>
      <c r="P1230" s="96" t="s">
        <v>33</v>
      </c>
      <c r="Q1230" s="91"/>
      <c r="R1230" s="96" t="s">
        <v>244</v>
      </c>
      <c r="S1230" s="91"/>
      <c r="T1230" s="96"/>
      <c r="U1230" s="91"/>
      <c r="V1230" s="96" t="s">
        <v>1332</v>
      </c>
      <c r="W1230" s="91"/>
      <c r="X1230" s="17" t="s">
        <v>115</v>
      </c>
      <c r="Y1230" s="283" t="s">
        <v>2873</v>
      </c>
      <c r="Z1230" s="17" t="s">
        <v>2670</v>
      </c>
      <c r="AA1230" s="17" t="s">
        <v>2417</v>
      </c>
    </row>
    <row r="1231" spans="1:27" ht="60" customHeight="1" x14ac:dyDescent="0.2">
      <c r="A1231" s="20" t="s">
        <v>1502</v>
      </c>
      <c r="B1231" s="13" t="s">
        <v>2668</v>
      </c>
      <c r="C1231" s="5" t="s">
        <v>2825</v>
      </c>
      <c r="D1231" s="5" t="s">
        <v>1504</v>
      </c>
      <c r="E1231" s="13">
        <v>3</v>
      </c>
      <c r="F1231" s="67" t="s">
        <v>2397</v>
      </c>
      <c r="G1231" s="172" t="e">
        <f>------ECONOMIC OPERATOR</f>
        <v>#NAME?</v>
      </c>
      <c r="H1231" s="17"/>
      <c r="I1231" s="17" t="s">
        <v>2874</v>
      </c>
      <c r="J1231" s="17" t="s">
        <v>1679</v>
      </c>
      <c r="K1231" s="86" t="s">
        <v>1128</v>
      </c>
      <c r="L1231" s="86" t="s">
        <v>1128</v>
      </c>
      <c r="M1231" s="86" t="s">
        <v>1128</v>
      </c>
      <c r="N1231" s="96" t="s">
        <v>32</v>
      </c>
      <c r="O1231" s="91"/>
      <c r="P1231" s="96" t="s">
        <v>66</v>
      </c>
      <c r="Q1231" s="91"/>
      <c r="R1231" s="96"/>
      <c r="S1231" s="91"/>
      <c r="T1231" s="96"/>
      <c r="U1231" s="91"/>
      <c r="V1231" s="96" t="s">
        <v>1665</v>
      </c>
      <c r="W1231" s="91"/>
      <c r="X1231" s="17" t="s">
        <v>115</v>
      </c>
      <c r="Y1231" s="283" t="s">
        <v>2875</v>
      </c>
      <c r="Z1231" s="17" t="s">
        <v>2670</v>
      </c>
      <c r="AA1231" s="17" t="s">
        <v>2421</v>
      </c>
    </row>
    <row r="1232" spans="1:27" ht="60" customHeight="1" x14ac:dyDescent="0.2">
      <c r="A1232" s="20" t="s">
        <v>1502</v>
      </c>
      <c r="B1232" s="13" t="s">
        <v>2668</v>
      </c>
      <c r="C1232" s="5" t="s">
        <v>2825</v>
      </c>
      <c r="D1232" s="5" t="s">
        <v>1504</v>
      </c>
      <c r="E1232" s="13">
        <v>3</v>
      </c>
      <c r="F1232" s="67" t="s">
        <v>2397</v>
      </c>
      <c r="G1232" s="162" t="e">
        <f>------ECONOMIC OPERATOR</f>
        <v>#NAME?</v>
      </c>
      <c r="H1232" s="17" t="s">
        <v>240</v>
      </c>
      <c r="I1232" s="17" t="s">
        <v>2876</v>
      </c>
      <c r="J1232" s="17" t="s">
        <v>1681</v>
      </c>
      <c r="K1232" s="86" t="s">
        <v>1128</v>
      </c>
      <c r="L1232" s="86" t="s">
        <v>1128</v>
      </c>
      <c r="M1232" s="86" t="s">
        <v>1128</v>
      </c>
      <c r="N1232" s="96"/>
      <c r="O1232" s="91"/>
      <c r="P1232" s="96" t="s">
        <v>33</v>
      </c>
      <c r="Q1232" s="91"/>
      <c r="R1232" s="96" t="s">
        <v>244</v>
      </c>
      <c r="S1232" s="91"/>
      <c r="T1232" s="96"/>
      <c r="U1232" s="91"/>
      <c r="V1232" s="96" t="s">
        <v>1525</v>
      </c>
      <c r="W1232" s="91"/>
      <c r="X1232" s="17" t="s">
        <v>115</v>
      </c>
      <c r="Y1232" s="283" t="s">
        <v>2877</v>
      </c>
      <c r="Z1232" s="17" t="s">
        <v>2670</v>
      </c>
      <c r="AA1232" s="17" t="s">
        <v>2421</v>
      </c>
    </row>
    <row r="1233" spans="1:27" ht="60" customHeight="1" x14ac:dyDescent="0.2">
      <c r="A1233" s="20" t="s">
        <v>1502</v>
      </c>
      <c r="B1233" s="13" t="s">
        <v>2668</v>
      </c>
      <c r="C1233" s="5" t="s">
        <v>2825</v>
      </c>
      <c r="D1233" s="5" t="s">
        <v>1504</v>
      </c>
      <c r="E1233" s="13">
        <v>3</v>
      </c>
      <c r="F1233" s="67" t="s">
        <v>2397</v>
      </c>
      <c r="G1233" s="172" t="e">
        <f>------ADDRESS</f>
        <v>#NAME?</v>
      </c>
      <c r="H1233" s="17"/>
      <c r="I1233" s="17" t="s">
        <v>2878</v>
      </c>
      <c r="J1233" s="17" t="s">
        <v>263</v>
      </c>
      <c r="K1233" s="86" t="s">
        <v>1128</v>
      </c>
      <c r="L1233" s="86" t="s">
        <v>1128</v>
      </c>
      <c r="M1233" s="86" t="s">
        <v>1128</v>
      </c>
      <c r="N1233" s="96" t="s">
        <v>32</v>
      </c>
      <c r="O1233" s="91"/>
      <c r="P1233" s="96" t="s">
        <v>66</v>
      </c>
      <c r="Q1233" s="91"/>
      <c r="R1233" s="96"/>
      <c r="S1233" s="91"/>
      <c r="T1233" s="96"/>
      <c r="U1233" s="91"/>
      <c r="V1233" s="96" t="s">
        <v>1665</v>
      </c>
      <c r="W1233" s="91"/>
      <c r="X1233" s="17" t="s">
        <v>115</v>
      </c>
      <c r="Y1233" s="283" t="s">
        <v>2879</v>
      </c>
      <c r="Z1233" s="17" t="s">
        <v>2670</v>
      </c>
      <c r="AA1233" s="17" t="s">
        <v>2509</v>
      </c>
    </row>
    <row r="1234" spans="1:27" ht="60" customHeight="1" x14ac:dyDescent="0.2">
      <c r="A1234" s="20" t="s">
        <v>1502</v>
      </c>
      <c r="B1234" s="13" t="s">
        <v>2668</v>
      </c>
      <c r="C1234" s="5" t="s">
        <v>2825</v>
      </c>
      <c r="D1234" s="5" t="s">
        <v>1504</v>
      </c>
      <c r="E1234" s="13">
        <v>3</v>
      </c>
      <c r="F1234" s="67" t="s">
        <v>2397</v>
      </c>
      <c r="G1234" s="162" t="e">
        <f>------ADDRESS</f>
        <v>#NAME?</v>
      </c>
      <c r="H1234" s="17" t="s">
        <v>265</v>
      </c>
      <c r="I1234" s="17" t="s">
        <v>2880</v>
      </c>
      <c r="J1234" s="17" t="s">
        <v>267</v>
      </c>
      <c r="K1234" s="86" t="s">
        <v>1128</v>
      </c>
      <c r="L1234" s="86" t="s">
        <v>1128</v>
      </c>
      <c r="M1234" s="86" t="s">
        <v>1128</v>
      </c>
      <c r="N1234" s="96"/>
      <c r="O1234" s="91"/>
      <c r="P1234" s="96" t="s">
        <v>33</v>
      </c>
      <c r="Q1234" s="91"/>
      <c r="R1234" s="96" t="s">
        <v>258</v>
      </c>
      <c r="S1234" s="91"/>
      <c r="T1234" s="96"/>
      <c r="U1234" s="91"/>
      <c r="V1234" s="96" t="s">
        <v>259</v>
      </c>
      <c r="W1234" s="91"/>
      <c r="X1234" s="17" t="s">
        <v>115</v>
      </c>
      <c r="Y1234" s="283" t="s">
        <v>2879</v>
      </c>
      <c r="Z1234" s="17" t="s">
        <v>2670</v>
      </c>
      <c r="AA1234" s="17"/>
    </row>
    <row r="1235" spans="1:27" ht="60" customHeight="1" x14ac:dyDescent="0.2">
      <c r="A1235" s="20" t="s">
        <v>1502</v>
      </c>
      <c r="B1235" s="13" t="s">
        <v>2668</v>
      </c>
      <c r="C1235" s="5" t="s">
        <v>2825</v>
      </c>
      <c r="D1235" s="5" t="s">
        <v>1504</v>
      </c>
      <c r="E1235" s="13">
        <v>3</v>
      </c>
      <c r="F1235" s="67" t="s">
        <v>2397</v>
      </c>
      <c r="G1235" s="162" t="e">
        <f>------ADDRESS</f>
        <v>#NAME?</v>
      </c>
      <c r="H1235" s="17" t="s">
        <v>269</v>
      </c>
      <c r="I1235" s="17" t="s">
        <v>2881</v>
      </c>
      <c r="J1235" s="17" t="s">
        <v>271</v>
      </c>
      <c r="K1235" s="86" t="s">
        <v>1128</v>
      </c>
      <c r="L1235" s="86" t="s">
        <v>1128</v>
      </c>
      <c r="M1235" s="86" t="s">
        <v>1128</v>
      </c>
      <c r="N1235" s="96"/>
      <c r="O1235" s="91"/>
      <c r="P1235" s="96" t="s">
        <v>66</v>
      </c>
      <c r="Q1235" s="91"/>
      <c r="R1235" s="96" t="s">
        <v>244</v>
      </c>
      <c r="S1235" s="91"/>
      <c r="T1235" s="96"/>
      <c r="U1235" s="91"/>
      <c r="V1235" s="96" t="s">
        <v>273</v>
      </c>
      <c r="W1235" s="91"/>
      <c r="X1235" s="17" t="s">
        <v>115</v>
      </c>
      <c r="Y1235" s="283" t="s">
        <v>2879</v>
      </c>
      <c r="Z1235" s="17" t="s">
        <v>2670</v>
      </c>
      <c r="AA1235" s="17" t="s">
        <v>2807</v>
      </c>
    </row>
    <row r="1236" spans="1:27" ht="60" customHeight="1" x14ac:dyDescent="0.2">
      <c r="A1236" s="20" t="s">
        <v>1502</v>
      </c>
      <c r="B1236" s="13" t="s">
        <v>2668</v>
      </c>
      <c r="C1236" s="5" t="s">
        <v>2825</v>
      </c>
      <c r="D1236" s="5" t="s">
        <v>1504</v>
      </c>
      <c r="E1236" s="13">
        <v>3</v>
      </c>
      <c r="F1236" s="67" t="s">
        <v>2397</v>
      </c>
      <c r="G1236" s="162" t="e">
        <f>------ADDRESS</f>
        <v>#NAME?</v>
      </c>
      <c r="H1236" s="17" t="s">
        <v>276</v>
      </c>
      <c r="I1236" s="17" t="s">
        <v>2882</v>
      </c>
      <c r="J1236" s="17" t="s">
        <v>278</v>
      </c>
      <c r="K1236" s="86" t="s">
        <v>1128</v>
      </c>
      <c r="L1236" s="86" t="s">
        <v>1128</v>
      </c>
      <c r="M1236" s="86" t="s">
        <v>1128</v>
      </c>
      <c r="N1236" s="96"/>
      <c r="O1236" s="91"/>
      <c r="P1236" s="96" t="s">
        <v>33</v>
      </c>
      <c r="Q1236" s="91"/>
      <c r="R1236" s="96" t="s">
        <v>68</v>
      </c>
      <c r="S1236" s="91"/>
      <c r="T1236" s="96"/>
      <c r="U1236" s="91"/>
      <c r="V1236" s="96"/>
      <c r="W1236" s="91"/>
      <c r="X1236" s="17" t="s">
        <v>115</v>
      </c>
      <c r="Y1236" s="283" t="s">
        <v>2879</v>
      </c>
      <c r="Z1236" s="17" t="s">
        <v>2670</v>
      </c>
      <c r="AA1236" s="17"/>
    </row>
    <row r="1237" spans="1:27" ht="60" customHeight="1" x14ac:dyDescent="0.2">
      <c r="A1237" s="20" t="s">
        <v>1502</v>
      </c>
      <c r="B1237" s="13" t="s">
        <v>2668</v>
      </c>
      <c r="C1237" s="5" t="s">
        <v>2825</v>
      </c>
      <c r="D1237" s="5" t="s">
        <v>1504</v>
      </c>
      <c r="E1237" s="13">
        <v>3</v>
      </c>
      <c r="F1237" s="67" t="s">
        <v>2397</v>
      </c>
      <c r="G1237" s="162" t="e">
        <f>------ADDRESS</f>
        <v>#NAME?</v>
      </c>
      <c r="H1237" s="17" t="s">
        <v>279</v>
      </c>
      <c r="I1237" s="17" t="s">
        <v>2883</v>
      </c>
      <c r="J1237" s="17" t="s">
        <v>281</v>
      </c>
      <c r="K1237" s="86" t="s">
        <v>1128</v>
      </c>
      <c r="L1237" s="86" t="s">
        <v>1128</v>
      </c>
      <c r="M1237" s="86" t="s">
        <v>1128</v>
      </c>
      <c r="N1237" s="96"/>
      <c r="O1237" s="91"/>
      <c r="P1237" s="96" t="s">
        <v>33</v>
      </c>
      <c r="Q1237" s="91"/>
      <c r="R1237" s="96" t="s">
        <v>94</v>
      </c>
      <c r="S1237" s="91"/>
      <c r="T1237" s="96" t="s">
        <v>1311</v>
      </c>
      <c r="U1237" s="91"/>
      <c r="V1237" s="96"/>
      <c r="W1237" s="91"/>
      <c r="X1237" s="17" t="s">
        <v>115</v>
      </c>
      <c r="Y1237" s="283" t="s">
        <v>2879</v>
      </c>
      <c r="Z1237" s="17" t="s">
        <v>2670</v>
      </c>
      <c r="AA1237" s="17"/>
    </row>
    <row r="1238" spans="1:27" ht="60" customHeight="1" x14ac:dyDescent="0.2">
      <c r="A1238" s="20" t="s">
        <v>1502</v>
      </c>
      <c r="B1238" s="13" t="s">
        <v>2668</v>
      </c>
      <c r="C1238" s="5" t="s">
        <v>2825</v>
      </c>
      <c r="D1238" s="5" t="s">
        <v>1504</v>
      </c>
      <c r="E1238" s="13">
        <v>2</v>
      </c>
      <c r="F1238" s="67" t="s">
        <v>514</v>
      </c>
      <c r="G1238" s="172" t="e">
        <f>---DEPARTURE TRANSPORT MEANS</f>
        <v>#NAME?</v>
      </c>
      <c r="H1238" s="17"/>
      <c r="I1238" s="17" t="s">
        <v>2884</v>
      </c>
      <c r="J1238" s="17" t="s">
        <v>517</v>
      </c>
      <c r="K1238" s="86" t="s">
        <v>1128</v>
      </c>
      <c r="L1238" s="86" t="s">
        <v>1128</v>
      </c>
      <c r="M1238" s="86" t="s">
        <v>1128</v>
      </c>
      <c r="N1238" s="96" t="s">
        <v>316</v>
      </c>
      <c r="O1238" s="91"/>
      <c r="P1238" s="96" t="s">
        <v>66</v>
      </c>
      <c r="Q1238" s="91"/>
      <c r="R1238" s="96"/>
      <c r="S1238" s="91"/>
      <c r="T1238" s="96"/>
      <c r="U1238" s="91"/>
      <c r="V1238" s="96" t="s">
        <v>518</v>
      </c>
      <c r="W1238" s="91"/>
      <c r="X1238" s="17" t="s">
        <v>115</v>
      </c>
      <c r="Y1238" s="283" t="s">
        <v>519</v>
      </c>
      <c r="Z1238" s="17" t="s">
        <v>2670</v>
      </c>
      <c r="AA1238" s="17" t="s">
        <v>2885</v>
      </c>
    </row>
    <row r="1239" spans="1:27" ht="60" customHeight="1" x14ac:dyDescent="0.2">
      <c r="A1239" s="20" t="s">
        <v>1502</v>
      </c>
      <c r="B1239" s="13" t="s">
        <v>2668</v>
      </c>
      <c r="C1239" s="5" t="s">
        <v>2825</v>
      </c>
      <c r="D1239" s="5" t="s">
        <v>1504</v>
      </c>
      <c r="E1239" s="13">
        <v>2</v>
      </c>
      <c r="F1239" s="67" t="s">
        <v>205</v>
      </c>
      <c r="G1239" s="162" t="e">
        <f>---DEPARTURE TRANSPORT MEANS</f>
        <v>#NAME?</v>
      </c>
      <c r="H1239" s="17" t="s">
        <v>206</v>
      </c>
      <c r="I1239" s="17" t="s">
        <v>2886</v>
      </c>
      <c r="J1239" s="17" t="s">
        <v>522</v>
      </c>
      <c r="K1239" s="86" t="s">
        <v>1128</v>
      </c>
      <c r="L1239" s="86" t="s">
        <v>1128</v>
      </c>
      <c r="M1239" s="86" t="s">
        <v>1128</v>
      </c>
      <c r="N1239" s="96"/>
      <c r="O1239" s="91"/>
      <c r="P1239" s="96" t="s">
        <v>33</v>
      </c>
      <c r="Q1239" s="91"/>
      <c r="R1239" s="96" t="s">
        <v>146</v>
      </c>
      <c r="S1239" s="91"/>
      <c r="T1239" s="96"/>
      <c r="U1239" s="91"/>
      <c r="V1239" s="96" t="s">
        <v>209</v>
      </c>
      <c r="W1239" s="91"/>
      <c r="X1239" s="17" t="s">
        <v>115</v>
      </c>
      <c r="Y1239" s="283" t="s">
        <v>2755</v>
      </c>
      <c r="Z1239" s="17" t="s">
        <v>2670</v>
      </c>
      <c r="AA1239" s="17" t="s">
        <v>1628</v>
      </c>
    </row>
    <row r="1240" spans="1:27" ht="60" customHeight="1" x14ac:dyDescent="0.2">
      <c r="A1240" s="20" t="s">
        <v>1502</v>
      </c>
      <c r="B1240" s="13" t="s">
        <v>2668</v>
      </c>
      <c r="C1240" s="5" t="s">
        <v>2825</v>
      </c>
      <c r="D1240" s="5" t="s">
        <v>1504</v>
      </c>
      <c r="E1240" s="13">
        <v>2</v>
      </c>
      <c r="F1240" s="67" t="s">
        <v>514</v>
      </c>
      <c r="G1240" s="162" t="e">
        <f>---DEPARTURE TRANSPORT MEANS</f>
        <v>#NAME?</v>
      </c>
      <c r="H1240" s="17" t="s">
        <v>523</v>
      </c>
      <c r="I1240" s="17" t="s">
        <v>2887</v>
      </c>
      <c r="J1240" s="17" t="s">
        <v>525</v>
      </c>
      <c r="K1240" s="86" t="s">
        <v>1128</v>
      </c>
      <c r="L1240" s="86" t="s">
        <v>1128</v>
      </c>
      <c r="M1240" s="86" t="s">
        <v>1128</v>
      </c>
      <c r="N1240" s="96"/>
      <c r="O1240" s="91"/>
      <c r="P1240" s="96" t="s">
        <v>66</v>
      </c>
      <c r="Q1240" s="91"/>
      <c r="R1240" s="96" t="s">
        <v>526</v>
      </c>
      <c r="S1240" s="91"/>
      <c r="T1240" s="96" t="s">
        <v>527</v>
      </c>
      <c r="U1240" s="91"/>
      <c r="V1240" s="96" t="s">
        <v>528</v>
      </c>
      <c r="W1240" s="91"/>
      <c r="X1240" s="17" t="s">
        <v>115</v>
      </c>
      <c r="Y1240" s="283" t="s">
        <v>2888</v>
      </c>
      <c r="Z1240" s="17" t="s">
        <v>2670</v>
      </c>
      <c r="AA1240" s="17"/>
    </row>
    <row r="1241" spans="1:27" ht="60" customHeight="1" x14ac:dyDescent="0.2">
      <c r="A1241" s="20" t="s">
        <v>1502</v>
      </c>
      <c r="B1241" s="13" t="s">
        <v>2668</v>
      </c>
      <c r="C1241" s="5" t="s">
        <v>2825</v>
      </c>
      <c r="D1241" s="5" t="s">
        <v>1504</v>
      </c>
      <c r="E1241" s="13">
        <v>2</v>
      </c>
      <c r="F1241" s="67" t="s">
        <v>514</v>
      </c>
      <c r="G1241" s="162" t="e">
        <f>---DEPARTURE TRANSPORT MEANS</f>
        <v>#NAME?</v>
      </c>
      <c r="H1241" s="17" t="s">
        <v>240</v>
      </c>
      <c r="I1241" s="17" t="s">
        <v>2889</v>
      </c>
      <c r="J1241" s="17" t="s">
        <v>532</v>
      </c>
      <c r="K1241" s="86" t="s">
        <v>31</v>
      </c>
      <c r="L1241" s="86" t="s">
        <v>533</v>
      </c>
      <c r="M1241" s="86" t="s">
        <v>1979</v>
      </c>
      <c r="N1241" s="96"/>
      <c r="O1241" s="91"/>
      <c r="P1241" s="96" t="s">
        <v>66</v>
      </c>
      <c r="Q1241" s="91" t="s">
        <v>66</v>
      </c>
      <c r="R1241" s="96" t="s">
        <v>68</v>
      </c>
      <c r="S1241" s="91" t="s">
        <v>534</v>
      </c>
      <c r="T1241" s="96"/>
      <c r="U1241" s="91"/>
      <c r="V1241" s="96" t="s">
        <v>535</v>
      </c>
      <c r="W1241" s="91" t="s">
        <v>2890</v>
      </c>
      <c r="X1241" s="17" t="s">
        <v>46</v>
      </c>
      <c r="Y1241" s="283" t="s">
        <v>37</v>
      </c>
      <c r="Z1241" s="17" t="s">
        <v>2670</v>
      </c>
      <c r="AA1241" s="17"/>
    </row>
    <row r="1242" spans="1:27" ht="60" customHeight="1" x14ac:dyDescent="0.2">
      <c r="A1242" s="20" t="s">
        <v>1502</v>
      </c>
      <c r="B1242" s="13" t="s">
        <v>2668</v>
      </c>
      <c r="C1242" s="5" t="s">
        <v>2825</v>
      </c>
      <c r="D1242" s="5" t="s">
        <v>1504</v>
      </c>
      <c r="E1242" s="13">
        <v>2</v>
      </c>
      <c r="F1242" s="67" t="s">
        <v>538</v>
      </c>
      <c r="G1242" s="162" t="e">
        <f>---DEPARTURE TRANSPORT MEANS</f>
        <v>#NAME?</v>
      </c>
      <c r="H1242" s="17" t="s">
        <v>539</v>
      </c>
      <c r="I1242" s="17" t="s">
        <v>2891</v>
      </c>
      <c r="J1242" s="17" t="s">
        <v>541</v>
      </c>
      <c r="K1242" s="86" t="s">
        <v>31</v>
      </c>
      <c r="L1242" s="86" t="s">
        <v>542</v>
      </c>
      <c r="M1242" s="86" t="s">
        <v>1981</v>
      </c>
      <c r="N1242" s="96"/>
      <c r="O1242" s="91"/>
      <c r="P1242" s="96" t="s">
        <v>66</v>
      </c>
      <c r="Q1242" s="91" t="s">
        <v>66</v>
      </c>
      <c r="R1242" s="96" t="s">
        <v>94</v>
      </c>
      <c r="S1242" s="91" t="s">
        <v>94</v>
      </c>
      <c r="T1242" s="96" t="s">
        <v>95</v>
      </c>
      <c r="U1242" s="91" t="s">
        <v>95</v>
      </c>
      <c r="V1242" s="96" t="s">
        <v>543</v>
      </c>
      <c r="W1242" s="91" t="s">
        <v>2435</v>
      </c>
      <c r="X1242" s="17" t="s">
        <v>36</v>
      </c>
      <c r="Y1242" s="283" t="s">
        <v>37</v>
      </c>
      <c r="Z1242" s="17" t="s">
        <v>2670</v>
      </c>
      <c r="AA1242" s="17" t="s">
        <v>2892</v>
      </c>
    </row>
    <row r="1243" spans="1:27" ht="60" customHeight="1" x14ac:dyDescent="0.2">
      <c r="A1243" s="20" t="s">
        <v>1502</v>
      </c>
      <c r="B1243" s="13" t="s">
        <v>2668</v>
      </c>
      <c r="C1243" s="5" t="s">
        <v>2825</v>
      </c>
      <c r="D1243" s="5" t="s">
        <v>1504</v>
      </c>
      <c r="E1243" s="13">
        <v>2</v>
      </c>
      <c r="F1243" s="67" t="s">
        <v>546</v>
      </c>
      <c r="G1243" s="172" t="e">
        <f>---COUNTRIES OF ROUTING OF CONSIGNMENT</f>
        <v>#NAME?</v>
      </c>
      <c r="H1243" s="17"/>
      <c r="I1243" s="17" t="s">
        <v>2893</v>
      </c>
      <c r="J1243" s="17" t="s">
        <v>549</v>
      </c>
      <c r="K1243" s="86" t="s">
        <v>550</v>
      </c>
      <c r="L1243" s="86"/>
      <c r="M1243" s="86" t="s">
        <v>550</v>
      </c>
      <c r="N1243" s="96" t="s">
        <v>444</v>
      </c>
      <c r="O1243" s="91" t="s">
        <v>444</v>
      </c>
      <c r="P1243" s="96" t="s">
        <v>66</v>
      </c>
      <c r="Q1243" s="91" t="s">
        <v>66</v>
      </c>
      <c r="R1243" s="96"/>
      <c r="S1243" s="91"/>
      <c r="T1243" s="96"/>
      <c r="U1243" s="91"/>
      <c r="V1243" s="96" t="s">
        <v>551</v>
      </c>
      <c r="W1243" s="91" t="s">
        <v>552</v>
      </c>
      <c r="X1243" s="17" t="s">
        <v>405</v>
      </c>
      <c r="Y1243" s="283" t="s">
        <v>2894</v>
      </c>
      <c r="Z1243" s="17" t="s">
        <v>2670</v>
      </c>
      <c r="AA1243" s="17" t="s">
        <v>2895</v>
      </c>
    </row>
    <row r="1244" spans="1:27" ht="60" customHeight="1" x14ac:dyDescent="0.2">
      <c r="A1244" s="20" t="s">
        <v>1502</v>
      </c>
      <c r="B1244" s="13" t="s">
        <v>2668</v>
      </c>
      <c r="C1244" s="5" t="s">
        <v>2825</v>
      </c>
      <c r="D1244" s="5" t="s">
        <v>1504</v>
      </c>
      <c r="E1244" s="13">
        <v>2</v>
      </c>
      <c r="F1244" s="67"/>
      <c r="G1244" s="162" t="e">
        <f>---COUNTRIES OF ROUTING OF CONSIGNMENT</f>
        <v>#NAME?</v>
      </c>
      <c r="H1244" s="17" t="s">
        <v>206</v>
      </c>
      <c r="I1244" s="17" t="s">
        <v>2896</v>
      </c>
      <c r="J1244" s="17" t="s">
        <v>556</v>
      </c>
      <c r="K1244" s="86" t="s">
        <v>1128</v>
      </c>
      <c r="L1244" s="86" t="s">
        <v>1128</v>
      </c>
      <c r="M1244" s="86" t="s">
        <v>1128</v>
      </c>
      <c r="N1244" s="96"/>
      <c r="O1244" s="91"/>
      <c r="P1244" s="96" t="s">
        <v>33</v>
      </c>
      <c r="Q1244" s="91"/>
      <c r="R1244" s="96" t="s">
        <v>146</v>
      </c>
      <c r="S1244" s="91"/>
      <c r="T1244" s="96"/>
      <c r="U1244" s="91"/>
      <c r="V1244" s="96" t="s">
        <v>209</v>
      </c>
      <c r="W1244" s="91"/>
      <c r="X1244" s="17" t="s">
        <v>115</v>
      </c>
      <c r="Y1244" s="283" t="s">
        <v>2755</v>
      </c>
      <c r="Z1244" s="17" t="s">
        <v>2670</v>
      </c>
      <c r="AA1244" s="17" t="s">
        <v>1628</v>
      </c>
    </row>
    <row r="1245" spans="1:27" ht="60" customHeight="1" x14ac:dyDescent="0.2">
      <c r="A1245" s="20" t="s">
        <v>1502</v>
      </c>
      <c r="B1245" s="13" t="s">
        <v>2668</v>
      </c>
      <c r="C1245" s="5" t="s">
        <v>2825</v>
      </c>
      <c r="D1245" s="5" t="s">
        <v>1504</v>
      </c>
      <c r="E1245" s="13">
        <v>2</v>
      </c>
      <c r="F1245" s="67" t="s">
        <v>546</v>
      </c>
      <c r="G1245" s="162" t="e">
        <f>---COUNTRIES OF ROUTING OF CONSIGNMENT</f>
        <v>#NAME?</v>
      </c>
      <c r="H1245" s="17" t="s">
        <v>279</v>
      </c>
      <c r="I1245" s="17" t="s">
        <v>2897</v>
      </c>
      <c r="J1245" s="17" t="s">
        <v>558</v>
      </c>
      <c r="K1245" s="86" t="s">
        <v>550</v>
      </c>
      <c r="L1245" s="86" t="s">
        <v>559</v>
      </c>
      <c r="M1245" s="86" t="s">
        <v>1985</v>
      </c>
      <c r="N1245" s="96"/>
      <c r="O1245" s="91"/>
      <c r="P1245" s="96" t="s">
        <v>33</v>
      </c>
      <c r="Q1245" s="91" t="s">
        <v>33</v>
      </c>
      <c r="R1245" s="96" t="s">
        <v>94</v>
      </c>
      <c r="S1245" s="91" t="s">
        <v>94</v>
      </c>
      <c r="T1245" s="96" t="s">
        <v>95</v>
      </c>
      <c r="U1245" s="91" t="s">
        <v>95</v>
      </c>
      <c r="V1245" s="96"/>
      <c r="W1245" s="91"/>
      <c r="X1245" s="17" t="s">
        <v>36</v>
      </c>
      <c r="Y1245" s="283" t="s">
        <v>37</v>
      </c>
      <c r="Z1245" s="17" t="s">
        <v>2670</v>
      </c>
      <c r="AA1245" s="17" t="s">
        <v>2898</v>
      </c>
    </row>
    <row r="1246" spans="1:27" ht="60" customHeight="1" x14ac:dyDescent="0.2">
      <c r="A1246" s="20" t="s">
        <v>1502</v>
      </c>
      <c r="B1246" s="13" t="s">
        <v>2668</v>
      </c>
      <c r="C1246" s="5" t="s">
        <v>2825</v>
      </c>
      <c r="D1246" s="5" t="s">
        <v>1504</v>
      </c>
      <c r="E1246" s="13">
        <v>2</v>
      </c>
      <c r="F1246" s="67" t="s">
        <v>561</v>
      </c>
      <c r="G1246" s="172" t="e">
        <f>---ACTIVE BORDER TRANSPORT MEANS</f>
        <v>#NAME?</v>
      </c>
      <c r="H1246" s="17"/>
      <c r="I1246" s="17" t="s">
        <v>2899</v>
      </c>
      <c r="J1246" s="17" t="s">
        <v>564</v>
      </c>
      <c r="K1246" s="86" t="s">
        <v>1128</v>
      </c>
      <c r="L1246" s="86" t="s">
        <v>1128</v>
      </c>
      <c r="M1246" s="86" t="s">
        <v>1128</v>
      </c>
      <c r="N1246" s="96" t="s">
        <v>32</v>
      </c>
      <c r="O1246" s="91"/>
      <c r="P1246" s="96" t="s">
        <v>66</v>
      </c>
      <c r="Q1246" s="91"/>
      <c r="R1246" s="96"/>
      <c r="S1246" s="91"/>
      <c r="T1246" s="96"/>
      <c r="U1246" s="91"/>
      <c r="V1246" s="96" t="s">
        <v>565</v>
      </c>
      <c r="W1246" s="91"/>
      <c r="X1246" s="17" t="s">
        <v>115</v>
      </c>
      <c r="Y1246" s="283" t="s">
        <v>264</v>
      </c>
      <c r="Z1246" s="17" t="s">
        <v>2670</v>
      </c>
      <c r="AA1246" s="17" t="s">
        <v>2900</v>
      </c>
    </row>
    <row r="1247" spans="1:27" ht="60" customHeight="1" x14ac:dyDescent="0.2">
      <c r="A1247" s="20" t="s">
        <v>1502</v>
      </c>
      <c r="B1247" s="13" t="s">
        <v>2668</v>
      </c>
      <c r="C1247" s="5" t="s">
        <v>2825</v>
      </c>
      <c r="D1247" s="5" t="s">
        <v>1504</v>
      </c>
      <c r="E1247" s="13">
        <v>2</v>
      </c>
      <c r="F1247" s="67" t="s">
        <v>561</v>
      </c>
      <c r="G1247" s="162" t="e">
        <f>---ACTIVE BORDER TRANSPORT MEANS</f>
        <v>#NAME?</v>
      </c>
      <c r="H1247" s="17" t="s">
        <v>523</v>
      </c>
      <c r="I1247" s="17" t="s">
        <v>2901</v>
      </c>
      <c r="J1247" s="17" t="s">
        <v>568</v>
      </c>
      <c r="K1247" s="86" t="s">
        <v>31</v>
      </c>
      <c r="L1247" s="86" t="s">
        <v>2902</v>
      </c>
      <c r="M1247" s="86" t="s">
        <v>2903</v>
      </c>
      <c r="N1247" s="96"/>
      <c r="O1247" s="91"/>
      <c r="P1247" s="96" t="s">
        <v>66</v>
      </c>
      <c r="Q1247" s="91" t="s">
        <v>103</v>
      </c>
      <c r="R1247" s="96" t="s">
        <v>526</v>
      </c>
      <c r="S1247" s="91" t="s">
        <v>526</v>
      </c>
      <c r="T1247" s="96" t="s">
        <v>527</v>
      </c>
      <c r="U1247" s="91"/>
      <c r="V1247" s="96" t="s">
        <v>569</v>
      </c>
      <c r="W1247" s="91"/>
      <c r="X1247" s="17" t="s">
        <v>115</v>
      </c>
      <c r="Y1247" s="283" t="s">
        <v>2904</v>
      </c>
      <c r="Z1247" s="17" t="s">
        <v>2670</v>
      </c>
      <c r="AA1247" s="17"/>
    </row>
    <row r="1248" spans="1:27" ht="60" customHeight="1" x14ac:dyDescent="0.2">
      <c r="A1248" s="20" t="s">
        <v>1502</v>
      </c>
      <c r="B1248" s="13" t="s">
        <v>2668</v>
      </c>
      <c r="C1248" s="5" t="s">
        <v>2825</v>
      </c>
      <c r="D1248" s="5" t="s">
        <v>1504</v>
      </c>
      <c r="E1248" s="13">
        <v>2</v>
      </c>
      <c r="F1248" s="67" t="s">
        <v>561</v>
      </c>
      <c r="G1248" s="162" t="e">
        <f>---ACTIVE BORDER TRANSPORT MEANS</f>
        <v>#NAME?</v>
      </c>
      <c r="H1248" s="17" t="s">
        <v>240</v>
      </c>
      <c r="I1248" s="17" t="s">
        <v>2905</v>
      </c>
      <c r="J1248" s="17" t="s">
        <v>573</v>
      </c>
      <c r="K1248" s="86" t="s">
        <v>31</v>
      </c>
      <c r="L1248" s="86" t="s">
        <v>574</v>
      </c>
      <c r="M1248" s="86" t="s">
        <v>1989</v>
      </c>
      <c r="N1248" s="96"/>
      <c r="O1248" s="91"/>
      <c r="P1248" s="96" t="s">
        <v>66</v>
      </c>
      <c r="Q1248" s="91" t="s">
        <v>66</v>
      </c>
      <c r="R1248" s="96" t="s">
        <v>68</v>
      </c>
      <c r="S1248" s="91" t="s">
        <v>534</v>
      </c>
      <c r="T1248" s="96"/>
      <c r="U1248" s="91"/>
      <c r="V1248" s="96" t="s">
        <v>575</v>
      </c>
      <c r="W1248" s="91" t="s">
        <v>576</v>
      </c>
      <c r="X1248" s="17" t="s">
        <v>405</v>
      </c>
      <c r="Y1248" s="17" t="s">
        <v>577</v>
      </c>
      <c r="Z1248" s="17" t="s">
        <v>578</v>
      </c>
      <c r="AA1248" s="17"/>
    </row>
    <row r="1249" spans="1:27" ht="60" customHeight="1" x14ac:dyDescent="0.2">
      <c r="A1249" s="20" t="s">
        <v>1502</v>
      </c>
      <c r="B1249" s="13" t="s">
        <v>2668</v>
      </c>
      <c r="C1249" s="5" t="s">
        <v>2825</v>
      </c>
      <c r="D1249" s="5" t="s">
        <v>1504</v>
      </c>
      <c r="E1249" s="13">
        <v>2</v>
      </c>
      <c r="F1249" s="67" t="s">
        <v>580</v>
      </c>
      <c r="G1249" s="162" t="e">
        <f>---ACTIVE BORDER TRANSPORT MEANS</f>
        <v>#NAME?</v>
      </c>
      <c r="H1249" s="17" t="s">
        <v>539</v>
      </c>
      <c r="I1249" s="17" t="s">
        <v>2906</v>
      </c>
      <c r="J1249" s="17" t="s">
        <v>582</v>
      </c>
      <c r="K1249" s="86" t="s">
        <v>31</v>
      </c>
      <c r="L1249" s="86" t="s">
        <v>583</v>
      </c>
      <c r="M1249" s="86" t="s">
        <v>1991</v>
      </c>
      <c r="N1249" s="96"/>
      <c r="O1249" s="91"/>
      <c r="P1249" s="96" t="s">
        <v>66</v>
      </c>
      <c r="Q1249" s="91" t="s">
        <v>66</v>
      </c>
      <c r="R1249" s="96" t="s">
        <v>94</v>
      </c>
      <c r="S1249" s="91" t="s">
        <v>94</v>
      </c>
      <c r="T1249" s="96" t="s">
        <v>95</v>
      </c>
      <c r="U1249" s="91" t="s">
        <v>95</v>
      </c>
      <c r="V1249" s="96" t="s">
        <v>584</v>
      </c>
      <c r="W1249" s="91" t="s">
        <v>2445</v>
      </c>
      <c r="X1249" s="17" t="s">
        <v>405</v>
      </c>
      <c r="Y1249" s="283" t="s">
        <v>37</v>
      </c>
      <c r="Z1249" s="17" t="s">
        <v>2670</v>
      </c>
      <c r="AA1249" s="17" t="s">
        <v>2907</v>
      </c>
    </row>
    <row r="1250" spans="1:27" ht="60" customHeight="1" x14ac:dyDescent="0.2">
      <c r="A1250" s="20" t="s">
        <v>1502</v>
      </c>
      <c r="B1250" s="13" t="s">
        <v>2668</v>
      </c>
      <c r="C1250" s="5" t="s">
        <v>2825</v>
      </c>
      <c r="D1250" s="5" t="s">
        <v>1504</v>
      </c>
      <c r="E1250" s="13">
        <v>2</v>
      </c>
      <c r="F1250" s="67" t="s">
        <v>588</v>
      </c>
      <c r="G1250" s="162" t="e">
        <f>---ACTIVE BORDER TRANSPORT MEANS</f>
        <v>#NAME?</v>
      </c>
      <c r="H1250" s="17" t="s">
        <v>589</v>
      </c>
      <c r="I1250" s="17" t="s">
        <v>2908</v>
      </c>
      <c r="J1250" s="17" t="s">
        <v>591</v>
      </c>
      <c r="K1250" s="86" t="s">
        <v>31</v>
      </c>
      <c r="L1250" s="86" t="s">
        <v>589</v>
      </c>
      <c r="M1250" s="86" t="s">
        <v>1994</v>
      </c>
      <c r="N1250" s="96"/>
      <c r="O1250" s="91"/>
      <c r="P1250" s="96" t="s">
        <v>66</v>
      </c>
      <c r="Q1250" s="91" t="s">
        <v>66</v>
      </c>
      <c r="R1250" s="96" t="s">
        <v>244</v>
      </c>
      <c r="S1250" s="91" t="s">
        <v>68</v>
      </c>
      <c r="T1250" s="96"/>
      <c r="U1250" s="91"/>
      <c r="V1250" s="96" t="s">
        <v>2448</v>
      </c>
      <c r="W1250" s="91" t="s">
        <v>593</v>
      </c>
      <c r="X1250" s="17" t="s">
        <v>46</v>
      </c>
      <c r="Y1250" s="283" t="s">
        <v>37</v>
      </c>
      <c r="Z1250" s="17" t="s">
        <v>2670</v>
      </c>
      <c r="AA1250" s="17"/>
    </row>
    <row r="1251" spans="1:27" ht="60" customHeight="1" x14ac:dyDescent="0.2">
      <c r="A1251" s="20" t="s">
        <v>1502</v>
      </c>
      <c r="B1251" s="13" t="s">
        <v>2668</v>
      </c>
      <c r="C1251" s="5" t="s">
        <v>2825</v>
      </c>
      <c r="D1251" s="5" t="s">
        <v>1504</v>
      </c>
      <c r="E1251" s="13">
        <v>2</v>
      </c>
      <c r="F1251" s="67" t="s">
        <v>594</v>
      </c>
      <c r="G1251" s="172" t="e">
        <f>---PLACE OF LOADING</f>
        <v>#NAME?</v>
      </c>
      <c r="H1251" s="17"/>
      <c r="I1251" s="17" t="s">
        <v>2909</v>
      </c>
      <c r="J1251" s="17" t="s">
        <v>597</v>
      </c>
      <c r="K1251" s="86" t="s">
        <v>1128</v>
      </c>
      <c r="L1251" s="86" t="s">
        <v>1128</v>
      </c>
      <c r="M1251" s="86" t="s">
        <v>1128</v>
      </c>
      <c r="N1251" s="96" t="s">
        <v>32</v>
      </c>
      <c r="O1251" s="91"/>
      <c r="P1251" s="96" t="s">
        <v>66</v>
      </c>
      <c r="Q1251" s="91"/>
      <c r="R1251" s="96"/>
      <c r="S1251" s="91"/>
      <c r="T1251" s="96"/>
      <c r="U1251" s="91"/>
      <c r="V1251" s="96" t="s">
        <v>598</v>
      </c>
      <c r="W1251" s="91"/>
      <c r="X1251" s="17" t="s">
        <v>115</v>
      </c>
      <c r="Y1251" s="283" t="s">
        <v>599</v>
      </c>
      <c r="Z1251" s="17" t="s">
        <v>2670</v>
      </c>
      <c r="AA1251" s="17"/>
    </row>
    <row r="1252" spans="1:27" ht="60" customHeight="1" x14ac:dyDescent="0.2">
      <c r="A1252" s="20" t="s">
        <v>1502</v>
      </c>
      <c r="B1252" s="13" t="s">
        <v>2668</v>
      </c>
      <c r="C1252" s="5" t="s">
        <v>2825</v>
      </c>
      <c r="D1252" s="5" t="s">
        <v>1504</v>
      </c>
      <c r="E1252" s="13">
        <v>2</v>
      </c>
      <c r="F1252" s="67" t="s">
        <v>594</v>
      </c>
      <c r="G1252" s="162" t="e">
        <f>---PLACE OF LOADING</f>
        <v>#NAME?</v>
      </c>
      <c r="H1252" s="17" t="s">
        <v>601</v>
      </c>
      <c r="I1252" s="17" t="s">
        <v>2910</v>
      </c>
      <c r="J1252" s="17" t="s">
        <v>603</v>
      </c>
      <c r="K1252" s="86" t="s">
        <v>1128</v>
      </c>
      <c r="L1252" s="86" t="s">
        <v>1128</v>
      </c>
      <c r="M1252" s="86" t="s">
        <v>1128</v>
      </c>
      <c r="N1252" s="96"/>
      <c r="O1252" s="91"/>
      <c r="P1252" s="96" t="s">
        <v>103</v>
      </c>
      <c r="Q1252" s="91"/>
      <c r="R1252" s="96" t="s">
        <v>244</v>
      </c>
      <c r="S1252" s="91"/>
      <c r="T1252" s="96"/>
      <c r="U1252" s="91"/>
      <c r="V1252" s="96"/>
      <c r="W1252" s="91"/>
      <c r="X1252" s="17" t="s">
        <v>115</v>
      </c>
      <c r="Y1252" s="61" t="s">
        <v>604</v>
      </c>
      <c r="Z1252" s="17" t="s">
        <v>117</v>
      </c>
      <c r="AA1252" s="17" t="s">
        <v>2911</v>
      </c>
    </row>
    <row r="1253" spans="1:27" ht="60" customHeight="1" x14ac:dyDescent="0.2">
      <c r="A1253" s="20" t="s">
        <v>1502</v>
      </c>
      <c r="B1253" s="13" t="s">
        <v>2668</v>
      </c>
      <c r="C1253" s="5" t="s">
        <v>2825</v>
      </c>
      <c r="D1253" s="5" t="s">
        <v>1504</v>
      </c>
      <c r="E1253" s="13">
        <v>2</v>
      </c>
      <c r="F1253" s="67" t="s">
        <v>594</v>
      </c>
      <c r="G1253" s="162" t="e">
        <f>---PLACE OF LOADING</f>
        <v>#NAME?</v>
      </c>
      <c r="H1253" s="17" t="s">
        <v>279</v>
      </c>
      <c r="I1253" s="17" t="s">
        <v>2912</v>
      </c>
      <c r="J1253" s="17" t="s">
        <v>607</v>
      </c>
      <c r="K1253" s="86" t="s">
        <v>1128</v>
      </c>
      <c r="L1253" s="86" t="s">
        <v>1128</v>
      </c>
      <c r="M1253" s="86" t="s">
        <v>1128</v>
      </c>
      <c r="N1253" s="96"/>
      <c r="O1253" s="91"/>
      <c r="P1253" s="96" t="s">
        <v>66</v>
      </c>
      <c r="Q1253" s="91"/>
      <c r="R1253" s="96" t="s">
        <v>94</v>
      </c>
      <c r="S1253" s="91"/>
      <c r="T1253" s="96" t="s">
        <v>95</v>
      </c>
      <c r="U1253" s="91"/>
      <c r="V1253" s="96" t="s">
        <v>608</v>
      </c>
      <c r="W1253" s="91"/>
      <c r="X1253" s="17" t="s">
        <v>115</v>
      </c>
      <c r="Y1253" s="61" t="s">
        <v>609</v>
      </c>
      <c r="Z1253" s="17" t="s">
        <v>117</v>
      </c>
      <c r="AA1253" s="17" t="s">
        <v>2913</v>
      </c>
    </row>
    <row r="1254" spans="1:27" ht="60" customHeight="1" x14ac:dyDescent="0.2">
      <c r="A1254" s="20" t="s">
        <v>1502</v>
      </c>
      <c r="B1254" s="13" t="s">
        <v>2668</v>
      </c>
      <c r="C1254" s="5" t="s">
        <v>2825</v>
      </c>
      <c r="D1254" s="5" t="s">
        <v>1504</v>
      </c>
      <c r="E1254" s="13">
        <v>2</v>
      </c>
      <c r="F1254" s="67" t="s">
        <v>594</v>
      </c>
      <c r="G1254" s="162" t="e">
        <f>---PLACE OF LOADING</f>
        <v>#NAME?</v>
      </c>
      <c r="H1254" s="17" t="s">
        <v>611</v>
      </c>
      <c r="I1254" s="17" t="s">
        <v>2914</v>
      </c>
      <c r="J1254" s="17" t="s">
        <v>613</v>
      </c>
      <c r="K1254" s="86" t="s">
        <v>31</v>
      </c>
      <c r="L1254" s="86" t="s">
        <v>614</v>
      </c>
      <c r="M1254" s="86" t="s">
        <v>1999</v>
      </c>
      <c r="N1254" s="96"/>
      <c r="O1254" s="91"/>
      <c r="P1254" s="96" t="s">
        <v>66</v>
      </c>
      <c r="Q1254" s="91" t="s">
        <v>66</v>
      </c>
      <c r="R1254" s="96" t="s">
        <v>68</v>
      </c>
      <c r="S1254" s="91" t="s">
        <v>244</v>
      </c>
      <c r="T1254" s="96"/>
      <c r="U1254" s="91"/>
      <c r="V1254" s="96" t="s">
        <v>608</v>
      </c>
      <c r="W1254" s="91" t="s">
        <v>616</v>
      </c>
      <c r="X1254" s="17" t="s">
        <v>46</v>
      </c>
      <c r="Y1254" s="17" t="s">
        <v>617</v>
      </c>
      <c r="Z1254" s="17" t="s">
        <v>147</v>
      </c>
      <c r="AA1254" s="17" t="s">
        <v>2915</v>
      </c>
    </row>
    <row r="1255" spans="1:27" ht="60" customHeight="1" x14ac:dyDescent="0.2">
      <c r="A1255" s="20" t="s">
        <v>1502</v>
      </c>
      <c r="B1255" s="13" t="s">
        <v>2668</v>
      </c>
      <c r="C1255" s="5" t="s">
        <v>2825</v>
      </c>
      <c r="D1255" s="5" t="s">
        <v>1504</v>
      </c>
      <c r="E1255" s="13">
        <v>2</v>
      </c>
      <c r="F1255" s="67" t="s">
        <v>619</v>
      </c>
      <c r="G1255" s="172" t="e">
        <f>---PLACE OF UNLOADING</f>
        <v>#NAME?</v>
      </c>
      <c r="H1255" s="17"/>
      <c r="I1255" s="17" t="s">
        <v>2916</v>
      </c>
      <c r="J1255" s="17" t="s">
        <v>622</v>
      </c>
      <c r="K1255" s="86" t="s">
        <v>1128</v>
      </c>
      <c r="L1255" s="86" t="s">
        <v>1128</v>
      </c>
      <c r="M1255" s="86" t="s">
        <v>1128</v>
      </c>
      <c r="N1255" s="96" t="s">
        <v>32</v>
      </c>
      <c r="O1255" s="91"/>
      <c r="P1255" s="96" t="s">
        <v>66</v>
      </c>
      <c r="Q1255" s="91"/>
      <c r="R1255" s="96"/>
      <c r="S1255" s="91"/>
      <c r="T1255" s="96"/>
      <c r="U1255" s="91"/>
      <c r="V1255" s="96" t="s">
        <v>598</v>
      </c>
      <c r="W1255" s="91"/>
      <c r="X1255" s="17" t="s">
        <v>115</v>
      </c>
      <c r="Y1255" s="283" t="s">
        <v>599</v>
      </c>
      <c r="Z1255" s="17" t="s">
        <v>2670</v>
      </c>
      <c r="AA1255" s="17"/>
    </row>
    <row r="1256" spans="1:27" ht="60" customHeight="1" x14ac:dyDescent="0.2">
      <c r="A1256" s="20" t="s">
        <v>1502</v>
      </c>
      <c r="B1256" s="13" t="s">
        <v>2668</v>
      </c>
      <c r="C1256" s="5" t="s">
        <v>2825</v>
      </c>
      <c r="D1256" s="5" t="s">
        <v>1504</v>
      </c>
      <c r="E1256" s="13">
        <v>2</v>
      </c>
      <c r="F1256" s="67" t="s">
        <v>619</v>
      </c>
      <c r="G1256" s="162" t="e">
        <f>---PLACE OF UNLOADING</f>
        <v>#NAME?</v>
      </c>
      <c r="H1256" s="17" t="s">
        <v>601</v>
      </c>
      <c r="I1256" s="17" t="s">
        <v>2917</v>
      </c>
      <c r="J1256" s="17" t="s">
        <v>625</v>
      </c>
      <c r="K1256" s="86" t="s">
        <v>1128</v>
      </c>
      <c r="L1256" s="86" t="s">
        <v>1128</v>
      </c>
      <c r="M1256" s="86" t="s">
        <v>1128</v>
      </c>
      <c r="N1256" s="96"/>
      <c r="O1256" s="91"/>
      <c r="P1256" s="96" t="s">
        <v>103</v>
      </c>
      <c r="Q1256" s="91"/>
      <c r="R1256" s="96" t="s">
        <v>244</v>
      </c>
      <c r="S1256" s="91"/>
      <c r="T1256" s="96"/>
      <c r="U1256" s="91"/>
      <c r="V1256" s="96"/>
      <c r="W1256" s="91"/>
      <c r="X1256" s="17" t="s">
        <v>115</v>
      </c>
      <c r="Y1256" s="61" t="s">
        <v>604</v>
      </c>
      <c r="Z1256" s="17" t="s">
        <v>117</v>
      </c>
      <c r="AA1256" s="17" t="s">
        <v>2911</v>
      </c>
    </row>
    <row r="1257" spans="1:27" ht="60" customHeight="1" x14ac:dyDescent="0.2">
      <c r="A1257" s="20" t="s">
        <v>1502</v>
      </c>
      <c r="B1257" s="13" t="s">
        <v>2668</v>
      </c>
      <c r="C1257" s="5" t="s">
        <v>2825</v>
      </c>
      <c r="D1257" s="5" t="s">
        <v>1504</v>
      </c>
      <c r="E1257" s="13">
        <v>2</v>
      </c>
      <c r="F1257" s="67" t="s">
        <v>619</v>
      </c>
      <c r="G1257" s="162" t="e">
        <f>---PLACE OF UNLOADING</f>
        <v>#NAME?</v>
      </c>
      <c r="H1257" s="17" t="s">
        <v>279</v>
      </c>
      <c r="I1257" s="17" t="s">
        <v>2918</v>
      </c>
      <c r="J1257" s="17" t="s">
        <v>628</v>
      </c>
      <c r="K1257" s="86" t="s">
        <v>1128</v>
      </c>
      <c r="L1257" s="86" t="s">
        <v>1128</v>
      </c>
      <c r="M1257" s="86" t="s">
        <v>1128</v>
      </c>
      <c r="N1257" s="96"/>
      <c r="O1257" s="91"/>
      <c r="P1257" s="96" t="s">
        <v>66</v>
      </c>
      <c r="Q1257" s="91"/>
      <c r="R1257" s="96" t="s">
        <v>94</v>
      </c>
      <c r="S1257" s="91"/>
      <c r="T1257" s="96" t="s">
        <v>95</v>
      </c>
      <c r="U1257" s="91"/>
      <c r="V1257" s="96" t="s">
        <v>608</v>
      </c>
      <c r="W1257" s="91"/>
      <c r="X1257" s="17" t="s">
        <v>115</v>
      </c>
      <c r="Y1257" s="61" t="s">
        <v>609</v>
      </c>
      <c r="Z1257" s="17" t="s">
        <v>117</v>
      </c>
      <c r="AA1257" s="17" t="s">
        <v>2919</v>
      </c>
    </row>
    <row r="1258" spans="1:27" ht="60" customHeight="1" x14ac:dyDescent="0.2">
      <c r="A1258" s="20" t="s">
        <v>1502</v>
      </c>
      <c r="B1258" s="13" t="s">
        <v>2668</v>
      </c>
      <c r="C1258" s="5" t="s">
        <v>2825</v>
      </c>
      <c r="D1258" s="5" t="s">
        <v>1504</v>
      </c>
      <c r="E1258" s="13">
        <v>2</v>
      </c>
      <c r="F1258" s="67" t="s">
        <v>619</v>
      </c>
      <c r="G1258" s="162" t="e">
        <f>---PLACE OF UNLOADING</f>
        <v>#NAME?</v>
      </c>
      <c r="H1258" s="17" t="s">
        <v>611</v>
      </c>
      <c r="I1258" s="17" t="s">
        <v>2920</v>
      </c>
      <c r="J1258" s="17" t="s">
        <v>631</v>
      </c>
      <c r="K1258" s="86" t="s">
        <v>2460</v>
      </c>
      <c r="L1258" s="86" t="s">
        <v>632</v>
      </c>
      <c r="M1258" s="86" t="s">
        <v>2921</v>
      </c>
      <c r="N1258" s="96"/>
      <c r="O1258" s="91"/>
      <c r="P1258" s="96" t="s">
        <v>66</v>
      </c>
      <c r="Q1258" s="91" t="s">
        <v>66</v>
      </c>
      <c r="R1258" s="96" t="s">
        <v>68</v>
      </c>
      <c r="S1258" s="91" t="s">
        <v>68</v>
      </c>
      <c r="T1258" s="96"/>
      <c r="U1258" s="91"/>
      <c r="V1258" s="96" t="s">
        <v>608</v>
      </c>
      <c r="W1258" s="91" t="s">
        <v>2461</v>
      </c>
      <c r="X1258" s="17" t="s">
        <v>36</v>
      </c>
      <c r="Y1258" s="17" t="s">
        <v>37</v>
      </c>
      <c r="Z1258" s="17" t="s">
        <v>147</v>
      </c>
      <c r="AA1258" s="17" t="s">
        <v>634</v>
      </c>
    </row>
    <row r="1259" spans="1:27" ht="60" customHeight="1" x14ac:dyDescent="0.2">
      <c r="A1259" s="29" t="s">
        <v>1502</v>
      </c>
      <c r="B1259" s="13" t="s">
        <v>2668</v>
      </c>
      <c r="C1259" s="5" t="s">
        <v>2825</v>
      </c>
      <c r="D1259" s="5" t="s">
        <v>1504</v>
      </c>
      <c r="E1259" s="13">
        <v>2</v>
      </c>
      <c r="F1259" s="67" t="s">
        <v>635</v>
      </c>
      <c r="G1259" s="172" t="e">
        <f>---ADDITIONAL INFORMATION</f>
        <v>#NAME?</v>
      </c>
      <c r="H1259" s="17"/>
      <c r="I1259" s="17" t="s">
        <v>2922</v>
      </c>
      <c r="J1259" s="17" t="s">
        <v>638</v>
      </c>
      <c r="K1259" s="86" t="s">
        <v>1128</v>
      </c>
      <c r="L1259" s="86" t="s">
        <v>1128</v>
      </c>
      <c r="M1259" s="86" t="s">
        <v>1128</v>
      </c>
      <c r="N1259" s="96" t="s">
        <v>444</v>
      </c>
      <c r="O1259" s="91"/>
      <c r="P1259" s="96" t="s">
        <v>103</v>
      </c>
      <c r="Q1259" s="91"/>
      <c r="R1259" s="96"/>
      <c r="S1259" s="91"/>
      <c r="T1259" s="96"/>
      <c r="U1259" s="91"/>
      <c r="V1259" s="96" t="s">
        <v>639</v>
      </c>
      <c r="W1259" s="91"/>
      <c r="X1259" s="17" t="s">
        <v>115</v>
      </c>
      <c r="Y1259" s="283" t="s">
        <v>2923</v>
      </c>
      <c r="Z1259" s="17" t="s">
        <v>2670</v>
      </c>
      <c r="AA1259" s="17" t="s">
        <v>2924</v>
      </c>
    </row>
    <row r="1260" spans="1:27" ht="60" customHeight="1" x14ac:dyDescent="0.2">
      <c r="A1260" s="29" t="s">
        <v>1502</v>
      </c>
      <c r="B1260" s="13" t="s">
        <v>2668</v>
      </c>
      <c r="C1260" s="5" t="s">
        <v>2825</v>
      </c>
      <c r="D1260" s="5" t="s">
        <v>1504</v>
      </c>
      <c r="E1260" s="13">
        <v>2</v>
      </c>
      <c r="F1260" s="67" t="s">
        <v>205</v>
      </c>
      <c r="G1260" s="162" t="e">
        <f>---ADDITIONAL INFORMATION</f>
        <v>#NAME?</v>
      </c>
      <c r="H1260" s="17" t="s">
        <v>206</v>
      </c>
      <c r="I1260" s="17" t="s">
        <v>2925</v>
      </c>
      <c r="J1260" s="17" t="s">
        <v>642</v>
      </c>
      <c r="K1260" s="86" t="s">
        <v>1128</v>
      </c>
      <c r="L1260" s="86" t="s">
        <v>1128</v>
      </c>
      <c r="M1260" s="86" t="s">
        <v>1128</v>
      </c>
      <c r="N1260" s="96"/>
      <c r="O1260" s="91"/>
      <c r="P1260" s="96" t="s">
        <v>33</v>
      </c>
      <c r="Q1260" s="91"/>
      <c r="R1260" s="96" t="s">
        <v>146</v>
      </c>
      <c r="S1260" s="91"/>
      <c r="T1260" s="96"/>
      <c r="U1260" s="91"/>
      <c r="V1260" s="96" t="s">
        <v>209</v>
      </c>
      <c r="W1260" s="91"/>
      <c r="X1260" s="17" t="s">
        <v>115</v>
      </c>
      <c r="Y1260" s="283" t="s">
        <v>2926</v>
      </c>
      <c r="Z1260" s="17" t="s">
        <v>2670</v>
      </c>
      <c r="AA1260" s="17" t="s">
        <v>1628</v>
      </c>
    </row>
    <row r="1261" spans="1:27" ht="60" customHeight="1" x14ac:dyDescent="0.2">
      <c r="A1261" s="29" t="s">
        <v>1502</v>
      </c>
      <c r="B1261" s="13" t="s">
        <v>2668</v>
      </c>
      <c r="C1261" s="5" t="s">
        <v>2825</v>
      </c>
      <c r="D1261" s="5" t="s">
        <v>1504</v>
      </c>
      <c r="E1261" s="13">
        <v>2</v>
      </c>
      <c r="F1261" s="67" t="s">
        <v>635</v>
      </c>
      <c r="G1261" s="162" t="e">
        <f>---ADDITIONAL INFORMATION</f>
        <v>#NAME?</v>
      </c>
      <c r="H1261" s="17" t="s">
        <v>287</v>
      </c>
      <c r="I1261" s="17" t="s">
        <v>2927</v>
      </c>
      <c r="J1261" s="17" t="s">
        <v>644</v>
      </c>
      <c r="K1261" s="86" t="s">
        <v>1128</v>
      </c>
      <c r="L1261" s="86" t="s">
        <v>1128</v>
      </c>
      <c r="M1261" s="86" t="s">
        <v>1128</v>
      </c>
      <c r="N1261" s="96"/>
      <c r="O1261" s="91"/>
      <c r="P1261" s="96" t="s">
        <v>33</v>
      </c>
      <c r="Q1261" s="91"/>
      <c r="R1261" s="96" t="s">
        <v>645</v>
      </c>
      <c r="S1261" s="91"/>
      <c r="T1261" s="96"/>
      <c r="U1261" s="91"/>
      <c r="V1261" s="96"/>
      <c r="W1261" s="91"/>
      <c r="X1261" s="17" t="s">
        <v>115</v>
      </c>
      <c r="Y1261" s="283" t="s">
        <v>2926</v>
      </c>
      <c r="Z1261" s="17" t="s">
        <v>2670</v>
      </c>
      <c r="AA1261" s="17" t="s">
        <v>2928</v>
      </c>
    </row>
    <row r="1262" spans="1:27" ht="60" customHeight="1" x14ac:dyDescent="0.2">
      <c r="A1262" s="29" t="s">
        <v>1502</v>
      </c>
      <c r="B1262" s="13" t="s">
        <v>2668</v>
      </c>
      <c r="C1262" s="5" t="s">
        <v>2825</v>
      </c>
      <c r="D1262" s="5" t="s">
        <v>1504</v>
      </c>
      <c r="E1262" s="13">
        <v>2</v>
      </c>
      <c r="F1262" s="67" t="s">
        <v>635</v>
      </c>
      <c r="G1262" s="162" t="e">
        <f>---ADDITIONAL INFORMATION</f>
        <v>#NAME?</v>
      </c>
      <c r="H1262" s="17" t="s">
        <v>302</v>
      </c>
      <c r="I1262" s="17" t="s">
        <v>2929</v>
      </c>
      <c r="J1262" s="17" t="s">
        <v>649</v>
      </c>
      <c r="K1262" s="86" t="s">
        <v>1128</v>
      </c>
      <c r="L1262" s="86" t="s">
        <v>1128</v>
      </c>
      <c r="M1262" s="86" t="s">
        <v>1128</v>
      </c>
      <c r="N1262" s="96"/>
      <c r="O1262" s="91"/>
      <c r="P1262" s="96" t="s">
        <v>103</v>
      </c>
      <c r="Q1262" s="91"/>
      <c r="R1262" s="96" t="s">
        <v>305</v>
      </c>
      <c r="S1262" s="91"/>
      <c r="T1262" s="96"/>
      <c r="U1262" s="91"/>
      <c r="V1262" s="96"/>
      <c r="W1262" s="91"/>
      <c r="X1262" s="17" t="s">
        <v>115</v>
      </c>
      <c r="Y1262" s="283" t="s">
        <v>2930</v>
      </c>
      <c r="Z1262" s="17" t="s">
        <v>2670</v>
      </c>
      <c r="AA1262" s="17" t="s">
        <v>993</v>
      </c>
    </row>
    <row r="1263" spans="1:27" ht="60" customHeight="1" x14ac:dyDescent="0.2">
      <c r="A1263" s="29" t="s">
        <v>1502</v>
      </c>
      <c r="B1263" s="13" t="s">
        <v>2668</v>
      </c>
      <c r="C1263" s="5" t="s">
        <v>2825</v>
      </c>
      <c r="D1263" s="5" t="s">
        <v>1504</v>
      </c>
      <c r="E1263" s="13">
        <v>2</v>
      </c>
      <c r="F1263" s="67" t="s">
        <v>651</v>
      </c>
      <c r="G1263" s="172" t="e">
        <f>---SUPPORTING DOCUMENTS</f>
        <v>#NAME?</v>
      </c>
      <c r="H1263" s="17"/>
      <c r="I1263" s="17" t="s">
        <v>2931</v>
      </c>
      <c r="J1263" s="17" t="s">
        <v>654</v>
      </c>
      <c r="K1263" s="86" t="s">
        <v>1128</v>
      </c>
      <c r="L1263" s="86" t="s">
        <v>1128</v>
      </c>
      <c r="M1263" s="86" t="s">
        <v>1128</v>
      </c>
      <c r="N1263" s="96" t="s">
        <v>444</v>
      </c>
      <c r="O1263" s="91"/>
      <c r="P1263" s="96" t="s">
        <v>103</v>
      </c>
      <c r="Q1263" s="91"/>
      <c r="R1263" s="96"/>
      <c r="S1263" s="91"/>
      <c r="T1263" s="96"/>
      <c r="U1263" s="91"/>
      <c r="V1263" s="96" t="s">
        <v>639</v>
      </c>
      <c r="W1263" s="91"/>
      <c r="X1263" s="17" t="s">
        <v>115</v>
      </c>
      <c r="Y1263" s="17" t="s">
        <v>229</v>
      </c>
      <c r="Z1263" s="17" t="s">
        <v>2670</v>
      </c>
      <c r="AA1263" s="17" t="s">
        <v>2932</v>
      </c>
    </row>
    <row r="1264" spans="1:27" ht="60" customHeight="1" x14ac:dyDescent="0.2">
      <c r="A1264" s="29" t="s">
        <v>1502</v>
      </c>
      <c r="B1264" s="13" t="s">
        <v>2668</v>
      </c>
      <c r="C1264" s="5" t="s">
        <v>2825</v>
      </c>
      <c r="D1264" s="5" t="s">
        <v>1504</v>
      </c>
      <c r="E1264" s="13">
        <v>2</v>
      </c>
      <c r="F1264" s="67" t="s">
        <v>205</v>
      </c>
      <c r="G1264" s="162" t="e">
        <f>---SUPPORTING DOCUMENTS</f>
        <v>#NAME?</v>
      </c>
      <c r="H1264" s="17" t="s">
        <v>206</v>
      </c>
      <c r="I1264" s="17" t="s">
        <v>2933</v>
      </c>
      <c r="J1264" s="17" t="s">
        <v>657</v>
      </c>
      <c r="K1264" s="86" t="s">
        <v>1128</v>
      </c>
      <c r="L1264" s="86" t="s">
        <v>1128</v>
      </c>
      <c r="M1264" s="86" t="s">
        <v>1128</v>
      </c>
      <c r="N1264" s="96"/>
      <c r="O1264" s="91"/>
      <c r="P1264" s="96" t="s">
        <v>33</v>
      </c>
      <c r="Q1264" s="91"/>
      <c r="R1264" s="96" t="s">
        <v>146</v>
      </c>
      <c r="S1264" s="91"/>
      <c r="T1264" s="96"/>
      <c r="U1264" s="91"/>
      <c r="V1264" s="96" t="s">
        <v>209</v>
      </c>
      <c r="W1264" s="91"/>
      <c r="X1264" s="17" t="s">
        <v>115</v>
      </c>
      <c r="Y1264" s="17" t="s">
        <v>229</v>
      </c>
      <c r="Z1264" s="17" t="s">
        <v>2670</v>
      </c>
      <c r="AA1264" s="17" t="s">
        <v>2934</v>
      </c>
    </row>
    <row r="1265" spans="1:27" ht="60" customHeight="1" x14ac:dyDescent="0.2">
      <c r="A1265" s="29" t="s">
        <v>1502</v>
      </c>
      <c r="B1265" s="13" t="s">
        <v>2668</v>
      </c>
      <c r="C1265" s="5" t="s">
        <v>2825</v>
      </c>
      <c r="D1265" s="5" t="s">
        <v>1504</v>
      </c>
      <c r="E1265" s="13">
        <v>2</v>
      </c>
      <c r="F1265" s="67" t="s">
        <v>651</v>
      </c>
      <c r="G1265" s="162" t="e">
        <f>---SUPPORTING DOCUMENTS</f>
        <v>#NAME?</v>
      </c>
      <c r="H1265" s="17" t="s">
        <v>386</v>
      </c>
      <c r="I1265" s="17" t="s">
        <v>2935</v>
      </c>
      <c r="J1265" s="17" t="s">
        <v>659</v>
      </c>
      <c r="K1265" s="86" t="s">
        <v>1128</v>
      </c>
      <c r="L1265" s="86" t="s">
        <v>1128</v>
      </c>
      <c r="M1265" s="86" t="s">
        <v>1128</v>
      </c>
      <c r="N1265" s="96"/>
      <c r="O1265" s="91"/>
      <c r="P1265" s="96" t="s">
        <v>33</v>
      </c>
      <c r="Q1265" s="91"/>
      <c r="R1265" s="96" t="s">
        <v>660</v>
      </c>
      <c r="S1265" s="91"/>
      <c r="T1265" s="96"/>
      <c r="U1265" s="91"/>
      <c r="V1265" s="96"/>
      <c r="W1265" s="91"/>
      <c r="X1265" s="17" t="s">
        <v>115</v>
      </c>
      <c r="Y1265" s="17" t="s">
        <v>229</v>
      </c>
      <c r="Z1265" s="17" t="s">
        <v>2670</v>
      </c>
      <c r="AA1265" s="17" t="s">
        <v>2936</v>
      </c>
    </row>
    <row r="1266" spans="1:27" ht="60" customHeight="1" x14ac:dyDescent="0.2">
      <c r="A1266" s="29" t="s">
        <v>1502</v>
      </c>
      <c r="B1266" s="13" t="s">
        <v>2668</v>
      </c>
      <c r="C1266" s="5" t="s">
        <v>2825</v>
      </c>
      <c r="D1266" s="5" t="s">
        <v>1504</v>
      </c>
      <c r="E1266" s="13">
        <v>2</v>
      </c>
      <c r="F1266" s="67" t="s">
        <v>651</v>
      </c>
      <c r="G1266" s="162" t="e">
        <f>---SUPPORTING DOCUMENTS</f>
        <v>#NAME?</v>
      </c>
      <c r="H1266" s="17" t="s">
        <v>180</v>
      </c>
      <c r="I1266" s="17" t="s">
        <v>2937</v>
      </c>
      <c r="J1266" s="17" t="s">
        <v>664</v>
      </c>
      <c r="K1266" s="86" t="s">
        <v>1128</v>
      </c>
      <c r="L1266" s="86" t="s">
        <v>1128</v>
      </c>
      <c r="M1266" s="86" t="s">
        <v>1128</v>
      </c>
      <c r="N1266" s="96"/>
      <c r="O1266" s="91"/>
      <c r="P1266" s="96" t="s">
        <v>33</v>
      </c>
      <c r="Q1266" s="91"/>
      <c r="R1266" s="96" t="s">
        <v>258</v>
      </c>
      <c r="S1266" s="91"/>
      <c r="T1266" s="96"/>
      <c r="U1266" s="91"/>
      <c r="V1266" s="96" t="s">
        <v>665</v>
      </c>
      <c r="W1266" s="91"/>
      <c r="X1266" s="17" t="s">
        <v>115</v>
      </c>
      <c r="Y1266" s="17" t="s">
        <v>229</v>
      </c>
      <c r="Z1266" s="17" t="s">
        <v>2670</v>
      </c>
      <c r="AA1266" s="17" t="s">
        <v>2474</v>
      </c>
    </row>
    <row r="1267" spans="1:27" ht="60" customHeight="1" x14ac:dyDescent="0.2">
      <c r="A1267" s="29" t="s">
        <v>1502</v>
      </c>
      <c r="B1267" s="13" t="s">
        <v>2668</v>
      </c>
      <c r="C1267" s="5" t="s">
        <v>2825</v>
      </c>
      <c r="D1267" s="5" t="s">
        <v>1504</v>
      </c>
      <c r="E1267" s="13">
        <v>2</v>
      </c>
      <c r="F1267" s="67" t="s">
        <v>687</v>
      </c>
      <c r="G1267" s="162" t="e">
        <f>---SUPPORTING DOCUMENTS</f>
        <v>#NAME?</v>
      </c>
      <c r="H1267" s="17" t="s">
        <v>667</v>
      </c>
      <c r="I1267" s="17" t="s">
        <v>2938</v>
      </c>
      <c r="J1267" s="17" t="s">
        <v>669</v>
      </c>
      <c r="K1267" s="86" t="s">
        <v>1128</v>
      </c>
      <c r="L1267" s="86" t="s">
        <v>1128</v>
      </c>
      <c r="M1267" s="86" t="s">
        <v>1128</v>
      </c>
      <c r="N1267" s="96"/>
      <c r="O1267" s="91"/>
      <c r="P1267" s="96" t="s">
        <v>103</v>
      </c>
      <c r="Q1267" s="91"/>
      <c r="R1267" s="96" t="s">
        <v>68</v>
      </c>
      <c r="S1267" s="91"/>
      <c r="T1267" s="96"/>
      <c r="U1267" s="91"/>
      <c r="V1267" s="96"/>
      <c r="W1267" s="91"/>
      <c r="X1267" s="17" t="s">
        <v>115</v>
      </c>
      <c r="Y1267" s="17" t="s">
        <v>229</v>
      </c>
      <c r="Z1267" s="17" t="s">
        <v>2670</v>
      </c>
      <c r="AA1267" s="17" t="s">
        <v>670</v>
      </c>
    </row>
    <row r="1268" spans="1:27" ht="60" customHeight="1" x14ac:dyDescent="0.2">
      <c r="A1268" s="29" t="s">
        <v>1502</v>
      </c>
      <c r="B1268" s="13" t="s">
        <v>2668</v>
      </c>
      <c r="C1268" s="5" t="s">
        <v>2825</v>
      </c>
      <c r="D1268" s="5" t="s">
        <v>1504</v>
      </c>
      <c r="E1268" s="13">
        <v>2</v>
      </c>
      <c r="F1268" s="67" t="s">
        <v>671</v>
      </c>
      <c r="G1268" s="172" t="e">
        <f>---PREVIOUS DOCUMENTS</f>
        <v>#NAME?</v>
      </c>
      <c r="H1268" s="17"/>
      <c r="I1268" s="17" t="s">
        <v>2939</v>
      </c>
      <c r="J1268" s="17" t="s">
        <v>674</v>
      </c>
      <c r="K1268" s="86" t="s">
        <v>1128</v>
      </c>
      <c r="L1268" s="86" t="s">
        <v>1128</v>
      </c>
      <c r="M1268" s="86" t="s">
        <v>1128</v>
      </c>
      <c r="N1268" s="96" t="s">
        <v>463</v>
      </c>
      <c r="O1268" s="91"/>
      <c r="P1268" s="96" t="s">
        <v>103</v>
      </c>
      <c r="Q1268" s="91"/>
      <c r="R1268" s="96"/>
      <c r="S1268" s="91"/>
      <c r="T1268" s="96"/>
      <c r="U1268" s="91"/>
      <c r="V1268" s="96" t="s">
        <v>639</v>
      </c>
      <c r="W1268" s="91"/>
      <c r="X1268" s="17" t="s">
        <v>115</v>
      </c>
      <c r="Y1268" s="17" t="s">
        <v>229</v>
      </c>
      <c r="Z1268" s="17" t="s">
        <v>2670</v>
      </c>
      <c r="AA1268" s="17" t="s">
        <v>2940</v>
      </c>
    </row>
    <row r="1269" spans="1:27" ht="60" customHeight="1" x14ac:dyDescent="0.2">
      <c r="A1269" s="29" t="s">
        <v>1502</v>
      </c>
      <c r="B1269" s="13" t="s">
        <v>2668</v>
      </c>
      <c r="C1269" s="5" t="s">
        <v>2825</v>
      </c>
      <c r="D1269" s="5" t="s">
        <v>1504</v>
      </c>
      <c r="E1269" s="13">
        <v>2</v>
      </c>
      <c r="F1269" s="67" t="s">
        <v>205</v>
      </c>
      <c r="G1269" s="162" t="e">
        <f>---PREVIOUS DOCUMENTS</f>
        <v>#NAME?</v>
      </c>
      <c r="H1269" s="17" t="s">
        <v>206</v>
      </c>
      <c r="I1269" s="17" t="s">
        <v>2941</v>
      </c>
      <c r="J1269" s="17" t="s">
        <v>677</v>
      </c>
      <c r="K1269" s="86" t="s">
        <v>1128</v>
      </c>
      <c r="L1269" s="86" t="s">
        <v>1128</v>
      </c>
      <c r="M1269" s="86" t="s">
        <v>1128</v>
      </c>
      <c r="N1269" s="96"/>
      <c r="O1269" s="91"/>
      <c r="P1269" s="96" t="s">
        <v>33</v>
      </c>
      <c r="Q1269" s="91"/>
      <c r="R1269" s="96" t="s">
        <v>146</v>
      </c>
      <c r="S1269" s="91"/>
      <c r="T1269" s="96"/>
      <c r="U1269" s="91"/>
      <c r="V1269" s="96" t="s">
        <v>209</v>
      </c>
      <c r="W1269" s="91"/>
      <c r="X1269" s="17" t="s">
        <v>115</v>
      </c>
      <c r="Y1269" s="17" t="s">
        <v>229</v>
      </c>
      <c r="Z1269" s="17" t="s">
        <v>2670</v>
      </c>
      <c r="AA1269" s="17" t="s">
        <v>2942</v>
      </c>
    </row>
    <row r="1270" spans="1:27" ht="60" customHeight="1" x14ac:dyDescent="0.2">
      <c r="A1270" s="29" t="s">
        <v>1502</v>
      </c>
      <c r="B1270" s="13" t="s">
        <v>2668</v>
      </c>
      <c r="C1270" s="5" t="s">
        <v>2825</v>
      </c>
      <c r="D1270" s="5" t="s">
        <v>1504</v>
      </c>
      <c r="E1270" s="13">
        <v>2</v>
      </c>
      <c r="F1270" s="67" t="s">
        <v>671</v>
      </c>
      <c r="G1270" s="162" t="e">
        <f>---PREVIOUS DOCUMENTS</f>
        <v>#NAME?</v>
      </c>
      <c r="H1270" s="17" t="s">
        <v>386</v>
      </c>
      <c r="I1270" s="17" t="s">
        <v>2943</v>
      </c>
      <c r="J1270" s="17" t="s">
        <v>679</v>
      </c>
      <c r="K1270" s="86" t="s">
        <v>1128</v>
      </c>
      <c r="L1270" s="86" t="s">
        <v>1128</v>
      </c>
      <c r="M1270" s="86" t="s">
        <v>1128</v>
      </c>
      <c r="N1270" s="96"/>
      <c r="O1270" s="91"/>
      <c r="P1270" s="96" t="s">
        <v>33</v>
      </c>
      <c r="Q1270" s="91"/>
      <c r="R1270" s="96" t="s">
        <v>680</v>
      </c>
      <c r="S1270" s="91"/>
      <c r="T1270" s="96"/>
      <c r="U1270" s="91"/>
      <c r="V1270" s="96" t="s">
        <v>682</v>
      </c>
      <c r="W1270" s="91"/>
      <c r="X1270" s="17" t="s">
        <v>115</v>
      </c>
      <c r="Y1270" s="17" t="s">
        <v>229</v>
      </c>
      <c r="Z1270" s="17" t="s">
        <v>2670</v>
      </c>
      <c r="AA1270" s="17" t="s">
        <v>2944</v>
      </c>
    </row>
    <row r="1271" spans="1:27" ht="60" customHeight="1" x14ac:dyDescent="0.2">
      <c r="A1271" s="29" t="s">
        <v>1502</v>
      </c>
      <c r="B1271" s="13" t="s">
        <v>2668</v>
      </c>
      <c r="C1271" s="5" t="s">
        <v>2825</v>
      </c>
      <c r="D1271" s="5" t="s">
        <v>1504</v>
      </c>
      <c r="E1271" s="13">
        <v>2</v>
      </c>
      <c r="F1271" s="67" t="s">
        <v>671</v>
      </c>
      <c r="G1271" s="162" t="e">
        <f>---PREVIOUS DOCUMENTS</f>
        <v>#NAME?</v>
      </c>
      <c r="H1271" s="17" t="s">
        <v>180</v>
      </c>
      <c r="I1271" s="17" t="s">
        <v>2945</v>
      </c>
      <c r="J1271" s="17" t="s">
        <v>685</v>
      </c>
      <c r="K1271" s="86" t="s">
        <v>1128</v>
      </c>
      <c r="L1271" s="86" t="s">
        <v>1128</v>
      </c>
      <c r="M1271" s="86" t="s">
        <v>1128</v>
      </c>
      <c r="N1271" s="96"/>
      <c r="O1271" s="91"/>
      <c r="P1271" s="96" t="s">
        <v>33</v>
      </c>
      <c r="Q1271" s="91"/>
      <c r="R1271" s="96" t="s">
        <v>258</v>
      </c>
      <c r="S1271" s="91"/>
      <c r="T1271" s="96"/>
      <c r="U1271" s="91"/>
      <c r="V1271" s="96" t="s">
        <v>665</v>
      </c>
      <c r="W1271" s="91"/>
      <c r="X1271" s="17" t="s">
        <v>115</v>
      </c>
      <c r="Y1271" s="17" t="s">
        <v>229</v>
      </c>
      <c r="Z1271" s="17" t="s">
        <v>2670</v>
      </c>
      <c r="AA1271" s="17" t="s">
        <v>2946</v>
      </c>
    </row>
    <row r="1272" spans="1:27" ht="60" customHeight="1" x14ac:dyDescent="0.2">
      <c r="A1272" s="29" t="s">
        <v>1502</v>
      </c>
      <c r="B1272" s="13" t="s">
        <v>2668</v>
      </c>
      <c r="C1272" s="5" t="s">
        <v>2825</v>
      </c>
      <c r="D1272" s="5" t="s">
        <v>1504</v>
      </c>
      <c r="E1272" s="13">
        <v>2</v>
      </c>
      <c r="F1272" s="67" t="s">
        <v>687</v>
      </c>
      <c r="G1272" s="162" t="e">
        <f>---PREVIOUS DOCUMENTS</f>
        <v>#NAME?</v>
      </c>
      <c r="H1272" s="17" t="s">
        <v>667</v>
      </c>
      <c r="I1272" s="17" t="s">
        <v>2947</v>
      </c>
      <c r="J1272" s="17" t="s">
        <v>689</v>
      </c>
      <c r="K1272" s="86" t="s">
        <v>1128</v>
      </c>
      <c r="L1272" s="86" t="s">
        <v>1128</v>
      </c>
      <c r="M1272" s="86" t="s">
        <v>1128</v>
      </c>
      <c r="N1272" s="96"/>
      <c r="O1272" s="91"/>
      <c r="P1272" s="96" t="s">
        <v>103</v>
      </c>
      <c r="Q1272" s="91"/>
      <c r="R1272" s="96" t="s">
        <v>68</v>
      </c>
      <c r="S1272" s="91"/>
      <c r="T1272" s="96"/>
      <c r="U1272" s="91"/>
      <c r="V1272" s="96"/>
      <c r="W1272" s="91"/>
      <c r="X1272" s="17" t="s">
        <v>115</v>
      </c>
      <c r="Y1272" s="17" t="s">
        <v>229</v>
      </c>
      <c r="Z1272" s="17" t="s">
        <v>2670</v>
      </c>
      <c r="AA1272" s="17" t="s">
        <v>670</v>
      </c>
    </row>
    <row r="1273" spans="1:27" ht="60" customHeight="1" x14ac:dyDescent="0.2">
      <c r="A1273" s="29" t="s">
        <v>1502</v>
      </c>
      <c r="B1273" s="13" t="s">
        <v>2668</v>
      </c>
      <c r="C1273" s="5" t="s">
        <v>2825</v>
      </c>
      <c r="D1273" s="5" t="s">
        <v>1504</v>
      </c>
      <c r="E1273" s="13">
        <v>2</v>
      </c>
      <c r="F1273" s="67" t="s">
        <v>1848</v>
      </c>
      <c r="G1273" s="172" t="e">
        <f>---TRANSPORT DOCUMENT</f>
        <v>#NAME?</v>
      </c>
      <c r="H1273" s="17"/>
      <c r="I1273" s="17" t="s">
        <v>2948</v>
      </c>
      <c r="J1273" s="17" t="s">
        <v>692</v>
      </c>
      <c r="K1273" s="86" t="s">
        <v>1128</v>
      </c>
      <c r="L1273" s="86" t="s">
        <v>1128</v>
      </c>
      <c r="M1273" s="86" t="s">
        <v>1128</v>
      </c>
      <c r="N1273" s="96" t="s">
        <v>444</v>
      </c>
      <c r="O1273" s="91"/>
      <c r="P1273" s="96" t="s">
        <v>66</v>
      </c>
      <c r="Q1273" s="91"/>
      <c r="R1273" s="96"/>
      <c r="S1273" s="91"/>
      <c r="T1273" s="96"/>
      <c r="U1273" s="91"/>
      <c r="V1273" s="96" t="s">
        <v>693</v>
      </c>
      <c r="W1273" s="91"/>
      <c r="X1273" s="17" t="s">
        <v>115</v>
      </c>
      <c r="Y1273" s="283" t="s">
        <v>435</v>
      </c>
      <c r="Z1273" s="17" t="s">
        <v>2670</v>
      </c>
      <c r="AA1273" s="17" t="s">
        <v>2548</v>
      </c>
    </row>
    <row r="1274" spans="1:27" ht="60" customHeight="1" x14ac:dyDescent="0.2">
      <c r="A1274" s="29" t="s">
        <v>1502</v>
      </c>
      <c r="B1274" s="13" t="s">
        <v>2668</v>
      </c>
      <c r="C1274" s="5" t="s">
        <v>2825</v>
      </c>
      <c r="D1274" s="5" t="s">
        <v>1504</v>
      </c>
      <c r="E1274" s="13">
        <v>2</v>
      </c>
      <c r="F1274" s="67" t="s">
        <v>205</v>
      </c>
      <c r="G1274" s="162" t="e">
        <f>---TRANSPORT DOCUMENT</f>
        <v>#NAME?</v>
      </c>
      <c r="H1274" s="17" t="s">
        <v>206</v>
      </c>
      <c r="I1274" s="17" t="s">
        <v>2949</v>
      </c>
      <c r="J1274" s="17" t="s">
        <v>696</v>
      </c>
      <c r="K1274" s="86" t="s">
        <v>1128</v>
      </c>
      <c r="L1274" s="86" t="s">
        <v>1128</v>
      </c>
      <c r="M1274" s="86" t="s">
        <v>1128</v>
      </c>
      <c r="N1274" s="96"/>
      <c r="O1274" s="91"/>
      <c r="P1274" s="96" t="s">
        <v>33</v>
      </c>
      <c r="Q1274" s="91"/>
      <c r="R1274" s="96" t="s">
        <v>146</v>
      </c>
      <c r="S1274" s="91"/>
      <c r="T1274" s="96"/>
      <c r="U1274" s="91"/>
      <c r="V1274" s="96" t="s">
        <v>209</v>
      </c>
      <c r="W1274" s="91"/>
      <c r="X1274" s="17" t="s">
        <v>115</v>
      </c>
      <c r="Y1274" s="17" t="s">
        <v>229</v>
      </c>
      <c r="Z1274" s="17" t="s">
        <v>2670</v>
      </c>
      <c r="AA1274" s="17" t="s">
        <v>1628</v>
      </c>
    </row>
    <row r="1275" spans="1:27" ht="60" customHeight="1" x14ac:dyDescent="0.2">
      <c r="A1275" s="29" t="s">
        <v>1502</v>
      </c>
      <c r="B1275" s="13" t="s">
        <v>2668</v>
      </c>
      <c r="C1275" s="5" t="s">
        <v>2825</v>
      </c>
      <c r="D1275" s="5" t="s">
        <v>1504</v>
      </c>
      <c r="E1275" s="13">
        <v>2</v>
      </c>
      <c r="F1275" s="67" t="s">
        <v>1848</v>
      </c>
      <c r="G1275" s="162" t="e">
        <f>---TRANSPORT DOCUMENT</f>
        <v>#NAME?</v>
      </c>
      <c r="H1275" s="17" t="s">
        <v>386</v>
      </c>
      <c r="I1275" s="17" t="s">
        <v>2950</v>
      </c>
      <c r="J1275" s="17" t="s">
        <v>698</v>
      </c>
      <c r="K1275" s="86" t="s">
        <v>1128</v>
      </c>
      <c r="L1275" s="86" t="s">
        <v>1128</v>
      </c>
      <c r="M1275" s="86" t="s">
        <v>1128</v>
      </c>
      <c r="N1275" s="96"/>
      <c r="O1275" s="91"/>
      <c r="P1275" s="96" t="s">
        <v>33</v>
      </c>
      <c r="Q1275" s="91"/>
      <c r="R1275" s="96" t="s">
        <v>660</v>
      </c>
      <c r="S1275" s="91"/>
      <c r="T1275" s="96"/>
      <c r="U1275" s="91"/>
      <c r="V1275" s="96" t="s">
        <v>2951</v>
      </c>
      <c r="W1275" s="91"/>
      <c r="X1275" s="17" t="s">
        <v>115</v>
      </c>
      <c r="Y1275" s="17" t="s">
        <v>229</v>
      </c>
      <c r="Z1275" s="17" t="s">
        <v>2670</v>
      </c>
      <c r="AA1275" s="17" t="s">
        <v>801</v>
      </c>
    </row>
    <row r="1276" spans="1:27" ht="60" customHeight="1" x14ac:dyDescent="0.2">
      <c r="A1276" s="29" t="s">
        <v>1502</v>
      </c>
      <c r="B1276" s="13" t="s">
        <v>2668</v>
      </c>
      <c r="C1276" s="5" t="s">
        <v>2825</v>
      </c>
      <c r="D1276" s="5" t="s">
        <v>1504</v>
      </c>
      <c r="E1276" s="13">
        <v>2</v>
      </c>
      <c r="F1276" s="67" t="s">
        <v>1848</v>
      </c>
      <c r="G1276" s="162" t="e">
        <f>---TRANSPORT DOCUMENT</f>
        <v>#NAME?</v>
      </c>
      <c r="H1276" s="17" t="s">
        <v>180</v>
      </c>
      <c r="I1276" s="17" t="s">
        <v>2952</v>
      </c>
      <c r="J1276" s="17" t="s">
        <v>702</v>
      </c>
      <c r="K1276" s="86" t="s">
        <v>1128</v>
      </c>
      <c r="L1276" s="86" t="s">
        <v>1128</v>
      </c>
      <c r="M1276" s="86" t="s">
        <v>1128</v>
      </c>
      <c r="N1276" s="96"/>
      <c r="O1276" s="91"/>
      <c r="P1276" s="96" t="s">
        <v>33</v>
      </c>
      <c r="Q1276" s="91"/>
      <c r="R1276" s="96" t="s">
        <v>258</v>
      </c>
      <c r="S1276" s="91"/>
      <c r="T1276" s="96"/>
      <c r="U1276" s="91"/>
      <c r="V1276" s="96" t="s">
        <v>665</v>
      </c>
      <c r="W1276" s="91"/>
      <c r="X1276" s="17" t="s">
        <v>115</v>
      </c>
      <c r="Y1276" s="17" t="s">
        <v>229</v>
      </c>
      <c r="Z1276" s="17" t="s">
        <v>2670</v>
      </c>
      <c r="AA1276" s="17" t="s">
        <v>2953</v>
      </c>
    </row>
    <row r="1277" spans="1:27" ht="60" customHeight="1" x14ac:dyDescent="0.2">
      <c r="A1277" s="29" t="s">
        <v>1502</v>
      </c>
      <c r="B1277" s="13" t="s">
        <v>2668</v>
      </c>
      <c r="C1277" s="5" t="s">
        <v>2825</v>
      </c>
      <c r="D1277" s="5" t="s">
        <v>1504</v>
      </c>
      <c r="E1277" s="13">
        <v>2</v>
      </c>
      <c r="F1277" s="67" t="s">
        <v>710</v>
      </c>
      <c r="G1277" s="172" t="e">
        <f>---UCR</f>
        <v>#NAME?</v>
      </c>
      <c r="H1277" s="17"/>
      <c r="I1277" s="17" t="s">
        <v>2954</v>
      </c>
      <c r="J1277" s="17" t="s">
        <v>706</v>
      </c>
      <c r="K1277" s="86" t="s">
        <v>1128</v>
      </c>
      <c r="L1277" s="86" t="s">
        <v>1128</v>
      </c>
      <c r="M1277" s="86" t="s">
        <v>1128</v>
      </c>
      <c r="N1277" s="96" t="s">
        <v>32</v>
      </c>
      <c r="O1277" s="91"/>
      <c r="P1277" s="96" t="s">
        <v>66</v>
      </c>
      <c r="Q1277" s="91"/>
      <c r="R1277" s="96"/>
      <c r="S1277" s="91"/>
      <c r="T1277" s="96"/>
      <c r="U1277" s="91"/>
      <c r="V1277" s="96" t="s">
        <v>707</v>
      </c>
      <c r="W1277" s="91"/>
      <c r="X1277" s="17" t="s">
        <v>115</v>
      </c>
      <c r="Y1277" s="283" t="s">
        <v>435</v>
      </c>
      <c r="Z1277" s="17" t="s">
        <v>2670</v>
      </c>
      <c r="AA1277" s="17"/>
    </row>
    <row r="1278" spans="1:27" ht="60" customHeight="1" x14ac:dyDescent="0.2">
      <c r="A1278" s="29" t="s">
        <v>1502</v>
      </c>
      <c r="B1278" s="13" t="s">
        <v>2668</v>
      </c>
      <c r="C1278" s="5" t="s">
        <v>2825</v>
      </c>
      <c r="D1278" s="5" t="s">
        <v>1504</v>
      </c>
      <c r="E1278" s="13">
        <v>2</v>
      </c>
      <c r="F1278" s="67" t="s">
        <v>710</v>
      </c>
      <c r="G1278" s="162" t="e">
        <f>---UCR</f>
        <v>#NAME?</v>
      </c>
      <c r="H1278" s="73" t="s">
        <v>180</v>
      </c>
      <c r="I1278" s="17" t="s">
        <v>2955</v>
      </c>
      <c r="J1278" s="17" t="s">
        <v>712</v>
      </c>
      <c r="K1278" s="86" t="s">
        <v>31</v>
      </c>
      <c r="L1278" s="86" t="s">
        <v>713</v>
      </c>
      <c r="M1278" s="86" t="s">
        <v>2029</v>
      </c>
      <c r="N1278" s="96"/>
      <c r="O1278" s="91"/>
      <c r="P1278" s="96" t="s">
        <v>33</v>
      </c>
      <c r="Q1278" s="91" t="s">
        <v>66</v>
      </c>
      <c r="R1278" s="96" t="s">
        <v>68</v>
      </c>
      <c r="S1278" s="91" t="s">
        <v>258</v>
      </c>
      <c r="T1278" s="96"/>
      <c r="U1278" s="91"/>
      <c r="V1278" s="96" t="s">
        <v>81</v>
      </c>
      <c r="W1278" s="91" t="s">
        <v>714</v>
      </c>
      <c r="X1278" s="17" t="s">
        <v>157</v>
      </c>
      <c r="Y1278" s="18" t="s">
        <v>2956</v>
      </c>
      <c r="Z1278" s="17" t="s">
        <v>2670</v>
      </c>
      <c r="AA1278" s="17" t="s">
        <v>2495</v>
      </c>
    </row>
    <row r="1279" spans="1:27" ht="60" customHeight="1" x14ac:dyDescent="0.2">
      <c r="A1279" s="29" t="s">
        <v>1502</v>
      </c>
      <c r="B1279" s="13" t="s">
        <v>2668</v>
      </c>
      <c r="C1279" s="5" t="s">
        <v>2825</v>
      </c>
      <c r="D1279" s="5" t="s">
        <v>1504</v>
      </c>
      <c r="E1279" s="13">
        <v>2</v>
      </c>
      <c r="F1279" s="67"/>
      <c r="G1279" s="172" t="e">
        <f>---HOUSE CONSIGNMENT</f>
        <v>#NAME?</v>
      </c>
      <c r="H1279" s="17"/>
      <c r="I1279" s="17" t="s">
        <v>2957</v>
      </c>
      <c r="J1279" s="17" t="s">
        <v>718</v>
      </c>
      <c r="K1279" s="86" t="s">
        <v>1128</v>
      </c>
      <c r="L1279" s="86" t="s">
        <v>1128</v>
      </c>
      <c r="M1279" s="86" t="s">
        <v>1128</v>
      </c>
      <c r="N1279" s="96" t="s">
        <v>316</v>
      </c>
      <c r="O1279" s="91"/>
      <c r="P1279" s="96" t="s">
        <v>33</v>
      </c>
      <c r="Q1279" s="91"/>
      <c r="R1279" s="96"/>
      <c r="S1279" s="91"/>
      <c r="T1279" s="96"/>
      <c r="U1279" s="91"/>
      <c r="V1279" s="96" t="s">
        <v>719</v>
      </c>
      <c r="W1279" s="91"/>
      <c r="X1279" s="102" t="s">
        <v>115</v>
      </c>
      <c r="Y1279" s="127" t="s">
        <v>720</v>
      </c>
      <c r="Z1279" s="17" t="s">
        <v>2670</v>
      </c>
      <c r="AA1279" s="17" t="s">
        <v>2958</v>
      </c>
    </row>
    <row r="1280" spans="1:27" ht="60" customHeight="1" x14ac:dyDescent="0.2">
      <c r="A1280" s="29" t="s">
        <v>1502</v>
      </c>
      <c r="B1280" s="13" t="s">
        <v>2668</v>
      </c>
      <c r="C1280" s="5" t="s">
        <v>2825</v>
      </c>
      <c r="D1280" s="5" t="s">
        <v>1504</v>
      </c>
      <c r="E1280" s="13">
        <v>2</v>
      </c>
      <c r="F1280" s="67" t="s">
        <v>205</v>
      </c>
      <c r="G1280" s="162" t="e">
        <f>---HOUSE CONSIGNMENT</f>
        <v>#NAME?</v>
      </c>
      <c r="H1280" s="17" t="s">
        <v>206</v>
      </c>
      <c r="I1280" s="126" t="s">
        <v>2959</v>
      </c>
      <c r="J1280" s="126" t="s">
        <v>723</v>
      </c>
      <c r="K1280" s="86" t="s">
        <v>1128</v>
      </c>
      <c r="L1280" s="86" t="s">
        <v>1128</v>
      </c>
      <c r="M1280" s="86" t="s">
        <v>1128</v>
      </c>
      <c r="N1280" s="96"/>
      <c r="O1280" s="91"/>
      <c r="P1280" s="96" t="s">
        <v>33</v>
      </c>
      <c r="Q1280" s="91"/>
      <c r="R1280" s="96" t="s">
        <v>146</v>
      </c>
      <c r="S1280" s="91"/>
      <c r="T1280" s="96"/>
      <c r="U1280" s="91"/>
      <c r="V1280" s="96" t="s">
        <v>209</v>
      </c>
      <c r="W1280" s="91"/>
      <c r="X1280" s="102" t="s">
        <v>115</v>
      </c>
      <c r="Y1280" s="283" t="s">
        <v>2755</v>
      </c>
      <c r="Z1280" s="17" t="s">
        <v>2670</v>
      </c>
      <c r="AA1280" s="17" t="s">
        <v>2960</v>
      </c>
    </row>
    <row r="1281" spans="1:27" ht="60" customHeight="1" x14ac:dyDescent="0.2">
      <c r="A1281" s="29" t="s">
        <v>1502</v>
      </c>
      <c r="B1281" s="13" t="s">
        <v>2668</v>
      </c>
      <c r="C1281" s="5" t="s">
        <v>28</v>
      </c>
      <c r="D1281" s="5" t="s">
        <v>1504</v>
      </c>
      <c r="E1281" s="13">
        <v>2</v>
      </c>
      <c r="F1281" s="67" t="s">
        <v>89</v>
      </c>
      <c r="G1281" s="162" t="e">
        <f>---HOUSE CONSIGNMENT</f>
        <v>#NAME?</v>
      </c>
      <c r="H1281" s="17" t="s">
        <v>90</v>
      </c>
      <c r="I1281" s="126" t="s">
        <v>2961</v>
      </c>
      <c r="J1281" s="126" t="s">
        <v>725</v>
      </c>
      <c r="K1281" s="86"/>
      <c r="L1281" s="86"/>
      <c r="M1281" s="86"/>
      <c r="N1281" s="96"/>
      <c r="O1281" s="91"/>
      <c r="P1281" s="96" t="s">
        <v>66</v>
      </c>
      <c r="Q1281" s="91"/>
      <c r="R1281" s="96" t="s">
        <v>94</v>
      </c>
      <c r="S1281" s="91"/>
      <c r="T1281" s="96" t="s">
        <v>95</v>
      </c>
      <c r="U1281" s="91"/>
      <c r="V1281" s="96" t="s">
        <v>726</v>
      </c>
      <c r="W1281" s="91"/>
      <c r="X1281" s="102" t="s">
        <v>115</v>
      </c>
      <c r="Y1281" s="283" t="s">
        <v>2962</v>
      </c>
      <c r="Z1281" s="17" t="s">
        <v>2670</v>
      </c>
      <c r="AA1281" s="17" t="s">
        <v>728</v>
      </c>
    </row>
    <row r="1282" spans="1:27" ht="60" customHeight="1" x14ac:dyDescent="0.2">
      <c r="A1282" s="29" t="s">
        <v>1502</v>
      </c>
      <c r="B1282" s="13" t="s">
        <v>2668</v>
      </c>
      <c r="C1282" s="5" t="s">
        <v>28</v>
      </c>
      <c r="D1282" s="5" t="s">
        <v>1504</v>
      </c>
      <c r="E1282" s="13">
        <v>2</v>
      </c>
      <c r="F1282" s="67" t="s">
        <v>729</v>
      </c>
      <c r="G1282" s="162" t="e">
        <f>---HOUSE CONSIGNMENT</f>
        <v>#NAME?</v>
      </c>
      <c r="H1282" s="17" t="s">
        <v>730</v>
      </c>
      <c r="I1282" s="126" t="s">
        <v>2963</v>
      </c>
      <c r="J1282" s="126" t="s">
        <v>732</v>
      </c>
      <c r="K1282" s="86" t="s">
        <v>31</v>
      </c>
      <c r="L1282" s="86" t="s">
        <v>162</v>
      </c>
      <c r="M1282" s="86" t="s">
        <v>2035</v>
      </c>
      <c r="N1282" s="96"/>
      <c r="O1282" s="91"/>
      <c r="P1282" s="96" t="s">
        <v>33</v>
      </c>
      <c r="Q1282" s="91" t="s">
        <v>33</v>
      </c>
      <c r="R1282" s="96" t="s">
        <v>166</v>
      </c>
      <c r="S1282" s="91" t="s">
        <v>167</v>
      </c>
      <c r="T1282" s="96"/>
      <c r="U1282" s="91"/>
      <c r="V1282" s="68" t="s">
        <v>733</v>
      </c>
      <c r="W1282" s="91"/>
      <c r="X1282" s="102" t="s">
        <v>115</v>
      </c>
      <c r="Y1282" s="128" t="s">
        <v>734</v>
      </c>
      <c r="Z1282" s="17" t="s">
        <v>2670</v>
      </c>
      <c r="AA1282" s="17" t="s">
        <v>2964</v>
      </c>
    </row>
    <row r="1283" spans="1:27" ht="60" customHeight="1" x14ac:dyDescent="0.2">
      <c r="A1283" s="29" t="s">
        <v>1502</v>
      </c>
      <c r="B1283" s="13" t="s">
        <v>2668</v>
      </c>
      <c r="C1283" s="5" t="s">
        <v>2825</v>
      </c>
      <c r="D1283" s="5" t="s">
        <v>1504</v>
      </c>
      <c r="E1283" s="13">
        <v>3</v>
      </c>
      <c r="F1283" s="67" t="s">
        <v>397</v>
      </c>
      <c r="G1283" s="172" t="e">
        <f>------CONSIGNOR</f>
        <v>#NAME?</v>
      </c>
      <c r="H1283" s="17"/>
      <c r="I1283" s="126" t="s">
        <v>2965</v>
      </c>
      <c r="J1283" s="126" t="s">
        <v>400</v>
      </c>
      <c r="K1283" s="86"/>
      <c r="L1283" s="86"/>
      <c r="M1283" s="86"/>
      <c r="N1283" s="96" t="s">
        <v>32</v>
      </c>
      <c r="O1283" s="91"/>
      <c r="P1283" s="96" t="s">
        <v>66</v>
      </c>
      <c r="Q1283" s="91"/>
      <c r="R1283" s="96"/>
      <c r="S1283" s="91"/>
      <c r="T1283" s="96"/>
      <c r="U1283" s="91"/>
      <c r="V1283" s="96" t="s">
        <v>739</v>
      </c>
      <c r="W1283" s="91"/>
      <c r="X1283" s="17" t="s">
        <v>115</v>
      </c>
      <c r="Y1283" s="283" t="s">
        <v>2966</v>
      </c>
      <c r="Z1283" s="17" t="s">
        <v>2670</v>
      </c>
      <c r="AA1283" s="17" t="s">
        <v>2504</v>
      </c>
    </row>
    <row r="1284" spans="1:27" ht="60" customHeight="1" x14ac:dyDescent="0.2">
      <c r="A1284" s="29" t="s">
        <v>1502</v>
      </c>
      <c r="B1284" s="13" t="s">
        <v>2668</v>
      </c>
      <c r="C1284" s="5" t="s">
        <v>2825</v>
      </c>
      <c r="D1284" s="5" t="s">
        <v>1504</v>
      </c>
      <c r="E1284" s="13">
        <v>3</v>
      </c>
      <c r="F1284" s="67" t="s">
        <v>407</v>
      </c>
      <c r="G1284" s="162" t="e">
        <f>------CONSIGNOR</f>
        <v>#NAME?</v>
      </c>
      <c r="H1284" s="17" t="s">
        <v>240</v>
      </c>
      <c r="I1284" s="126" t="s">
        <v>2967</v>
      </c>
      <c r="J1284" s="126" t="s">
        <v>409</v>
      </c>
      <c r="K1284" s="86"/>
      <c r="L1284" s="86"/>
      <c r="M1284" s="86"/>
      <c r="N1284" s="96"/>
      <c r="O1284" s="91"/>
      <c r="P1284" s="96" t="s">
        <v>103</v>
      </c>
      <c r="Q1284" s="91"/>
      <c r="R1284" s="96" t="s">
        <v>244</v>
      </c>
      <c r="S1284" s="91"/>
      <c r="T1284" s="96"/>
      <c r="U1284" s="91"/>
      <c r="V1284" s="96" t="s">
        <v>1525</v>
      </c>
      <c r="W1284" s="91"/>
      <c r="X1284" s="17" t="s">
        <v>36</v>
      </c>
      <c r="Y1284" s="283" t="s">
        <v>2966</v>
      </c>
      <c r="Z1284" s="17" t="s">
        <v>2670</v>
      </c>
      <c r="AA1284" s="17" t="s">
        <v>2968</v>
      </c>
    </row>
    <row r="1285" spans="1:27" ht="60" customHeight="1" x14ac:dyDescent="0.2">
      <c r="A1285" s="29" t="s">
        <v>1502</v>
      </c>
      <c r="B1285" s="13" t="s">
        <v>2668</v>
      </c>
      <c r="C1285" s="5" t="s">
        <v>2825</v>
      </c>
      <c r="D1285" s="5" t="s">
        <v>1504</v>
      </c>
      <c r="E1285" s="13">
        <v>3</v>
      </c>
      <c r="F1285" s="67" t="s">
        <v>397</v>
      </c>
      <c r="G1285" s="162" t="e">
        <f>------CONSIGNOR</f>
        <v>#NAME?</v>
      </c>
      <c r="H1285" s="17" t="s">
        <v>255</v>
      </c>
      <c r="I1285" s="126" t="s">
        <v>2969</v>
      </c>
      <c r="J1285" s="126" t="s">
        <v>412</v>
      </c>
      <c r="K1285" s="86"/>
      <c r="L1285" s="86"/>
      <c r="M1285" s="86"/>
      <c r="N1285" s="96"/>
      <c r="O1285" s="91"/>
      <c r="P1285" s="96" t="s">
        <v>66</v>
      </c>
      <c r="Q1285" s="91"/>
      <c r="R1285" s="96" t="s">
        <v>258</v>
      </c>
      <c r="S1285" s="91"/>
      <c r="T1285" s="96"/>
      <c r="U1285" s="91"/>
      <c r="V1285" s="96" t="s">
        <v>2223</v>
      </c>
      <c r="W1285" s="91"/>
      <c r="X1285" s="17" t="s">
        <v>115</v>
      </c>
      <c r="Y1285" s="283" t="s">
        <v>2966</v>
      </c>
      <c r="Z1285" s="17" t="s">
        <v>2670</v>
      </c>
      <c r="AA1285" s="17" t="s">
        <v>2507</v>
      </c>
    </row>
    <row r="1286" spans="1:27" ht="60" customHeight="1" x14ac:dyDescent="0.2">
      <c r="A1286" s="29" t="s">
        <v>1502</v>
      </c>
      <c r="B1286" s="13" t="s">
        <v>2668</v>
      </c>
      <c r="C1286" s="5" t="s">
        <v>2825</v>
      </c>
      <c r="D1286" s="5" t="s">
        <v>1504</v>
      </c>
      <c r="E1286" s="13">
        <v>4</v>
      </c>
      <c r="F1286" s="67"/>
      <c r="G1286" s="172" t="e">
        <f>---------ADDRESS</f>
        <v>#NAME?</v>
      </c>
      <c r="H1286" s="17"/>
      <c r="I1286" s="126" t="s">
        <v>2970</v>
      </c>
      <c r="J1286" s="126" t="s">
        <v>263</v>
      </c>
      <c r="K1286" s="86" t="s">
        <v>1128</v>
      </c>
      <c r="L1286" s="86" t="s">
        <v>1128</v>
      </c>
      <c r="M1286" s="86" t="s">
        <v>1128</v>
      </c>
      <c r="N1286" s="96" t="s">
        <v>32</v>
      </c>
      <c r="O1286" s="91"/>
      <c r="P1286" s="96" t="s">
        <v>66</v>
      </c>
      <c r="Q1286" s="91"/>
      <c r="R1286" s="96"/>
      <c r="S1286" s="91"/>
      <c r="T1286" s="96"/>
      <c r="U1286" s="91"/>
      <c r="V1286" s="96" t="s">
        <v>1531</v>
      </c>
      <c r="W1286" s="91"/>
      <c r="X1286" s="17" t="s">
        <v>115</v>
      </c>
      <c r="Y1286" s="17" t="s">
        <v>229</v>
      </c>
      <c r="Z1286" s="17" t="s">
        <v>2670</v>
      </c>
      <c r="AA1286" s="17" t="s">
        <v>2509</v>
      </c>
    </row>
    <row r="1287" spans="1:27" ht="60" customHeight="1" x14ac:dyDescent="0.2">
      <c r="A1287" s="29" t="s">
        <v>1502</v>
      </c>
      <c r="B1287" s="13" t="s">
        <v>2668</v>
      </c>
      <c r="C1287" s="5" t="s">
        <v>2825</v>
      </c>
      <c r="D1287" s="5" t="s">
        <v>1504</v>
      </c>
      <c r="E1287" s="13">
        <v>4</v>
      </c>
      <c r="F1287" s="67" t="s">
        <v>397</v>
      </c>
      <c r="G1287" s="162" t="e">
        <f>---------ADDRESS</f>
        <v>#NAME?</v>
      </c>
      <c r="H1287" s="17" t="s">
        <v>265</v>
      </c>
      <c r="I1287" s="126" t="s">
        <v>2971</v>
      </c>
      <c r="J1287" s="126" t="s">
        <v>267</v>
      </c>
      <c r="K1287" s="86"/>
      <c r="L1287" s="86"/>
      <c r="M1287" s="86"/>
      <c r="N1287" s="96"/>
      <c r="O1287" s="91"/>
      <c r="P1287" s="96" t="s">
        <v>33</v>
      </c>
      <c r="Q1287" s="91"/>
      <c r="R1287" s="96" t="s">
        <v>258</v>
      </c>
      <c r="S1287" s="91"/>
      <c r="T1287" s="96"/>
      <c r="U1287" s="91"/>
      <c r="V1287" s="96" t="s">
        <v>259</v>
      </c>
      <c r="W1287" s="91"/>
      <c r="X1287" s="17" t="s">
        <v>115</v>
      </c>
      <c r="Y1287" s="17" t="s">
        <v>229</v>
      </c>
      <c r="Z1287" s="17" t="s">
        <v>2670</v>
      </c>
      <c r="AA1287" s="17"/>
    </row>
    <row r="1288" spans="1:27" ht="60" customHeight="1" x14ac:dyDescent="0.2">
      <c r="A1288" s="29" t="s">
        <v>1502</v>
      </c>
      <c r="B1288" s="13" t="s">
        <v>2668</v>
      </c>
      <c r="C1288" s="5" t="s">
        <v>2825</v>
      </c>
      <c r="D1288" s="5" t="s">
        <v>1504</v>
      </c>
      <c r="E1288" s="13">
        <v>4</v>
      </c>
      <c r="F1288" s="67" t="s">
        <v>397</v>
      </c>
      <c r="G1288" s="162" t="e">
        <f>---------ADDRESS</f>
        <v>#NAME?</v>
      </c>
      <c r="H1288" s="17" t="s">
        <v>269</v>
      </c>
      <c r="I1288" s="126" t="s">
        <v>2972</v>
      </c>
      <c r="J1288" s="126" t="s">
        <v>271</v>
      </c>
      <c r="K1288" s="86"/>
      <c r="L1288" s="86"/>
      <c r="M1288" s="86"/>
      <c r="N1288" s="96"/>
      <c r="O1288" s="91"/>
      <c r="P1288" s="96" t="s">
        <v>66</v>
      </c>
      <c r="Q1288" s="91"/>
      <c r="R1288" s="96" t="s">
        <v>244</v>
      </c>
      <c r="S1288" s="91"/>
      <c r="T1288" s="96"/>
      <c r="U1288" s="91"/>
      <c r="V1288" s="96" t="s">
        <v>273</v>
      </c>
      <c r="W1288" s="91"/>
      <c r="X1288" s="17" t="s">
        <v>115</v>
      </c>
      <c r="Y1288" s="17" t="s">
        <v>229</v>
      </c>
      <c r="Z1288" s="17" t="s">
        <v>2670</v>
      </c>
      <c r="AA1288" s="17" t="s">
        <v>2807</v>
      </c>
    </row>
    <row r="1289" spans="1:27" ht="60" customHeight="1" x14ac:dyDescent="0.2">
      <c r="A1289" s="29" t="s">
        <v>1502</v>
      </c>
      <c r="B1289" s="13" t="s">
        <v>2668</v>
      </c>
      <c r="C1289" s="5" t="s">
        <v>2825</v>
      </c>
      <c r="D1289" s="5" t="s">
        <v>1504</v>
      </c>
      <c r="E1289" s="13">
        <v>4</v>
      </c>
      <c r="F1289" s="67" t="s">
        <v>397</v>
      </c>
      <c r="G1289" s="162" t="e">
        <f>---------ADDRESS</f>
        <v>#NAME?</v>
      </c>
      <c r="H1289" s="17" t="s">
        <v>276</v>
      </c>
      <c r="I1289" s="126" t="s">
        <v>2973</v>
      </c>
      <c r="J1289" s="126" t="s">
        <v>278</v>
      </c>
      <c r="K1289" s="86"/>
      <c r="L1289" s="86"/>
      <c r="M1289" s="86"/>
      <c r="N1289" s="96"/>
      <c r="O1289" s="91"/>
      <c r="P1289" s="96" t="s">
        <v>33</v>
      </c>
      <c r="Q1289" s="91"/>
      <c r="R1289" s="96" t="s">
        <v>68</v>
      </c>
      <c r="S1289" s="91"/>
      <c r="T1289" s="96"/>
      <c r="U1289" s="91"/>
      <c r="V1289" s="96"/>
      <c r="W1289" s="91"/>
      <c r="X1289" s="17" t="s">
        <v>115</v>
      </c>
      <c r="Y1289" s="17" t="s">
        <v>229</v>
      </c>
      <c r="Z1289" s="17" t="s">
        <v>2670</v>
      </c>
      <c r="AA1289" s="17"/>
    </row>
    <row r="1290" spans="1:27" ht="60" customHeight="1" x14ac:dyDescent="0.2">
      <c r="A1290" s="29" t="s">
        <v>1502</v>
      </c>
      <c r="B1290" s="13" t="s">
        <v>2668</v>
      </c>
      <c r="C1290" s="5" t="s">
        <v>2825</v>
      </c>
      <c r="D1290" s="5" t="s">
        <v>1504</v>
      </c>
      <c r="E1290" s="13">
        <v>4</v>
      </c>
      <c r="F1290" s="67" t="s">
        <v>397</v>
      </c>
      <c r="G1290" s="162" t="e">
        <f>---------ADDRESS</f>
        <v>#NAME?</v>
      </c>
      <c r="H1290" s="17" t="s">
        <v>279</v>
      </c>
      <c r="I1290" s="126" t="s">
        <v>2974</v>
      </c>
      <c r="J1290" s="126" t="s">
        <v>281</v>
      </c>
      <c r="K1290" s="86"/>
      <c r="L1290" s="86"/>
      <c r="M1290" s="86"/>
      <c r="N1290" s="96"/>
      <c r="O1290" s="91"/>
      <c r="P1290" s="96" t="s">
        <v>33</v>
      </c>
      <c r="Q1290" s="91"/>
      <c r="R1290" s="96" t="s">
        <v>94</v>
      </c>
      <c r="S1290" s="91"/>
      <c r="T1290" s="96" t="s">
        <v>95</v>
      </c>
      <c r="U1290" s="91"/>
      <c r="V1290" s="96"/>
      <c r="W1290" s="91"/>
      <c r="X1290" s="17" t="s">
        <v>115</v>
      </c>
      <c r="Y1290" s="17" t="s">
        <v>229</v>
      </c>
      <c r="Z1290" s="17" t="s">
        <v>2670</v>
      </c>
      <c r="AA1290" s="17"/>
    </row>
    <row r="1291" spans="1:27" ht="60" customHeight="1" x14ac:dyDescent="0.2">
      <c r="A1291" s="29" t="s">
        <v>1502</v>
      </c>
      <c r="B1291" s="13" t="s">
        <v>2668</v>
      </c>
      <c r="C1291" s="5" t="s">
        <v>2825</v>
      </c>
      <c r="D1291" s="5" t="s">
        <v>1504</v>
      </c>
      <c r="E1291" s="13">
        <v>3</v>
      </c>
      <c r="F1291" s="67" t="s">
        <v>419</v>
      </c>
      <c r="G1291" s="172" t="e">
        <f>------CONSIGNEE</f>
        <v>#NAME?</v>
      </c>
      <c r="H1291" s="17"/>
      <c r="I1291" s="126" t="s">
        <v>2975</v>
      </c>
      <c r="J1291" s="126" t="s">
        <v>422</v>
      </c>
      <c r="K1291" s="86"/>
      <c r="L1291" s="86"/>
      <c r="M1291" s="86"/>
      <c r="N1291" s="96" t="s">
        <v>32</v>
      </c>
      <c r="O1291" s="91"/>
      <c r="P1291" s="96" t="s">
        <v>66</v>
      </c>
      <c r="Q1291" s="91"/>
      <c r="R1291" s="96"/>
      <c r="S1291" s="91"/>
      <c r="T1291" s="96"/>
      <c r="U1291" s="91"/>
      <c r="V1291" s="96" t="s">
        <v>753</v>
      </c>
      <c r="W1291" s="91"/>
      <c r="X1291" s="17" t="s">
        <v>115</v>
      </c>
      <c r="Y1291" s="283" t="s">
        <v>759</v>
      </c>
      <c r="Z1291" s="17" t="s">
        <v>2670</v>
      </c>
      <c r="AA1291" s="17" t="s">
        <v>2976</v>
      </c>
    </row>
    <row r="1292" spans="1:27" ht="60" customHeight="1" x14ac:dyDescent="0.2">
      <c r="A1292" s="29" t="s">
        <v>1502</v>
      </c>
      <c r="B1292" s="13" t="s">
        <v>2668</v>
      </c>
      <c r="C1292" s="5" t="s">
        <v>2825</v>
      </c>
      <c r="D1292" s="5" t="s">
        <v>1504</v>
      </c>
      <c r="E1292" s="13">
        <v>3</v>
      </c>
      <c r="F1292" s="67" t="s">
        <v>427</v>
      </c>
      <c r="G1292" s="162" t="e">
        <f>------CONSIGNEE</f>
        <v>#NAME?</v>
      </c>
      <c r="H1292" s="17" t="s">
        <v>240</v>
      </c>
      <c r="I1292" s="126" t="s">
        <v>2977</v>
      </c>
      <c r="J1292" s="126" t="s">
        <v>429</v>
      </c>
      <c r="K1292" s="86"/>
      <c r="L1292" s="86"/>
      <c r="M1292" s="86"/>
      <c r="N1292" s="96"/>
      <c r="O1292" s="91"/>
      <c r="P1292" s="96" t="s">
        <v>33</v>
      </c>
      <c r="Q1292" s="91"/>
      <c r="R1292" s="96" t="s">
        <v>244</v>
      </c>
      <c r="S1292" s="91"/>
      <c r="T1292" s="96"/>
      <c r="U1292" s="91"/>
      <c r="V1292" s="96" t="s">
        <v>1525</v>
      </c>
      <c r="W1292" s="91"/>
      <c r="X1292" s="17" t="s">
        <v>115</v>
      </c>
      <c r="Y1292" s="17" t="s">
        <v>229</v>
      </c>
      <c r="Z1292" s="17" t="s">
        <v>2670</v>
      </c>
      <c r="AA1292" s="17" t="s">
        <v>2978</v>
      </c>
    </row>
    <row r="1293" spans="1:27" ht="60" customHeight="1" x14ac:dyDescent="0.2">
      <c r="A1293" s="29" t="s">
        <v>1502</v>
      </c>
      <c r="B1293" s="13" t="s">
        <v>2668</v>
      </c>
      <c r="C1293" s="5" t="s">
        <v>2825</v>
      </c>
      <c r="D1293" s="5" t="s">
        <v>1504</v>
      </c>
      <c r="E1293" s="13">
        <v>3</v>
      </c>
      <c r="F1293" s="67" t="s">
        <v>419</v>
      </c>
      <c r="G1293" s="162" t="e">
        <f>------CONSIGNEE</f>
        <v>#NAME?</v>
      </c>
      <c r="H1293" s="17" t="s">
        <v>255</v>
      </c>
      <c r="I1293" s="126" t="s">
        <v>2979</v>
      </c>
      <c r="J1293" s="126" t="s">
        <v>433</v>
      </c>
      <c r="K1293" s="86"/>
      <c r="L1293" s="86"/>
      <c r="M1293" s="86"/>
      <c r="N1293" s="96"/>
      <c r="O1293" s="91"/>
      <c r="P1293" s="96" t="s">
        <v>66</v>
      </c>
      <c r="Q1293" s="91"/>
      <c r="R1293" s="96" t="s">
        <v>258</v>
      </c>
      <c r="S1293" s="91"/>
      <c r="T1293" s="96"/>
      <c r="U1293" s="91"/>
      <c r="V1293" s="96" t="s">
        <v>2223</v>
      </c>
      <c r="W1293" s="91"/>
      <c r="X1293" s="17" t="s">
        <v>115</v>
      </c>
      <c r="Y1293" s="17" t="s">
        <v>229</v>
      </c>
      <c r="Z1293" s="17" t="s">
        <v>2670</v>
      </c>
      <c r="AA1293" s="17" t="s">
        <v>2507</v>
      </c>
    </row>
    <row r="1294" spans="1:27" ht="60" customHeight="1" x14ac:dyDescent="0.2">
      <c r="A1294" s="29" t="s">
        <v>1502</v>
      </c>
      <c r="B1294" s="13" t="s">
        <v>2668</v>
      </c>
      <c r="C1294" s="5" t="s">
        <v>2825</v>
      </c>
      <c r="D1294" s="5" t="s">
        <v>1504</v>
      </c>
      <c r="E1294" s="13">
        <v>4</v>
      </c>
      <c r="F1294" s="67" t="s">
        <v>419</v>
      </c>
      <c r="G1294" s="172" t="e">
        <f>---------ADDRESS</f>
        <v>#NAME?</v>
      </c>
      <c r="H1294" s="17"/>
      <c r="I1294" s="126" t="s">
        <v>2980</v>
      </c>
      <c r="J1294" s="126" t="s">
        <v>263</v>
      </c>
      <c r="K1294" s="86"/>
      <c r="L1294" s="86"/>
      <c r="M1294" s="86"/>
      <c r="N1294" s="96" t="s">
        <v>32</v>
      </c>
      <c r="O1294" s="91"/>
      <c r="P1294" s="96" t="s">
        <v>66</v>
      </c>
      <c r="Q1294" s="91"/>
      <c r="R1294" s="96"/>
      <c r="S1294" s="91"/>
      <c r="T1294" s="96"/>
      <c r="U1294" s="91"/>
      <c r="V1294" s="96" t="s">
        <v>1531</v>
      </c>
      <c r="W1294" s="91"/>
      <c r="X1294" s="17" t="s">
        <v>115</v>
      </c>
      <c r="Y1294" s="17" t="s">
        <v>229</v>
      </c>
      <c r="Z1294" s="17" t="s">
        <v>2670</v>
      </c>
      <c r="AA1294" s="17" t="s">
        <v>2509</v>
      </c>
    </row>
    <row r="1295" spans="1:27" ht="60" customHeight="1" x14ac:dyDescent="0.2">
      <c r="A1295" s="29" t="s">
        <v>1502</v>
      </c>
      <c r="B1295" s="13" t="s">
        <v>2668</v>
      </c>
      <c r="C1295" s="5" t="s">
        <v>2825</v>
      </c>
      <c r="D1295" s="5" t="s">
        <v>1504</v>
      </c>
      <c r="E1295" s="13">
        <v>4</v>
      </c>
      <c r="F1295" s="67" t="s">
        <v>419</v>
      </c>
      <c r="G1295" s="162" t="e">
        <f>---------ADDRESS</f>
        <v>#NAME?</v>
      </c>
      <c r="H1295" s="17" t="s">
        <v>265</v>
      </c>
      <c r="I1295" s="126" t="s">
        <v>2981</v>
      </c>
      <c r="J1295" s="126" t="s">
        <v>267</v>
      </c>
      <c r="K1295" s="86"/>
      <c r="L1295" s="86"/>
      <c r="M1295" s="86"/>
      <c r="N1295" s="96"/>
      <c r="O1295" s="91"/>
      <c r="P1295" s="96" t="s">
        <v>33</v>
      </c>
      <c r="Q1295" s="91"/>
      <c r="R1295" s="96" t="s">
        <v>258</v>
      </c>
      <c r="S1295" s="91"/>
      <c r="T1295" s="96"/>
      <c r="U1295" s="91"/>
      <c r="V1295" s="96" t="s">
        <v>259</v>
      </c>
      <c r="W1295" s="91"/>
      <c r="X1295" s="17" t="s">
        <v>115</v>
      </c>
      <c r="Y1295" s="17" t="s">
        <v>229</v>
      </c>
      <c r="Z1295" s="17" t="s">
        <v>2670</v>
      </c>
      <c r="AA1295" s="17"/>
    </row>
    <row r="1296" spans="1:27" ht="60" customHeight="1" x14ac:dyDescent="0.2">
      <c r="A1296" s="29" t="s">
        <v>1502</v>
      </c>
      <c r="B1296" s="13" t="s">
        <v>2668</v>
      </c>
      <c r="C1296" s="5" t="s">
        <v>2825</v>
      </c>
      <c r="D1296" s="5" t="s">
        <v>1504</v>
      </c>
      <c r="E1296" s="13">
        <v>4</v>
      </c>
      <c r="F1296" s="67" t="s">
        <v>419</v>
      </c>
      <c r="G1296" s="162" t="e">
        <f>---------ADDRESS</f>
        <v>#NAME?</v>
      </c>
      <c r="H1296" s="17" t="s">
        <v>269</v>
      </c>
      <c r="I1296" s="126" t="s">
        <v>2982</v>
      </c>
      <c r="J1296" s="126" t="s">
        <v>271</v>
      </c>
      <c r="K1296" s="86"/>
      <c r="L1296" s="86"/>
      <c r="M1296" s="86"/>
      <c r="N1296" s="96"/>
      <c r="O1296" s="91"/>
      <c r="P1296" s="96" t="s">
        <v>66</v>
      </c>
      <c r="Q1296" s="91"/>
      <c r="R1296" s="96" t="s">
        <v>244</v>
      </c>
      <c r="S1296" s="91"/>
      <c r="T1296" s="96"/>
      <c r="U1296" s="91"/>
      <c r="V1296" s="96" t="s">
        <v>273</v>
      </c>
      <c r="W1296" s="91"/>
      <c r="X1296" s="17" t="s">
        <v>115</v>
      </c>
      <c r="Y1296" s="17" t="s">
        <v>229</v>
      </c>
      <c r="Z1296" s="17" t="s">
        <v>2670</v>
      </c>
      <c r="AA1296" s="17" t="s">
        <v>2807</v>
      </c>
    </row>
    <row r="1297" spans="1:27" ht="60" customHeight="1" x14ac:dyDescent="0.2">
      <c r="A1297" s="29" t="s">
        <v>1502</v>
      </c>
      <c r="B1297" s="13" t="s">
        <v>2668</v>
      </c>
      <c r="C1297" s="5" t="s">
        <v>2825</v>
      </c>
      <c r="D1297" s="5" t="s">
        <v>1504</v>
      </c>
      <c r="E1297" s="13">
        <v>4</v>
      </c>
      <c r="F1297" s="67" t="s">
        <v>419</v>
      </c>
      <c r="G1297" s="162" t="e">
        <f>---------ADDRESS</f>
        <v>#NAME?</v>
      </c>
      <c r="H1297" s="17" t="s">
        <v>276</v>
      </c>
      <c r="I1297" s="126" t="s">
        <v>2983</v>
      </c>
      <c r="J1297" s="126" t="s">
        <v>278</v>
      </c>
      <c r="K1297" s="86"/>
      <c r="L1297" s="86"/>
      <c r="M1297" s="86"/>
      <c r="N1297" s="96"/>
      <c r="O1297" s="91"/>
      <c r="P1297" s="96" t="s">
        <v>33</v>
      </c>
      <c r="Q1297" s="91"/>
      <c r="R1297" s="96" t="s">
        <v>68</v>
      </c>
      <c r="S1297" s="91"/>
      <c r="T1297" s="96"/>
      <c r="U1297" s="91"/>
      <c r="V1297" s="96"/>
      <c r="W1297" s="91"/>
      <c r="X1297" s="17" t="s">
        <v>115</v>
      </c>
      <c r="Y1297" s="17" t="s">
        <v>229</v>
      </c>
      <c r="Z1297" s="17" t="s">
        <v>2670</v>
      </c>
      <c r="AA1297" s="17"/>
    </row>
    <row r="1298" spans="1:27" ht="60" customHeight="1" x14ac:dyDescent="0.2">
      <c r="A1298" s="29" t="s">
        <v>1502</v>
      </c>
      <c r="B1298" s="13" t="s">
        <v>2668</v>
      </c>
      <c r="C1298" s="5" t="s">
        <v>2825</v>
      </c>
      <c r="D1298" s="5" t="s">
        <v>1504</v>
      </c>
      <c r="E1298" s="13">
        <v>4</v>
      </c>
      <c r="F1298" s="67" t="s">
        <v>419</v>
      </c>
      <c r="G1298" s="162" t="e">
        <f>---------ADDRESS</f>
        <v>#NAME?</v>
      </c>
      <c r="H1298" s="17" t="s">
        <v>279</v>
      </c>
      <c r="I1298" s="126" t="s">
        <v>2984</v>
      </c>
      <c r="J1298" s="126" t="s">
        <v>281</v>
      </c>
      <c r="K1298" s="86"/>
      <c r="L1298" s="86"/>
      <c r="M1298" s="86"/>
      <c r="N1298" s="96"/>
      <c r="O1298" s="91"/>
      <c r="P1298" s="96" t="s">
        <v>33</v>
      </c>
      <c r="Q1298" s="91"/>
      <c r="R1298" s="96" t="s">
        <v>94</v>
      </c>
      <c r="S1298" s="91"/>
      <c r="T1298" s="96" t="s">
        <v>95</v>
      </c>
      <c r="U1298" s="91"/>
      <c r="V1298" s="96"/>
      <c r="W1298" s="91"/>
      <c r="X1298" s="17" t="s">
        <v>115</v>
      </c>
      <c r="Y1298" s="17" t="s">
        <v>229</v>
      </c>
      <c r="Z1298" s="17" t="s">
        <v>2670</v>
      </c>
      <c r="AA1298" s="17"/>
    </row>
    <row r="1299" spans="1:27" ht="60" customHeight="1" x14ac:dyDescent="0.2">
      <c r="A1299" s="29" t="s">
        <v>1502</v>
      </c>
      <c r="B1299" s="13" t="s">
        <v>2668</v>
      </c>
      <c r="C1299" s="5" t="s">
        <v>2825</v>
      </c>
      <c r="D1299" s="5" t="s">
        <v>1504</v>
      </c>
      <c r="E1299" s="13">
        <v>3</v>
      </c>
      <c r="F1299" s="67" t="s">
        <v>440</v>
      </c>
      <c r="G1299" s="172" t="e">
        <f>------ADDITIONAL SUPPLY CHAIN ACTOR</f>
        <v>#NAME?</v>
      </c>
      <c r="H1299" s="17"/>
      <c r="I1299" s="126" t="s">
        <v>2985</v>
      </c>
      <c r="J1299" s="126" t="s">
        <v>443</v>
      </c>
      <c r="K1299" s="86" t="s">
        <v>1128</v>
      </c>
      <c r="L1299" s="86" t="s">
        <v>1128</v>
      </c>
      <c r="M1299" s="86" t="s">
        <v>1128</v>
      </c>
      <c r="N1299" s="96" t="s">
        <v>444</v>
      </c>
      <c r="O1299" s="91"/>
      <c r="P1299" s="96" t="s">
        <v>66</v>
      </c>
      <c r="Q1299" s="91"/>
      <c r="R1299" s="96"/>
      <c r="S1299" s="91"/>
      <c r="T1299" s="96"/>
      <c r="U1299" s="91"/>
      <c r="V1299" s="96" t="s">
        <v>767</v>
      </c>
      <c r="W1299" s="91"/>
      <c r="X1299" s="17" t="s">
        <v>115</v>
      </c>
      <c r="Y1299" s="17" t="s">
        <v>229</v>
      </c>
      <c r="Z1299" s="17" t="s">
        <v>2670</v>
      </c>
      <c r="AA1299" s="17" t="s">
        <v>2986</v>
      </c>
    </row>
    <row r="1300" spans="1:27" ht="60" customHeight="1" x14ac:dyDescent="0.2">
      <c r="A1300" s="29" t="s">
        <v>1502</v>
      </c>
      <c r="B1300" s="13" t="s">
        <v>2668</v>
      </c>
      <c r="C1300" s="5" t="s">
        <v>2825</v>
      </c>
      <c r="D1300" s="5" t="s">
        <v>1504</v>
      </c>
      <c r="E1300" s="13">
        <v>3</v>
      </c>
      <c r="F1300" s="67" t="s">
        <v>205</v>
      </c>
      <c r="G1300" s="162" t="e">
        <f>------ADDITIONAL SUPPLY CHAIN ACTOR</f>
        <v>#NAME?</v>
      </c>
      <c r="H1300" s="17" t="s">
        <v>206</v>
      </c>
      <c r="I1300" s="126" t="s">
        <v>2987</v>
      </c>
      <c r="J1300" s="126" t="s">
        <v>449</v>
      </c>
      <c r="K1300" s="86" t="s">
        <v>1128</v>
      </c>
      <c r="L1300" s="86" t="s">
        <v>1128</v>
      </c>
      <c r="M1300" s="86" t="s">
        <v>1128</v>
      </c>
      <c r="N1300" s="96"/>
      <c r="O1300" s="91"/>
      <c r="P1300" s="96" t="s">
        <v>33</v>
      </c>
      <c r="Q1300" s="91"/>
      <c r="R1300" s="96" t="s">
        <v>146</v>
      </c>
      <c r="S1300" s="91"/>
      <c r="T1300" s="96"/>
      <c r="U1300" s="91"/>
      <c r="V1300" s="96" t="s">
        <v>209</v>
      </c>
      <c r="W1300" s="91"/>
      <c r="X1300" s="17" t="s">
        <v>115</v>
      </c>
      <c r="Y1300" s="17" t="s">
        <v>229</v>
      </c>
      <c r="Z1300" s="17" t="s">
        <v>2670</v>
      </c>
      <c r="AA1300" s="17" t="s">
        <v>2829</v>
      </c>
    </row>
    <row r="1301" spans="1:27" ht="60" customHeight="1" x14ac:dyDescent="0.2">
      <c r="A1301" s="29" t="s">
        <v>1502</v>
      </c>
      <c r="B1301" s="13" t="s">
        <v>2668</v>
      </c>
      <c r="C1301" s="5" t="s">
        <v>2825</v>
      </c>
      <c r="D1301" s="5" t="s">
        <v>1504</v>
      </c>
      <c r="E1301" s="13">
        <v>3</v>
      </c>
      <c r="F1301" s="67" t="s">
        <v>440</v>
      </c>
      <c r="G1301" s="162" t="e">
        <f>------ADDITIONAL SUPPLY CHAIN ACTOR</f>
        <v>#NAME?</v>
      </c>
      <c r="H1301" s="17" t="s">
        <v>450</v>
      </c>
      <c r="I1301" s="126" t="s">
        <v>2988</v>
      </c>
      <c r="J1301" s="126" t="s">
        <v>452</v>
      </c>
      <c r="K1301" s="86" t="s">
        <v>1128</v>
      </c>
      <c r="L1301" s="86" t="s">
        <v>1128</v>
      </c>
      <c r="M1301" s="86" t="s">
        <v>1128</v>
      </c>
      <c r="N1301" s="96"/>
      <c r="O1301" s="91"/>
      <c r="P1301" s="96" t="s">
        <v>33</v>
      </c>
      <c r="Q1301" s="91"/>
      <c r="R1301" s="96" t="s">
        <v>453</v>
      </c>
      <c r="S1301" s="91"/>
      <c r="T1301" s="96" t="s">
        <v>454</v>
      </c>
      <c r="U1301" s="91"/>
      <c r="V1301" s="96"/>
      <c r="W1301" s="91"/>
      <c r="X1301" s="17" t="s">
        <v>115</v>
      </c>
      <c r="Y1301" s="17" t="s">
        <v>229</v>
      </c>
      <c r="Z1301" s="17" t="s">
        <v>2670</v>
      </c>
      <c r="AA1301" s="17" t="s">
        <v>455</v>
      </c>
    </row>
    <row r="1302" spans="1:27" ht="60" customHeight="1" x14ac:dyDescent="0.2">
      <c r="A1302" s="29" t="s">
        <v>1502</v>
      </c>
      <c r="B1302" s="13" t="s">
        <v>2668</v>
      </c>
      <c r="C1302" s="5" t="s">
        <v>2825</v>
      </c>
      <c r="D1302" s="5" t="s">
        <v>1504</v>
      </c>
      <c r="E1302" s="13">
        <v>3</v>
      </c>
      <c r="F1302" s="67" t="s">
        <v>440</v>
      </c>
      <c r="G1302" s="162" t="e">
        <f>------ADDITIONAL SUPPLY CHAIN ACTOR</f>
        <v>#NAME?</v>
      </c>
      <c r="H1302" s="17" t="s">
        <v>240</v>
      </c>
      <c r="I1302" s="126" t="s">
        <v>2989</v>
      </c>
      <c r="J1302" s="126" t="s">
        <v>457</v>
      </c>
      <c r="K1302" s="86" t="s">
        <v>1128</v>
      </c>
      <c r="L1302" s="86" t="s">
        <v>1128</v>
      </c>
      <c r="M1302" s="86" t="s">
        <v>1128</v>
      </c>
      <c r="N1302" s="96"/>
      <c r="O1302" s="91"/>
      <c r="P1302" s="96" t="s">
        <v>33</v>
      </c>
      <c r="Q1302" s="91"/>
      <c r="R1302" s="96" t="s">
        <v>244</v>
      </c>
      <c r="S1302" s="91"/>
      <c r="T1302" s="96"/>
      <c r="U1302" s="91"/>
      <c r="V1302" s="96" t="s">
        <v>380</v>
      </c>
      <c r="W1302" s="91"/>
      <c r="X1302" s="17" t="s">
        <v>115</v>
      </c>
      <c r="Y1302" s="17" t="s">
        <v>229</v>
      </c>
      <c r="Z1302" s="17" t="s">
        <v>2670</v>
      </c>
      <c r="AA1302" s="17" t="s">
        <v>773</v>
      </c>
    </row>
    <row r="1303" spans="1:27" ht="60" customHeight="1" x14ac:dyDescent="0.2">
      <c r="A1303" s="29" t="s">
        <v>1502</v>
      </c>
      <c r="B1303" s="13" t="s">
        <v>2668</v>
      </c>
      <c r="C1303" s="5" t="s">
        <v>2825</v>
      </c>
      <c r="D1303" s="5" t="s">
        <v>1504</v>
      </c>
      <c r="E1303" s="13">
        <v>3</v>
      </c>
      <c r="F1303" s="67" t="s">
        <v>514</v>
      </c>
      <c r="G1303" s="172" t="e">
        <f>------DEPARTURE TRANSPORT MEANS</f>
        <v>#NAME?</v>
      </c>
      <c r="H1303" s="17"/>
      <c r="I1303" s="126" t="s">
        <v>2990</v>
      </c>
      <c r="J1303" s="126" t="s">
        <v>517</v>
      </c>
      <c r="K1303" s="86" t="s">
        <v>1128</v>
      </c>
      <c r="L1303" s="86" t="s">
        <v>1128</v>
      </c>
      <c r="M1303" s="86" t="s">
        <v>1128</v>
      </c>
      <c r="N1303" s="96" t="s">
        <v>316</v>
      </c>
      <c r="O1303" s="91"/>
      <c r="P1303" s="96" t="s">
        <v>66</v>
      </c>
      <c r="Q1303" s="91"/>
      <c r="R1303" s="96"/>
      <c r="S1303" s="91"/>
      <c r="T1303" s="96"/>
      <c r="U1303" s="91"/>
      <c r="V1303" s="96" t="s">
        <v>776</v>
      </c>
      <c r="W1303" s="91"/>
      <c r="X1303" s="17" t="s">
        <v>115</v>
      </c>
      <c r="Y1303" s="17" t="s">
        <v>754</v>
      </c>
      <c r="Z1303" s="17" t="s">
        <v>2670</v>
      </c>
      <c r="AA1303" s="17" t="s">
        <v>520</v>
      </c>
    </row>
    <row r="1304" spans="1:27" ht="60" customHeight="1" x14ac:dyDescent="0.2">
      <c r="A1304" s="29" t="s">
        <v>1502</v>
      </c>
      <c r="B1304" s="13" t="s">
        <v>2668</v>
      </c>
      <c r="C1304" s="5" t="s">
        <v>2825</v>
      </c>
      <c r="D1304" s="5" t="s">
        <v>1504</v>
      </c>
      <c r="E1304" s="13">
        <v>3</v>
      </c>
      <c r="F1304" s="67" t="s">
        <v>205</v>
      </c>
      <c r="G1304" s="162" t="e">
        <f>------DEPARTURE TRANSPORT MEANS</f>
        <v>#NAME?</v>
      </c>
      <c r="H1304" s="17" t="s">
        <v>206</v>
      </c>
      <c r="I1304" s="126" t="s">
        <v>2991</v>
      </c>
      <c r="J1304" s="126" t="s">
        <v>522</v>
      </c>
      <c r="K1304" s="86" t="s">
        <v>1128</v>
      </c>
      <c r="L1304" s="86" t="s">
        <v>1128</v>
      </c>
      <c r="M1304" s="86" t="s">
        <v>1128</v>
      </c>
      <c r="N1304" s="96"/>
      <c r="O1304" s="91"/>
      <c r="P1304" s="96" t="s">
        <v>33</v>
      </c>
      <c r="Q1304" s="91"/>
      <c r="R1304" s="96" t="s">
        <v>146</v>
      </c>
      <c r="S1304" s="91"/>
      <c r="T1304" s="96"/>
      <c r="U1304" s="91"/>
      <c r="V1304" s="96" t="s">
        <v>209</v>
      </c>
      <c r="W1304" s="91"/>
      <c r="X1304" s="17" t="s">
        <v>115</v>
      </c>
      <c r="Y1304" s="17" t="s">
        <v>229</v>
      </c>
      <c r="Z1304" s="17" t="s">
        <v>2670</v>
      </c>
      <c r="AA1304" s="17" t="s">
        <v>1628</v>
      </c>
    </row>
    <row r="1305" spans="1:27" ht="60" customHeight="1" x14ac:dyDescent="0.2">
      <c r="A1305" s="29" t="s">
        <v>1502</v>
      </c>
      <c r="B1305" s="13" t="s">
        <v>2668</v>
      </c>
      <c r="C1305" s="5" t="s">
        <v>2825</v>
      </c>
      <c r="D1305" s="5" t="s">
        <v>1504</v>
      </c>
      <c r="E1305" s="13">
        <v>3</v>
      </c>
      <c r="F1305" s="67" t="s">
        <v>514</v>
      </c>
      <c r="G1305" s="162" t="e">
        <f>------DEPARTURE TRANSPORT MEANS</f>
        <v>#NAME?</v>
      </c>
      <c r="H1305" s="17" t="s">
        <v>523</v>
      </c>
      <c r="I1305" s="126" t="s">
        <v>2992</v>
      </c>
      <c r="J1305" s="126" t="s">
        <v>525</v>
      </c>
      <c r="K1305" s="86" t="s">
        <v>1128</v>
      </c>
      <c r="L1305" s="86" t="s">
        <v>1128</v>
      </c>
      <c r="M1305" s="86" t="s">
        <v>1128</v>
      </c>
      <c r="N1305" s="96"/>
      <c r="O1305" s="91"/>
      <c r="P1305" s="96" t="s">
        <v>66</v>
      </c>
      <c r="Q1305" s="91"/>
      <c r="R1305" s="96" t="s">
        <v>526</v>
      </c>
      <c r="S1305" s="91"/>
      <c r="T1305" s="96" t="s">
        <v>527</v>
      </c>
      <c r="U1305" s="91"/>
      <c r="V1305" s="96" t="s">
        <v>528</v>
      </c>
      <c r="W1305" s="91"/>
      <c r="X1305" s="17" t="s">
        <v>115</v>
      </c>
      <c r="Y1305" s="17" t="s">
        <v>229</v>
      </c>
      <c r="Z1305" s="17" t="s">
        <v>2670</v>
      </c>
      <c r="AA1305" s="17"/>
    </row>
    <row r="1306" spans="1:27" ht="60" customHeight="1" x14ac:dyDescent="0.2">
      <c r="A1306" s="29" t="s">
        <v>1502</v>
      </c>
      <c r="B1306" s="13" t="s">
        <v>2668</v>
      </c>
      <c r="C1306" s="5" t="s">
        <v>2825</v>
      </c>
      <c r="D1306" s="5" t="s">
        <v>1504</v>
      </c>
      <c r="E1306" s="13">
        <v>3</v>
      </c>
      <c r="F1306" s="67" t="s">
        <v>514</v>
      </c>
      <c r="G1306" s="162" t="e">
        <f>------DEPARTURE TRANSPORT MEANS</f>
        <v>#NAME?</v>
      </c>
      <c r="H1306" s="17" t="s">
        <v>240</v>
      </c>
      <c r="I1306" s="126" t="s">
        <v>2993</v>
      </c>
      <c r="J1306" s="126" t="s">
        <v>532</v>
      </c>
      <c r="K1306" s="86"/>
      <c r="L1306" s="86"/>
      <c r="M1306" s="86"/>
      <c r="N1306" s="96"/>
      <c r="O1306" s="91"/>
      <c r="P1306" s="96" t="s">
        <v>66</v>
      </c>
      <c r="Q1306" s="91"/>
      <c r="R1306" s="96" t="s">
        <v>68</v>
      </c>
      <c r="S1306" s="91"/>
      <c r="T1306" s="96"/>
      <c r="U1306" s="91"/>
      <c r="V1306" s="96" t="s">
        <v>781</v>
      </c>
      <c r="W1306" s="91"/>
      <c r="X1306" s="17" t="s">
        <v>115</v>
      </c>
      <c r="Y1306" s="283" t="s">
        <v>759</v>
      </c>
      <c r="Z1306" s="17" t="s">
        <v>2670</v>
      </c>
      <c r="AA1306" s="17"/>
    </row>
    <row r="1307" spans="1:27" ht="60" customHeight="1" x14ac:dyDescent="0.2">
      <c r="A1307" s="29" t="s">
        <v>1502</v>
      </c>
      <c r="B1307" s="13" t="s">
        <v>2668</v>
      </c>
      <c r="C1307" s="5" t="s">
        <v>2825</v>
      </c>
      <c r="D1307" s="5" t="s">
        <v>1504</v>
      </c>
      <c r="E1307" s="13">
        <v>3</v>
      </c>
      <c r="F1307" s="67" t="s">
        <v>538</v>
      </c>
      <c r="G1307" s="162" t="e">
        <f>------DEPARTURE TRANSPORT MEANS</f>
        <v>#NAME?</v>
      </c>
      <c r="H1307" s="17" t="s">
        <v>539</v>
      </c>
      <c r="I1307" s="126" t="s">
        <v>2994</v>
      </c>
      <c r="J1307" s="126" t="s">
        <v>541</v>
      </c>
      <c r="K1307" s="86"/>
      <c r="L1307" s="86"/>
      <c r="M1307" s="86"/>
      <c r="N1307" s="96"/>
      <c r="O1307" s="91"/>
      <c r="P1307" s="96" t="s">
        <v>66</v>
      </c>
      <c r="Q1307" s="91"/>
      <c r="R1307" s="96" t="s">
        <v>94</v>
      </c>
      <c r="S1307" s="91"/>
      <c r="T1307" s="96" t="s">
        <v>95</v>
      </c>
      <c r="U1307" s="91"/>
      <c r="V1307" s="96" t="s">
        <v>543</v>
      </c>
      <c r="W1307" s="91"/>
      <c r="X1307" s="17" t="s">
        <v>115</v>
      </c>
      <c r="Y1307" s="283" t="s">
        <v>2966</v>
      </c>
      <c r="Z1307" s="17" t="s">
        <v>2670</v>
      </c>
      <c r="AA1307" s="17" t="s">
        <v>2892</v>
      </c>
    </row>
    <row r="1308" spans="1:27" ht="60" customHeight="1" x14ac:dyDescent="0.2">
      <c r="A1308" s="29" t="s">
        <v>1502</v>
      </c>
      <c r="B1308" s="13" t="s">
        <v>2668</v>
      </c>
      <c r="C1308" s="5" t="s">
        <v>2825</v>
      </c>
      <c r="D1308" s="5" t="s">
        <v>1504</v>
      </c>
      <c r="E1308" s="13">
        <v>3</v>
      </c>
      <c r="F1308" s="67"/>
      <c r="G1308" s="162" t="e">
        <f>------PREVIOUS DOCUMENTS</f>
        <v>#NAME?</v>
      </c>
      <c r="H1308" s="17"/>
      <c r="I1308" s="126" t="s">
        <v>2995</v>
      </c>
      <c r="J1308" s="126" t="s">
        <v>674</v>
      </c>
      <c r="K1308" s="86"/>
      <c r="L1308" s="86"/>
      <c r="M1308" s="86"/>
      <c r="N1308" s="96" t="s">
        <v>444</v>
      </c>
      <c r="O1308" s="91"/>
      <c r="P1308" s="96" t="s">
        <v>103</v>
      </c>
      <c r="Q1308" s="91"/>
      <c r="R1308" s="96"/>
      <c r="S1308" s="91"/>
      <c r="T1308" s="96"/>
      <c r="U1308" s="91"/>
      <c r="V1308" s="96" t="s">
        <v>787</v>
      </c>
      <c r="W1308" s="91"/>
      <c r="X1308" s="17"/>
      <c r="Y1308" s="283"/>
      <c r="Z1308" s="17"/>
      <c r="AA1308" s="17"/>
    </row>
    <row r="1309" spans="1:27" ht="60" customHeight="1" x14ac:dyDescent="0.2">
      <c r="A1309" s="29" t="s">
        <v>1502</v>
      </c>
      <c r="B1309" s="13" t="s">
        <v>2668</v>
      </c>
      <c r="C1309" s="5" t="s">
        <v>2825</v>
      </c>
      <c r="D1309" s="5" t="s">
        <v>1504</v>
      </c>
      <c r="E1309" s="13">
        <v>3</v>
      </c>
      <c r="F1309" s="67"/>
      <c r="G1309" s="162" t="e">
        <f>------PREVIOUS DOCUMENTS</f>
        <v>#NAME?</v>
      </c>
      <c r="H1309" s="17" t="s">
        <v>206</v>
      </c>
      <c r="I1309" s="126" t="s">
        <v>2996</v>
      </c>
      <c r="J1309" s="126" t="s">
        <v>677</v>
      </c>
      <c r="K1309" s="86"/>
      <c r="L1309" s="86"/>
      <c r="M1309" s="86"/>
      <c r="N1309" s="96"/>
      <c r="O1309" s="91"/>
      <c r="P1309" s="96" t="s">
        <v>33</v>
      </c>
      <c r="Q1309" s="91"/>
      <c r="R1309" s="96" t="s">
        <v>146</v>
      </c>
      <c r="S1309" s="91"/>
      <c r="T1309" s="96"/>
      <c r="U1309" s="91"/>
      <c r="V1309" s="96" t="s">
        <v>209</v>
      </c>
      <c r="W1309" s="91"/>
      <c r="X1309" s="17"/>
      <c r="Y1309" s="283"/>
      <c r="Z1309" s="17"/>
      <c r="AA1309" s="17"/>
    </row>
    <row r="1310" spans="1:27" ht="60" customHeight="1" x14ac:dyDescent="0.2">
      <c r="A1310" s="29" t="s">
        <v>1502</v>
      </c>
      <c r="B1310" s="13" t="s">
        <v>2668</v>
      </c>
      <c r="C1310" s="5" t="s">
        <v>2825</v>
      </c>
      <c r="D1310" s="5" t="s">
        <v>1504</v>
      </c>
      <c r="E1310" s="13">
        <v>3</v>
      </c>
      <c r="F1310" s="67"/>
      <c r="G1310" s="162" t="e">
        <f>------PREVIOUS DOCUMENTS</f>
        <v>#NAME?</v>
      </c>
      <c r="H1310" s="17" t="s">
        <v>386</v>
      </c>
      <c r="I1310" s="126" t="s">
        <v>2997</v>
      </c>
      <c r="J1310" s="126" t="s">
        <v>679</v>
      </c>
      <c r="K1310" s="86"/>
      <c r="L1310" s="86"/>
      <c r="M1310" s="86"/>
      <c r="N1310" s="96"/>
      <c r="O1310" s="91"/>
      <c r="P1310" s="96" t="s">
        <v>33</v>
      </c>
      <c r="Q1310" s="91"/>
      <c r="R1310" s="96" t="s">
        <v>680</v>
      </c>
      <c r="S1310" s="91"/>
      <c r="T1310" s="96" t="s">
        <v>681</v>
      </c>
      <c r="U1310" s="91"/>
      <c r="V1310" s="96" t="s">
        <v>682</v>
      </c>
      <c r="W1310" s="91"/>
      <c r="X1310" s="17"/>
      <c r="Y1310" s="283"/>
      <c r="Z1310" s="17"/>
      <c r="AA1310" s="17"/>
    </row>
    <row r="1311" spans="1:27" ht="60" customHeight="1" x14ac:dyDescent="0.2">
      <c r="A1311" s="29" t="s">
        <v>1502</v>
      </c>
      <c r="B1311" s="13" t="s">
        <v>2668</v>
      </c>
      <c r="C1311" s="5" t="s">
        <v>2825</v>
      </c>
      <c r="D1311" s="5" t="s">
        <v>1504</v>
      </c>
      <c r="E1311" s="13">
        <v>3</v>
      </c>
      <c r="F1311" s="67"/>
      <c r="G1311" s="162" t="e">
        <f>------PREVIOUS DOCUMENTS</f>
        <v>#NAME?</v>
      </c>
      <c r="H1311" s="17" t="s">
        <v>180</v>
      </c>
      <c r="I1311" s="126" t="s">
        <v>2998</v>
      </c>
      <c r="J1311" s="126" t="s">
        <v>685</v>
      </c>
      <c r="K1311" s="86"/>
      <c r="L1311" s="86"/>
      <c r="M1311" s="86"/>
      <c r="N1311" s="96"/>
      <c r="O1311" s="91"/>
      <c r="P1311" s="96" t="s">
        <v>33</v>
      </c>
      <c r="Q1311" s="91"/>
      <c r="R1311" s="96" t="s">
        <v>258</v>
      </c>
      <c r="S1311" s="91"/>
      <c r="T1311" s="96"/>
      <c r="U1311" s="91"/>
      <c r="V1311" s="96" t="s">
        <v>665</v>
      </c>
      <c r="W1311" s="91"/>
      <c r="X1311" s="17"/>
      <c r="Y1311" s="283"/>
      <c r="Z1311" s="17"/>
      <c r="AA1311" s="17"/>
    </row>
    <row r="1312" spans="1:27" ht="60" customHeight="1" x14ac:dyDescent="0.2">
      <c r="A1312" s="29" t="s">
        <v>1502</v>
      </c>
      <c r="B1312" s="13" t="s">
        <v>2668</v>
      </c>
      <c r="C1312" s="5" t="s">
        <v>2825</v>
      </c>
      <c r="D1312" s="5" t="s">
        <v>1504</v>
      </c>
      <c r="E1312" s="13">
        <v>3</v>
      </c>
      <c r="F1312" s="67"/>
      <c r="G1312" s="162" t="e">
        <f>------PREVIOUS DOCUMENTS</f>
        <v>#NAME?</v>
      </c>
      <c r="H1312" s="17" t="s">
        <v>667</v>
      </c>
      <c r="I1312" s="126" t="s">
        <v>2999</v>
      </c>
      <c r="J1312" s="126" t="s">
        <v>689</v>
      </c>
      <c r="K1312" s="86"/>
      <c r="L1312" s="86"/>
      <c r="M1312" s="86"/>
      <c r="N1312" s="96"/>
      <c r="O1312" s="91"/>
      <c r="P1312" s="96" t="s">
        <v>103</v>
      </c>
      <c r="Q1312" s="91"/>
      <c r="R1312" s="96" t="s">
        <v>68</v>
      </c>
      <c r="S1312" s="91"/>
      <c r="T1312" s="96"/>
      <c r="U1312" s="91"/>
      <c r="V1312" s="96"/>
      <c r="W1312" s="91"/>
      <c r="X1312" s="17"/>
      <c r="Y1312" s="283"/>
      <c r="Z1312" s="17"/>
      <c r="AA1312" s="17"/>
    </row>
    <row r="1313" spans="1:27" ht="60" customHeight="1" x14ac:dyDescent="0.2">
      <c r="A1313" s="29" t="s">
        <v>1502</v>
      </c>
      <c r="B1313" s="13" t="s">
        <v>2668</v>
      </c>
      <c r="C1313" s="5" t="s">
        <v>2825</v>
      </c>
      <c r="D1313" s="5" t="s">
        <v>1504</v>
      </c>
      <c r="E1313" s="13">
        <v>3</v>
      </c>
      <c r="F1313" s="67" t="s">
        <v>1848</v>
      </c>
      <c r="G1313" s="172" t="e">
        <f>------TRANSPORT DOCUMENT</f>
        <v>#NAME?</v>
      </c>
      <c r="H1313" s="17"/>
      <c r="I1313" s="126" t="s">
        <v>3000</v>
      </c>
      <c r="J1313" s="126" t="s">
        <v>692</v>
      </c>
      <c r="K1313" s="86" t="s">
        <v>1128</v>
      </c>
      <c r="L1313" s="86" t="s">
        <v>1128</v>
      </c>
      <c r="M1313" s="86" t="s">
        <v>1128</v>
      </c>
      <c r="N1313" s="96" t="s">
        <v>444</v>
      </c>
      <c r="O1313" s="91"/>
      <c r="P1313" s="96" t="s">
        <v>66</v>
      </c>
      <c r="Q1313" s="91"/>
      <c r="R1313" s="96"/>
      <c r="S1313" s="91"/>
      <c r="T1313" s="96"/>
      <c r="U1313" s="91"/>
      <c r="V1313" s="96" t="s">
        <v>693</v>
      </c>
      <c r="W1313" s="91"/>
      <c r="X1313" s="17" t="s">
        <v>115</v>
      </c>
      <c r="Y1313" s="283" t="s">
        <v>3001</v>
      </c>
      <c r="Z1313" s="17" t="s">
        <v>2670</v>
      </c>
      <c r="AA1313" s="17" t="s">
        <v>2548</v>
      </c>
    </row>
    <row r="1314" spans="1:27" ht="60" customHeight="1" x14ac:dyDescent="0.2">
      <c r="A1314" s="29" t="s">
        <v>1502</v>
      </c>
      <c r="B1314" s="13" t="s">
        <v>2668</v>
      </c>
      <c r="C1314" s="5" t="s">
        <v>2825</v>
      </c>
      <c r="D1314" s="5" t="s">
        <v>1504</v>
      </c>
      <c r="E1314" s="13">
        <v>3</v>
      </c>
      <c r="F1314" s="67" t="s">
        <v>205</v>
      </c>
      <c r="G1314" s="162" t="e">
        <f>------TRANSPORT DOCUMENT</f>
        <v>#NAME?</v>
      </c>
      <c r="H1314" s="17" t="s">
        <v>206</v>
      </c>
      <c r="I1314" s="126" t="s">
        <v>3002</v>
      </c>
      <c r="J1314" s="126" t="s">
        <v>696</v>
      </c>
      <c r="K1314" s="86" t="s">
        <v>1128</v>
      </c>
      <c r="L1314" s="86" t="s">
        <v>1128</v>
      </c>
      <c r="M1314" s="86" t="s">
        <v>1128</v>
      </c>
      <c r="N1314" s="96"/>
      <c r="O1314" s="91"/>
      <c r="P1314" s="96" t="s">
        <v>33</v>
      </c>
      <c r="Q1314" s="91"/>
      <c r="R1314" s="96" t="s">
        <v>146</v>
      </c>
      <c r="S1314" s="91"/>
      <c r="T1314" s="96"/>
      <c r="U1314" s="91"/>
      <c r="V1314" s="96" t="s">
        <v>209</v>
      </c>
      <c r="W1314" s="91"/>
      <c r="X1314" s="17" t="s">
        <v>115</v>
      </c>
      <c r="Y1314" s="283" t="s">
        <v>3001</v>
      </c>
      <c r="Z1314" s="17" t="s">
        <v>2670</v>
      </c>
      <c r="AA1314" s="17" t="s">
        <v>1628</v>
      </c>
    </row>
    <row r="1315" spans="1:27" ht="60" customHeight="1" x14ac:dyDescent="0.2">
      <c r="A1315" s="29" t="s">
        <v>1502</v>
      </c>
      <c r="B1315" s="13" t="s">
        <v>2668</v>
      </c>
      <c r="C1315" s="5" t="s">
        <v>2825</v>
      </c>
      <c r="D1315" s="5" t="s">
        <v>1504</v>
      </c>
      <c r="E1315" s="13">
        <v>3</v>
      </c>
      <c r="F1315" s="67" t="s">
        <v>1848</v>
      </c>
      <c r="G1315" s="162" t="e">
        <f>------TRANSPORT DOCUMENT</f>
        <v>#NAME?</v>
      </c>
      <c r="H1315" s="17" t="s">
        <v>386</v>
      </c>
      <c r="I1315" s="126" t="s">
        <v>3003</v>
      </c>
      <c r="J1315" s="126" t="s">
        <v>698</v>
      </c>
      <c r="K1315" s="86" t="s">
        <v>1128</v>
      </c>
      <c r="L1315" s="86" t="s">
        <v>1128</v>
      </c>
      <c r="M1315" s="86" t="s">
        <v>1128</v>
      </c>
      <c r="N1315" s="96"/>
      <c r="O1315" s="91"/>
      <c r="P1315" s="96" t="s">
        <v>33</v>
      </c>
      <c r="Q1315" s="91"/>
      <c r="R1315" s="96" t="s">
        <v>660</v>
      </c>
      <c r="S1315" s="91"/>
      <c r="T1315" s="96"/>
      <c r="U1315" s="91"/>
      <c r="V1315" s="96" t="s">
        <v>2951</v>
      </c>
      <c r="W1315" s="91"/>
      <c r="X1315" s="17" t="s">
        <v>115</v>
      </c>
      <c r="Y1315" s="283" t="s">
        <v>3001</v>
      </c>
      <c r="Z1315" s="17" t="s">
        <v>2670</v>
      </c>
      <c r="AA1315" s="17" t="s">
        <v>801</v>
      </c>
    </row>
    <row r="1316" spans="1:27" ht="60" customHeight="1" x14ac:dyDescent="0.2">
      <c r="A1316" s="29" t="s">
        <v>1502</v>
      </c>
      <c r="B1316" s="13" t="s">
        <v>2668</v>
      </c>
      <c r="C1316" s="5" t="s">
        <v>2825</v>
      </c>
      <c r="D1316" s="5" t="s">
        <v>1504</v>
      </c>
      <c r="E1316" s="13">
        <v>3</v>
      </c>
      <c r="F1316" s="67" t="s">
        <v>1848</v>
      </c>
      <c r="G1316" s="162" t="e">
        <f>------TRANSPORT DOCUMENT</f>
        <v>#NAME?</v>
      </c>
      <c r="H1316" s="17" t="s">
        <v>180</v>
      </c>
      <c r="I1316" s="126" t="s">
        <v>3004</v>
      </c>
      <c r="J1316" s="126" t="s">
        <v>702</v>
      </c>
      <c r="K1316" s="86" t="s">
        <v>1128</v>
      </c>
      <c r="L1316" s="86" t="s">
        <v>1128</v>
      </c>
      <c r="M1316" s="86" t="s">
        <v>1128</v>
      </c>
      <c r="N1316" s="96"/>
      <c r="O1316" s="91"/>
      <c r="P1316" s="96" t="s">
        <v>33</v>
      </c>
      <c r="Q1316" s="91"/>
      <c r="R1316" s="96" t="s">
        <v>258</v>
      </c>
      <c r="S1316" s="91"/>
      <c r="T1316" s="96"/>
      <c r="U1316" s="91"/>
      <c r="V1316" s="96" t="s">
        <v>665</v>
      </c>
      <c r="W1316" s="91"/>
      <c r="X1316" s="17" t="s">
        <v>115</v>
      </c>
      <c r="Y1316" s="283" t="s">
        <v>3001</v>
      </c>
      <c r="Z1316" s="17" t="s">
        <v>2670</v>
      </c>
      <c r="AA1316" s="17" t="s">
        <v>3005</v>
      </c>
    </row>
    <row r="1317" spans="1:27" ht="60" customHeight="1" x14ac:dyDescent="0.2">
      <c r="A1317" s="29" t="s">
        <v>1502</v>
      </c>
      <c r="B1317" s="13" t="s">
        <v>2668</v>
      </c>
      <c r="C1317" s="5" t="s">
        <v>2825</v>
      </c>
      <c r="D1317" s="5" t="s">
        <v>1504</v>
      </c>
      <c r="E1317" s="13">
        <v>3</v>
      </c>
      <c r="F1317" s="67" t="s">
        <v>808</v>
      </c>
      <c r="G1317" s="172" t="e">
        <f>------TRANSPORT CHARGES</f>
        <v>#NAME?</v>
      </c>
      <c r="H1317" s="17"/>
      <c r="I1317" s="126" t="s">
        <v>3006</v>
      </c>
      <c r="J1317" s="126" t="s">
        <v>805</v>
      </c>
      <c r="K1317" s="86" t="s">
        <v>1128</v>
      </c>
      <c r="L1317" s="86" t="s">
        <v>1128</v>
      </c>
      <c r="M1317" s="86" t="s">
        <v>1128</v>
      </c>
      <c r="N1317" s="96" t="s">
        <v>32</v>
      </c>
      <c r="O1317" s="91"/>
      <c r="P1317" s="96" t="s">
        <v>66</v>
      </c>
      <c r="Q1317" s="91"/>
      <c r="R1317" s="96"/>
      <c r="S1317" s="91"/>
      <c r="T1317" s="96"/>
      <c r="U1317" s="91"/>
      <c r="V1317" s="96" t="s">
        <v>2554</v>
      </c>
      <c r="W1317" s="91"/>
      <c r="X1317" s="17" t="s">
        <v>115</v>
      </c>
      <c r="Y1317" s="283" t="s">
        <v>1036</v>
      </c>
      <c r="Z1317" s="17" t="s">
        <v>2670</v>
      </c>
      <c r="AA1317" s="17" t="s">
        <v>2555</v>
      </c>
    </row>
    <row r="1318" spans="1:27" ht="60" customHeight="1" x14ac:dyDescent="0.2">
      <c r="A1318" s="29" t="s">
        <v>1502</v>
      </c>
      <c r="B1318" s="13" t="s">
        <v>2668</v>
      </c>
      <c r="C1318" s="5" t="s">
        <v>2825</v>
      </c>
      <c r="D1318" s="5" t="s">
        <v>1504</v>
      </c>
      <c r="E1318" s="13">
        <v>3</v>
      </c>
      <c r="F1318" s="67" t="s">
        <v>808</v>
      </c>
      <c r="G1318" s="162" t="e">
        <f>------TRANSPORT CHARGES</f>
        <v>#NAME?</v>
      </c>
      <c r="H1318" s="17" t="s">
        <v>809</v>
      </c>
      <c r="I1318" s="126" t="s">
        <v>3007</v>
      </c>
      <c r="J1318" s="126" t="s">
        <v>811</v>
      </c>
      <c r="K1318" s="86" t="s">
        <v>31</v>
      </c>
      <c r="L1318" s="86" t="s">
        <v>812</v>
      </c>
      <c r="M1318" s="86" t="s">
        <v>2074</v>
      </c>
      <c r="N1318" s="96"/>
      <c r="O1318" s="91"/>
      <c r="P1318" s="96" t="s">
        <v>33</v>
      </c>
      <c r="Q1318" s="91" t="s">
        <v>66</v>
      </c>
      <c r="R1318" s="96" t="s">
        <v>134</v>
      </c>
      <c r="S1318" s="91" t="s">
        <v>134</v>
      </c>
      <c r="T1318" s="96" t="s">
        <v>813</v>
      </c>
      <c r="U1318" s="91" t="s">
        <v>813</v>
      </c>
      <c r="V1318" s="96"/>
      <c r="W1318" s="91" t="s">
        <v>929</v>
      </c>
      <c r="X1318" s="17" t="s">
        <v>405</v>
      </c>
      <c r="Y1318" s="283" t="s">
        <v>3008</v>
      </c>
      <c r="Z1318" s="17" t="s">
        <v>2670</v>
      </c>
      <c r="AA1318" s="17" t="s">
        <v>3009</v>
      </c>
    </row>
    <row r="1319" spans="1:27" ht="60" customHeight="1" x14ac:dyDescent="0.2">
      <c r="A1319" s="29" t="s">
        <v>1502</v>
      </c>
      <c r="B1319" s="13" t="s">
        <v>2668</v>
      </c>
      <c r="C1319" s="5" t="s">
        <v>2825</v>
      </c>
      <c r="D1319" s="5" t="s">
        <v>1504</v>
      </c>
      <c r="E1319" s="13">
        <v>3</v>
      </c>
      <c r="F1319" s="67" t="s">
        <v>710</v>
      </c>
      <c r="G1319" s="172" t="e">
        <f>------UCR</f>
        <v>#NAME?</v>
      </c>
      <c r="H1319" s="17"/>
      <c r="I1319" s="126" t="s">
        <v>3010</v>
      </c>
      <c r="J1319" s="126" t="s">
        <v>706</v>
      </c>
      <c r="K1319" s="86"/>
      <c r="L1319" s="86"/>
      <c r="M1319" s="86"/>
      <c r="N1319" s="96" t="s">
        <v>32</v>
      </c>
      <c r="O1319" s="91"/>
      <c r="P1319" s="96" t="s">
        <v>66</v>
      </c>
      <c r="Q1319" s="91"/>
      <c r="R1319" s="96"/>
      <c r="S1319" s="91"/>
      <c r="T1319" s="96"/>
      <c r="U1319" s="91"/>
      <c r="V1319" s="96" t="s">
        <v>818</v>
      </c>
      <c r="W1319" s="91"/>
      <c r="X1319" s="17" t="s">
        <v>115</v>
      </c>
      <c r="Y1319" s="283" t="s">
        <v>759</v>
      </c>
      <c r="Z1319" s="17" t="s">
        <v>2670</v>
      </c>
      <c r="AA1319" s="17"/>
    </row>
    <row r="1320" spans="1:27" ht="60" customHeight="1" x14ac:dyDescent="0.2">
      <c r="A1320" s="29" t="s">
        <v>1502</v>
      </c>
      <c r="B1320" s="13" t="s">
        <v>2668</v>
      </c>
      <c r="C1320" s="5" t="s">
        <v>2825</v>
      </c>
      <c r="D1320" s="5" t="s">
        <v>1504</v>
      </c>
      <c r="E1320" s="13">
        <v>3</v>
      </c>
      <c r="F1320" s="67" t="s">
        <v>710</v>
      </c>
      <c r="G1320" s="162" t="e">
        <f>------UCR</f>
        <v>#NAME?</v>
      </c>
      <c r="H1320" s="73" t="s">
        <v>180</v>
      </c>
      <c r="I1320" s="126" t="s">
        <v>3011</v>
      </c>
      <c r="J1320" s="126" t="s">
        <v>712</v>
      </c>
      <c r="K1320" s="86"/>
      <c r="L1320" s="86"/>
      <c r="M1320" s="86"/>
      <c r="N1320" s="96"/>
      <c r="O1320" s="91"/>
      <c r="P1320" s="96" t="s">
        <v>33</v>
      </c>
      <c r="Q1320" s="91"/>
      <c r="R1320" s="96" t="s">
        <v>68</v>
      </c>
      <c r="S1320" s="91"/>
      <c r="T1320" s="96"/>
      <c r="U1320" s="91"/>
      <c r="V1320" s="96" t="s">
        <v>81</v>
      </c>
      <c r="W1320" s="91"/>
      <c r="X1320" s="17" t="s">
        <v>115</v>
      </c>
      <c r="Y1320" s="18" t="s">
        <v>2956</v>
      </c>
      <c r="Z1320" s="17" t="s">
        <v>2670</v>
      </c>
      <c r="AA1320" s="17" t="s">
        <v>2495</v>
      </c>
    </row>
    <row r="1321" spans="1:27" ht="60" customHeight="1" x14ac:dyDescent="0.2">
      <c r="A1321" s="29" t="s">
        <v>1502</v>
      </c>
      <c r="B1321" s="13" t="s">
        <v>2668</v>
      </c>
      <c r="C1321" s="5" t="s">
        <v>2825</v>
      </c>
      <c r="D1321" s="5" t="s">
        <v>1504</v>
      </c>
      <c r="E1321" s="13">
        <v>3</v>
      </c>
      <c r="F1321" s="67"/>
      <c r="G1321" s="172" t="e">
        <f>------CONSIGNMENT ITEM</f>
        <v>#NAME?</v>
      </c>
      <c r="H1321" s="17"/>
      <c r="I1321" s="126" t="s">
        <v>3012</v>
      </c>
      <c r="J1321" s="126" t="s">
        <v>825</v>
      </c>
      <c r="K1321" s="86" t="s">
        <v>821</v>
      </c>
      <c r="L1321" s="86"/>
      <c r="M1321" s="86" t="s">
        <v>821</v>
      </c>
      <c r="N1321" s="96" t="s">
        <v>463</v>
      </c>
      <c r="O1321" s="91" t="s">
        <v>316</v>
      </c>
      <c r="P1321" s="96" t="s">
        <v>33</v>
      </c>
      <c r="Q1321" s="91" t="s">
        <v>33</v>
      </c>
      <c r="R1321" s="96"/>
      <c r="S1321" s="91"/>
      <c r="T1321" s="96"/>
      <c r="U1321" s="91"/>
      <c r="V1321" s="96" t="s">
        <v>826</v>
      </c>
      <c r="W1321" s="91"/>
      <c r="X1321" s="17" t="s">
        <v>36</v>
      </c>
      <c r="Y1321" s="283" t="s">
        <v>37</v>
      </c>
      <c r="Z1321" s="17" t="s">
        <v>2670</v>
      </c>
      <c r="AA1321" s="17"/>
    </row>
    <row r="1322" spans="1:27" ht="60" customHeight="1" x14ac:dyDescent="0.2">
      <c r="A1322" s="29" t="s">
        <v>1502</v>
      </c>
      <c r="B1322" s="13" t="s">
        <v>2668</v>
      </c>
      <c r="C1322" s="5" t="s">
        <v>2825</v>
      </c>
      <c r="D1322" s="5" t="s">
        <v>1504</v>
      </c>
      <c r="E1322" s="13">
        <v>3</v>
      </c>
      <c r="F1322" s="67" t="s">
        <v>205</v>
      </c>
      <c r="G1322" s="162" t="e">
        <f>------CONSIGNMENT ITEM</f>
        <v>#NAME?</v>
      </c>
      <c r="H1322" s="17" t="s">
        <v>206</v>
      </c>
      <c r="I1322" s="126" t="s">
        <v>3013</v>
      </c>
      <c r="J1322" s="126" t="s">
        <v>829</v>
      </c>
      <c r="K1322" s="86" t="s">
        <v>1128</v>
      </c>
      <c r="L1322" s="86" t="s">
        <v>1128</v>
      </c>
      <c r="M1322" s="86" t="s">
        <v>1128</v>
      </c>
      <c r="N1322" s="96"/>
      <c r="O1322" s="91"/>
      <c r="P1322" s="96" t="s">
        <v>33</v>
      </c>
      <c r="Q1322" s="91"/>
      <c r="R1322" s="96" t="s">
        <v>146</v>
      </c>
      <c r="S1322" s="91"/>
      <c r="T1322" s="96"/>
      <c r="U1322" s="91"/>
      <c r="V1322" s="96" t="s">
        <v>209</v>
      </c>
      <c r="W1322" s="91"/>
      <c r="X1322" s="17" t="s">
        <v>115</v>
      </c>
      <c r="Y1322" s="283" t="s">
        <v>2755</v>
      </c>
      <c r="Z1322" s="17" t="s">
        <v>2670</v>
      </c>
      <c r="AA1322" s="17" t="s">
        <v>1628</v>
      </c>
    </row>
    <row r="1323" spans="1:27" ht="60" customHeight="1" x14ac:dyDescent="0.2">
      <c r="A1323" s="29" t="s">
        <v>1502</v>
      </c>
      <c r="B1323" s="13" t="s">
        <v>2668</v>
      </c>
      <c r="C1323" s="5" t="s">
        <v>2825</v>
      </c>
      <c r="D1323" s="5" t="s">
        <v>1504</v>
      </c>
      <c r="E1323" s="13">
        <v>3</v>
      </c>
      <c r="F1323" s="67" t="s">
        <v>830</v>
      </c>
      <c r="G1323" s="162" t="e">
        <f>------CONSIGNMENT ITEM</f>
        <v>#NAME?</v>
      </c>
      <c r="H1323" s="17" t="s">
        <v>831</v>
      </c>
      <c r="I1323" s="126" t="s">
        <v>3014</v>
      </c>
      <c r="J1323" s="126" t="s">
        <v>833</v>
      </c>
      <c r="K1323" s="86" t="s">
        <v>821</v>
      </c>
      <c r="L1323" s="86" t="s">
        <v>325</v>
      </c>
      <c r="M1323" s="86" t="s">
        <v>2081</v>
      </c>
      <c r="N1323" s="96"/>
      <c r="O1323" s="91"/>
      <c r="P1323" s="96" t="s">
        <v>33</v>
      </c>
      <c r="Q1323" s="91" t="s">
        <v>33</v>
      </c>
      <c r="R1323" s="96" t="s">
        <v>146</v>
      </c>
      <c r="S1323" s="91" t="s">
        <v>146</v>
      </c>
      <c r="T1323" s="96"/>
      <c r="U1323" s="91"/>
      <c r="V1323" s="96" t="s">
        <v>834</v>
      </c>
      <c r="W1323" s="91" t="s">
        <v>2565</v>
      </c>
      <c r="X1323" s="17" t="s">
        <v>36</v>
      </c>
      <c r="Y1323" s="283" t="s">
        <v>37</v>
      </c>
      <c r="Z1323" s="17" t="s">
        <v>2670</v>
      </c>
      <c r="AA1323" s="17" t="s">
        <v>3015</v>
      </c>
    </row>
    <row r="1324" spans="1:27" ht="60" customHeight="1" x14ac:dyDescent="0.2">
      <c r="A1324" s="29" t="s">
        <v>1502</v>
      </c>
      <c r="B1324" s="13" t="s">
        <v>2668</v>
      </c>
      <c r="C1324" s="5" t="s">
        <v>28</v>
      </c>
      <c r="D1324" s="5" t="s">
        <v>1504</v>
      </c>
      <c r="E1324" s="13">
        <v>3</v>
      </c>
      <c r="F1324" s="67" t="s">
        <v>837</v>
      </c>
      <c r="G1324" s="162" t="e">
        <f>------CONSIGNMENT ITEM</f>
        <v>#NAME?</v>
      </c>
      <c r="H1324" s="17" t="s">
        <v>49</v>
      </c>
      <c r="I1324" s="126" t="s">
        <v>3016</v>
      </c>
      <c r="J1324" s="126" t="s">
        <v>839</v>
      </c>
      <c r="K1324" s="86" t="s">
        <v>821</v>
      </c>
      <c r="L1324" s="86" t="s">
        <v>52</v>
      </c>
      <c r="M1324" s="86" t="s">
        <v>2083</v>
      </c>
      <c r="N1324" s="96"/>
      <c r="O1324" s="91"/>
      <c r="P1324" s="96" t="s">
        <v>66</v>
      </c>
      <c r="Q1324" s="91" t="s">
        <v>66</v>
      </c>
      <c r="R1324" s="96" t="s">
        <v>53</v>
      </c>
      <c r="S1324" s="91" t="s">
        <v>54</v>
      </c>
      <c r="T1324" s="96" t="s">
        <v>55</v>
      </c>
      <c r="U1324" s="91" t="s">
        <v>55</v>
      </c>
      <c r="V1324" s="96" t="s">
        <v>840</v>
      </c>
      <c r="W1324" s="91" t="s">
        <v>841</v>
      </c>
      <c r="X1324" s="17" t="s">
        <v>36</v>
      </c>
      <c r="Y1324" s="283" t="s">
        <v>37</v>
      </c>
      <c r="Z1324" s="17" t="s">
        <v>2670</v>
      </c>
      <c r="AA1324" s="17" t="s">
        <v>1431</v>
      </c>
    </row>
    <row r="1325" spans="1:27" ht="60" customHeight="1" x14ac:dyDescent="0.2">
      <c r="A1325" s="29" t="s">
        <v>1502</v>
      </c>
      <c r="B1325" s="13" t="s">
        <v>2668</v>
      </c>
      <c r="C1325" s="5" t="s">
        <v>28</v>
      </c>
      <c r="D1325" s="5" t="s">
        <v>1504</v>
      </c>
      <c r="E1325" s="13">
        <v>3</v>
      </c>
      <c r="F1325" s="67" t="s">
        <v>89</v>
      </c>
      <c r="G1325" s="162" t="e">
        <f>------CONSIGNMENT ITEM</f>
        <v>#NAME?</v>
      </c>
      <c r="H1325" s="17" t="s">
        <v>90</v>
      </c>
      <c r="I1325" s="126" t="s">
        <v>3017</v>
      </c>
      <c r="J1325" s="126" t="s">
        <v>844</v>
      </c>
      <c r="K1325" s="86" t="s">
        <v>821</v>
      </c>
      <c r="L1325" s="86" t="s">
        <v>93</v>
      </c>
      <c r="M1325" s="86" t="s">
        <v>2085</v>
      </c>
      <c r="N1325" s="96"/>
      <c r="O1325" s="91"/>
      <c r="P1325" s="96" t="s">
        <v>66</v>
      </c>
      <c r="Q1325" s="91" t="s">
        <v>2568</v>
      </c>
      <c r="R1325" s="96" t="s">
        <v>94</v>
      </c>
      <c r="S1325" s="91" t="s">
        <v>3018</v>
      </c>
      <c r="T1325" s="96" t="s">
        <v>95</v>
      </c>
      <c r="U1325" s="91" t="s">
        <v>95</v>
      </c>
      <c r="V1325" s="96" t="s">
        <v>96</v>
      </c>
      <c r="W1325" s="91" t="s">
        <v>3019</v>
      </c>
      <c r="X1325" s="17" t="s">
        <v>36</v>
      </c>
      <c r="Y1325" s="283" t="s">
        <v>37</v>
      </c>
      <c r="Z1325" s="17" t="s">
        <v>2670</v>
      </c>
      <c r="AA1325" s="17" t="s">
        <v>728</v>
      </c>
    </row>
    <row r="1326" spans="1:27" ht="60" customHeight="1" x14ac:dyDescent="0.2">
      <c r="A1326" s="29" t="s">
        <v>1502</v>
      </c>
      <c r="B1326" s="13" t="s">
        <v>2668</v>
      </c>
      <c r="C1326" s="5" t="s">
        <v>28</v>
      </c>
      <c r="D1326" s="5" t="s">
        <v>1504</v>
      </c>
      <c r="E1326" s="13">
        <v>3</v>
      </c>
      <c r="F1326" s="67" t="s">
        <v>362</v>
      </c>
      <c r="G1326" s="162" t="e">
        <f>------CONSIGNMENT ITEM</f>
        <v>#NAME?</v>
      </c>
      <c r="H1326" s="17" t="s">
        <v>363</v>
      </c>
      <c r="I1326" s="126" t="s">
        <v>3020</v>
      </c>
      <c r="J1326" s="126" t="s">
        <v>846</v>
      </c>
      <c r="K1326" s="86" t="s">
        <v>821</v>
      </c>
      <c r="L1326" s="86" t="s">
        <v>366</v>
      </c>
      <c r="M1326" s="86" t="s">
        <v>2087</v>
      </c>
      <c r="N1326" s="96"/>
      <c r="O1326" s="91"/>
      <c r="P1326" s="96" t="s">
        <v>66</v>
      </c>
      <c r="Q1326" s="91" t="s">
        <v>66</v>
      </c>
      <c r="R1326" s="96" t="s">
        <v>94</v>
      </c>
      <c r="S1326" s="91" t="s">
        <v>94</v>
      </c>
      <c r="T1326" s="96" t="s">
        <v>95</v>
      </c>
      <c r="U1326" s="91" t="s">
        <v>95</v>
      </c>
      <c r="V1326" s="96" t="s">
        <v>367</v>
      </c>
      <c r="W1326" s="91" t="s">
        <v>847</v>
      </c>
      <c r="X1326" s="17" t="s">
        <v>36</v>
      </c>
      <c r="Y1326" s="283" t="s">
        <v>37</v>
      </c>
      <c r="Z1326" s="17" t="s">
        <v>2670</v>
      </c>
      <c r="AA1326" s="17" t="s">
        <v>848</v>
      </c>
    </row>
    <row r="1327" spans="1:27" ht="60" customHeight="1" x14ac:dyDescent="0.2">
      <c r="A1327" s="29" t="s">
        <v>1502</v>
      </c>
      <c r="B1327" s="13" t="s">
        <v>2668</v>
      </c>
      <c r="C1327" s="5" t="s">
        <v>2825</v>
      </c>
      <c r="D1327" s="5" t="s">
        <v>1504</v>
      </c>
      <c r="E1327" s="13">
        <v>4</v>
      </c>
      <c r="F1327" s="67" t="s">
        <v>419</v>
      </c>
      <c r="G1327" s="172" t="e">
        <f>---------CONSIGNEE</f>
        <v>#NAME?</v>
      </c>
      <c r="H1327" s="17"/>
      <c r="I1327" s="126" t="s">
        <v>3021</v>
      </c>
      <c r="J1327" s="126" t="s">
        <v>422</v>
      </c>
      <c r="K1327" s="86" t="s">
        <v>851</v>
      </c>
      <c r="L1327" s="86"/>
      <c r="M1327" s="86" t="s">
        <v>3022</v>
      </c>
      <c r="N1327" s="96" t="s">
        <v>32</v>
      </c>
      <c r="O1327" s="91" t="s">
        <v>32</v>
      </c>
      <c r="P1327" s="96" t="s">
        <v>66</v>
      </c>
      <c r="Q1327" s="91" t="s">
        <v>66</v>
      </c>
      <c r="R1327" s="96"/>
      <c r="S1327" s="91"/>
      <c r="T1327" s="96"/>
      <c r="U1327" s="91"/>
      <c r="V1327" s="96" t="s">
        <v>852</v>
      </c>
      <c r="W1327" s="91" t="s">
        <v>2574</v>
      </c>
      <c r="X1327" s="17" t="s">
        <v>36</v>
      </c>
      <c r="Y1327" s="283" t="s">
        <v>37</v>
      </c>
      <c r="Z1327" s="17" t="s">
        <v>2670</v>
      </c>
      <c r="AA1327" s="17" t="s">
        <v>3023</v>
      </c>
    </row>
    <row r="1328" spans="1:27" ht="60" customHeight="1" x14ac:dyDescent="0.2">
      <c r="A1328" s="29" t="s">
        <v>1502</v>
      </c>
      <c r="B1328" s="13" t="s">
        <v>2668</v>
      </c>
      <c r="C1328" s="5" t="s">
        <v>2825</v>
      </c>
      <c r="D1328" s="5" t="s">
        <v>1504</v>
      </c>
      <c r="E1328" s="13">
        <v>4</v>
      </c>
      <c r="F1328" s="67" t="s">
        <v>427</v>
      </c>
      <c r="G1328" s="162" t="e">
        <f>---------CONSIGNEE</f>
        <v>#NAME?</v>
      </c>
      <c r="H1328" s="17" t="s">
        <v>240</v>
      </c>
      <c r="I1328" s="126" t="s">
        <v>3024</v>
      </c>
      <c r="J1328" s="126" t="s">
        <v>429</v>
      </c>
      <c r="K1328" s="86" t="s">
        <v>851</v>
      </c>
      <c r="L1328" s="86" t="s">
        <v>243</v>
      </c>
      <c r="M1328" s="86" t="s">
        <v>2091</v>
      </c>
      <c r="N1328" s="96"/>
      <c r="O1328" s="91"/>
      <c r="P1328" s="96" t="s">
        <v>33</v>
      </c>
      <c r="Q1328" s="91" t="s">
        <v>103</v>
      </c>
      <c r="R1328" s="96" t="s">
        <v>244</v>
      </c>
      <c r="S1328" s="91" t="s">
        <v>244</v>
      </c>
      <c r="T1328" s="96"/>
      <c r="U1328" s="91"/>
      <c r="V1328" s="96" t="s">
        <v>1525</v>
      </c>
      <c r="W1328" s="91" t="s">
        <v>2576</v>
      </c>
      <c r="X1328" s="17" t="s">
        <v>157</v>
      </c>
      <c r="Y1328" s="283" t="s">
        <v>2815</v>
      </c>
      <c r="Z1328" s="17" t="s">
        <v>2670</v>
      </c>
      <c r="AA1328" s="17" t="s">
        <v>2978</v>
      </c>
    </row>
    <row r="1329" spans="1:27" ht="60" customHeight="1" x14ac:dyDescent="0.2">
      <c r="A1329" s="29" t="s">
        <v>1502</v>
      </c>
      <c r="B1329" s="13" t="s">
        <v>2668</v>
      </c>
      <c r="C1329" s="5" t="s">
        <v>28</v>
      </c>
      <c r="D1329" s="5" t="s">
        <v>1504</v>
      </c>
      <c r="E1329" s="13">
        <v>4</v>
      </c>
      <c r="F1329" s="67" t="s">
        <v>419</v>
      </c>
      <c r="G1329" s="162" t="e">
        <f>---------CONSIGNEE</f>
        <v>#NAME?</v>
      </c>
      <c r="H1329" s="17" t="s">
        <v>255</v>
      </c>
      <c r="I1329" s="126" t="s">
        <v>3025</v>
      </c>
      <c r="J1329" s="126" t="s">
        <v>433</v>
      </c>
      <c r="K1329" s="86" t="s">
        <v>851</v>
      </c>
      <c r="L1329" s="86" t="s">
        <v>255</v>
      </c>
      <c r="M1329" s="86" t="s">
        <v>2093</v>
      </c>
      <c r="N1329" s="96"/>
      <c r="O1329" s="91"/>
      <c r="P1329" s="96" t="s">
        <v>66</v>
      </c>
      <c r="Q1329" s="91" t="s">
        <v>33</v>
      </c>
      <c r="R1329" s="96" t="s">
        <v>258</v>
      </c>
      <c r="S1329" s="91" t="s">
        <v>68</v>
      </c>
      <c r="T1329" s="96"/>
      <c r="U1329" s="91"/>
      <c r="V1329" s="96" t="s">
        <v>2223</v>
      </c>
      <c r="W1329" s="91" t="s">
        <v>2578</v>
      </c>
      <c r="X1329" s="17" t="s">
        <v>157</v>
      </c>
      <c r="Y1329" s="283" t="s">
        <v>2802</v>
      </c>
      <c r="Z1329" s="17" t="s">
        <v>2670</v>
      </c>
      <c r="AA1329" s="17" t="s">
        <v>2507</v>
      </c>
    </row>
    <row r="1330" spans="1:27" ht="60" customHeight="1" x14ac:dyDescent="0.2">
      <c r="A1330" s="29" t="s">
        <v>1502</v>
      </c>
      <c r="B1330" s="13" t="s">
        <v>2668</v>
      </c>
      <c r="C1330" s="5" t="s">
        <v>28</v>
      </c>
      <c r="D1330" s="5" t="s">
        <v>1504</v>
      </c>
      <c r="E1330" s="13">
        <v>5</v>
      </c>
      <c r="F1330" s="67" t="s">
        <v>419</v>
      </c>
      <c r="G1330" s="172" t="e">
        <f>------------ADDRESS</f>
        <v>#NAME?</v>
      </c>
      <c r="H1330" s="17"/>
      <c r="I1330" s="126" t="s">
        <v>3026</v>
      </c>
      <c r="J1330" s="126" t="s">
        <v>263</v>
      </c>
      <c r="K1330" s="86" t="s">
        <v>1128</v>
      </c>
      <c r="L1330" s="86" t="s">
        <v>1128</v>
      </c>
      <c r="M1330" s="86" t="s">
        <v>1128</v>
      </c>
      <c r="N1330" s="96" t="s">
        <v>32</v>
      </c>
      <c r="O1330" s="91"/>
      <c r="P1330" s="96" t="s">
        <v>66</v>
      </c>
      <c r="Q1330" s="91"/>
      <c r="R1330" s="96"/>
      <c r="S1330" s="91"/>
      <c r="T1330" s="96"/>
      <c r="U1330" s="91"/>
      <c r="V1330" s="96" t="s">
        <v>1531</v>
      </c>
      <c r="W1330" s="91"/>
      <c r="X1330" s="17" t="s">
        <v>115</v>
      </c>
      <c r="Y1330" s="283" t="s">
        <v>435</v>
      </c>
      <c r="Z1330" s="17" t="s">
        <v>2670</v>
      </c>
      <c r="AA1330" s="17" t="s">
        <v>3027</v>
      </c>
    </row>
    <row r="1331" spans="1:27" ht="60" customHeight="1" x14ac:dyDescent="0.2">
      <c r="A1331" s="29" t="s">
        <v>1502</v>
      </c>
      <c r="B1331" s="13" t="s">
        <v>2668</v>
      </c>
      <c r="C1331" s="5" t="s">
        <v>28</v>
      </c>
      <c r="D1331" s="5" t="s">
        <v>1504</v>
      </c>
      <c r="E1331" s="13">
        <v>5</v>
      </c>
      <c r="F1331" s="67" t="s">
        <v>419</v>
      </c>
      <c r="G1331" s="162" t="e">
        <f>------------ADDRESS</f>
        <v>#NAME?</v>
      </c>
      <c r="H1331" s="17" t="s">
        <v>265</v>
      </c>
      <c r="I1331" s="126" t="s">
        <v>3028</v>
      </c>
      <c r="J1331" s="126" t="s">
        <v>267</v>
      </c>
      <c r="K1331" s="86" t="s">
        <v>851</v>
      </c>
      <c r="L1331" s="86" t="s">
        <v>265</v>
      </c>
      <c r="M1331" s="86" t="s">
        <v>2096</v>
      </c>
      <c r="N1331" s="96"/>
      <c r="O1331" s="91"/>
      <c r="P1331" s="96" t="s">
        <v>33</v>
      </c>
      <c r="Q1331" s="91" t="s">
        <v>33</v>
      </c>
      <c r="R1331" s="96" t="s">
        <v>258</v>
      </c>
      <c r="S1331" s="91" t="s">
        <v>68</v>
      </c>
      <c r="T1331" s="96"/>
      <c r="U1331" s="91"/>
      <c r="V1331" s="96" t="s">
        <v>259</v>
      </c>
      <c r="W1331" s="91" t="s">
        <v>2578</v>
      </c>
      <c r="X1331" s="17" t="s">
        <v>46</v>
      </c>
      <c r="Y1331" s="283" t="s">
        <v>37</v>
      </c>
      <c r="Z1331" s="17" t="s">
        <v>2670</v>
      </c>
      <c r="AA1331" s="17"/>
    </row>
    <row r="1332" spans="1:27" ht="60" customHeight="1" x14ac:dyDescent="0.2">
      <c r="A1332" s="29" t="s">
        <v>1502</v>
      </c>
      <c r="B1332" s="13" t="s">
        <v>2668</v>
      </c>
      <c r="C1332" s="5" t="s">
        <v>28</v>
      </c>
      <c r="D1332" s="5" t="s">
        <v>1504</v>
      </c>
      <c r="E1332" s="13">
        <v>5</v>
      </c>
      <c r="F1332" s="67" t="s">
        <v>419</v>
      </c>
      <c r="G1332" s="162" t="e">
        <f>------------ADDRESS</f>
        <v>#NAME?</v>
      </c>
      <c r="H1332" s="17" t="s">
        <v>269</v>
      </c>
      <c r="I1332" s="126" t="s">
        <v>3029</v>
      </c>
      <c r="J1332" s="126" t="s">
        <v>271</v>
      </c>
      <c r="K1332" s="86" t="s">
        <v>851</v>
      </c>
      <c r="L1332" s="86" t="s">
        <v>862</v>
      </c>
      <c r="M1332" s="86" t="s">
        <v>2098</v>
      </c>
      <c r="N1332" s="96"/>
      <c r="O1332" s="91"/>
      <c r="P1332" s="96" t="s">
        <v>66</v>
      </c>
      <c r="Q1332" s="91" t="s">
        <v>33</v>
      </c>
      <c r="R1332" s="96" t="s">
        <v>244</v>
      </c>
      <c r="S1332" s="91" t="s">
        <v>54</v>
      </c>
      <c r="T1332" s="96"/>
      <c r="U1332" s="91"/>
      <c r="V1332" s="96" t="s">
        <v>273</v>
      </c>
      <c r="W1332" s="91" t="s">
        <v>2578</v>
      </c>
      <c r="X1332" s="17" t="s">
        <v>46</v>
      </c>
      <c r="Y1332" s="283" t="s">
        <v>37</v>
      </c>
      <c r="Z1332" s="17" t="s">
        <v>2670</v>
      </c>
      <c r="AA1332" s="17" t="s">
        <v>2807</v>
      </c>
    </row>
    <row r="1333" spans="1:27" ht="60" customHeight="1" x14ac:dyDescent="0.2">
      <c r="A1333" s="29" t="s">
        <v>1502</v>
      </c>
      <c r="B1333" s="13" t="s">
        <v>2668</v>
      </c>
      <c r="C1333" s="5" t="s">
        <v>28</v>
      </c>
      <c r="D1333" s="5" t="s">
        <v>1504</v>
      </c>
      <c r="E1333" s="13">
        <v>5</v>
      </c>
      <c r="F1333" s="67" t="s">
        <v>419</v>
      </c>
      <c r="G1333" s="162" t="e">
        <f>------------ADDRESS</f>
        <v>#NAME?</v>
      </c>
      <c r="H1333" s="17" t="s">
        <v>276</v>
      </c>
      <c r="I1333" s="126" t="s">
        <v>3030</v>
      </c>
      <c r="J1333" s="126" t="s">
        <v>278</v>
      </c>
      <c r="K1333" s="86" t="s">
        <v>851</v>
      </c>
      <c r="L1333" s="86" t="s">
        <v>276</v>
      </c>
      <c r="M1333" s="86" t="s">
        <v>2100</v>
      </c>
      <c r="N1333" s="96"/>
      <c r="O1333" s="91"/>
      <c r="P1333" s="96" t="s">
        <v>33</v>
      </c>
      <c r="Q1333" s="91" t="s">
        <v>33</v>
      </c>
      <c r="R1333" s="96" t="s">
        <v>68</v>
      </c>
      <c r="S1333" s="91" t="s">
        <v>68</v>
      </c>
      <c r="T1333" s="96"/>
      <c r="U1333" s="91"/>
      <c r="V1333" s="96"/>
      <c r="W1333" s="91" t="s">
        <v>2578</v>
      </c>
      <c r="X1333" s="17" t="s">
        <v>36</v>
      </c>
      <c r="Y1333" s="283" t="s">
        <v>37</v>
      </c>
      <c r="Z1333" s="17" t="s">
        <v>2670</v>
      </c>
      <c r="AA1333" s="17"/>
    </row>
    <row r="1334" spans="1:27" ht="60" customHeight="1" x14ac:dyDescent="0.2">
      <c r="A1334" s="29" t="s">
        <v>1502</v>
      </c>
      <c r="B1334" s="13" t="s">
        <v>2668</v>
      </c>
      <c r="C1334" s="5" t="s">
        <v>28</v>
      </c>
      <c r="D1334" s="5" t="s">
        <v>1504</v>
      </c>
      <c r="E1334" s="13">
        <v>5</v>
      </c>
      <c r="F1334" s="67" t="s">
        <v>419</v>
      </c>
      <c r="G1334" s="162" t="e">
        <f>------------ADDRESS</f>
        <v>#NAME?</v>
      </c>
      <c r="H1334" s="17" t="s">
        <v>279</v>
      </c>
      <c r="I1334" s="126" t="s">
        <v>3031</v>
      </c>
      <c r="J1334" s="126" t="s">
        <v>281</v>
      </c>
      <c r="K1334" s="86" t="s">
        <v>851</v>
      </c>
      <c r="L1334" s="86" t="s">
        <v>282</v>
      </c>
      <c r="M1334" s="86" t="s">
        <v>2102</v>
      </c>
      <c r="N1334" s="96"/>
      <c r="O1334" s="91"/>
      <c r="P1334" s="96" t="s">
        <v>33</v>
      </c>
      <c r="Q1334" s="91" t="s">
        <v>33</v>
      </c>
      <c r="R1334" s="96" t="s">
        <v>94</v>
      </c>
      <c r="S1334" s="91" t="s">
        <v>94</v>
      </c>
      <c r="T1334" s="96" t="s">
        <v>95</v>
      </c>
      <c r="U1334" s="91"/>
      <c r="V1334" s="96"/>
      <c r="W1334" s="91" t="s">
        <v>2578</v>
      </c>
      <c r="X1334" s="17" t="s">
        <v>36</v>
      </c>
      <c r="Y1334" s="283" t="s">
        <v>37</v>
      </c>
      <c r="Z1334" s="17" t="s">
        <v>2670</v>
      </c>
      <c r="AA1334" s="17"/>
    </row>
    <row r="1335" spans="1:27" ht="60" customHeight="1" x14ac:dyDescent="0.2">
      <c r="A1335" s="29" t="s">
        <v>1502</v>
      </c>
      <c r="B1335" s="13" t="s">
        <v>2668</v>
      </c>
      <c r="C1335" s="5" t="s">
        <v>2825</v>
      </c>
      <c r="D1335" s="5" t="s">
        <v>1504</v>
      </c>
      <c r="E1335" s="13">
        <v>4</v>
      </c>
      <c r="F1335" s="67" t="s">
        <v>440</v>
      </c>
      <c r="G1335" s="172" t="e">
        <f>---------ADDITIONAL SUPPLY CHAIN ACTOR</f>
        <v>#NAME?</v>
      </c>
      <c r="H1335" s="17"/>
      <c r="I1335" s="126" t="s">
        <v>3032</v>
      </c>
      <c r="J1335" s="126" t="s">
        <v>443</v>
      </c>
      <c r="K1335" s="86" t="s">
        <v>1128</v>
      </c>
      <c r="L1335" s="86" t="s">
        <v>1128</v>
      </c>
      <c r="M1335" s="86" t="s">
        <v>1128</v>
      </c>
      <c r="N1335" s="96" t="s">
        <v>444</v>
      </c>
      <c r="O1335" s="91"/>
      <c r="P1335" s="96" t="s">
        <v>66</v>
      </c>
      <c r="Q1335" s="91"/>
      <c r="R1335" s="96"/>
      <c r="S1335" s="91"/>
      <c r="T1335" s="96"/>
      <c r="U1335" s="91"/>
      <c r="V1335" s="96" t="s">
        <v>445</v>
      </c>
      <c r="W1335" s="91"/>
      <c r="X1335" s="17" t="s">
        <v>115</v>
      </c>
      <c r="Y1335" s="17" t="s">
        <v>229</v>
      </c>
      <c r="Z1335" s="17" t="s">
        <v>2670</v>
      </c>
      <c r="AA1335" s="17" t="s">
        <v>2986</v>
      </c>
    </row>
    <row r="1336" spans="1:27" ht="60" customHeight="1" x14ac:dyDescent="0.2">
      <c r="A1336" s="29" t="s">
        <v>1502</v>
      </c>
      <c r="B1336" s="13" t="s">
        <v>2668</v>
      </c>
      <c r="C1336" s="5" t="s">
        <v>2825</v>
      </c>
      <c r="D1336" s="5" t="s">
        <v>1504</v>
      </c>
      <c r="E1336" s="13">
        <v>4</v>
      </c>
      <c r="F1336" s="67" t="s">
        <v>205</v>
      </c>
      <c r="G1336" s="162" t="e">
        <f>---------ADDITIONAL SUPPLY CHAIN ACTOR</f>
        <v>#NAME?</v>
      </c>
      <c r="H1336" s="17" t="s">
        <v>206</v>
      </c>
      <c r="I1336" s="126" t="s">
        <v>3033</v>
      </c>
      <c r="J1336" s="126" t="s">
        <v>449</v>
      </c>
      <c r="K1336" s="86" t="s">
        <v>1128</v>
      </c>
      <c r="L1336" s="86" t="s">
        <v>1128</v>
      </c>
      <c r="M1336" s="86" t="s">
        <v>1128</v>
      </c>
      <c r="N1336" s="96"/>
      <c r="O1336" s="91"/>
      <c r="P1336" s="96" t="s">
        <v>33</v>
      </c>
      <c r="Q1336" s="91"/>
      <c r="R1336" s="96" t="s">
        <v>146</v>
      </c>
      <c r="S1336" s="91"/>
      <c r="T1336" s="96"/>
      <c r="U1336" s="91"/>
      <c r="V1336" s="96" t="s">
        <v>209</v>
      </c>
      <c r="W1336" s="91"/>
      <c r="X1336" s="17" t="s">
        <v>115</v>
      </c>
      <c r="Y1336" s="17" t="s">
        <v>229</v>
      </c>
      <c r="Z1336" s="17" t="s">
        <v>2670</v>
      </c>
      <c r="AA1336" s="17" t="s">
        <v>2829</v>
      </c>
    </row>
    <row r="1337" spans="1:27" ht="60" customHeight="1" x14ac:dyDescent="0.2">
      <c r="A1337" s="29" t="s">
        <v>1502</v>
      </c>
      <c r="B1337" s="13" t="s">
        <v>2668</v>
      </c>
      <c r="C1337" s="5" t="s">
        <v>2825</v>
      </c>
      <c r="D1337" s="5" t="s">
        <v>1504</v>
      </c>
      <c r="E1337" s="13">
        <v>4</v>
      </c>
      <c r="F1337" s="67" t="s">
        <v>440</v>
      </c>
      <c r="G1337" s="162" t="e">
        <f>---------ADDITIONAL SUPPLY CHAIN ACTOR</f>
        <v>#NAME?</v>
      </c>
      <c r="H1337" s="17" t="s">
        <v>450</v>
      </c>
      <c r="I1337" s="126" t="s">
        <v>3034</v>
      </c>
      <c r="J1337" s="126" t="s">
        <v>452</v>
      </c>
      <c r="K1337" s="86" t="s">
        <v>1128</v>
      </c>
      <c r="L1337" s="86" t="s">
        <v>1128</v>
      </c>
      <c r="M1337" s="86" t="s">
        <v>1128</v>
      </c>
      <c r="N1337" s="96"/>
      <c r="O1337" s="91"/>
      <c r="P1337" s="96" t="s">
        <v>33</v>
      </c>
      <c r="Q1337" s="91"/>
      <c r="R1337" s="96" t="s">
        <v>453</v>
      </c>
      <c r="S1337" s="91"/>
      <c r="T1337" s="96" t="s">
        <v>454</v>
      </c>
      <c r="U1337" s="91"/>
      <c r="V1337" s="96"/>
      <c r="W1337" s="91"/>
      <c r="X1337" s="17" t="s">
        <v>115</v>
      </c>
      <c r="Y1337" s="17" t="s">
        <v>229</v>
      </c>
      <c r="Z1337" s="17" t="s">
        <v>2670</v>
      </c>
      <c r="AA1337" s="17" t="s">
        <v>455</v>
      </c>
    </row>
    <row r="1338" spans="1:27" ht="60" customHeight="1" x14ac:dyDescent="0.2">
      <c r="A1338" s="29" t="s">
        <v>1502</v>
      </c>
      <c r="B1338" s="13" t="s">
        <v>2668</v>
      </c>
      <c r="C1338" s="5" t="s">
        <v>2825</v>
      </c>
      <c r="D1338" s="5" t="s">
        <v>1504</v>
      </c>
      <c r="E1338" s="13">
        <v>4</v>
      </c>
      <c r="F1338" s="67" t="s">
        <v>440</v>
      </c>
      <c r="G1338" s="162" t="e">
        <f>---------ADDITIONAL SUPPLY CHAIN ACTOR</f>
        <v>#NAME?</v>
      </c>
      <c r="H1338" s="17" t="s">
        <v>240</v>
      </c>
      <c r="I1338" s="126" t="s">
        <v>3035</v>
      </c>
      <c r="J1338" s="126" t="s">
        <v>457</v>
      </c>
      <c r="K1338" s="86" t="s">
        <v>1128</v>
      </c>
      <c r="L1338" s="86" t="s">
        <v>1128</v>
      </c>
      <c r="M1338" s="86" t="s">
        <v>1128</v>
      </c>
      <c r="N1338" s="96"/>
      <c r="O1338" s="91"/>
      <c r="P1338" s="96" t="s">
        <v>33</v>
      </c>
      <c r="Q1338" s="91"/>
      <c r="R1338" s="96" t="s">
        <v>244</v>
      </c>
      <c r="S1338" s="91"/>
      <c r="T1338" s="96"/>
      <c r="U1338" s="91"/>
      <c r="V1338" s="96" t="s">
        <v>380</v>
      </c>
      <c r="W1338" s="91"/>
      <c r="X1338" s="17" t="s">
        <v>115</v>
      </c>
      <c r="Y1338" s="17" t="s">
        <v>435</v>
      </c>
      <c r="Z1338" s="17" t="s">
        <v>2670</v>
      </c>
      <c r="AA1338" s="17" t="s">
        <v>773</v>
      </c>
    </row>
    <row r="1339" spans="1:27" ht="60" customHeight="1" x14ac:dyDescent="0.2">
      <c r="A1339" s="29" t="s">
        <v>1502</v>
      </c>
      <c r="B1339" s="13" t="s">
        <v>2668</v>
      </c>
      <c r="C1339" s="5" t="s">
        <v>2825</v>
      </c>
      <c r="D1339" s="5" t="s">
        <v>1504</v>
      </c>
      <c r="E1339" s="13">
        <v>4</v>
      </c>
      <c r="F1339" s="67"/>
      <c r="G1339" s="172" t="e">
        <f>---------COMMODITY</f>
        <v>#NAME?</v>
      </c>
      <c r="H1339" s="17"/>
      <c r="I1339" s="126" t="s">
        <v>3036</v>
      </c>
      <c r="J1339" s="126" t="s">
        <v>873</v>
      </c>
      <c r="K1339" s="86" t="s">
        <v>1128</v>
      </c>
      <c r="L1339" s="86" t="s">
        <v>1128</v>
      </c>
      <c r="M1339" s="86" t="s">
        <v>1128</v>
      </c>
      <c r="N1339" s="96" t="s">
        <v>32</v>
      </c>
      <c r="O1339" s="91"/>
      <c r="P1339" s="96" t="s">
        <v>33</v>
      </c>
      <c r="Q1339" s="91"/>
      <c r="R1339" s="96"/>
      <c r="S1339" s="91"/>
      <c r="T1339" s="96"/>
      <c r="U1339" s="91"/>
      <c r="V1339" s="96"/>
      <c r="W1339" s="91"/>
      <c r="X1339" s="17" t="s">
        <v>115</v>
      </c>
      <c r="Y1339" s="283" t="s">
        <v>3037</v>
      </c>
      <c r="Z1339" s="17" t="s">
        <v>2670</v>
      </c>
      <c r="AA1339" s="17" t="s">
        <v>2590</v>
      </c>
    </row>
    <row r="1340" spans="1:27" ht="60" customHeight="1" x14ac:dyDescent="0.2">
      <c r="A1340" s="29" t="s">
        <v>1502</v>
      </c>
      <c r="B1340" s="13" t="s">
        <v>2668</v>
      </c>
      <c r="C1340" s="5" t="s">
        <v>2825</v>
      </c>
      <c r="D1340" s="5" t="s">
        <v>1504</v>
      </c>
      <c r="E1340" s="13">
        <v>4</v>
      </c>
      <c r="F1340" s="67" t="s">
        <v>876</v>
      </c>
      <c r="G1340" s="162" t="e">
        <f>---------COMMODITY</f>
        <v>#NAME?</v>
      </c>
      <c r="H1340" s="17" t="s">
        <v>877</v>
      </c>
      <c r="I1340" s="126" t="s">
        <v>3038</v>
      </c>
      <c r="J1340" s="126" t="s">
        <v>879</v>
      </c>
      <c r="K1340" s="86" t="s">
        <v>821</v>
      </c>
      <c r="L1340" s="86" t="s">
        <v>880</v>
      </c>
      <c r="M1340" s="86" t="s">
        <v>2109</v>
      </c>
      <c r="N1340" s="96"/>
      <c r="O1340" s="91"/>
      <c r="P1340" s="96" t="s">
        <v>33</v>
      </c>
      <c r="Q1340" s="91" t="s">
        <v>33</v>
      </c>
      <c r="R1340" s="96" t="s">
        <v>305</v>
      </c>
      <c r="S1340" s="91" t="s">
        <v>881</v>
      </c>
      <c r="T1340" s="96"/>
      <c r="U1340" s="91"/>
      <c r="V1340" s="96" t="s">
        <v>882</v>
      </c>
      <c r="W1340" s="91"/>
      <c r="X1340" s="17" t="s">
        <v>46</v>
      </c>
      <c r="Y1340" s="283" t="s">
        <v>58</v>
      </c>
      <c r="Z1340" s="17" t="s">
        <v>2670</v>
      </c>
      <c r="AA1340" s="17"/>
    </row>
    <row r="1341" spans="1:27" ht="60" customHeight="1" x14ac:dyDescent="0.2">
      <c r="A1341" s="29" t="s">
        <v>1502</v>
      </c>
      <c r="B1341" s="13" t="s">
        <v>2668</v>
      </c>
      <c r="C1341" s="5" t="s">
        <v>2825</v>
      </c>
      <c r="D1341" s="5" t="s">
        <v>1504</v>
      </c>
      <c r="E1341" s="13">
        <v>4</v>
      </c>
      <c r="F1341" s="67" t="s">
        <v>884</v>
      </c>
      <c r="G1341" s="162" t="e">
        <f>---------COMMODITY</f>
        <v>#NAME?</v>
      </c>
      <c r="H1341" s="17" t="s">
        <v>885</v>
      </c>
      <c r="I1341" s="126" t="s">
        <v>3039</v>
      </c>
      <c r="J1341" s="126" t="s">
        <v>887</v>
      </c>
      <c r="K1341" s="86" t="s">
        <v>1128</v>
      </c>
      <c r="L1341" s="86" t="s">
        <v>1128</v>
      </c>
      <c r="M1341" s="86" t="s">
        <v>1128</v>
      </c>
      <c r="N1341" s="96"/>
      <c r="O1341" s="91"/>
      <c r="P1341" s="96" t="s">
        <v>103</v>
      </c>
      <c r="Q1341" s="91"/>
      <c r="R1341" s="96" t="s">
        <v>888</v>
      </c>
      <c r="S1341" s="91"/>
      <c r="T1341" s="96" t="s">
        <v>889</v>
      </c>
      <c r="U1341" s="91"/>
      <c r="V1341" s="96" t="s">
        <v>890</v>
      </c>
      <c r="W1341" s="91"/>
      <c r="X1341" s="17" t="s">
        <v>115</v>
      </c>
      <c r="Y1341" s="283" t="s">
        <v>3040</v>
      </c>
      <c r="Z1341" s="17" t="s">
        <v>2670</v>
      </c>
      <c r="AA1341" s="17" t="s">
        <v>891</v>
      </c>
    </row>
    <row r="1342" spans="1:27" ht="60" customHeight="1" x14ac:dyDescent="0.2">
      <c r="A1342" s="29" t="s">
        <v>1502</v>
      </c>
      <c r="B1342" s="13" t="s">
        <v>2668</v>
      </c>
      <c r="C1342" s="5" t="s">
        <v>2825</v>
      </c>
      <c r="D1342" s="5" t="s">
        <v>1504</v>
      </c>
      <c r="E1342" s="13">
        <v>5</v>
      </c>
      <c r="F1342" s="67" t="s">
        <v>1848</v>
      </c>
      <c r="G1342" s="172" t="e">
        <f>------------COMMODITY CODE</f>
        <v>#NAME?</v>
      </c>
      <c r="H1342" s="17"/>
      <c r="I1342" s="126" t="s">
        <v>3041</v>
      </c>
      <c r="J1342" s="126" t="s">
        <v>894</v>
      </c>
      <c r="K1342" s="86" t="s">
        <v>1128</v>
      </c>
      <c r="L1342" s="86" t="s">
        <v>1128</v>
      </c>
      <c r="M1342" s="86" t="s">
        <v>1128</v>
      </c>
      <c r="N1342" s="96" t="s">
        <v>32</v>
      </c>
      <c r="O1342" s="91"/>
      <c r="P1342" s="96" t="s">
        <v>66</v>
      </c>
      <c r="Q1342" s="91"/>
      <c r="R1342" s="96"/>
      <c r="S1342" s="91"/>
      <c r="T1342" s="96"/>
      <c r="U1342" s="91"/>
      <c r="V1342" s="96" t="s">
        <v>895</v>
      </c>
      <c r="W1342" s="91"/>
      <c r="X1342" s="17" t="s">
        <v>115</v>
      </c>
      <c r="Y1342" s="283" t="s">
        <v>3037</v>
      </c>
      <c r="Z1342" s="17" t="s">
        <v>2670</v>
      </c>
      <c r="AA1342" s="17" t="s">
        <v>2594</v>
      </c>
    </row>
    <row r="1343" spans="1:27" ht="60" customHeight="1" x14ac:dyDescent="0.2">
      <c r="A1343" s="29" t="s">
        <v>1502</v>
      </c>
      <c r="B1343" s="13" t="s">
        <v>2668</v>
      </c>
      <c r="C1343" s="5" t="s">
        <v>2825</v>
      </c>
      <c r="D1343" s="5" t="s">
        <v>1504</v>
      </c>
      <c r="E1343" s="13">
        <v>5</v>
      </c>
      <c r="F1343" s="67" t="s">
        <v>1848</v>
      </c>
      <c r="G1343" s="162" t="e">
        <f>------------COMMODITY CODE</f>
        <v>#NAME?</v>
      </c>
      <c r="H1343" s="97" t="s">
        <v>897</v>
      </c>
      <c r="I1343" s="126" t="s">
        <v>3042</v>
      </c>
      <c r="J1343" s="126" t="s">
        <v>899</v>
      </c>
      <c r="K1343" s="86" t="s">
        <v>821</v>
      </c>
      <c r="L1343" s="86" t="s">
        <v>900</v>
      </c>
      <c r="M1343" s="86" t="s">
        <v>2113</v>
      </c>
      <c r="N1343" s="96"/>
      <c r="O1343" s="91"/>
      <c r="P1343" s="96" t="s">
        <v>33</v>
      </c>
      <c r="Q1343" s="91" t="s">
        <v>66</v>
      </c>
      <c r="R1343" s="96" t="s">
        <v>901</v>
      </c>
      <c r="S1343" s="91" t="s">
        <v>902</v>
      </c>
      <c r="T1343" s="96" t="s">
        <v>903</v>
      </c>
      <c r="U1343" s="91" t="s">
        <v>2596</v>
      </c>
      <c r="V1343" s="96"/>
      <c r="W1343" s="91" t="s">
        <v>2597</v>
      </c>
      <c r="X1343" s="17" t="s">
        <v>46</v>
      </c>
      <c r="Y1343" s="283" t="s">
        <v>3043</v>
      </c>
      <c r="Z1343" s="17" t="s">
        <v>2670</v>
      </c>
      <c r="AA1343" s="17" t="s">
        <v>3044</v>
      </c>
    </row>
    <row r="1344" spans="1:27" ht="60" customHeight="1" x14ac:dyDescent="0.2">
      <c r="A1344" s="29" t="s">
        <v>1502</v>
      </c>
      <c r="B1344" s="13" t="s">
        <v>2668</v>
      </c>
      <c r="C1344" s="5" t="s">
        <v>2825</v>
      </c>
      <c r="D1344" s="5" t="s">
        <v>1504</v>
      </c>
      <c r="E1344" s="13">
        <v>5</v>
      </c>
      <c r="F1344" s="67" t="s">
        <v>908</v>
      </c>
      <c r="G1344" s="162" t="e">
        <f>------------COMMODITY CODE</f>
        <v>#NAME?</v>
      </c>
      <c r="H1344" s="17" t="s">
        <v>909</v>
      </c>
      <c r="I1344" s="126" t="s">
        <v>3045</v>
      </c>
      <c r="J1344" s="126" t="s">
        <v>911</v>
      </c>
      <c r="K1344" s="86" t="s">
        <v>821</v>
      </c>
      <c r="L1344" s="86" t="s">
        <v>900</v>
      </c>
      <c r="M1344" s="86" t="s">
        <v>2113</v>
      </c>
      <c r="N1344" s="96"/>
      <c r="O1344" s="91"/>
      <c r="P1344" s="96" t="s">
        <v>103</v>
      </c>
      <c r="Q1344" s="91" t="s">
        <v>66</v>
      </c>
      <c r="R1344" s="96" t="s">
        <v>291</v>
      </c>
      <c r="S1344" s="91" t="s">
        <v>902</v>
      </c>
      <c r="T1344" s="96"/>
      <c r="U1344" s="91"/>
      <c r="V1344" s="96" t="s">
        <v>912</v>
      </c>
      <c r="W1344" s="91" t="s">
        <v>2597</v>
      </c>
      <c r="X1344" s="17" t="s">
        <v>46</v>
      </c>
      <c r="Y1344" s="17" t="s">
        <v>913</v>
      </c>
      <c r="Z1344" s="17" t="s">
        <v>2670</v>
      </c>
      <c r="AA1344" s="17" t="s">
        <v>3046</v>
      </c>
    </row>
    <row r="1345" spans="1:27" ht="60" customHeight="1" x14ac:dyDescent="0.2">
      <c r="A1345" s="29" t="s">
        <v>1502</v>
      </c>
      <c r="B1345" s="13" t="s">
        <v>2668</v>
      </c>
      <c r="C1345" s="5" t="s">
        <v>2825</v>
      </c>
      <c r="D1345" s="5" t="s">
        <v>1504</v>
      </c>
      <c r="E1345" s="13">
        <v>5</v>
      </c>
      <c r="F1345" s="67" t="s">
        <v>1848</v>
      </c>
      <c r="G1345" s="172" t="e">
        <f>------------DANGEROUS GOODS</f>
        <v>#NAME?</v>
      </c>
      <c r="H1345" s="17"/>
      <c r="I1345" s="126" t="s">
        <v>3047</v>
      </c>
      <c r="J1345" s="126" t="s">
        <v>919</v>
      </c>
      <c r="K1345" s="86" t="s">
        <v>1128</v>
      </c>
      <c r="L1345" s="86" t="s">
        <v>1128</v>
      </c>
      <c r="M1345" s="86" t="s">
        <v>1128</v>
      </c>
      <c r="N1345" s="96" t="s">
        <v>444</v>
      </c>
      <c r="O1345" s="91"/>
      <c r="P1345" s="96" t="s">
        <v>66</v>
      </c>
      <c r="Q1345" s="91"/>
      <c r="R1345" s="96"/>
      <c r="S1345" s="91"/>
      <c r="T1345" s="96"/>
      <c r="U1345" s="91"/>
      <c r="V1345" s="96" t="s">
        <v>920</v>
      </c>
      <c r="W1345" s="91"/>
      <c r="X1345" s="17" t="s">
        <v>115</v>
      </c>
      <c r="Y1345" s="283" t="s">
        <v>435</v>
      </c>
      <c r="Z1345" s="17" t="s">
        <v>2670</v>
      </c>
      <c r="AA1345" s="17" t="s">
        <v>921</v>
      </c>
    </row>
    <row r="1346" spans="1:27" ht="60" customHeight="1" x14ac:dyDescent="0.2">
      <c r="A1346" s="29" t="s">
        <v>1502</v>
      </c>
      <c r="B1346" s="13" t="s">
        <v>2668</v>
      </c>
      <c r="C1346" s="5" t="s">
        <v>2825</v>
      </c>
      <c r="D1346" s="5" t="s">
        <v>1504</v>
      </c>
      <c r="E1346" s="13">
        <v>5</v>
      </c>
      <c r="F1346" s="67" t="s">
        <v>205</v>
      </c>
      <c r="G1346" s="162" t="e">
        <f>------------DANGEROUS GOODS</f>
        <v>#NAME?</v>
      </c>
      <c r="H1346" s="17" t="s">
        <v>206</v>
      </c>
      <c r="I1346" s="126" t="s">
        <v>3048</v>
      </c>
      <c r="J1346" s="126" t="s">
        <v>923</v>
      </c>
      <c r="K1346" s="86" t="s">
        <v>1128</v>
      </c>
      <c r="L1346" s="86" t="s">
        <v>1128</v>
      </c>
      <c r="M1346" s="86" t="s">
        <v>1128</v>
      </c>
      <c r="N1346" s="96"/>
      <c r="O1346" s="91"/>
      <c r="P1346" s="96" t="s">
        <v>33</v>
      </c>
      <c r="Q1346" s="91"/>
      <c r="R1346" s="96" t="s">
        <v>146</v>
      </c>
      <c r="S1346" s="91"/>
      <c r="T1346" s="96"/>
      <c r="U1346" s="91"/>
      <c r="V1346" s="96" t="s">
        <v>209</v>
      </c>
      <c r="W1346" s="91"/>
      <c r="X1346" s="17" t="s">
        <v>115</v>
      </c>
      <c r="Y1346" s="17" t="s">
        <v>1130</v>
      </c>
      <c r="Z1346" s="17" t="s">
        <v>2670</v>
      </c>
      <c r="AA1346" s="17" t="s">
        <v>1628</v>
      </c>
    </row>
    <row r="1347" spans="1:27" ht="60" customHeight="1" x14ac:dyDescent="0.2">
      <c r="A1347" s="29" t="s">
        <v>1502</v>
      </c>
      <c r="B1347" s="13" t="s">
        <v>2668</v>
      </c>
      <c r="C1347" s="5" t="s">
        <v>2825</v>
      </c>
      <c r="D1347" s="5" t="s">
        <v>1504</v>
      </c>
      <c r="E1347" s="13">
        <v>5</v>
      </c>
      <c r="F1347" s="67" t="s">
        <v>916</v>
      </c>
      <c r="G1347" s="162" t="e">
        <f>------------DANGEROUS GOODS</f>
        <v>#NAME?</v>
      </c>
      <c r="H1347" s="17" t="s">
        <v>924</v>
      </c>
      <c r="I1347" s="126" t="s">
        <v>3049</v>
      </c>
      <c r="J1347" s="126" t="s">
        <v>926</v>
      </c>
      <c r="K1347" s="86" t="s">
        <v>821</v>
      </c>
      <c r="L1347" s="86" t="s">
        <v>927</v>
      </c>
      <c r="M1347" s="86" t="s">
        <v>2119</v>
      </c>
      <c r="N1347" s="96"/>
      <c r="O1347" s="91"/>
      <c r="P1347" s="96" t="s">
        <v>33</v>
      </c>
      <c r="Q1347" s="91" t="s">
        <v>103</v>
      </c>
      <c r="R1347" s="96" t="s">
        <v>660</v>
      </c>
      <c r="S1347" s="91" t="s">
        <v>660</v>
      </c>
      <c r="T1347" s="96" t="s">
        <v>928</v>
      </c>
      <c r="U1347" s="91" t="s">
        <v>928</v>
      </c>
      <c r="V1347" s="96"/>
      <c r="W1347" s="91" t="s">
        <v>929</v>
      </c>
      <c r="X1347" s="17" t="s">
        <v>157</v>
      </c>
      <c r="Y1347" s="283" t="s">
        <v>3008</v>
      </c>
      <c r="Z1347" s="17" t="s">
        <v>2670</v>
      </c>
      <c r="AA1347" s="17" t="s">
        <v>932</v>
      </c>
    </row>
    <row r="1348" spans="1:27" ht="60" customHeight="1" x14ac:dyDescent="0.2">
      <c r="A1348" s="29" t="s">
        <v>1502</v>
      </c>
      <c r="B1348" s="13" t="s">
        <v>2668</v>
      </c>
      <c r="C1348" s="5" t="s">
        <v>2825</v>
      </c>
      <c r="D1348" s="5" t="s">
        <v>1504</v>
      </c>
      <c r="E1348" s="13">
        <v>5</v>
      </c>
      <c r="F1348" s="67"/>
      <c r="G1348" s="172" t="e">
        <f>------------GOODS MEASURE</f>
        <v>#NAME?</v>
      </c>
      <c r="H1348" s="17"/>
      <c r="I1348" s="126" t="s">
        <v>3050</v>
      </c>
      <c r="J1348" s="126" t="s">
        <v>935</v>
      </c>
      <c r="K1348" s="86" t="s">
        <v>1128</v>
      </c>
      <c r="L1348" s="86" t="s">
        <v>1128</v>
      </c>
      <c r="M1348" s="86" t="s">
        <v>1128</v>
      </c>
      <c r="N1348" s="96" t="s">
        <v>32</v>
      </c>
      <c r="O1348" s="91"/>
      <c r="P1348" s="96" t="s">
        <v>103</v>
      </c>
      <c r="Q1348" s="91"/>
      <c r="R1348" s="96"/>
      <c r="S1348" s="91"/>
      <c r="T1348" s="96"/>
      <c r="U1348" s="91"/>
      <c r="V1348" s="96"/>
      <c r="W1348" s="91"/>
      <c r="X1348" s="17" t="s">
        <v>115</v>
      </c>
      <c r="Y1348" s="283" t="s">
        <v>435</v>
      </c>
      <c r="Z1348" s="17" t="s">
        <v>2670</v>
      </c>
      <c r="AA1348" s="17"/>
    </row>
    <row r="1349" spans="1:27" ht="60" customHeight="1" x14ac:dyDescent="0.2">
      <c r="A1349" s="29" t="s">
        <v>1502</v>
      </c>
      <c r="B1349" s="13" t="s">
        <v>2668</v>
      </c>
      <c r="C1349" s="5" t="s">
        <v>28</v>
      </c>
      <c r="D1349" s="5" t="s">
        <v>1504</v>
      </c>
      <c r="E1349" s="13">
        <v>5</v>
      </c>
      <c r="F1349" s="67" t="s">
        <v>729</v>
      </c>
      <c r="G1349" s="162" t="e">
        <f>------------GOODS MEASURE</f>
        <v>#NAME?</v>
      </c>
      <c r="H1349" s="17" t="s">
        <v>730</v>
      </c>
      <c r="I1349" s="126" t="s">
        <v>3051</v>
      </c>
      <c r="J1349" s="126" t="s">
        <v>937</v>
      </c>
      <c r="K1349" s="86" t="s">
        <v>821</v>
      </c>
      <c r="L1349" s="86" t="s">
        <v>730</v>
      </c>
      <c r="M1349" s="86" t="s">
        <v>3052</v>
      </c>
      <c r="N1349" s="96"/>
      <c r="O1349" s="91"/>
      <c r="P1349" s="96" t="s">
        <v>103</v>
      </c>
      <c r="Q1349" s="91" t="s">
        <v>103</v>
      </c>
      <c r="R1349" s="96" t="s">
        <v>166</v>
      </c>
      <c r="S1349" s="91" t="s">
        <v>167</v>
      </c>
      <c r="T1349" s="96"/>
      <c r="U1349" s="91"/>
      <c r="V1349" s="96" t="s">
        <v>939</v>
      </c>
      <c r="W1349" s="91" t="s">
        <v>2606</v>
      </c>
      <c r="X1349" s="17" t="s">
        <v>46</v>
      </c>
      <c r="Y1349" s="283" t="s">
        <v>37</v>
      </c>
      <c r="Z1349" s="17" t="s">
        <v>2670</v>
      </c>
      <c r="AA1349" s="17" t="s">
        <v>941</v>
      </c>
    </row>
    <row r="1350" spans="1:27" ht="60" customHeight="1" x14ac:dyDescent="0.2">
      <c r="A1350" s="29" t="s">
        <v>1502</v>
      </c>
      <c r="B1350" s="13" t="s">
        <v>2668</v>
      </c>
      <c r="C1350" s="5" t="s">
        <v>28</v>
      </c>
      <c r="D1350" s="5" t="s">
        <v>1504</v>
      </c>
      <c r="E1350" s="13">
        <v>5</v>
      </c>
      <c r="F1350" s="67" t="s">
        <v>942</v>
      </c>
      <c r="G1350" s="162" t="e">
        <f>------------GOODS MEASURE</f>
        <v>#NAME?</v>
      </c>
      <c r="H1350" s="17" t="s">
        <v>943</v>
      </c>
      <c r="I1350" s="126" t="s">
        <v>3053</v>
      </c>
      <c r="J1350" s="126" t="s">
        <v>945</v>
      </c>
      <c r="K1350" s="86" t="s">
        <v>821</v>
      </c>
      <c r="L1350" s="86" t="s">
        <v>943</v>
      </c>
      <c r="M1350" s="86" t="s">
        <v>2124</v>
      </c>
      <c r="N1350" s="96"/>
      <c r="O1350" s="91"/>
      <c r="P1350" s="96" t="s">
        <v>103</v>
      </c>
      <c r="Q1350" s="91" t="s">
        <v>103</v>
      </c>
      <c r="R1350" s="96" t="s">
        <v>166</v>
      </c>
      <c r="S1350" s="91" t="s">
        <v>167</v>
      </c>
      <c r="T1350" s="96"/>
      <c r="U1350" s="91"/>
      <c r="V1350" s="96" t="s">
        <v>946</v>
      </c>
      <c r="W1350" s="91"/>
      <c r="X1350" s="17" t="s">
        <v>46</v>
      </c>
      <c r="Y1350" s="283" t="s">
        <v>37</v>
      </c>
      <c r="Z1350" s="17" t="s">
        <v>2670</v>
      </c>
      <c r="AA1350" s="17" t="s">
        <v>947</v>
      </c>
    </row>
    <row r="1351" spans="1:27" ht="60" customHeight="1" x14ac:dyDescent="0.2">
      <c r="A1351" s="29" t="s">
        <v>1502</v>
      </c>
      <c r="B1351" s="13" t="s">
        <v>2668</v>
      </c>
      <c r="C1351" s="5" t="s">
        <v>28</v>
      </c>
      <c r="D1351" s="5" t="s">
        <v>1504</v>
      </c>
      <c r="E1351" s="13">
        <v>4</v>
      </c>
      <c r="F1351" s="67" t="s">
        <v>1848</v>
      </c>
      <c r="G1351" s="172" t="e">
        <f>---------PACKAGING</f>
        <v>#NAME?</v>
      </c>
      <c r="H1351" s="17"/>
      <c r="I1351" s="126" t="s">
        <v>3054</v>
      </c>
      <c r="J1351" s="126" t="s">
        <v>950</v>
      </c>
      <c r="K1351" s="86" t="s">
        <v>951</v>
      </c>
      <c r="L1351" s="86"/>
      <c r="M1351" s="86" t="s">
        <v>3055</v>
      </c>
      <c r="N1351" s="96" t="s">
        <v>444</v>
      </c>
      <c r="O1351" s="91" t="s">
        <v>444</v>
      </c>
      <c r="P1351" s="96" t="s">
        <v>33</v>
      </c>
      <c r="Q1351" s="91" t="s">
        <v>33</v>
      </c>
      <c r="R1351" s="96"/>
      <c r="S1351" s="91"/>
      <c r="T1351" s="96"/>
      <c r="U1351" s="91"/>
      <c r="V1351" s="96"/>
      <c r="W1351" s="91"/>
      <c r="X1351" s="17" t="s">
        <v>36</v>
      </c>
      <c r="Y1351" s="283" t="s">
        <v>37</v>
      </c>
      <c r="Z1351" s="17" t="s">
        <v>2670</v>
      </c>
      <c r="AA1351" s="17" t="s">
        <v>952</v>
      </c>
    </row>
    <row r="1352" spans="1:27" ht="60" customHeight="1" x14ac:dyDescent="0.2">
      <c r="A1352" s="29" t="s">
        <v>1502</v>
      </c>
      <c r="B1352" s="13" t="s">
        <v>2668</v>
      </c>
      <c r="C1352" s="5" t="s">
        <v>2825</v>
      </c>
      <c r="D1352" s="5" t="s">
        <v>1504</v>
      </c>
      <c r="E1352" s="13">
        <v>4</v>
      </c>
      <c r="F1352" s="67" t="s">
        <v>205</v>
      </c>
      <c r="G1352" s="162" t="e">
        <f>---------PACKAGING</f>
        <v>#NAME?</v>
      </c>
      <c r="H1352" s="17" t="s">
        <v>206</v>
      </c>
      <c r="I1352" s="126" t="s">
        <v>3056</v>
      </c>
      <c r="J1352" s="126" t="s">
        <v>954</v>
      </c>
      <c r="K1352" s="86" t="s">
        <v>1128</v>
      </c>
      <c r="L1352" s="86" t="s">
        <v>1128</v>
      </c>
      <c r="M1352" s="86" t="s">
        <v>1128</v>
      </c>
      <c r="N1352" s="96"/>
      <c r="O1352" s="91"/>
      <c r="P1352" s="96" t="s">
        <v>33</v>
      </c>
      <c r="Q1352" s="91"/>
      <c r="R1352" s="96" t="s">
        <v>146</v>
      </c>
      <c r="S1352" s="91"/>
      <c r="T1352" s="96"/>
      <c r="U1352" s="91"/>
      <c r="V1352" s="96" t="s">
        <v>209</v>
      </c>
      <c r="W1352" s="91"/>
      <c r="X1352" s="17" t="s">
        <v>115</v>
      </c>
      <c r="Y1352" s="283" t="s">
        <v>2755</v>
      </c>
      <c r="Z1352" s="17" t="s">
        <v>2670</v>
      </c>
      <c r="AA1352" s="17" t="s">
        <v>1628</v>
      </c>
    </row>
    <row r="1353" spans="1:27" ht="60" customHeight="1" x14ac:dyDescent="0.2">
      <c r="A1353" s="29" t="s">
        <v>1502</v>
      </c>
      <c r="B1353" s="13" t="s">
        <v>2668</v>
      </c>
      <c r="C1353" s="5" t="s">
        <v>28</v>
      </c>
      <c r="D1353" s="5" t="s">
        <v>1504</v>
      </c>
      <c r="E1353" s="13">
        <v>4</v>
      </c>
      <c r="F1353" s="67" t="s">
        <v>955</v>
      </c>
      <c r="G1353" s="162" t="e">
        <f>---------PACKAGING</f>
        <v>#NAME?</v>
      </c>
      <c r="H1353" s="17" t="s">
        <v>956</v>
      </c>
      <c r="I1353" s="126" t="s">
        <v>3057</v>
      </c>
      <c r="J1353" s="126" t="s">
        <v>958</v>
      </c>
      <c r="K1353" s="86" t="s">
        <v>951</v>
      </c>
      <c r="L1353" s="86" t="s">
        <v>959</v>
      </c>
      <c r="M1353" s="86" t="s">
        <v>2128</v>
      </c>
      <c r="N1353" s="96"/>
      <c r="O1353" s="91"/>
      <c r="P1353" s="96" t="s">
        <v>33</v>
      </c>
      <c r="Q1353" s="91" t="s">
        <v>33</v>
      </c>
      <c r="R1353" s="96" t="s">
        <v>291</v>
      </c>
      <c r="S1353" s="91" t="s">
        <v>389</v>
      </c>
      <c r="T1353" s="96" t="s">
        <v>960</v>
      </c>
      <c r="U1353" s="91" t="s">
        <v>960</v>
      </c>
      <c r="V1353" s="96"/>
      <c r="W1353" s="91"/>
      <c r="X1353" s="17" t="s">
        <v>36</v>
      </c>
      <c r="Y1353" s="283" t="s">
        <v>3058</v>
      </c>
      <c r="Z1353" s="17" t="s">
        <v>2670</v>
      </c>
      <c r="AA1353" s="17" t="s">
        <v>2611</v>
      </c>
    </row>
    <row r="1354" spans="1:27" ht="60" customHeight="1" x14ac:dyDescent="0.2">
      <c r="A1354" s="29" t="s">
        <v>1502</v>
      </c>
      <c r="B1354" s="13" t="s">
        <v>2668</v>
      </c>
      <c r="C1354" s="5" t="s">
        <v>2825</v>
      </c>
      <c r="D1354" s="5" t="s">
        <v>1504</v>
      </c>
      <c r="E1354" s="13">
        <v>4</v>
      </c>
      <c r="F1354" s="67" t="s">
        <v>963</v>
      </c>
      <c r="G1354" s="162" t="e">
        <f>---------PACKAGING</f>
        <v>#NAME?</v>
      </c>
      <c r="H1354" s="17" t="s">
        <v>964</v>
      </c>
      <c r="I1354" s="126" t="s">
        <v>3059</v>
      </c>
      <c r="J1354" s="126" t="s">
        <v>966</v>
      </c>
      <c r="K1354" s="86" t="s">
        <v>951</v>
      </c>
      <c r="L1354" s="86" t="s">
        <v>2613</v>
      </c>
      <c r="M1354" s="86" t="s">
        <v>3060</v>
      </c>
      <c r="N1354" s="96"/>
      <c r="O1354" s="91"/>
      <c r="P1354" s="96" t="s">
        <v>66</v>
      </c>
      <c r="Q1354" s="91" t="s">
        <v>66</v>
      </c>
      <c r="R1354" s="96" t="s">
        <v>153</v>
      </c>
      <c r="S1354" s="91" t="s">
        <v>146</v>
      </c>
      <c r="T1354" s="96"/>
      <c r="U1354" s="91"/>
      <c r="V1354" s="96" t="s">
        <v>968</v>
      </c>
      <c r="W1354" s="91" t="s">
        <v>2614</v>
      </c>
      <c r="X1354" s="17" t="s">
        <v>46</v>
      </c>
      <c r="Y1354" s="283" t="s">
        <v>37</v>
      </c>
      <c r="Z1354" s="17" t="s">
        <v>2670</v>
      </c>
      <c r="AA1354" s="17"/>
    </row>
    <row r="1355" spans="1:27" ht="60" customHeight="1" x14ac:dyDescent="0.2">
      <c r="A1355" s="29" t="s">
        <v>1502</v>
      </c>
      <c r="B1355" s="13" t="s">
        <v>2668</v>
      </c>
      <c r="C1355" s="5" t="s">
        <v>2825</v>
      </c>
      <c r="D1355" s="5" t="s">
        <v>1504</v>
      </c>
      <c r="E1355" s="13">
        <v>4</v>
      </c>
      <c r="F1355" s="67" t="s">
        <v>971</v>
      </c>
      <c r="G1355" s="162" t="e">
        <f>---------PACKAGING</f>
        <v>#NAME?</v>
      </c>
      <c r="H1355" s="17" t="s">
        <v>972</v>
      </c>
      <c r="I1355" s="126" t="s">
        <v>3061</v>
      </c>
      <c r="J1355" s="126" t="s">
        <v>974</v>
      </c>
      <c r="K1355" s="86" t="s">
        <v>951</v>
      </c>
      <c r="L1355" s="86" t="s">
        <v>975</v>
      </c>
      <c r="M1355" s="86" t="s">
        <v>2132</v>
      </c>
      <c r="N1355" s="96"/>
      <c r="O1355" s="91"/>
      <c r="P1355" s="96" t="s">
        <v>66</v>
      </c>
      <c r="Q1355" s="91" t="s">
        <v>66</v>
      </c>
      <c r="R1355" s="96" t="s">
        <v>305</v>
      </c>
      <c r="S1355" s="91" t="s">
        <v>976</v>
      </c>
      <c r="T1355" s="96"/>
      <c r="U1355" s="91"/>
      <c r="V1355" s="96" t="s">
        <v>977</v>
      </c>
      <c r="W1355" s="91" t="s">
        <v>978</v>
      </c>
      <c r="X1355" s="17" t="s">
        <v>46</v>
      </c>
      <c r="Y1355" s="283" t="s">
        <v>37</v>
      </c>
      <c r="Z1355" s="17" t="s">
        <v>2670</v>
      </c>
      <c r="AA1355" s="17"/>
    </row>
    <row r="1356" spans="1:27" ht="60" customHeight="1" x14ac:dyDescent="0.2">
      <c r="A1356" s="29" t="s">
        <v>1502</v>
      </c>
      <c r="B1356" s="13" t="s">
        <v>2668</v>
      </c>
      <c r="C1356" s="5" t="s">
        <v>2825</v>
      </c>
      <c r="D1356" s="5" t="s">
        <v>1504</v>
      </c>
      <c r="E1356" s="13">
        <v>4</v>
      </c>
      <c r="F1356" s="67" t="s">
        <v>635</v>
      </c>
      <c r="G1356" s="172" t="e">
        <f>---------ADDITIONAL INFORMATION</f>
        <v>#NAME?</v>
      </c>
      <c r="H1356" s="17"/>
      <c r="I1356" s="126" t="s">
        <v>3062</v>
      </c>
      <c r="J1356" s="126" t="s">
        <v>638</v>
      </c>
      <c r="K1356" s="86" t="s">
        <v>1128</v>
      </c>
      <c r="L1356" s="86" t="s">
        <v>1128</v>
      </c>
      <c r="M1356" s="86" t="s">
        <v>1128</v>
      </c>
      <c r="N1356" s="96" t="s">
        <v>444</v>
      </c>
      <c r="O1356" s="91"/>
      <c r="P1356" s="96" t="s">
        <v>103</v>
      </c>
      <c r="Q1356" s="91"/>
      <c r="R1356" s="96"/>
      <c r="S1356" s="91"/>
      <c r="T1356" s="96"/>
      <c r="U1356" s="91"/>
      <c r="V1356" s="96" t="s">
        <v>983</v>
      </c>
      <c r="W1356" s="91"/>
      <c r="X1356" s="17" t="s">
        <v>115</v>
      </c>
      <c r="Y1356" s="283" t="s">
        <v>3063</v>
      </c>
      <c r="Z1356" s="17" t="s">
        <v>2670</v>
      </c>
      <c r="AA1356" s="17" t="s">
        <v>3064</v>
      </c>
    </row>
    <row r="1357" spans="1:27" ht="60" customHeight="1" x14ac:dyDescent="0.2">
      <c r="A1357" s="29" t="s">
        <v>1502</v>
      </c>
      <c r="B1357" s="13" t="s">
        <v>2668</v>
      </c>
      <c r="C1357" s="5" t="s">
        <v>2825</v>
      </c>
      <c r="D1357" s="5" t="s">
        <v>1504</v>
      </c>
      <c r="E1357" s="13">
        <v>4</v>
      </c>
      <c r="F1357" s="67" t="s">
        <v>205</v>
      </c>
      <c r="G1357" s="162" t="e">
        <f>---------ADDITIONAL INFORMATION</f>
        <v>#NAME?</v>
      </c>
      <c r="H1357" s="17" t="s">
        <v>206</v>
      </c>
      <c r="I1357" s="126" t="s">
        <v>3065</v>
      </c>
      <c r="J1357" s="126" t="s">
        <v>642</v>
      </c>
      <c r="K1357" s="86" t="s">
        <v>1128</v>
      </c>
      <c r="L1357" s="86" t="s">
        <v>1128</v>
      </c>
      <c r="M1357" s="86" t="s">
        <v>1128</v>
      </c>
      <c r="N1357" s="96"/>
      <c r="O1357" s="91"/>
      <c r="P1357" s="96" t="s">
        <v>33</v>
      </c>
      <c r="Q1357" s="91"/>
      <c r="R1357" s="96" t="s">
        <v>146</v>
      </c>
      <c r="S1357" s="91"/>
      <c r="T1357" s="96"/>
      <c r="U1357" s="91"/>
      <c r="V1357" s="96" t="s">
        <v>209</v>
      </c>
      <c r="W1357" s="91"/>
      <c r="X1357" s="17" t="s">
        <v>115</v>
      </c>
      <c r="Y1357" s="283" t="s">
        <v>2926</v>
      </c>
      <c r="Z1357" s="17" t="s">
        <v>2670</v>
      </c>
      <c r="AA1357" s="17" t="s">
        <v>1628</v>
      </c>
    </row>
    <row r="1358" spans="1:27" ht="60" customHeight="1" x14ac:dyDescent="0.2">
      <c r="A1358" s="29" t="s">
        <v>1502</v>
      </c>
      <c r="B1358" s="13" t="s">
        <v>2668</v>
      </c>
      <c r="C1358" s="5" t="s">
        <v>2825</v>
      </c>
      <c r="D1358" s="5" t="s">
        <v>1504</v>
      </c>
      <c r="E1358" s="13">
        <v>4</v>
      </c>
      <c r="F1358" s="67" t="s">
        <v>635</v>
      </c>
      <c r="G1358" s="162" t="e">
        <f>---------ADDITIONAL INFORMATION</f>
        <v>#NAME?</v>
      </c>
      <c r="H1358" s="17" t="s">
        <v>287</v>
      </c>
      <c r="I1358" s="126" t="s">
        <v>3066</v>
      </c>
      <c r="J1358" s="126" t="s">
        <v>644</v>
      </c>
      <c r="K1358" s="86" t="s">
        <v>982</v>
      </c>
      <c r="L1358" s="86" t="s">
        <v>988</v>
      </c>
      <c r="M1358" s="86" t="s">
        <v>2137</v>
      </c>
      <c r="N1358" s="96"/>
      <c r="O1358" s="91"/>
      <c r="P1358" s="96" t="s">
        <v>33</v>
      </c>
      <c r="Q1358" s="91" t="s">
        <v>103</v>
      </c>
      <c r="R1358" s="96" t="s">
        <v>645</v>
      </c>
      <c r="S1358" s="91" t="s">
        <v>53</v>
      </c>
      <c r="T1358" s="96"/>
      <c r="U1358" s="91" t="s">
        <v>646</v>
      </c>
      <c r="V1358" s="96"/>
      <c r="W1358" s="91" t="s">
        <v>2620</v>
      </c>
      <c r="X1358" s="17" t="s">
        <v>36</v>
      </c>
      <c r="Y1358" s="283" t="s">
        <v>3067</v>
      </c>
      <c r="Z1358" s="17" t="s">
        <v>2670</v>
      </c>
      <c r="AA1358" s="17" t="s">
        <v>3068</v>
      </c>
    </row>
    <row r="1359" spans="1:27" ht="60" customHeight="1" x14ac:dyDescent="0.2">
      <c r="A1359" s="29" t="s">
        <v>1502</v>
      </c>
      <c r="B1359" s="13" t="s">
        <v>2668</v>
      </c>
      <c r="C1359" s="5" t="s">
        <v>2825</v>
      </c>
      <c r="D1359" s="5" t="s">
        <v>1504</v>
      </c>
      <c r="E1359" s="13">
        <v>4</v>
      </c>
      <c r="F1359" s="67" t="s">
        <v>635</v>
      </c>
      <c r="G1359" s="162" t="e">
        <f>---------ADDITIONAL INFORMATION</f>
        <v>#NAME?</v>
      </c>
      <c r="H1359" s="17" t="s">
        <v>302</v>
      </c>
      <c r="I1359" s="126" t="s">
        <v>3069</v>
      </c>
      <c r="J1359" s="126" t="s">
        <v>649</v>
      </c>
      <c r="K1359" s="86" t="s">
        <v>1128</v>
      </c>
      <c r="L1359" s="86" t="s">
        <v>1128</v>
      </c>
      <c r="M1359" s="86" t="s">
        <v>1128</v>
      </c>
      <c r="N1359" s="96"/>
      <c r="O1359" s="91"/>
      <c r="P1359" s="96" t="s">
        <v>103</v>
      </c>
      <c r="Q1359" s="91"/>
      <c r="R1359" s="96" t="s">
        <v>305</v>
      </c>
      <c r="S1359" s="91"/>
      <c r="T1359" s="96"/>
      <c r="U1359" s="91"/>
      <c r="V1359" s="96"/>
      <c r="W1359" s="91"/>
      <c r="X1359" s="17" t="s">
        <v>115</v>
      </c>
      <c r="Y1359" s="283" t="s">
        <v>2926</v>
      </c>
      <c r="Z1359" s="17" t="s">
        <v>2670</v>
      </c>
      <c r="AA1359" s="17" t="s">
        <v>993</v>
      </c>
    </row>
    <row r="1360" spans="1:27" ht="60" customHeight="1" x14ac:dyDescent="0.2">
      <c r="A1360" s="29" t="s">
        <v>1502</v>
      </c>
      <c r="B1360" s="13" t="s">
        <v>2668</v>
      </c>
      <c r="C1360" s="5" t="s">
        <v>2825</v>
      </c>
      <c r="D1360" s="5" t="s">
        <v>1504</v>
      </c>
      <c r="E1360" s="13">
        <v>4</v>
      </c>
      <c r="F1360" s="67" t="s">
        <v>651</v>
      </c>
      <c r="G1360" s="172" t="e">
        <f>---------SUPPORTING DOCUMENTS</f>
        <v>#NAME?</v>
      </c>
      <c r="H1360" s="17"/>
      <c r="I1360" s="126" t="s">
        <v>3070</v>
      </c>
      <c r="J1360" s="126" t="s">
        <v>654</v>
      </c>
      <c r="K1360" s="86" t="s">
        <v>64</v>
      </c>
      <c r="L1360" s="86"/>
      <c r="M1360" s="86"/>
      <c r="N1360" s="96" t="s">
        <v>444</v>
      </c>
      <c r="O1360" s="91" t="s">
        <v>444</v>
      </c>
      <c r="P1360" s="96" t="s">
        <v>103</v>
      </c>
      <c r="Q1360" s="91" t="s">
        <v>66</v>
      </c>
      <c r="R1360" s="96"/>
      <c r="S1360" s="91"/>
      <c r="T1360" s="96"/>
      <c r="U1360" s="91"/>
      <c r="V1360" s="96" t="s">
        <v>983</v>
      </c>
      <c r="W1360" s="91" t="s">
        <v>2623</v>
      </c>
      <c r="X1360" s="17" t="s">
        <v>405</v>
      </c>
      <c r="Y1360" s="17" t="s">
        <v>37</v>
      </c>
      <c r="Z1360" s="17" t="s">
        <v>2670</v>
      </c>
      <c r="AA1360" s="17" t="s">
        <v>2625</v>
      </c>
    </row>
    <row r="1361" spans="1:27" ht="60" customHeight="1" x14ac:dyDescent="0.2">
      <c r="A1361" s="29" t="s">
        <v>1502</v>
      </c>
      <c r="B1361" s="13" t="s">
        <v>2668</v>
      </c>
      <c r="C1361" s="5" t="s">
        <v>2825</v>
      </c>
      <c r="D1361" s="5" t="s">
        <v>1504</v>
      </c>
      <c r="E1361" s="13">
        <v>4</v>
      </c>
      <c r="F1361" s="67" t="s">
        <v>205</v>
      </c>
      <c r="G1361" s="162" t="e">
        <f>---------SUPPORTING DOCUMENTS</f>
        <v>#NAME?</v>
      </c>
      <c r="H1361" s="17" t="s">
        <v>206</v>
      </c>
      <c r="I1361" s="126" t="s">
        <v>3071</v>
      </c>
      <c r="J1361" s="126" t="s">
        <v>657</v>
      </c>
      <c r="K1361" s="86" t="s">
        <v>1128</v>
      </c>
      <c r="L1361" s="86" t="s">
        <v>1128</v>
      </c>
      <c r="M1361" s="86" t="s">
        <v>1128</v>
      </c>
      <c r="N1361" s="96"/>
      <c r="O1361" s="91"/>
      <c r="P1361" s="96" t="s">
        <v>33</v>
      </c>
      <c r="Q1361" s="91"/>
      <c r="R1361" s="96" t="s">
        <v>146</v>
      </c>
      <c r="S1361" s="91"/>
      <c r="T1361" s="96"/>
      <c r="U1361" s="91"/>
      <c r="V1361" s="96" t="s">
        <v>209</v>
      </c>
      <c r="W1361" s="91"/>
      <c r="X1361" s="17" t="s">
        <v>115</v>
      </c>
      <c r="Y1361" s="17" t="s">
        <v>1130</v>
      </c>
      <c r="Z1361" s="17" t="s">
        <v>2670</v>
      </c>
      <c r="AA1361" s="17" t="s">
        <v>2934</v>
      </c>
    </row>
    <row r="1362" spans="1:27" ht="60" customHeight="1" x14ac:dyDescent="0.2">
      <c r="A1362" s="29" t="s">
        <v>1502</v>
      </c>
      <c r="B1362" s="13" t="s">
        <v>2668</v>
      </c>
      <c r="C1362" s="5" t="s">
        <v>2825</v>
      </c>
      <c r="D1362" s="5" t="s">
        <v>1504</v>
      </c>
      <c r="E1362" s="13">
        <v>4</v>
      </c>
      <c r="F1362" s="67" t="s">
        <v>651</v>
      </c>
      <c r="G1362" s="162" t="e">
        <f>---------SUPPORTING DOCUMENTS</f>
        <v>#NAME?</v>
      </c>
      <c r="H1362" s="17" t="s">
        <v>386</v>
      </c>
      <c r="I1362" s="126" t="s">
        <v>3072</v>
      </c>
      <c r="J1362" s="126" t="s">
        <v>659</v>
      </c>
      <c r="K1362" s="86" t="s">
        <v>64</v>
      </c>
      <c r="L1362" s="86" t="s">
        <v>1000</v>
      </c>
      <c r="M1362" s="86" t="s">
        <v>2142</v>
      </c>
      <c r="N1362" s="96"/>
      <c r="O1362" s="91"/>
      <c r="P1362" s="96" t="s">
        <v>33</v>
      </c>
      <c r="Q1362" s="91" t="s">
        <v>33</v>
      </c>
      <c r="R1362" s="96" t="s">
        <v>660</v>
      </c>
      <c r="S1362" s="91" t="s">
        <v>680</v>
      </c>
      <c r="T1362" s="96" t="s">
        <v>661</v>
      </c>
      <c r="U1362" s="91" t="s">
        <v>661</v>
      </c>
      <c r="V1362" s="96"/>
      <c r="W1362" s="91" t="s">
        <v>1001</v>
      </c>
      <c r="X1362" s="17" t="s">
        <v>36</v>
      </c>
      <c r="Y1362" s="283" t="s">
        <v>37</v>
      </c>
      <c r="Z1362" s="17" t="s">
        <v>2670</v>
      </c>
      <c r="AA1362" s="17" t="s">
        <v>3073</v>
      </c>
    </row>
    <row r="1363" spans="1:27" ht="60" customHeight="1" x14ac:dyDescent="0.2">
      <c r="A1363" s="29" t="s">
        <v>1502</v>
      </c>
      <c r="B1363" s="13" t="s">
        <v>2668</v>
      </c>
      <c r="C1363" s="5" t="s">
        <v>2825</v>
      </c>
      <c r="D1363" s="5" t="s">
        <v>1504</v>
      </c>
      <c r="E1363" s="13">
        <v>4</v>
      </c>
      <c r="F1363" s="67" t="s">
        <v>651</v>
      </c>
      <c r="G1363" s="162" t="e">
        <f>---------SUPPORTING DOCUMENTS</f>
        <v>#NAME?</v>
      </c>
      <c r="H1363" s="17" t="s">
        <v>180</v>
      </c>
      <c r="I1363" s="126" t="s">
        <v>3074</v>
      </c>
      <c r="J1363" s="126" t="s">
        <v>664</v>
      </c>
      <c r="K1363" s="86" t="s">
        <v>64</v>
      </c>
      <c r="L1363" s="86" t="s">
        <v>65</v>
      </c>
      <c r="M1363" s="86" t="s">
        <v>1858</v>
      </c>
      <c r="N1363" s="96"/>
      <c r="O1363" s="91"/>
      <c r="P1363" s="96" t="s">
        <v>33</v>
      </c>
      <c r="Q1363" s="91" t="s">
        <v>66</v>
      </c>
      <c r="R1363" s="96" t="s">
        <v>258</v>
      </c>
      <c r="S1363" s="91" t="s">
        <v>68</v>
      </c>
      <c r="T1363" s="96"/>
      <c r="U1363" s="91"/>
      <c r="V1363" s="96" t="s">
        <v>1004</v>
      </c>
      <c r="W1363" s="91" t="s">
        <v>70</v>
      </c>
      <c r="X1363" s="17" t="s">
        <v>46</v>
      </c>
      <c r="Y1363" s="283" t="s">
        <v>37</v>
      </c>
      <c r="Z1363" s="17" t="s">
        <v>2670</v>
      </c>
      <c r="AA1363" s="17" t="s">
        <v>2474</v>
      </c>
    </row>
    <row r="1364" spans="1:27" ht="60" customHeight="1" x14ac:dyDescent="0.2">
      <c r="A1364" s="29" t="s">
        <v>1502</v>
      </c>
      <c r="B1364" s="13" t="s">
        <v>2668</v>
      </c>
      <c r="C1364" s="5" t="s">
        <v>2825</v>
      </c>
      <c r="D1364" s="5" t="s">
        <v>1504</v>
      </c>
      <c r="E1364" s="13">
        <v>4</v>
      </c>
      <c r="F1364" s="67" t="s">
        <v>687</v>
      </c>
      <c r="G1364" s="162" t="e">
        <f>---------SUPPORTING DOCUMENTS</f>
        <v>#NAME?</v>
      </c>
      <c r="H1364" s="17" t="s">
        <v>667</v>
      </c>
      <c r="I1364" s="126" t="s">
        <v>3075</v>
      </c>
      <c r="J1364" s="126" t="s">
        <v>669</v>
      </c>
      <c r="K1364" s="86" t="s">
        <v>1128</v>
      </c>
      <c r="L1364" s="86" t="s">
        <v>1128</v>
      </c>
      <c r="M1364" s="86" t="s">
        <v>1128</v>
      </c>
      <c r="N1364" s="96"/>
      <c r="O1364" s="91"/>
      <c r="P1364" s="96" t="s">
        <v>103</v>
      </c>
      <c r="Q1364" s="91"/>
      <c r="R1364" s="96" t="s">
        <v>68</v>
      </c>
      <c r="S1364" s="91"/>
      <c r="T1364" s="96"/>
      <c r="U1364" s="91"/>
      <c r="V1364" s="96"/>
      <c r="W1364" s="91"/>
      <c r="X1364" s="17" t="s">
        <v>115</v>
      </c>
      <c r="Y1364" s="283" t="s">
        <v>3076</v>
      </c>
      <c r="Z1364" s="17" t="s">
        <v>2670</v>
      </c>
      <c r="AA1364" s="17" t="s">
        <v>1008</v>
      </c>
    </row>
    <row r="1365" spans="1:27" ht="60" customHeight="1" x14ac:dyDescent="0.2">
      <c r="A1365" s="29" t="s">
        <v>1502</v>
      </c>
      <c r="B1365" s="13" t="s">
        <v>2668</v>
      </c>
      <c r="C1365" s="5" t="s">
        <v>2825</v>
      </c>
      <c r="D1365" s="5" t="s">
        <v>1504</v>
      </c>
      <c r="E1365" s="13">
        <v>4</v>
      </c>
      <c r="F1365" s="67" t="s">
        <v>671</v>
      </c>
      <c r="G1365" s="172" t="e">
        <f>---------PREVIOUS DOCUMENTS</f>
        <v>#NAME?</v>
      </c>
      <c r="H1365" s="17"/>
      <c r="I1365" s="126" t="s">
        <v>3077</v>
      </c>
      <c r="J1365" s="126" t="s">
        <v>674</v>
      </c>
      <c r="K1365" s="86" t="s">
        <v>1011</v>
      </c>
      <c r="L1365" s="86"/>
      <c r="M1365" s="86" t="s">
        <v>3078</v>
      </c>
      <c r="N1365" s="96" t="s">
        <v>444</v>
      </c>
      <c r="O1365" s="91" t="s">
        <v>201</v>
      </c>
      <c r="P1365" s="96" t="s">
        <v>103</v>
      </c>
      <c r="Q1365" s="91" t="s">
        <v>66</v>
      </c>
      <c r="R1365" s="96"/>
      <c r="S1365" s="91"/>
      <c r="T1365" s="96"/>
      <c r="U1365" s="91"/>
      <c r="V1365" s="96" t="s">
        <v>1012</v>
      </c>
      <c r="W1365" s="91" t="s">
        <v>2631</v>
      </c>
      <c r="X1365" s="17" t="s">
        <v>491</v>
      </c>
      <c r="Y1365" s="283" t="s">
        <v>37</v>
      </c>
      <c r="Z1365" s="17" t="s">
        <v>2670</v>
      </c>
      <c r="AA1365" s="17" t="s">
        <v>3079</v>
      </c>
    </row>
    <row r="1366" spans="1:27" ht="60" customHeight="1" x14ac:dyDescent="0.2">
      <c r="A1366" s="29" t="s">
        <v>1502</v>
      </c>
      <c r="B1366" s="13" t="s">
        <v>2668</v>
      </c>
      <c r="C1366" s="5" t="s">
        <v>2825</v>
      </c>
      <c r="D1366" s="5" t="s">
        <v>1504</v>
      </c>
      <c r="E1366" s="13">
        <v>4</v>
      </c>
      <c r="F1366" s="67" t="s">
        <v>205</v>
      </c>
      <c r="G1366" s="162" t="e">
        <f>---------PREVIOUS DOCUMENTS</f>
        <v>#NAME?</v>
      </c>
      <c r="H1366" s="17" t="s">
        <v>206</v>
      </c>
      <c r="I1366" s="126" t="s">
        <v>3080</v>
      </c>
      <c r="J1366" s="126" t="s">
        <v>677</v>
      </c>
      <c r="K1366" s="86" t="s">
        <v>1128</v>
      </c>
      <c r="L1366" s="86" t="s">
        <v>1128</v>
      </c>
      <c r="M1366" s="86" t="s">
        <v>1128</v>
      </c>
      <c r="N1366" s="96"/>
      <c r="O1366" s="91"/>
      <c r="P1366" s="96" t="s">
        <v>33</v>
      </c>
      <c r="Q1366" s="91"/>
      <c r="R1366" s="96" t="s">
        <v>146</v>
      </c>
      <c r="S1366" s="91"/>
      <c r="T1366" s="96"/>
      <c r="U1366" s="91"/>
      <c r="V1366" s="96" t="s">
        <v>209</v>
      </c>
      <c r="W1366" s="91"/>
      <c r="X1366" s="17" t="s">
        <v>115</v>
      </c>
      <c r="Y1366" s="283" t="s">
        <v>2755</v>
      </c>
      <c r="Z1366" s="17" t="s">
        <v>2670</v>
      </c>
      <c r="AA1366" s="17" t="s">
        <v>1628</v>
      </c>
    </row>
    <row r="1367" spans="1:27" ht="60" customHeight="1" x14ac:dyDescent="0.2">
      <c r="A1367" s="29" t="s">
        <v>1502</v>
      </c>
      <c r="B1367" s="13" t="s">
        <v>2668</v>
      </c>
      <c r="C1367" s="5" t="s">
        <v>2825</v>
      </c>
      <c r="D1367" s="5" t="s">
        <v>1504</v>
      </c>
      <c r="E1367" s="13">
        <v>4</v>
      </c>
      <c r="F1367" s="67" t="s">
        <v>671</v>
      </c>
      <c r="G1367" s="162" t="e">
        <f>---------PREVIOUS DOCUMENTS</f>
        <v>#NAME?</v>
      </c>
      <c r="H1367" s="17" t="s">
        <v>386</v>
      </c>
      <c r="I1367" s="126" t="s">
        <v>3081</v>
      </c>
      <c r="J1367" s="126" t="s">
        <v>679</v>
      </c>
      <c r="K1367" s="86" t="s">
        <v>1011</v>
      </c>
      <c r="L1367" s="86" t="s">
        <v>2637</v>
      </c>
      <c r="M1367" s="86" t="s">
        <v>3082</v>
      </c>
      <c r="N1367" s="96"/>
      <c r="O1367" s="91"/>
      <c r="P1367" s="96" t="s">
        <v>33</v>
      </c>
      <c r="Q1367" s="91" t="s">
        <v>33</v>
      </c>
      <c r="R1367" s="96" t="s">
        <v>680</v>
      </c>
      <c r="S1367" s="91" t="s">
        <v>1019</v>
      </c>
      <c r="T1367" s="96"/>
      <c r="U1367" s="91"/>
      <c r="V1367" s="96" t="s">
        <v>682</v>
      </c>
      <c r="W1367" s="91" t="s">
        <v>2638</v>
      </c>
      <c r="X1367" s="17" t="s">
        <v>36</v>
      </c>
      <c r="Y1367" s="283" t="s">
        <v>37</v>
      </c>
      <c r="Z1367" s="17" t="s">
        <v>2670</v>
      </c>
      <c r="AA1367" s="17" t="s">
        <v>2944</v>
      </c>
    </row>
    <row r="1368" spans="1:27" ht="60" customHeight="1" x14ac:dyDescent="0.2">
      <c r="A1368" s="29" t="s">
        <v>1502</v>
      </c>
      <c r="B1368" s="13" t="s">
        <v>2668</v>
      </c>
      <c r="C1368" s="5" t="s">
        <v>2825</v>
      </c>
      <c r="D1368" s="5" t="s">
        <v>1504</v>
      </c>
      <c r="E1368" s="13">
        <v>4</v>
      </c>
      <c r="F1368" s="67" t="s">
        <v>671</v>
      </c>
      <c r="G1368" s="162" t="e">
        <f>---------PREVIOUS DOCUMENTS</f>
        <v>#NAME?</v>
      </c>
      <c r="H1368" s="17" t="s">
        <v>180</v>
      </c>
      <c r="I1368" s="126" t="s">
        <v>3083</v>
      </c>
      <c r="J1368" s="126" t="s">
        <v>685</v>
      </c>
      <c r="K1368" s="86" t="s">
        <v>1011</v>
      </c>
      <c r="L1368" s="86" t="s">
        <v>2641</v>
      </c>
      <c r="M1368" s="86" t="s">
        <v>3084</v>
      </c>
      <c r="N1368" s="96"/>
      <c r="O1368" s="91"/>
      <c r="P1368" s="96" t="s">
        <v>33</v>
      </c>
      <c r="Q1368" s="91" t="s">
        <v>33</v>
      </c>
      <c r="R1368" s="96" t="s">
        <v>258</v>
      </c>
      <c r="S1368" s="91" t="s">
        <v>68</v>
      </c>
      <c r="T1368" s="96"/>
      <c r="U1368" s="91"/>
      <c r="V1368" s="96" t="s">
        <v>1004</v>
      </c>
      <c r="W1368" s="91"/>
      <c r="X1368" s="17" t="s">
        <v>157</v>
      </c>
      <c r="Y1368" s="283" t="s">
        <v>1025</v>
      </c>
      <c r="Z1368" s="17" t="s">
        <v>2670</v>
      </c>
      <c r="AA1368" s="17" t="s">
        <v>1027</v>
      </c>
    </row>
    <row r="1369" spans="1:27" ht="60" customHeight="1" x14ac:dyDescent="0.2">
      <c r="A1369" s="29" t="s">
        <v>1502</v>
      </c>
      <c r="B1369" s="13" t="s">
        <v>2668</v>
      </c>
      <c r="C1369" s="5" t="s">
        <v>2825</v>
      </c>
      <c r="D1369" s="5" t="s">
        <v>1504</v>
      </c>
      <c r="E1369" s="13">
        <v>4</v>
      </c>
      <c r="F1369" s="67" t="s">
        <v>687</v>
      </c>
      <c r="G1369" s="162" t="e">
        <f>---------PREVIOUS DOCUMENTS</f>
        <v>#NAME?</v>
      </c>
      <c r="H1369" s="17" t="s">
        <v>667</v>
      </c>
      <c r="I1369" s="126" t="s">
        <v>3085</v>
      </c>
      <c r="J1369" s="126" t="s">
        <v>689</v>
      </c>
      <c r="K1369" s="86" t="s">
        <v>1011</v>
      </c>
      <c r="L1369" s="86" t="s">
        <v>667</v>
      </c>
      <c r="M1369" s="86" t="s">
        <v>3086</v>
      </c>
      <c r="N1369" s="96"/>
      <c r="O1369" s="91"/>
      <c r="P1369" s="96" t="s">
        <v>103</v>
      </c>
      <c r="Q1369" s="91" t="s">
        <v>103</v>
      </c>
      <c r="R1369" s="96" t="s">
        <v>68</v>
      </c>
      <c r="S1369" s="91" t="s">
        <v>1030</v>
      </c>
      <c r="T1369" s="96"/>
      <c r="U1369" s="91"/>
      <c r="V1369" s="96" t="s">
        <v>1031</v>
      </c>
      <c r="W1369" s="91"/>
      <c r="X1369" s="17" t="s">
        <v>36</v>
      </c>
      <c r="Y1369" s="283" t="s">
        <v>37</v>
      </c>
      <c r="Z1369" s="17" t="s">
        <v>2670</v>
      </c>
      <c r="AA1369" s="17" t="s">
        <v>1032</v>
      </c>
    </row>
    <row r="1370" spans="1:27" ht="60" customHeight="1" x14ac:dyDescent="0.2">
      <c r="A1370" s="29" t="s">
        <v>1502</v>
      </c>
      <c r="B1370" s="13" t="s">
        <v>2668</v>
      </c>
      <c r="C1370" s="5" t="s">
        <v>2825</v>
      </c>
      <c r="D1370" s="5" t="s">
        <v>1504</v>
      </c>
      <c r="E1370" s="13">
        <v>4</v>
      </c>
      <c r="F1370" s="67" t="s">
        <v>808</v>
      </c>
      <c r="G1370" s="172" t="e">
        <f>---------TRANSPORT CHARGES</f>
        <v>#NAME?</v>
      </c>
      <c r="H1370" s="17"/>
      <c r="I1370" s="126" t="s">
        <v>3087</v>
      </c>
      <c r="J1370" s="126" t="s">
        <v>805</v>
      </c>
      <c r="K1370" s="86" t="s">
        <v>1128</v>
      </c>
      <c r="L1370" s="86" t="s">
        <v>1128</v>
      </c>
      <c r="M1370" s="86" t="s">
        <v>1128</v>
      </c>
      <c r="N1370" s="96" t="s">
        <v>32</v>
      </c>
      <c r="O1370" s="91"/>
      <c r="P1370" s="96" t="s">
        <v>66</v>
      </c>
      <c r="Q1370" s="91"/>
      <c r="R1370" s="96"/>
      <c r="S1370" s="91"/>
      <c r="T1370" s="96"/>
      <c r="U1370" s="91"/>
      <c r="V1370" s="96" t="s">
        <v>2646</v>
      </c>
      <c r="W1370" s="91"/>
      <c r="X1370" s="17" t="s">
        <v>115</v>
      </c>
      <c r="Y1370" s="283" t="s">
        <v>435</v>
      </c>
      <c r="Z1370" s="17" t="s">
        <v>2670</v>
      </c>
      <c r="AA1370" s="17" t="s">
        <v>1037</v>
      </c>
    </row>
    <row r="1371" spans="1:27" ht="60" customHeight="1" x14ac:dyDescent="0.2">
      <c r="A1371" s="29" t="s">
        <v>1502</v>
      </c>
      <c r="B1371" s="13" t="s">
        <v>2668</v>
      </c>
      <c r="C1371" s="5" t="s">
        <v>2825</v>
      </c>
      <c r="D1371" s="5" t="s">
        <v>1504</v>
      </c>
      <c r="E1371" s="13">
        <v>4</v>
      </c>
      <c r="F1371" s="67" t="s">
        <v>808</v>
      </c>
      <c r="G1371" s="162" t="e">
        <f>---------TRANSPORT CHARGES</f>
        <v>#NAME?</v>
      </c>
      <c r="H1371" s="17" t="s">
        <v>809</v>
      </c>
      <c r="I1371" s="126" t="s">
        <v>3088</v>
      </c>
      <c r="J1371" s="126" t="s">
        <v>811</v>
      </c>
      <c r="K1371" s="86" t="s">
        <v>821</v>
      </c>
      <c r="L1371" s="86" t="s">
        <v>812</v>
      </c>
      <c r="M1371" s="86" t="s">
        <v>2155</v>
      </c>
      <c r="N1371" s="96"/>
      <c r="O1371" s="91"/>
      <c r="P1371" s="96" t="s">
        <v>33</v>
      </c>
      <c r="Q1371" s="91" t="s">
        <v>66</v>
      </c>
      <c r="R1371" s="96" t="s">
        <v>134</v>
      </c>
      <c r="S1371" s="91" t="s">
        <v>134</v>
      </c>
      <c r="T1371" s="96" t="s">
        <v>813</v>
      </c>
      <c r="U1371" s="91" t="s">
        <v>813</v>
      </c>
      <c r="V1371" s="96"/>
      <c r="W1371" s="91" t="s">
        <v>2648</v>
      </c>
      <c r="X1371" s="17" t="s">
        <v>405</v>
      </c>
      <c r="Y1371" s="283" t="s">
        <v>3008</v>
      </c>
      <c r="Z1371" s="17" t="s">
        <v>2670</v>
      </c>
      <c r="AA1371" s="17" t="s">
        <v>3009</v>
      </c>
    </row>
    <row r="1372" spans="1:27" ht="60" customHeight="1" x14ac:dyDescent="0.2">
      <c r="A1372" s="29" t="s">
        <v>1502</v>
      </c>
      <c r="B1372" s="13" t="s">
        <v>2668</v>
      </c>
      <c r="C1372" s="5" t="s">
        <v>2825</v>
      </c>
      <c r="D1372" s="5" t="s">
        <v>1504</v>
      </c>
      <c r="E1372" s="13">
        <v>4</v>
      </c>
      <c r="F1372" s="67" t="s">
        <v>710</v>
      </c>
      <c r="G1372" s="172" t="e">
        <f>---------UCR</f>
        <v>#NAME?</v>
      </c>
      <c r="H1372" s="17"/>
      <c r="I1372" s="126" t="s">
        <v>3089</v>
      </c>
      <c r="J1372" s="126" t="s">
        <v>706</v>
      </c>
      <c r="K1372" s="86" t="s">
        <v>1128</v>
      </c>
      <c r="L1372" s="86" t="s">
        <v>1128</v>
      </c>
      <c r="M1372" s="86" t="s">
        <v>1128</v>
      </c>
      <c r="N1372" s="96" t="s">
        <v>32</v>
      </c>
      <c r="O1372" s="91"/>
      <c r="P1372" s="96" t="s">
        <v>66</v>
      </c>
      <c r="Q1372" s="91"/>
      <c r="R1372" s="96"/>
      <c r="S1372" s="91"/>
      <c r="T1372" s="96"/>
      <c r="U1372" s="91"/>
      <c r="V1372" s="96" t="s">
        <v>707</v>
      </c>
      <c r="W1372" s="91"/>
      <c r="X1372" s="17" t="s">
        <v>115</v>
      </c>
      <c r="Y1372" s="283" t="s">
        <v>435</v>
      </c>
      <c r="Z1372" s="17" t="s">
        <v>2670</v>
      </c>
      <c r="AA1372" s="17"/>
    </row>
    <row r="1373" spans="1:27" ht="60" customHeight="1" x14ac:dyDescent="0.2">
      <c r="A1373" s="29" t="s">
        <v>1502</v>
      </c>
      <c r="B1373" s="13" t="s">
        <v>2668</v>
      </c>
      <c r="C1373" s="5" t="s">
        <v>2825</v>
      </c>
      <c r="D1373" s="5" t="s">
        <v>1504</v>
      </c>
      <c r="E1373" s="13">
        <v>4</v>
      </c>
      <c r="F1373" s="67" t="s">
        <v>710</v>
      </c>
      <c r="G1373" s="162" t="e">
        <f>---------UCR</f>
        <v>#NAME?</v>
      </c>
      <c r="H1373" s="73" t="s">
        <v>180</v>
      </c>
      <c r="I1373" s="126" t="s">
        <v>3090</v>
      </c>
      <c r="J1373" s="126" t="s">
        <v>712</v>
      </c>
      <c r="K1373" s="86" t="s">
        <v>821</v>
      </c>
      <c r="L1373" s="86" t="s">
        <v>713</v>
      </c>
      <c r="M1373" s="86" t="s">
        <v>2077</v>
      </c>
      <c r="N1373" s="96"/>
      <c r="O1373" s="91"/>
      <c r="P1373" s="96" t="s">
        <v>33</v>
      </c>
      <c r="Q1373" s="91" t="s">
        <v>66</v>
      </c>
      <c r="R1373" s="96" t="s">
        <v>68</v>
      </c>
      <c r="S1373" s="91" t="s">
        <v>258</v>
      </c>
      <c r="T1373" s="96"/>
      <c r="U1373" s="91"/>
      <c r="V1373" s="96" t="s">
        <v>81</v>
      </c>
      <c r="W1373" s="91" t="s">
        <v>714</v>
      </c>
      <c r="X1373" s="17" t="s">
        <v>157</v>
      </c>
      <c r="Y1373" s="18" t="s">
        <v>2956</v>
      </c>
      <c r="Z1373" s="17" t="s">
        <v>2670</v>
      </c>
      <c r="AA1373" s="17" t="s">
        <v>2495</v>
      </c>
    </row>
    <row r="1374" spans="1:27" ht="60" customHeight="1" x14ac:dyDescent="0.2">
      <c r="A1374" s="4" t="s">
        <v>1502</v>
      </c>
      <c r="B1374" s="41" t="s">
        <v>3091</v>
      </c>
      <c r="C1374" s="79" t="s">
        <v>1504</v>
      </c>
      <c r="D1374" s="80" t="s">
        <v>1504</v>
      </c>
      <c r="E1374" s="15">
        <v>1</v>
      </c>
      <c r="F1374" s="78"/>
      <c r="G1374" s="171" t="s">
        <v>29</v>
      </c>
      <c r="H1374" s="73"/>
      <c r="I1374" s="73" t="s">
        <v>3092</v>
      </c>
      <c r="J1374" s="73" t="s">
        <v>29</v>
      </c>
      <c r="K1374" s="87" t="s">
        <v>31</v>
      </c>
      <c r="L1374" s="87"/>
      <c r="M1374" s="83" t="str">
        <f t="shared" ref="M1374:M1385" si="13" xml:space="preserve"> CONCATENATE(K1374,". ", L1374)</f>
        <v xml:space="preserve">MESSAGE - HEADER. </v>
      </c>
      <c r="N1374" s="68" t="s">
        <v>32</v>
      </c>
      <c r="O1374" s="92" t="s">
        <v>32</v>
      </c>
      <c r="P1374" s="68" t="s">
        <v>33</v>
      </c>
      <c r="Q1374" s="92" t="s">
        <v>33</v>
      </c>
      <c r="R1374" s="68"/>
      <c r="S1374" s="92"/>
      <c r="T1374" s="68"/>
      <c r="U1374" s="92"/>
      <c r="V1374" s="68"/>
      <c r="W1374" s="92"/>
      <c r="X1374" s="17"/>
      <c r="Y1374" s="17"/>
      <c r="Z1374" s="17"/>
      <c r="AA1374" s="17"/>
    </row>
    <row r="1375" spans="1:27" ht="60" customHeight="1" x14ac:dyDescent="0.2">
      <c r="A1375" s="4" t="s">
        <v>1502</v>
      </c>
      <c r="B1375" s="41" t="s">
        <v>3091</v>
      </c>
      <c r="C1375" s="79" t="s">
        <v>1504</v>
      </c>
      <c r="D1375" s="80" t="s">
        <v>1504</v>
      </c>
      <c r="E1375" s="15">
        <v>1</v>
      </c>
      <c r="F1375" s="78" t="s">
        <v>2671</v>
      </c>
      <c r="G1375" s="126" t="s">
        <v>29</v>
      </c>
      <c r="H1375" s="73" t="s">
        <v>2672</v>
      </c>
      <c r="I1375" s="73" t="s">
        <v>3093</v>
      </c>
      <c r="J1375" s="73" t="s">
        <v>2674</v>
      </c>
      <c r="K1375" s="87" t="s">
        <v>31</v>
      </c>
      <c r="L1375" s="87" t="s">
        <v>1052</v>
      </c>
      <c r="M1375" s="83" t="str">
        <f t="shared" si="13"/>
        <v>MESSAGE - HEADER. Reference number </v>
      </c>
      <c r="N1375" s="68"/>
      <c r="O1375" s="92"/>
      <c r="P1375" s="68" t="s">
        <v>33</v>
      </c>
      <c r="Q1375" s="92" t="s">
        <v>33</v>
      </c>
      <c r="R1375" s="68" t="s">
        <v>902</v>
      </c>
      <c r="S1375" s="92" t="s">
        <v>902</v>
      </c>
      <c r="T1375" s="68"/>
      <c r="U1375" s="92"/>
      <c r="V1375" s="68" t="s">
        <v>81</v>
      </c>
      <c r="W1375" s="92"/>
      <c r="X1375" s="17"/>
      <c r="Y1375" s="17"/>
      <c r="Z1375" s="17"/>
      <c r="AA1375" s="17"/>
    </row>
    <row r="1376" spans="1:27" ht="60" customHeight="1" x14ac:dyDescent="0.2">
      <c r="A1376" s="4" t="s">
        <v>1502</v>
      </c>
      <c r="B1376" s="41" t="s">
        <v>3091</v>
      </c>
      <c r="C1376" s="79" t="s">
        <v>1504</v>
      </c>
      <c r="D1376" s="80" t="s">
        <v>1504</v>
      </c>
      <c r="E1376" s="15">
        <v>1</v>
      </c>
      <c r="F1376" s="78" t="s">
        <v>39</v>
      </c>
      <c r="G1376" s="126" t="s">
        <v>29</v>
      </c>
      <c r="H1376" s="73" t="s">
        <v>40</v>
      </c>
      <c r="I1376" s="73" t="s">
        <v>3094</v>
      </c>
      <c r="J1376" s="73" t="s">
        <v>42</v>
      </c>
      <c r="K1376" s="87" t="s">
        <v>1128</v>
      </c>
      <c r="L1376" s="87" t="s">
        <v>1128</v>
      </c>
      <c r="M1376" s="83" t="str">
        <f t="shared" si="13"/>
        <v>x. x</v>
      </c>
      <c r="N1376" s="68"/>
      <c r="O1376" s="92"/>
      <c r="P1376" s="68" t="s">
        <v>33</v>
      </c>
      <c r="Q1376" s="92"/>
      <c r="R1376" s="68" t="s">
        <v>44</v>
      </c>
      <c r="S1376" s="92"/>
      <c r="T1376" s="68"/>
      <c r="U1376" s="92"/>
      <c r="V1376" s="68"/>
      <c r="W1376" s="92"/>
      <c r="X1376" s="17"/>
      <c r="Y1376" s="17"/>
      <c r="Z1376" s="17"/>
      <c r="AA1376" s="17"/>
    </row>
    <row r="1377" spans="1:27" ht="60" customHeight="1" x14ac:dyDescent="0.2">
      <c r="A1377" s="4" t="s">
        <v>1502</v>
      </c>
      <c r="B1377" s="41" t="s">
        <v>3091</v>
      </c>
      <c r="C1377" s="79" t="s">
        <v>1504</v>
      </c>
      <c r="D1377" s="80" t="s">
        <v>1504</v>
      </c>
      <c r="E1377" s="15">
        <v>1</v>
      </c>
      <c r="F1377" s="78"/>
      <c r="G1377" s="126" t="s">
        <v>29</v>
      </c>
      <c r="H1377" s="73" t="s">
        <v>49</v>
      </c>
      <c r="I1377" s="73" t="s">
        <v>3095</v>
      </c>
      <c r="J1377" s="73" t="s">
        <v>51</v>
      </c>
      <c r="K1377" s="87" t="s">
        <v>2163</v>
      </c>
      <c r="L1377" s="87" t="s">
        <v>52</v>
      </c>
      <c r="M1377" s="83" t="str">
        <f t="shared" si="13"/>
        <v> MESSAGE - HEADER. Type of declaration</v>
      </c>
      <c r="N1377" s="68"/>
      <c r="O1377" s="92"/>
      <c r="P1377" s="68" t="s">
        <v>33</v>
      </c>
      <c r="Q1377" s="92" t="s">
        <v>33</v>
      </c>
      <c r="R1377" s="68" t="s">
        <v>53</v>
      </c>
      <c r="S1377" s="92" t="s">
        <v>54</v>
      </c>
      <c r="T1377" s="68" t="s">
        <v>55</v>
      </c>
      <c r="U1377" s="92" t="s">
        <v>55</v>
      </c>
      <c r="V1377" s="68" t="s">
        <v>56</v>
      </c>
      <c r="W1377" s="92"/>
      <c r="X1377" s="17"/>
      <c r="Y1377" s="17"/>
      <c r="Z1377" s="17"/>
      <c r="AA1377" s="17"/>
    </row>
    <row r="1378" spans="1:27" ht="60" customHeight="1" x14ac:dyDescent="0.2">
      <c r="A1378" s="4" t="s">
        <v>1502</v>
      </c>
      <c r="B1378" s="41" t="s">
        <v>3091</v>
      </c>
      <c r="C1378" s="79" t="s">
        <v>1504</v>
      </c>
      <c r="D1378" s="80" t="s">
        <v>1504</v>
      </c>
      <c r="E1378" s="15">
        <v>1</v>
      </c>
      <c r="F1378" s="78"/>
      <c r="G1378" s="126" t="s">
        <v>29</v>
      </c>
      <c r="H1378" s="73" t="s">
        <v>3096</v>
      </c>
      <c r="I1378" s="73" t="s">
        <v>3097</v>
      </c>
      <c r="J1378" s="73" t="s">
        <v>3098</v>
      </c>
      <c r="K1378" s="87" t="s">
        <v>31</v>
      </c>
      <c r="L1378" s="87" t="s">
        <v>3096</v>
      </c>
      <c r="M1378" s="83" t="str">
        <f t="shared" si="13"/>
        <v>MESSAGE - HEADER. Declaration rejection date</v>
      </c>
      <c r="N1378" s="68"/>
      <c r="O1378" s="92"/>
      <c r="P1378" s="68" t="s">
        <v>33</v>
      </c>
      <c r="Q1378" s="92" t="s">
        <v>33</v>
      </c>
      <c r="R1378" s="68" t="s">
        <v>79</v>
      </c>
      <c r="S1378" s="92" t="s">
        <v>80</v>
      </c>
      <c r="T1378" s="68"/>
      <c r="U1378" s="92"/>
      <c r="V1378" s="68" t="s">
        <v>81</v>
      </c>
      <c r="W1378" s="92"/>
      <c r="X1378" s="17"/>
      <c r="Y1378" s="17"/>
      <c r="Z1378" s="17"/>
      <c r="AA1378" s="17"/>
    </row>
    <row r="1379" spans="1:27" ht="60" customHeight="1" x14ac:dyDescent="0.2">
      <c r="A1379" s="4" t="s">
        <v>1502</v>
      </c>
      <c r="B1379" s="41" t="s">
        <v>3091</v>
      </c>
      <c r="C1379" s="79" t="s">
        <v>1504</v>
      </c>
      <c r="D1379" s="80" t="s">
        <v>1504</v>
      </c>
      <c r="E1379" s="15">
        <v>1</v>
      </c>
      <c r="F1379" s="78"/>
      <c r="G1379" s="126" t="s">
        <v>29</v>
      </c>
      <c r="H1379" s="73" t="s">
        <v>3099</v>
      </c>
      <c r="I1379" s="73" t="s">
        <v>3100</v>
      </c>
      <c r="J1379" s="73" t="s">
        <v>3101</v>
      </c>
      <c r="K1379" s="87" t="s">
        <v>31</v>
      </c>
      <c r="L1379" s="87" t="s">
        <v>3099</v>
      </c>
      <c r="M1379" s="83" t="str">
        <f t="shared" si="13"/>
        <v>MESSAGE - HEADER. Declaration rejection reason</v>
      </c>
      <c r="N1379" s="68"/>
      <c r="O1379" s="92"/>
      <c r="P1379" s="68" t="s">
        <v>103</v>
      </c>
      <c r="Q1379" s="92" t="s">
        <v>103</v>
      </c>
      <c r="R1379" s="68" t="s">
        <v>305</v>
      </c>
      <c r="S1379" s="92" t="s">
        <v>1107</v>
      </c>
      <c r="T1379" s="68"/>
      <c r="U1379" s="92"/>
      <c r="V1379" s="68" t="s">
        <v>348</v>
      </c>
      <c r="W1379" s="92"/>
      <c r="X1379" s="17"/>
      <c r="Y1379" s="17"/>
      <c r="Z1379" s="17"/>
      <c r="AA1379" s="17"/>
    </row>
    <row r="1380" spans="1:27" ht="60" customHeight="1" x14ac:dyDescent="0.2">
      <c r="A1380" s="4" t="s">
        <v>1502</v>
      </c>
      <c r="B1380" s="41" t="s">
        <v>3091</v>
      </c>
      <c r="C1380" s="79" t="s">
        <v>1504</v>
      </c>
      <c r="D1380" s="80" t="s">
        <v>1504</v>
      </c>
      <c r="E1380" s="15">
        <v>1</v>
      </c>
      <c r="F1380" s="78"/>
      <c r="G1380" s="171" t="s">
        <v>1562</v>
      </c>
      <c r="H1380" s="73"/>
      <c r="I1380" s="73" t="s">
        <v>3102</v>
      </c>
      <c r="J1380" s="73" t="s">
        <v>1562</v>
      </c>
      <c r="K1380" s="87" t="s">
        <v>1564</v>
      </c>
      <c r="L1380" s="87"/>
      <c r="M1380" s="83" t="str">
        <f t="shared" si="13"/>
        <v xml:space="preserve">MESSAGE - FUNCTIONAL ERROR. </v>
      </c>
      <c r="N1380" s="68" t="s">
        <v>316</v>
      </c>
      <c r="O1380" s="92" t="s">
        <v>316</v>
      </c>
      <c r="P1380" s="68" t="s">
        <v>33</v>
      </c>
      <c r="Q1380" s="92" t="s">
        <v>66</v>
      </c>
      <c r="R1380" s="68"/>
      <c r="S1380" s="92"/>
      <c r="T1380" s="68"/>
      <c r="U1380" s="92"/>
      <c r="V1380" s="68" t="s">
        <v>1565</v>
      </c>
      <c r="W1380" s="92" t="s">
        <v>1566</v>
      </c>
      <c r="X1380" s="17"/>
      <c r="Y1380" s="17"/>
      <c r="Z1380" s="17"/>
      <c r="AA1380" s="17"/>
    </row>
    <row r="1381" spans="1:27" ht="60" customHeight="1" x14ac:dyDescent="0.2">
      <c r="A1381" s="4" t="s">
        <v>1502</v>
      </c>
      <c r="B1381" s="41" t="s">
        <v>3091</v>
      </c>
      <c r="C1381" s="79" t="s">
        <v>1504</v>
      </c>
      <c r="D1381" s="80" t="s">
        <v>1504</v>
      </c>
      <c r="E1381" s="15">
        <v>1</v>
      </c>
      <c r="F1381" s="78"/>
      <c r="G1381" s="126" t="s">
        <v>1562</v>
      </c>
      <c r="H1381" s="73" t="s">
        <v>206</v>
      </c>
      <c r="I1381" s="73" t="s">
        <v>3103</v>
      </c>
      <c r="J1381" s="73" t="s">
        <v>1568</v>
      </c>
      <c r="K1381" s="87" t="s">
        <v>1128</v>
      </c>
      <c r="L1381" s="87" t="s">
        <v>1128</v>
      </c>
      <c r="M1381" s="83" t="str">
        <f t="shared" si="13"/>
        <v>x. x</v>
      </c>
      <c r="N1381" s="68"/>
      <c r="O1381" s="92"/>
      <c r="P1381" s="68" t="s">
        <v>33</v>
      </c>
      <c r="Q1381" s="92"/>
      <c r="R1381" s="68" t="s">
        <v>146</v>
      </c>
      <c r="S1381" s="92"/>
      <c r="T1381" s="68"/>
      <c r="U1381" s="92"/>
      <c r="V1381" s="68" t="s">
        <v>209</v>
      </c>
      <c r="W1381" s="92"/>
      <c r="X1381" s="17"/>
      <c r="Y1381" s="17"/>
      <c r="Z1381" s="17"/>
      <c r="AA1381" s="17"/>
    </row>
    <row r="1382" spans="1:27" ht="60" customHeight="1" x14ac:dyDescent="0.2">
      <c r="A1382" s="4" t="s">
        <v>1502</v>
      </c>
      <c r="B1382" s="41" t="s">
        <v>3091</v>
      </c>
      <c r="C1382" s="79" t="s">
        <v>1504</v>
      </c>
      <c r="D1382" s="80" t="s">
        <v>1504</v>
      </c>
      <c r="E1382" s="15">
        <v>1</v>
      </c>
      <c r="F1382" s="78"/>
      <c r="G1382" s="126" t="s">
        <v>1562</v>
      </c>
      <c r="H1382" s="73" t="s">
        <v>1570</v>
      </c>
      <c r="I1382" s="73" t="s">
        <v>3104</v>
      </c>
      <c r="J1382" s="73" t="s">
        <v>1572</v>
      </c>
      <c r="K1382" s="87" t="s">
        <v>1564</v>
      </c>
      <c r="L1382" s="87" t="s">
        <v>1573</v>
      </c>
      <c r="M1382" s="83" t="str">
        <f t="shared" si="13"/>
        <v>MESSAGE - FUNCTIONAL ERROR. Error type</v>
      </c>
      <c r="N1382" s="68"/>
      <c r="O1382" s="92"/>
      <c r="P1382" s="68" t="s">
        <v>33</v>
      </c>
      <c r="Q1382" s="92" t="s">
        <v>33</v>
      </c>
      <c r="R1382" s="68" t="s">
        <v>526</v>
      </c>
      <c r="S1382" s="92" t="s">
        <v>526</v>
      </c>
      <c r="T1382" s="68" t="s">
        <v>1574</v>
      </c>
      <c r="U1382" s="92" t="s">
        <v>1575</v>
      </c>
      <c r="V1382" s="68"/>
      <c r="W1382" s="92"/>
      <c r="X1382" s="17"/>
      <c r="Y1382" s="17"/>
      <c r="Z1382" s="17"/>
      <c r="AA1382" s="17"/>
    </row>
    <row r="1383" spans="1:27" ht="60" customHeight="1" x14ac:dyDescent="0.2">
      <c r="A1383" s="4" t="s">
        <v>1502</v>
      </c>
      <c r="B1383" s="41" t="s">
        <v>3091</v>
      </c>
      <c r="C1383" s="79" t="s">
        <v>1504</v>
      </c>
      <c r="D1383" s="80" t="s">
        <v>1504</v>
      </c>
      <c r="E1383" s="15">
        <v>1</v>
      </c>
      <c r="F1383" s="78"/>
      <c r="G1383" s="126" t="s">
        <v>1562</v>
      </c>
      <c r="H1383" s="73" t="s">
        <v>1577</v>
      </c>
      <c r="I1383" s="73" t="s">
        <v>3105</v>
      </c>
      <c r="J1383" s="73" t="s">
        <v>1579</v>
      </c>
      <c r="K1383" s="87" t="s">
        <v>1564</v>
      </c>
      <c r="L1383" s="87" t="s">
        <v>1577</v>
      </c>
      <c r="M1383" s="83" t="str">
        <f t="shared" si="13"/>
        <v>MESSAGE - FUNCTIONAL ERROR. Error pointer</v>
      </c>
      <c r="N1383" s="68"/>
      <c r="O1383" s="92"/>
      <c r="P1383" s="68" t="s">
        <v>33</v>
      </c>
      <c r="Q1383" s="92" t="s">
        <v>33</v>
      </c>
      <c r="R1383" s="68" t="s">
        <v>1580</v>
      </c>
      <c r="S1383" s="92" t="s">
        <v>1580</v>
      </c>
      <c r="T1383" s="68"/>
      <c r="U1383" s="92"/>
      <c r="V1383" s="68"/>
      <c r="W1383" s="92"/>
      <c r="X1383" s="17"/>
      <c r="Y1383" s="17"/>
      <c r="Z1383" s="17"/>
      <c r="AA1383" s="17"/>
    </row>
    <row r="1384" spans="1:27" ht="60" customHeight="1" x14ac:dyDescent="0.2">
      <c r="A1384" s="4" t="s">
        <v>1502</v>
      </c>
      <c r="B1384" s="41" t="s">
        <v>3091</v>
      </c>
      <c r="C1384" s="79" t="s">
        <v>1504</v>
      </c>
      <c r="D1384" s="80" t="s">
        <v>1504</v>
      </c>
      <c r="E1384" s="15">
        <v>1</v>
      </c>
      <c r="F1384" s="78"/>
      <c r="G1384" s="126" t="s">
        <v>1562</v>
      </c>
      <c r="H1384" s="73" t="s">
        <v>1582</v>
      </c>
      <c r="I1384" s="73" t="s">
        <v>3106</v>
      </c>
      <c r="J1384" s="73" t="s">
        <v>1584</v>
      </c>
      <c r="K1384" s="87" t="s">
        <v>1564</v>
      </c>
      <c r="L1384" s="87" t="s">
        <v>1582</v>
      </c>
      <c r="M1384" s="83" t="str">
        <f t="shared" si="13"/>
        <v>MESSAGE - FUNCTIONAL ERROR. Error reason</v>
      </c>
      <c r="N1384" s="68"/>
      <c r="O1384" s="92"/>
      <c r="P1384" s="68" t="s">
        <v>103</v>
      </c>
      <c r="Q1384" s="92" t="s">
        <v>103</v>
      </c>
      <c r="R1384" s="68" t="s">
        <v>1585</v>
      </c>
      <c r="S1384" s="92" t="s">
        <v>1019</v>
      </c>
      <c r="T1384" s="68"/>
      <c r="U1384" s="92"/>
      <c r="V1384" s="68"/>
      <c r="W1384" s="92"/>
      <c r="X1384" s="17"/>
      <c r="Y1384" s="17"/>
      <c r="Z1384" s="17"/>
      <c r="AA1384" s="17"/>
    </row>
    <row r="1385" spans="1:27" ht="60" customHeight="1" x14ac:dyDescent="0.2">
      <c r="A1385" s="4" t="s">
        <v>1502</v>
      </c>
      <c r="B1385" s="41" t="s">
        <v>3091</v>
      </c>
      <c r="C1385" s="79" t="s">
        <v>1504</v>
      </c>
      <c r="D1385" s="80" t="s">
        <v>1504</v>
      </c>
      <c r="E1385" s="15">
        <v>1</v>
      </c>
      <c r="F1385" s="78"/>
      <c r="G1385" s="126" t="s">
        <v>1562</v>
      </c>
      <c r="H1385" s="73" t="s">
        <v>1587</v>
      </c>
      <c r="I1385" s="73" t="s">
        <v>3107</v>
      </c>
      <c r="J1385" s="73" t="s">
        <v>1589</v>
      </c>
      <c r="K1385" s="87" t="s">
        <v>1564</v>
      </c>
      <c r="L1385" s="87" t="s">
        <v>1587</v>
      </c>
      <c r="M1385" s="83" t="str">
        <f t="shared" si="13"/>
        <v>MESSAGE - FUNCTIONAL ERROR. Original attribute value</v>
      </c>
      <c r="N1385" s="68"/>
      <c r="O1385" s="92"/>
      <c r="P1385" s="68" t="s">
        <v>103</v>
      </c>
      <c r="Q1385" s="92" t="s">
        <v>103</v>
      </c>
      <c r="R1385" s="68" t="s">
        <v>305</v>
      </c>
      <c r="S1385" s="92" t="s">
        <v>1590</v>
      </c>
      <c r="T1385" s="68"/>
      <c r="U1385" s="92"/>
      <c r="V1385" s="68"/>
      <c r="W1385" s="92"/>
      <c r="X1385" s="17"/>
      <c r="Y1385" s="17"/>
      <c r="Z1385" s="17"/>
      <c r="AA1385" s="17"/>
    </row>
  </sheetData>
  <autoFilter ref="A2:AA1385" xr:uid="{00000000-0009-0000-0000-000000000000}"/>
  <mergeCells count="6">
    <mergeCell ref="V1:W1"/>
    <mergeCell ref="C1:D1"/>
    <mergeCell ref="N1:O1"/>
    <mergeCell ref="P1:Q1"/>
    <mergeCell ref="R1:S1"/>
    <mergeCell ref="T1:U1"/>
  </mergeCells>
  <conditionalFormatting sqref="C225:D228 C915:C916 C1126:D1165 C492:D505 C903:D912 C1167:D1176 C276:D278 C646:D677 F9:F224 C46:D74 C318:D423 C430:D442 C535:D597 C679:D793 C800:D901 C919:D1045 C1051:D1113 C1115:D1115 D1119:D1123 C1119:C1124">
    <cfRule type="cellIs" dxfId="1717" priority="533" operator="equal">
      <formula>"No Pass"</formula>
    </cfRule>
    <cfRule type="cellIs" dxfId="1716" priority="534" operator="equal">
      <formula>"Pass"</formula>
    </cfRule>
  </conditionalFormatting>
  <conditionalFormatting sqref="C491:D491 D598:D610 D507:D509 D511 D513:D520 D522:D526 D612:D626">
    <cfRule type="cellIs" dxfId="1715" priority="531" operator="equal">
      <formula>"No Pass"</formula>
    </cfRule>
    <cfRule type="cellIs" dxfId="1714" priority="532" operator="equal">
      <formula>"Pass"</formula>
    </cfRule>
  </conditionalFormatting>
  <conditionalFormatting sqref="G600">
    <cfRule type="cellIs" dxfId="1713" priority="529" operator="equal">
      <formula>"No Pass"</formula>
    </cfRule>
    <cfRule type="cellIs" dxfId="1712" priority="530" operator="equal">
      <formula>"Pass"</formula>
    </cfRule>
  </conditionalFormatting>
  <conditionalFormatting sqref="G632">
    <cfRule type="cellIs" dxfId="1711" priority="527" operator="equal">
      <formula>"No Pass"</formula>
    </cfRule>
    <cfRule type="cellIs" dxfId="1710" priority="528" operator="equal">
      <formula>"Pass"</formula>
    </cfRule>
  </conditionalFormatting>
  <conditionalFormatting sqref="C534:D534">
    <cfRule type="cellIs" dxfId="1709" priority="523" operator="equal">
      <formula>"No Pass"</formula>
    </cfRule>
    <cfRule type="cellIs" dxfId="1708" priority="524" operator="equal">
      <formula>"Pass"</formula>
    </cfRule>
  </conditionalFormatting>
  <conditionalFormatting sqref="C628:D629 C632:D632 C636:D645">
    <cfRule type="cellIs" dxfId="1707" priority="525" operator="equal">
      <formula>"No Pass"</formula>
    </cfRule>
    <cfRule type="cellIs" dxfId="1706" priority="526" operator="equal">
      <formula>"Pass"</formula>
    </cfRule>
  </conditionalFormatting>
  <conditionalFormatting sqref="C598:C610 C507:C509 C511 C513:C520 C522:C526 C612:C627">
    <cfRule type="cellIs" dxfId="1705" priority="519" operator="equal">
      <formula>"No Pass"</formula>
    </cfRule>
    <cfRule type="cellIs" dxfId="1704" priority="520" operator="equal">
      <formula>"Pass"</formula>
    </cfRule>
  </conditionalFormatting>
  <conditionalFormatting sqref="D1124">
    <cfRule type="cellIs" dxfId="1703" priority="517" operator="equal">
      <formula>"No Pass"</formula>
    </cfRule>
    <cfRule type="cellIs" dxfId="1702" priority="518" operator="equal">
      <formula>"Pass"</formula>
    </cfRule>
  </conditionalFormatting>
  <conditionalFormatting sqref="C4:D4">
    <cfRule type="cellIs" dxfId="1701" priority="503" operator="equal">
      <formula>"No Pass"</formula>
    </cfRule>
    <cfRule type="cellIs" dxfId="1700" priority="504" operator="equal">
      <formula>"Pass"</formula>
    </cfRule>
  </conditionalFormatting>
  <conditionalFormatting sqref="C6:D6">
    <cfRule type="cellIs" dxfId="1699" priority="501" operator="equal">
      <formula>"No Pass"</formula>
    </cfRule>
    <cfRule type="cellIs" dxfId="1698" priority="502" operator="equal">
      <formula>"Pass"</formula>
    </cfRule>
  </conditionalFormatting>
  <conditionalFormatting sqref="C9:D9">
    <cfRule type="cellIs" dxfId="1697" priority="499" operator="equal">
      <formula>"No Pass"</formula>
    </cfRule>
    <cfRule type="cellIs" dxfId="1696" priority="500" operator="equal">
      <formula>"Pass"</formula>
    </cfRule>
  </conditionalFormatting>
  <conditionalFormatting sqref="C10:D10">
    <cfRule type="cellIs" dxfId="1695" priority="497" operator="equal">
      <formula>"No Pass"</formula>
    </cfRule>
    <cfRule type="cellIs" dxfId="1694" priority="498" operator="equal">
      <formula>"Pass"</formula>
    </cfRule>
  </conditionalFormatting>
  <conditionalFormatting sqref="C11:D11">
    <cfRule type="cellIs" dxfId="1693" priority="495" operator="equal">
      <formula>"No Pass"</formula>
    </cfRule>
    <cfRule type="cellIs" dxfId="1692" priority="496" operator="equal">
      <formula>"Pass"</formula>
    </cfRule>
  </conditionalFormatting>
  <conditionalFormatting sqref="C13:D13">
    <cfRule type="cellIs" dxfId="1691" priority="493" operator="equal">
      <formula>"No Pass"</formula>
    </cfRule>
    <cfRule type="cellIs" dxfId="1690" priority="494" operator="equal">
      <formula>"Pass"</formula>
    </cfRule>
  </conditionalFormatting>
  <conditionalFormatting sqref="C14:D14">
    <cfRule type="cellIs" dxfId="1689" priority="491" operator="equal">
      <formula>"No Pass"</formula>
    </cfRule>
    <cfRule type="cellIs" dxfId="1688" priority="492" operator="equal">
      <formula>"Pass"</formula>
    </cfRule>
  </conditionalFormatting>
  <conditionalFormatting sqref="C15:D15">
    <cfRule type="cellIs" dxfId="1687" priority="489" operator="equal">
      <formula>"No Pass"</formula>
    </cfRule>
    <cfRule type="cellIs" dxfId="1686" priority="490" operator="equal">
      <formula>"Pass"</formula>
    </cfRule>
  </conditionalFormatting>
  <conditionalFormatting sqref="C16:D16">
    <cfRule type="cellIs" dxfId="1685" priority="487" operator="equal">
      <formula>"No Pass"</formula>
    </cfRule>
    <cfRule type="cellIs" dxfId="1684" priority="488" operator="equal">
      <formula>"Pass"</formula>
    </cfRule>
  </conditionalFormatting>
  <conditionalFormatting sqref="C18:D19">
    <cfRule type="cellIs" dxfId="1683" priority="485" operator="equal">
      <formula>"No Pass"</formula>
    </cfRule>
    <cfRule type="cellIs" dxfId="1682" priority="486" operator="equal">
      <formula>"Pass"</formula>
    </cfRule>
  </conditionalFormatting>
  <conditionalFormatting sqref="C20:D21">
    <cfRule type="cellIs" dxfId="1681" priority="483" operator="equal">
      <formula>"No Pass"</formula>
    </cfRule>
    <cfRule type="cellIs" dxfId="1680" priority="484" operator="equal">
      <formula>"Pass"</formula>
    </cfRule>
  </conditionalFormatting>
  <conditionalFormatting sqref="C22:D24">
    <cfRule type="cellIs" dxfId="1679" priority="481" operator="equal">
      <formula>"No Pass"</formula>
    </cfRule>
    <cfRule type="cellIs" dxfId="1678" priority="482" operator="equal">
      <formula>"Pass"</formula>
    </cfRule>
  </conditionalFormatting>
  <conditionalFormatting sqref="C25:D25">
    <cfRule type="cellIs" dxfId="1677" priority="479" operator="equal">
      <formula>"No Pass"</formula>
    </cfRule>
    <cfRule type="cellIs" dxfId="1676" priority="480" operator="equal">
      <formula>"Pass"</formula>
    </cfRule>
  </conditionalFormatting>
  <conditionalFormatting sqref="C29:D32">
    <cfRule type="cellIs" dxfId="1675" priority="477" operator="equal">
      <formula>"No Pass"</formula>
    </cfRule>
    <cfRule type="cellIs" dxfId="1674" priority="478" operator="equal">
      <formula>"Pass"</formula>
    </cfRule>
  </conditionalFormatting>
  <conditionalFormatting sqref="C33:D33">
    <cfRule type="cellIs" dxfId="1673" priority="475" operator="equal">
      <formula>"No Pass"</formula>
    </cfRule>
    <cfRule type="cellIs" dxfId="1672" priority="476" operator="equal">
      <formula>"Pass"</formula>
    </cfRule>
  </conditionalFormatting>
  <conditionalFormatting sqref="C34:D37">
    <cfRule type="cellIs" dxfId="1671" priority="473" operator="equal">
      <formula>"No Pass"</formula>
    </cfRule>
    <cfRule type="cellIs" dxfId="1670" priority="474" operator="equal">
      <formula>"Pass"</formula>
    </cfRule>
  </conditionalFormatting>
  <conditionalFormatting sqref="C38:D40">
    <cfRule type="cellIs" dxfId="1669" priority="471" operator="equal">
      <formula>"No Pass"</formula>
    </cfRule>
    <cfRule type="cellIs" dxfId="1668" priority="472" operator="equal">
      <formula>"Pass"</formula>
    </cfRule>
  </conditionalFormatting>
  <conditionalFormatting sqref="C217:D217 C212:D212 C208:D208 C203:D203 C197:D197 C173:D173 C165:D165 C154:D154 C150:D150 C130:D130 C124:D124 C119:D119 C114:D114 C110:D110 C94:D94 C89:D89 C86:D86 C83:D83 C79:D79 C75:D75 C44:D44 C27:D27">
    <cfRule type="cellIs" dxfId="1667" priority="469" operator="equal">
      <formula>"No Pass"</formula>
    </cfRule>
    <cfRule type="cellIs" dxfId="1666" priority="470" operator="equal">
      <formula>"Pass"</formula>
    </cfRule>
  </conditionalFormatting>
  <conditionalFormatting sqref="C45:D45">
    <cfRule type="cellIs" dxfId="1665" priority="467" operator="equal">
      <formula>"No Pass"</formula>
    </cfRule>
    <cfRule type="cellIs" dxfId="1664" priority="468" operator="equal">
      <formula>"Pass"</formula>
    </cfRule>
  </conditionalFormatting>
  <conditionalFormatting sqref="C76:D77">
    <cfRule type="cellIs" dxfId="1663" priority="465" operator="equal">
      <formula>"No Pass"</formula>
    </cfRule>
    <cfRule type="cellIs" dxfId="1662" priority="466" operator="equal">
      <formula>"Pass"</formula>
    </cfRule>
  </conditionalFormatting>
  <conditionalFormatting sqref="C149:D149">
    <cfRule type="cellIs" dxfId="1661" priority="463" operator="equal">
      <formula>"No Pass"</formula>
    </cfRule>
    <cfRule type="cellIs" dxfId="1660" priority="464" operator="equal">
      <formula>"Pass"</formula>
    </cfRule>
  </conditionalFormatting>
  <conditionalFormatting sqref="C151:D152">
    <cfRule type="cellIs" dxfId="1659" priority="461" operator="equal">
      <formula>"No Pass"</formula>
    </cfRule>
    <cfRule type="cellIs" dxfId="1658" priority="462" operator="equal">
      <formula>"Pass"</formula>
    </cfRule>
  </conditionalFormatting>
  <conditionalFormatting sqref="C186:D189">
    <cfRule type="cellIs" dxfId="1657" priority="459" operator="equal">
      <formula>"No Pass"</formula>
    </cfRule>
    <cfRule type="cellIs" dxfId="1656" priority="460" operator="equal">
      <formula>"Pass"</formula>
    </cfRule>
  </conditionalFormatting>
  <conditionalFormatting sqref="C80:D81">
    <cfRule type="cellIs" dxfId="1655" priority="457" operator="equal">
      <formula>"No Pass"</formula>
    </cfRule>
    <cfRule type="cellIs" dxfId="1654" priority="458" operator="equal">
      <formula>"Pass"</formula>
    </cfRule>
  </conditionalFormatting>
  <conditionalFormatting sqref="C82:D82">
    <cfRule type="cellIs" dxfId="1653" priority="455" operator="equal">
      <formula>"No Pass"</formula>
    </cfRule>
    <cfRule type="cellIs" dxfId="1652" priority="456" operator="equal">
      <formula>"Pass"</formula>
    </cfRule>
  </conditionalFormatting>
  <conditionalFormatting sqref="C84:D84">
    <cfRule type="cellIs" dxfId="1651" priority="453" operator="equal">
      <formula>"No Pass"</formula>
    </cfRule>
    <cfRule type="cellIs" dxfId="1650" priority="454" operator="equal">
      <formula>"Pass"</formula>
    </cfRule>
  </conditionalFormatting>
  <conditionalFormatting sqref="C88:D88">
    <cfRule type="cellIs" dxfId="1649" priority="451" operator="equal">
      <formula>"No Pass"</formula>
    </cfRule>
    <cfRule type="cellIs" dxfId="1648" priority="452" operator="equal">
      <formula>"Pass"</formula>
    </cfRule>
  </conditionalFormatting>
  <conditionalFormatting sqref="C90:D92">
    <cfRule type="cellIs" dxfId="1647" priority="449" operator="equal">
      <formula>"No Pass"</formula>
    </cfRule>
    <cfRule type="cellIs" dxfId="1646" priority="450" operator="equal">
      <formula>"Pass"</formula>
    </cfRule>
  </conditionalFormatting>
  <conditionalFormatting sqref="C153:D153">
    <cfRule type="cellIs" dxfId="1645" priority="447" operator="equal">
      <formula>"No Pass"</formula>
    </cfRule>
    <cfRule type="cellIs" dxfId="1644" priority="448" operator="equal">
      <formula>"Pass"</formula>
    </cfRule>
  </conditionalFormatting>
  <conditionalFormatting sqref="C155:D157">
    <cfRule type="cellIs" dxfId="1643" priority="445" operator="equal">
      <formula>"No Pass"</formula>
    </cfRule>
    <cfRule type="cellIs" dxfId="1642" priority="446" operator="equal">
      <formula>"Pass"</formula>
    </cfRule>
  </conditionalFormatting>
  <conditionalFormatting sqref="C93:D93">
    <cfRule type="cellIs" dxfId="1641" priority="443" operator="equal">
      <formula>"No Pass"</formula>
    </cfRule>
    <cfRule type="cellIs" dxfId="1640" priority="444" operator="equal">
      <formula>"Pass"</formula>
    </cfRule>
  </conditionalFormatting>
  <conditionalFormatting sqref="C95:D95">
    <cfRule type="cellIs" dxfId="1639" priority="441" operator="equal">
      <formula>"No Pass"</formula>
    </cfRule>
    <cfRule type="cellIs" dxfId="1638" priority="442" operator="equal">
      <formula>"Pass"</formula>
    </cfRule>
  </conditionalFormatting>
  <conditionalFormatting sqref="D627">
    <cfRule type="cellIs" dxfId="1637" priority="515" operator="equal">
      <formula>"No Pass"</formula>
    </cfRule>
    <cfRule type="cellIs" dxfId="1636" priority="516" operator="equal">
      <formula>"Pass"</formula>
    </cfRule>
  </conditionalFormatting>
  <conditionalFormatting sqref="D915:D916">
    <cfRule type="cellIs" dxfId="1635" priority="513" operator="equal">
      <formula>"No Pass"</formula>
    </cfRule>
    <cfRule type="cellIs" dxfId="1634" priority="514" operator="equal">
      <formula>"Pass"</formula>
    </cfRule>
  </conditionalFormatting>
  <conditionalFormatting sqref="C104:D104">
    <cfRule type="cellIs" dxfId="1633" priority="439" operator="equal">
      <formula>"No Pass"</formula>
    </cfRule>
    <cfRule type="cellIs" dxfId="1632" priority="440" operator="equal">
      <formula>"Pass"</formula>
    </cfRule>
  </conditionalFormatting>
  <conditionalFormatting sqref="C105:D106">
    <cfRule type="cellIs" dxfId="1631" priority="437" operator="equal">
      <formula>"No Pass"</formula>
    </cfRule>
    <cfRule type="cellIs" dxfId="1630" priority="438" operator="equal">
      <formula>"Pass"</formula>
    </cfRule>
  </conditionalFormatting>
  <conditionalFormatting sqref="C108:D108">
    <cfRule type="cellIs" dxfId="1629" priority="435" operator="equal">
      <formula>"No Pass"</formula>
    </cfRule>
    <cfRule type="cellIs" dxfId="1628" priority="436" operator="equal">
      <formula>"Pass"</formula>
    </cfRule>
  </conditionalFormatting>
  <conditionalFormatting sqref="F3:F4">
    <cfRule type="cellIs" dxfId="1627" priority="509" operator="equal">
      <formula>"No Pass"</formula>
    </cfRule>
    <cfRule type="cellIs" dxfId="1626" priority="510" operator="equal">
      <formula>"Pass"</formula>
    </cfRule>
  </conditionalFormatting>
  <conditionalFormatting sqref="C3:D3">
    <cfRule type="cellIs" dxfId="1625" priority="507" operator="equal">
      <formula>"No Pass"</formula>
    </cfRule>
    <cfRule type="cellIs" dxfId="1624" priority="508" operator="equal">
      <formula>"Pass"</formula>
    </cfRule>
  </conditionalFormatting>
  <conditionalFormatting sqref="C12:D12 C17:D17 C26:D26 C43:D43 C28:D28 C78:D78 C85:D85 C87:D87 C96:D103 C107:D107 C131:D131 C214:D215 C133:D140 C127:D129 C221:D224 C168:D172 D213">
    <cfRule type="cellIs" dxfId="1623" priority="505" operator="equal">
      <formula>"No Pass"</formula>
    </cfRule>
    <cfRule type="cellIs" dxfId="1622" priority="506" operator="equal">
      <formula>"Pass"</formula>
    </cfRule>
  </conditionalFormatting>
  <conditionalFormatting sqref="C111:D111">
    <cfRule type="cellIs" dxfId="1621" priority="433" operator="equal">
      <formula>"No Pass"</formula>
    </cfRule>
    <cfRule type="cellIs" dxfId="1620" priority="434" operator="equal">
      <formula>"Pass"</formula>
    </cfRule>
  </conditionalFormatting>
  <conditionalFormatting sqref="C112:D112">
    <cfRule type="cellIs" dxfId="1619" priority="431" operator="equal">
      <formula>"No Pass"</formula>
    </cfRule>
    <cfRule type="cellIs" dxfId="1618" priority="432" operator="equal">
      <formula>"Pass"</formula>
    </cfRule>
  </conditionalFormatting>
  <conditionalFormatting sqref="C207:D207">
    <cfRule type="cellIs" dxfId="1617" priority="427" operator="equal">
      <formula>"No Pass"</formula>
    </cfRule>
    <cfRule type="cellIs" dxfId="1616" priority="428" operator="equal">
      <formula>"Pass"</formula>
    </cfRule>
  </conditionalFormatting>
  <conditionalFormatting sqref="C109:D109">
    <cfRule type="cellIs" dxfId="1615" priority="429" operator="equal">
      <formula>"No Pass"</formula>
    </cfRule>
    <cfRule type="cellIs" dxfId="1614" priority="430" operator="equal">
      <formula>"Pass"</formula>
    </cfRule>
  </conditionalFormatting>
  <conditionalFormatting sqref="C209:D209">
    <cfRule type="cellIs" dxfId="1613" priority="425" operator="equal">
      <formula>"No Pass"</formula>
    </cfRule>
    <cfRule type="cellIs" dxfId="1612" priority="426" operator="equal">
      <formula>"Pass"</formula>
    </cfRule>
  </conditionalFormatting>
  <conditionalFormatting sqref="C210:D210">
    <cfRule type="cellIs" dxfId="1611" priority="423" operator="equal">
      <formula>"No Pass"</formula>
    </cfRule>
    <cfRule type="cellIs" dxfId="1610" priority="424" operator="equal">
      <formula>"Pass"</formula>
    </cfRule>
  </conditionalFormatting>
  <conditionalFormatting sqref="C113:D113">
    <cfRule type="cellIs" dxfId="1609" priority="421" operator="equal">
      <formula>"No Pass"</formula>
    </cfRule>
    <cfRule type="cellIs" dxfId="1608" priority="422" operator="equal">
      <formula>"Pass"</formula>
    </cfRule>
  </conditionalFormatting>
  <conditionalFormatting sqref="C115:D115">
    <cfRule type="cellIs" dxfId="1607" priority="419" operator="equal">
      <formula>"No Pass"</formula>
    </cfRule>
    <cfRule type="cellIs" dxfId="1606" priority="420" operator="equal">
      <formula>"Pass"</formula>
    </cfRule>
  </conditionalFormatting>
  <conditionalFormatting sqref="C116:D116">
    <cfRule type="cellIs" dxfId="1605" priority="417" operator="equal">
      <formula>"No Pass"</formula>
    </cfRule>
    <cfRule type="cellIs" dxfId="1604" priority="418" operator="equal">
      <formula>"Pass"</formula>
    </cfRule>
  </conditionalFormatting>
  <conditionalFormatting sqref="C117:D117">
    <cfRule type="cellIs" dxfId="1603" priority="415" operator="equal">
      <formula>"No Pass"</formula>
    </cfRule>
    <cfRule type="cellIs" dxfId="1602" priority="416" operator="equal">
      <formula>"Pass"</formula>
    </cfRule>
  </conditionalFormatting>
  <conditionalFormatting sqref="C211:D211">
    <cfRule type="cellIs" dxfId="1601" priority="413" operator="equal">
      <formula>"No Pass"</formula>
    </cfRule>
    <cfRule type="cellIs" dxfId="1600" priority="414" operator="equal">
      <formula>"Pass"</formula>
    </cfRule>
  </conditionalFormatting>
  <conditionalFormatting sqref="C118:D118">
    <cfRule type="cellIs" dxfId="1599" priority="411" operator="equal">
      <formula>"No Pass"</formula>
    </cfRule>
    <cfRule type="cellIs" dxfId="1598" priority="412" operator="equal">
      <formula>"Pass"</formula>
    </cfRule>
  </conditionalFormatting>
  <conditionalFormatting sqref="C120:D120">
    <cfRule type="cellIs" dxfId="1597" priority="409" operator="equal">
      <formula>"No Pass"</formula>
    </cfRule>
    <cfRule type="cellIs" dxfId="1596" priority="410" operator="equal">
      <formula>"Pass"</formula>
    </cfRule>
  </conditionalFormatting>
  <conditionalFormatting sqref="C122:D122">
    <cfRule type="cellIs" dxfId="1595" priority="407" operator="equal">
      <formula>"No Pass"</formula>
    </cfRule>
    <cfRule type="cellIs" dxfId="1594" priority="408" operator="equal">
      <formula>"Pass"</formula>
    </cfRule>
  </conditionalFormatting>
  <conditionalFormatting sqref="C121:D121">
    <cfRule type="cellIs" dxfId="1593" priority="405" operator="equal">
      <formula>"No Pass"</formula>
    </cfRule>
    <cfRule type="cellIs" dxfId="1592" priority="406" operator="equal">
      <formula>"Pass"</formula>
    </cfRule>
  </conditionalFormatting>
  <conditionalFormatting sqref="C216:D216">
    <cfRule type="cellIs" dxfId="1591" priority="403" operator="equal">
      <formula>"No Pass"</formula>
    </cfRule>
    <cfRule type="cellIs" dxfId="1590" priority="404" operator="equal">
      <formula>"Pass"</formula>
    </cfRule>
  </conditionalFormatting>
  <conditionalFormatting sqref="C218:D218">
    <cfRule type="cellIs" dxfId="1589" priority="401" operator="equal">
      <formula>"No Pass"</formula>
    </cfRule>
    <cfRule type="cellIs" dxfId="1588" priority="402" operator="equal">
      <formula>"Pass"</formula>
    </cfRule>
  </conditionalFormatting>
  <conditionalFormatting sqref="C219:D219">
    <cfRule type="cellIs" dxfId="1587" priority="399" operator="equal">
      <formula>"No Pass"</formula>
    </cfRule>
    <cfRule type="cellIs" dxfId="1586" priority="400" operator="equal">
      <formula>"Pass"</formula>
    </cfRule>
  </conditionalFormatting>
  <conditionalFormatting sqref="C220:D220">
    <cfRule type="cellIs" dxfId="1585" priority="397" operator="equal">
      <formula>"No Pass"</formula>
    </cfRule>
    <cfRule type="cellIs" dxfId="1584" priority="398" operator="equal">
      <formula>"Pass"</formula>
    </cfRule>
  </conditionalFormatting>
  <conditionalFormatting sqref="C123:D123">
    <cfRule type="cellIs" dxfId="1583" priority="395" operator="equal">
      <formula>"No Pass"</formula>
    </cfRule>
    <cfRule type="cellIs" dxfId="1582" priority="396" operator="equal">
      <formula>"Pass"</formula>
    </cfRule>
  </conditionalFormatting>
  <conditionalFormatting sqref="C125:D126">
    <cfRule type="cellIs" dxfId="1581" priority="393" operator="equal">
      <formula>"No Pass"</formula>
    </cfRule>
    <cfRule type="cellIs" dxfId="1580" priority="394" operator="equal">
      <formula>"Pass"</formula>
    </cfRule>
  </conditionalFormatting>
  <conditionalFormatting sqref="C164:D164">
    <cfRule type="cellIs" dxfId="1579" priority="391" operator="equal">
      <formula>"No Pass"</formula>
    </cfRule>
    <cfRule type="cellIs" dxfId="1578" priority="392" operator="equal">
      <formula>"Pass"</formula>
    </cfRule>
  </conditionalFormatting>
  <conditionalFormatting sqref="C166:D167">
    <cfRule type="cellIs" dxfId="1577" priority="389" operator="equal">
      <formula>"No Pass"</formula>
    </cfRule>
    <cfRule type="cellIs" dxfId="1576" priority="390" operator="equal">
      <formula>"Pass"</formula>
    </cfRule>
  </conditionalFormatting>
  <conditionalFormatting sqref="C141:D143">
    <cfRule type="cellIs" dxfId="1575" priority="387" operator="equal">
      <formula>"No Pass"</formula>
    </cfRule>
    <cfRule type="cellIs" dxfId="1574" priority="388" operator="equal">
      <formula>"Pass"</formula>
    </cfRule>
  </conditionalFormatting>
  <conditionalFormatting sqref="C132:D132">
    <cfRule type="cellIs" dxfId="1573" priority="385" operator="equal">
      <formula>"No Pass"</formula>
    </cfRule>
    <cfRule type="cellIs" dxfId="1572" priority="386" operator="equal">
      <formula>"Pass"</formula>
    </cfRule>
  </conditionalFormatting>
  <conditionalFormatting sqref="C144:D148">
    <cfRule type="cellIs" dxfId="1571" priority="383" operator="equal">
      <formula>"No Pass"</formula>
    </cfRule>
    <cfRule type="cellIs" dxfId="1570" priority="384" operator="equal">
      <formula>"Pass"</formula>
    </cfRule>
  </conditionalFormatting>
  <conditionalFormatting sqref="C174:D174">
    <cfRule type="cellIs" dxfId="1569" priority="381" operator="equal">
      <formula>"No Pass"</formula>
    </cfRule>
    <cfRule type="cellIs" dxfId="1568" priority="382" operator="equal">
      <formula>"Pass"</formula>
    </cfRule>
  </conditionalFormatting>
  <conditionalFormatting sqref="C175:D175">
    <cfRule type="cellIs" dxfId="1567" priority="379" operator="equal">
      <formula>"No Pass"</formula>
    </cfRule>
    <cfRule type="cellIs" dxfId="1566" priority="380" operator="equal">
      <formula>"Pass"</formula>
    </cfRule>
  </conditionalFormatting>
  <conditionalFormatting sqref="C176">
    <cfRule type="cellIs" dxfId="1565" priority="377" operator="equal">
      <formula>"No Pass"</formula>
    </cfRule>
    <cfRule type="cellIs" dxfId="1564" priority="378" operator="equal">
      <formula>"Pass"</formula>
    </cfRule>
  </conditionalFormatting>
  <conditionalFormatting sqref="D176">
    <cfRule type="cellIs" dxfId="1563" priority="375" operator="equal">
      <formula>"No Pass"</formula>
    </cfRule>
    <cfRule type="cellIs" dxfId="1562" priority="376" operator="equal">
      <formula>"Pass"</formula>
    </cfRule>
  </conditionalFormatting>
  <conditionalFormatting sqref="C177">
    <cfRule type="cellIs" dxfId="1561" priority="373" operator="equal">
      <formula>"No Pass"</formula>
    </cfRule>
    <cfRule type="cellIs" dxfId="1560" priority="374" operator="equal">
      <formula>"Pass"</formula>
    </cfRule>
  </conditionalFormatting>
  <conditionalFormatting sqref="D177">
    <cfRule type="cellIs" dxfId="1559" priority="371" operator="equal">
      <formula>"No Pass"</formula>
    </cfRule>
    <cfRule type="cellIs" dxfId="1558" priority="372" operator="equal">
      <formula>"Pass"</formula>
    </cfRule>
  </conditionalFormatting>
  <conditionalFormatting sqref="C178:C185">
    <cfRule type="cellIs" dxfId="1557" priority="369" operator="equal">
      <formula>"No Pass"</formula>
    </cfRule>
    <cfRule type="cellIs" dxfId="1556" priority="370" operator="equal">
      <formula>"Pass"</formula>
    </cfRule>
  </conditionalFormatting>
  <conditionalFormatting sqref="D178:D185">
    <cfRule type="cellIs" dxfId="1555" priority="367" operator="equal">
      <formula>"No Pass"</formula>
    </cfRule>
    <cfRule type="cellIs" dxfId="1554" priority="368" operator="equal">
      <formula>"Pass"</formula>
    </cfRule>
  </conditionalFormatting>
  <conditionalFormatting sqref="C190:D190">
    <cfRule type="cellIs" dxfId="1553" priority="365" operator="equal">
      <formula>"No Pass"</formula>
    </cfRule>
    <cfRule type="cellIs" dxfId="1552" priority="366" operator="equal">
      <formula>"Pass"</formula>
    </cfRule>
  </conditionalFormatting>
  <conditionalFormatting sqref="C191:D191">
    <cfRule type="cellIs" dxfId="1551" priority="363" operator="equal">
      <formula>"No Pass"</formula>
    </cfRule>
    <cfRule type="cellIs" dxfId="1550" priority="364" operator="equal">
      <formula>"Pass"</formula>
    </cfRule>
  </conditionalFormatting>
  <conditionalFormatting sqref="C192:D192">
    <cfRule type="cellIs" dxfId="1549" priority="361" operator="equal">
      <formula>"No Pass"</formula>
    </cfRule>
    <cfRule type="cellIs" dxfId="1548" priority="362" operator="equal">
      <formula>"Pass"</formula>
    </cfRule>
  </conditionalFormatting>
  <conditionalFormatting sqref="C193:D193">
    <cfRule type="cellIs" dxfId="1547" priority="359" operator="equal">
      <formula>"No Pass"</formula>
    </cfRule>
    <cfRule type="cellIs" dxfId="1546" priority="360" operator="equal">
      <formula>"Pass"</formula>
    </cfRule>
  </conditionalFormatting>
  <conditionalFormatting sqref="C194:D195">
    <cfRule type="cellIs" dxfId="1545" priority="357" operator="equal">
      <formula>"No Pass"</formula>
    </cfRule>
    <cfRule type="cellIs" dxfId="1544" priority="358" operator="equal">
      <formula>"Pass"</formula>
    </cfRule>
  </conditionalFormatting>
  <conditionalFormatting sqref="C196:D196">
    <cfRule type="cellIs" dxfId="1543" priority="355" operator="equal">
      <formula>"No Pass"</formula>
    </cfRule>
    <cfRule type="cellIs" dxfId="1542" priority="356" operator="equal">
      <formula>"Pass"</formula>
    </cfRule>
  </conditionalFormatting>
  <conditionalFormatting sqref="C198:D198">
    <cfRule type="cellIs" dxfId="1541" priority="353" operator="equal">
      <formula>"No Pass"</formula>
    </cfRule>
    <cfRule type="cellIs" dxfId="1540" priority="354" operator="equal">
      <formula>"Pass"</formula>
    </cfRule>
  </conditionalFormatting>
  <conditionalFormatting sqref="C199:D199">
    <cfRule type="cellIs" dxfId="1539" priority="351" operator="equal">
      <formula>"No Pass"</formula>
    </cfRule>
    <cfRule type="cellIs" dxfId="1538" priority="352" operator="equal">
      <formula>"Pass"</formula>
    </cfRule>
  </conditionalFormatting>
  <conditionalFormatting sqref="C200:D201">
    <cfRule type="cellIs" dxfId="1537" priority="349" operator="equal">
      <formula>"No Pass"</formula>
    </cfRule>
    <cfRule type="cellIs" dxfId="1536" priority="350" operator="equal">
      <formula>"Pass"</formula>
    </cfRule>
  </conditionalFormatting>
  <conditionalFormatting sqref="C202:D202">
    <cfRule type="cellIs" dxfId="1535" priority="347" operator="equal">
      <formula>"No Pass"</formula>
    </cfRule>
    <cfRule type="cellIs" dxfId="1534" priority="348" operator="equal">
      <formula>"Pass"</formula>
    </cfRule>
  </conditionalFormatting>
  <conditionalFormatting sqref="C204:D204">
    <cfRule type="cellIs" dxfId="1533" priority="345" operator="equal">
      <formula>"No Pass"</formula>
    </cfRule>
    <cfRule type="cellIs" dxfId="1532" priority="346" operator="equal">
      <formula>"Pass"</formula>
    </cfRule>
  </conditionalFormatting>
  <conditionalFormatting sqref="C205:D206">
    <cfRule type="cellIs" dxfId="1531" priority="343" operator="equal">
      <formula>"No Pass"</formula>
    </cfRule>
    <cfRule type="cellIs" dxfId="1530" priority="344" operator="equal">
      <formula>"Pass"</formula>
    </cfRule>
  </conditionalFormatting>
  <conditionalFormatting sqref="C5:D5">
    <cfRule type="cellIs" dxfId="1529" priority="341" operator="equal">
      <formula>"No Pass"</formula>
    </cfRule>
    <cfRule type="cellIs" dxfId="1528" priority="342" operator="equal">
      <formula>"Pass"</formula>
    </cfRule>
  </conditionalFormatting>
  <conditionalFormatting sqref="F5:F6">
    <cfRule type="cellIs" dxfId="1527" priority="339" operator="equal">
      <formula>"No Pass"</formula>
    </cfRule>
    <cfRule type="cellIs" dxfId="1526" priority="340" operator="equal">
      <formula>"Pass"</formula>
    </cfRule>
  </conditionalFormatting>
  <conditionalFormatting sqref="C7:D8">
    <cfRule type="cellIs" dxfId="1525" priority="337" operator="equal">
      <formula>"No Pass"</formula>
    </cfRule>
    <cfRule type="cellIs" dxfId="1524" priority="338" operator="equal">
      <formula>"Pass"</formula>
    </cfRule>
  </conditionalFormatting>
  <conditionalFormatting sqref="F8">
    <cfRule type="cellIs" dxfId="1523" priority="335" operator="equal">
      <formula>"No Pass"</formula>
    </cfRule>
    <cfRule type="cellIs" dxfId="1522" priority="336" operator="equal">
      <formula>"Pass"</formula>
    </cfRule>
  </conditionalFormatting>
  <conditionalFormatting sqref="C41:D41">
    <cfRule type="cellIs" dxfId="1521" priority="333" operator="equal">
      <formula>"No Pass"</formula>
    </cfRule>
    <cfRule type="cellIs" dxfId="1520" priority="334" operator="equal">
      <formula>"Pass"</formula>
    </cfRule>
  </conditionalFormatting>
  <conditionalFormatting sqref="C213">
    <cfRule type="cellIs" dxfId="1519" priority="331" operator="equal">
      <formula>"No Pass"</formula>
    </cfRule>
    <cfRule type="cellIs" dxfId="1518" priority="332" operator="equal">
      <formula>"Pass"</formula>
    </cfRule>
  </conditionalFormatting>
  <conditionalFormatting sqref="H478:H479">
    <cfRule type="cellIs" dxfId="1517" priority="329" operator="equal">
      <formula>"No Pass"</formula>
    </cfRule>
    <cfRule type="cellIs" dxfId="1516" priority="330" operator="equal">
      <formula>"Pass"</formula>
    </cfRule>
  </conditionalFormatting>
  <conditionalFormatting sqref="C229:D229">
    <cfRule type="cellIs" dxfId="1515" priority="327" operator="equal">
      <formula>"No Pass"</formula>
    </cfRule>
    <cfRule type="cellIs" dxfId="1514" priority="328" operator="equal">
      <formula>"Pass"</formula>
    </cfRule>
  </conditionalFormatting>
  <conditionalFormatting sqref="C230:D230">
    <cfRule type="cellIs" dxfId="1513" priority="325" operator="equal">
      <formula>"No Pass"</formula>
    </cfRule>
    <cfRule type="cellIs" dxfId="1512" priority="326" operator="equal">
      <formula>"Pass"</formula>
    </cfRule>
  </conditionalFormatting>
  <conditionalFormatting sqref="C231:D232">
    <cfRule type="cellIs" dxfId="1511" priority="323" operator="equal">
      <formula>"No Pass"</formula>
    </cfRule>
    <cfRule type="cellIs" dxfId="1510" priority="324" operator="equal">
      <formula>"Pass"</formula>
    </cfRule>
  </conditionalFormatting>
  <conditionalFormatting sqref="C234:D239">
    <cfRule type="cellIs" dxfId="1509" priority="321" operator="equal">
      <formula>"No Pass"</formula>
    </cfRule>
    <cfRule type="cellIs" dxfId="1508" priority="322" operator="equal">
      <formula>"Pass"</formula>
    </cfRule>
  </conditionalFormatting>
  <conditionalFormatting sqref="C240:D240">
    <cfRule type="cellIs" dxfId="1507" priority="319" operator="equal">
      <formula>"No Pass"</formula>
    </cfRule>
    <cfRule type="cellIs" dxfId="1506" priority="320" operator="equal">
      <formula>"Pass"</formula>
    </cfRule>
  </conditionalFormatting>
  <conditionalFormatting sqref="C241:D241">
    <cfRule type="cellIs" dxfId="1505" priority="317" operator="equal">
      <formula>"No Pass"</formula>
    </cfRule>
    <cfRule type="cellIs" dxfId="1504" priority="318" operator="equal">
      <formula>"Pass"</formula>
    </cfRule>
  </conditionalFormatting>
  <conditionalFormatting sqref="C242:D242">
    <cfRule type="cellIs" dxfId="1503" priority="315" operator="equal">
      <formula>"No Pass"</formula>
    </cfRule>
    <cfRule type="cellIs" dxfId="1502" priority="316" operator="equal">
      <formula>"Pass"</formula>
    </cfRule>
  </conditionalFormatting>
  <conditionalFormatting sqref="C243:D243">
    <cfRule type="cellIs" dxfId="1501" priority="313" operator="equal">
      <formula>"No Pass"</formula>
    </cfRule>
    <cfRule type="cellIs" dxfId="1500" priority="314" operator="equal">
      <formula>"Pass"</formula>
    </cfRule>
  </conditionalFormatting>
  <conditionalFormatting sqref="C244:D244">
    <cfRule type="cellIs" dxfId="1499" priority="311" operator="equal">
      <formula>"No Pass"</formula>
    </cfRule>
    <cfRule type="cellIs" dxfId="1498" priority="312" operator="equal">
      <formula>"Pass"</formula>
    </cfRule>
  </conditionalFormatting>
  <conditionalFormatting sqref="C245:D245">
    <cfRule type="cellIs" dxfId="1497" priority="309" operator="equal">
      <formula>"No Pass"</formula>
    </cfRule>
    <cfRule type="cellIs" dxfId="1496" priority="310" operator="equal">
      <formula>"Pass"</formula>
    </cfRule>
  </conditionalFormatting>
  <conditionalFormatting sqref="C246:D247">
    <cfRule type="cellIs" dxfId="1495" priority="307" operator="equal">
      <formula>"No Pass"</formula>
    </cfRule>
    <cfRule type="cellIs" dxfId="1494" priority="308" operator="equal">
      <formula>"Pass"</formula>
    </cfRule>
  </conditionalFormatting>
  <conditionalFormatting sqref="C248:D251">
    <cfRule type="cellIs" dxfId="1493" priority="305" operator="equal">
      <formula>"No Pass"</formula>
    </cfRule>
    <cfRule type="cellIs" dxfId="1492" priority="306" operator="equal">
      <formula>"Pass"</formula>
    </cfRule>
  </conditionalFormatting>
  <conditionalFormatting sqref="C252:D254">
    <cfRule type="cellIs" dxfId="1491" priority="303" operator="equal">
      <formula>"No Pass"</formula>
    </cfRule>
    <cfRule type="cellIs" dxfId="1490" priority="304" operator="equal">
      <formula>"Pass"</formula>
    </cfRule>
  </conditionalFormatting>
  <conditionalFormatting sqref="C256:D258">
    <cfRule type="cellIs" dxfId="1489" priority="301" operator="equal">
      <formula>"No Pass"</formula>
    </cfRule>
    <cfRule type="cellIs" dxfId="1488" priority="302" operator="equal">
      <formula>"Pass"</formula>
    </cfRule>
  </conditionalFormatting>
  <conditionalFormatting sqref="C250:D250">
    <cfRule type="cellIs" dxfId="1487" priority="299" operator="equal">
      <formula>"No Pass"</formula>
    </cfRule>
    <cfRule type="cellIs" dxfId="1486" priority="300" operator="equal">
      <formula>"Pass"</formula>
    </cfRule>
  </conditionalFormatting>
  <conditionalFormatting sqref="C251:D251">
    <cfRule type="cellIs" dxfId="1485" priority="297" operator="equal">
      <formula>"No Pass"</formula>
    </cfRule>
    <cfRule type="cellIs" dxfId="1484" priority="298" operator="equal">
      <formula>"Pass"</formula>
    </cfRule>
  </conditionalFormatting>
  <conditionalFormatting sqref="C259:D267">
    <cfRule type="cellIs" dxfId="1483" priority="295" operator="equal">
      <formula>"No Pass"</formula>
    </cfRule>
    <cfRule type="cellIs" dxfId="1482" priority="296" operator="equal">
      <formula>"Pass"</formula>
    </cfRule>
  </conditionalFormatting>
  <conditionalFormatting sqref="C268:D270">
    <cfRule type="cellIs" dxfId="1481" priority="293" operator="equal">
      <formula>"No Pass"</formula>
    </cfRule>
    <cfRule type="cellIs" dxfId="1480" priority="294" operator="equal">
      <formula>"Pass"</formula>
    </cfRule>
  </conditionalFormatting>
  <conditionalFormatting sqref="C273:D273">
    <cfRule type="cellIs" dxfId="1479" priority="291" operator="equal">
      <formula>"No Pass"</formula>
    </cfRule>
    <cfRule type="cellIs" dxfId="1478" priority="292" operator="equal">
      <formula>"Pass"</formula>
    </cfRule>
  </conditionalFormatting>
  <conditionalFormatting sqref="C274:D274">
    <cfRule type="cellIs" dxfId="1477" priority="289" operator="equal">
      <formula>"No Pass"</formula>
    </cfRule>
    <cfRule type="cellIs" dxfId="1476" priority="290" operator="equal">
      <formula>"Pass"</formula>
    </cfRule>
  </conditionalFormatting>
  <conditionalFormatting sqref="C275:D275">
    <cfRule type="cellIs" dxfId="1475" priority="287" operator="equal">
      <formula>"No Pass"</formula>
    </cfRule>
    <cfRule type="cellIs" dxfId="1474" priority="288" operator="equal">
      <formula>"Pass"</formula>
    </cfRule>
  </conditionalFormatting>
  <conditionalFormatting sqref="C279:D279">
    <cfRule type="cellIs" dxfId="1473" priority="277" operator="equal">
      <formula>"No Pass"</formula>
    </cfRule>
    <cfRule type="cellIs" dxfId="1472" priority="278" operator="equal">
      <formula>"Pass"</formula>
    </cfRule>
  </conditionalFormatting>
  <conditionalFormatting sqref="C280:D280 C282:D282">
    <cfRule type="cellIs" dxfId="1471" priority="275" operator="equal">
      <formula>"No Pass"</formula>
    </cfRule>
    <cfRule type="cellIs" dxfId="1470" priority="276" operator="equal">
      <formula>"Pass"</formula>
    </cfRule>
  </conditionalFormatting>
  <conditionalFormatting sqref="C283:D283">
    <cfRule type="cellIs" dxfId="1469" priority="273" operator="equal">
      <formula>"No Pass"</formula>
    </cfRule>
    <cfRule type="cellIs" dxfId="1468" priority="274" operator="equal">
      <formula>"Pass"</formula>
    </cfRule>
  </conditionalFormatting>
  <conditionalFormatting sqref="C284:D284">
    <cfRule type="cellIs" dxfId="1467" priority="271" operator="equal">
      <formula>"No Pass"</formula>
    </cfRule>
    <cfRule type="cellIs" dxfId="1466" priority="272" operator="equal">
      <formula>"Pass"</formula>
    </cfRule>
  </conditionalFormatting>
  <conditionalFormatting sqref="C285:D287">
    <cfRule type="cellIs" dxfId="1465" priority="269" operator="equal">
      <formula>"No Pass"</formula>
    </cfRule>
    <cfRule type="cellIs" dxfId="1464" priority="270" operator="equal">
      <formula>"Pass"</formula>
    </cfRule>
  </conditionalFormatting>
  <conditionalFormatting sqref="C288:D289">
    <cfRule type="cellIs" dxfId="1463" priority="267" operator="equal">
      <formula>"No Pass"</formula>
    </cfRule>
    <cfRule type="cellIs" dxfId="1462" priority="268" operator="equal">
      <formula>"Pass"</formula>
    </cfRule>
  </conditionalFormatting>
  <conditionalFormatting sqref="C290:D290">
    <cfRule type="cellIs" dxfId="1461" priority="265" operator="equal">
      <formula>"No Pass"</formula>
    </cfRule>
    <cfRule type="cellIs" dxfId="1460" priority="266" operator="equal">
      <formula>"Pass"</formula>
    </cfRule>
  </conditionalFormatting>
  <conditionalFormatting sqref="C291:D295">
    <cfRule type="cellIs" dxfId="1459" priority="263" operator="equal">
      <formula>"No Pass"</formula>
    </cfRule>
    <cfRule type="cellIs" dxfId="1458" priority="264" operator="equal">
      <formula>"Pass"</formula>
    </cfRule>
  </conditionalFormatting>
  <conditionalFormatting sqref="C296:D296">
    <cfRule type="cellIs" dxfId="1457" priority="261" operator="equal">
      <formula>"No Pass"</formula>
    </cfRule>
    <cfRule type="cellIs" dxfId="1456" priority="262" operator="equal">
      <formula>"Pass"</formula>
    </cfRule>
  </conditionalFormatting>
  <conditionalFormatting sqref="C297:D303">
    <cfRule type="cellIs" dxfId="1455" priority="259" operator="equal">
      <formula>"No Pass"</formula>
    </cfRule>
    <cfRule type="cellIs" dxfId="1454" priority="260" operator="equal">
      <formula>"Pass"</formula>
    </cfRule>
  </conditionalFormatting>
  <conditionalFormatting sqref="C304:D307">
    <cfRule type="cellIs" dxfId="1453" priority="257" operator="equal">
      <formula>"No Pass"</formula>
    </cfRule>
    <cfRule type="cellIs" dxfId="1452" priority="258" operator="equal">
      <formula>"Pass"</formula>
    </cfRule>
  </conditionalFormatting>
  <conditionalFormatting sqref="C308:D317">
    <cfRule type="cellIs" dxfId="1451" priority="255" operator="equal">
      <formula>"No Pass"</formula>
    </cfRule>
    <cfRule type="cellIs" dxfId="1450" priority="256" operator="equal">
      <formula>"Pass"</formula>
    </cfRule>
  </conditionalFormatting>
  <conditionalFormatting sqref="C443:D443">
    <cfRule type="cellIs" dxfId="1449" priority="253" operator="equal">
      <formula>"No Pass"</formula>
    </cfRule>
    <cfRule type="cellIs" dxfId="1448" priority="254" operator="equal">
      <formula>"Pass"</formula>
    </cfRule>
  </conditionalFormatting>
  <conditionalFormatting sqref="C444:D444">
    <cfRule type="cellIs" dxfId="1447" priority="251" operator="equal">
      <formula>"No Pass"</formula>
    </cfRule>
    <cfRule type="cellIs" dxfId="1446" priority="252" operator="equal">
      <formula>"Pass"</formula>
    </cfRule>
  </conditionalFormatting>
  <conditionalFormatting sqref="C445:D445">
    <cfRule type="cellIs" dxfId="1445" priority="249" operator="equal">
      <formula>"No Pass"</formula>
    </cfRule>
    <cfRule type="cellIs" dxfId="1444" priority="250" operator="equal">
      <formula>"Pass"</formula>
    </cfRule>
  </conditionalFormatting>
  <conditionalFormatting sqref="C446:D451">
    <cfRule type="cellIs" dxfId="1443" priority="247" operator="equal">
      <formula>"No Pass"</formula>
    </cfRule>
    <cfRule type="cellIs" dxfId="1442" priority="248" operator="equal">
      <formula>"Pass"</formula>
    </cfRule>
  </conditionalFormatting>
  <conditionalFormatting sqref="C452:D461">
    <cfRule type="cellIs" dxfId="1441" priority="245" operator="equal">
      <formula>"No Pass"</formula>
    </cfRule>
    <cfRule type="cellIs" dxfId="1440" priority="246" operator="equal">
      <formula>"Pass"</formula>
    </cfRule>
  </conditionalFormatting>
  <conditionalFormatting sqref="C462:D464">
    <cfRule type="cellIs" dxfId="1439" priority="243" operator="equal">
      <formula>"No Pass"</formula>
    </cfRule>
    <cfRule type="cellIs" dxfId="1438" priority="244" operator="equal">
      <formula>"Pass"</formula>
    </cfRule>
  </conditionalFormatting>
  <conditionalFormatting sqref="C465:D467">
    <cfRule type="cellIs" dxfId="1437" priority="241" operator="equal">
      <formula>"No Pass"</formula>
    </cfRule>
    <cfRule type="cellIs" dxfId="1436" priority="242" operator="equal">
      <formula>"Pass"</formula>
    </cfRule>
  </conditionalFormatting>
  <conditionalFormatting sqref="C468:D481">
    <cfRule type="cellIs" dxfId="1435" priority="239" operator="equal">
      <formula>"No Pass"</formula>
    </cfRule>
    <cfRule type="cellIs" dxfId="1434" priority="240" operator="equal">
      <formula>"Pass"</formula>
    </cfRule>
  </conditionalFormatting>
  <conditionalFormatting sqref="C482:D490">
    <cfRule type="cellIs" dxfId="1433" priority="237" operator="equal">
      <formula>"No Pass"</formula>
    </cfRule>
    <cfRule type="cellIs" dxfId="1432" priority="238" operator="equal">
      <formula>"Pass"</formula>
    </cfRule>
  </conditionalFormatting>
  <conditionalFormatting sqref="C233:D233">
    <cfRule type="cellIs" dxfId="1431" priority="235" operator="equal">
      <formula>"No Pass"</formula>
    </cfRule>
    <cfRule type="cellIs" dxfId="1430" priority="236" operator="equal">
      <formula>"Pass"</formula>
    </cfRule>
  </conditionalFormatting>
  <conditionalFormatting sqref="C281:D281">
    <cfRule type="cellIs" dxfId="1429" priority="233" operator="equal">
      <formula>"No Pass"</formula>
    </cfRule>
    <cfRule type="cellIs" dxfId="1428" priority="234" operator="equal">
      <formula>"Pass"</formula>
    </cfRule>
  </conditionalFormatting>
  <conditionalFormatting sqref="C1125:D1125 C1206:C1280">
    <cfRule type="cellIs" dxfId="1427" priority="229" operator="equal">
      <formula>"No Pass"</formula>
    </cfRule>
    <cfRule type="cellIs" dxfId="1426" priority="230" operator="equal">
      <formula>"Pass"</formula>
    </cfRule>
  </conditionalFormatting>
  <conditionalFormatting sqref="D1179:D1307 C1179:C1185 D1313:D1373">
    <cfRule type="cellIs" dxfId="1425" priority="231" operator="equal">
      <formula>"No Pass"</formula>
    </cfRule>
    <cfRule type="cellIs" dxfId="1424" priority="232" operator="equal">
      <formula>"Pass"</formula>
    </cfRule>
  </conditionalFormatting>
  <conditionalFormatting sqref="C1327:C1328 C1352 C1335:C1348 C1283:C1307 C1354:C1359 C1361:C1362 C1364:C1373 C1313:C1323">
    <cfRule type="cellIs" dxfId="1423" priority="227" operator="equal">
      <formula>"No Pass"</formula>
    </cfRule>
    <cfRule type="cellIs" dxfId="1422" priority="228" operator="equal">
      <formula>"Pass"</formula>
    </cfRule>
  </conditionalFormatting>
  <conditionalFormatting sqref="C1186">
    <cfRule type="cellIs" dxfId="1421" priority="225" operator="equal">
      <formula>"No Pass"</formula>
    </cfRule>
    <cfRule type="cellIs" dxfId="1420" priority="226" operator="equal">
      <formula>"Pass"</formula>
    </cfRule>
  </conditionalFormatting>
  <conditionalFormatting sqref="C1187">
    <cfRule type="cellIs" dxfId="1419" priority="223" operator="equal">
      <formula>"No Pass"</formula>
    </cfRule>
    <cfRule type="cellIs" dxfId="1418" priority="224" operator="equal">
      <formula>"Pass"</formula>
    </cfRule>
  </conditionalFormatting>
  <conditionalFormatting sqref="C1188">
    <cfRule type="cellIs" dxfId="1417" priority="221" operator="equal">
      <formula>"No Pass"</formula>
    </cfRule>
    <cfRule type="cellIs" dxfId="1416" priority="222" operator="equal">
      <formula>"Pass"</formula>
    </cfRule>
  </conditionalFormatting>
  <conditionalFormatting sqref="C1189">
    <cfRule type="cellIs" dxfId="1415" priority="219" operator="equal">
      <formula>"No Pass"</formula>
    </cfRule>
    <cfRule type="cellIs" dxfId="1414" priority="220" operator="equal">
      <formula>"Pass"</formula>
    </cfRule>
  </conditionalFormatting>
  <conditionalFormatting sqref="C1190:C1197">
    <cfRule type="cellIs" dxfId="1413" priority="217" operator="equal">
      <formula>"No Pass"</formula>
    </cfRule>
    <cfRule type="cellIs" dxfId="1412" priority="218" operator="equal">
      <formula>"Pass"</formula>
    </cfRule>
  </conditionalFormatting>
  <conditionalFormatting sqref="C1200">
    <cfRule type="cellIs" dxfId="1411" priority="215" operator="equal">
      <formula>"No Pass"</formula>
    </cfRule>
    <cfRule type="cellIs" dxfId="1410" priority="216" operator="equal">
      <formula>"Pass"</formula>
    </cfRule>
  </conditionalFormatting>
  <conditionalFormatting sqref="C1329">
    <cfRule type="cellIs" dxfId="1409" priority="213" operator="equal">
      <formula>"No Pass"</formula>
    </cfRule>
    <cfRule type="cellIs" dxfId="1408" priority="214" operator="equal">
      <formula>"Pass"</formula>
    </cfRule>
  </conditionalFormatting>
  <conditionalFormatting sqref="C1199">
    <cfRule type="cellIs" dxfId="1407" priority="211" operator="equal">
      <formula>"No Pass"</formula>
    </cfRule>
    <cfRule type="cellIs" dxfId="1406" priority="212" operator="equal">
      <formula>"Pass"</formula>
    </cfRule>
  </conditionalFormatting>
  <conditionalFormatting sqref="C1202">
    <cfRule type="cellIs" dxfId="1405" priority="209" operator="equal">
      <formula>"No Pass"</formula>
    </cfRule>
    <cfRule type="cellIs" dxfId="1404" priority="210" operator="equal">
      <formula>"Pass"</formula>
    </cfRule>
  </conditionalFormatting>
  <conditionalFormatting sqref="C1331">
    <cfRule type="cellIs" dxfId="1403" priority="207" operator="equal">
      <formula>"No Pass"</formula>
    </cfRule>
    <cfRule type="cellIs" dxfId="1402" priority="208" operator="equal">
      <formula>"Pass"</formula>
    </cfRule>
  </conditionalFormatting>
  <conditionalFormatting sqref="C1205">
    <cfRule type="cellIs" dxfId="1401" priority="205" operator="equal">
      <formula>"No Pass"</formula>
    </cfRule>
    <cfRule type="cellIs" dxfId="1400" priority="206" operator="equal">
      <formula>"Pass"</formula>
    </cfRule>
  </conditionalFormatting>
  <conditionalFormatting sqref="C1334">
    <cfRule type="cellIs" dxfId="1399" priority="203" operator="equal">
      <formula>"No Pass"</formula>
    </cfRule>
    <cfRule type="cellIs" dxfId="1398" priority="204" operator="equal">
      <formula>"Pass"</formula>
    </cfRule>
  </conditionalFormatting>
  <conditionalFormatting sqref="C1204">
    <cfRule type="cellIs" dxfId="1397" priority="201" operator="equal">
      <formula>"No Pass"</formula>
    </cfRule>
    <cfRule type="cellIs" dxfId="1396" priority="202" operator="equal">
      <formula>"Pass"</formula>
    </cfRule>
  </conditionalFormatting>
  <conditionalFormatting sqref="C1333">
    <cfRule type="cellIs" dxfId="1395" priority="199" operator="equal">
      <formula>"No Pass"</formula>
    </cfRule>
    <cfRule type="cellIs" dxfId="1394" priority="200" operator="equal">
      <formula>"Pass"</formula>
    </cfRule>
  </conditionalFormatting>
  <conditionalFormatting sqref="C1332">
    <cfRule type="cellIs" dxfId="1393" priority="197" operator="equal">
      <formula>"No Pass"</formula>
    </cfRule>
    <cfRule type="cellIs" dxfId="1392" priority="198" operator="equal">
      <formula>"Pass"</formula>
    </cfRule>
  </conditionalFormatting>
  <conditionalFormatting sqref="C1330">
    <cfRule type="cellIs" dxfId="1391" priority="195" operator="equal">
      <formula>"No Pass"</formula>
    </cfRule>
    <cfRule type="cellIs" dxfId="1390" priority="196" operator="equal">
      <formula>"Pass"</formula>
    </cfRule>
  </conditionalFormatting>
  <conditionalFormatting sqref="C1203">
    <cfRule type="cellIs" dxfId="1389" priority="193" operator="equal">
      <formula>"No Pass"</formula>
    </cfRule>
    <cfRule type="cellIs" dxfId="1388" priority="194" operator="equal">
      <formula>"Pass"</formula>
    </cfRule>
  </conditionalFormatting>
  <conditionalFormatting sqref="C1201">
    <cfRule type="cellIs" dxfId="1387" priority="191" operator="equal">
      <formula>"No Pass"</formula>
    </cfRule>
    <cfRule type="cellIs" dxfId="1386" priority="192" operator="equal">
      <formula>"Pass"</formula>
    </cfRule>
  </conditionalFormatting>
  <conditionalFormatting sqref="C1198">
    <cfRule type="cellIs" dxfId="1385" priority="189" operator="equal">
      <formula>"No Pass"</formula>
    </cfRule>
    <cfRule type="cellIs" dxfId="1384" priority="190" operator="equal">
      <formula>"Pass"</formula>
    </cfRule>
  </conditionalFormatting>
  <conditionalFormatting sqref="C1326">
    <cfRule type="cellIs" dxfId="1383" priority="187" operator="equal">
      <formula>"No Pass"</formula>
    </cfRule>
    <cfRule type="cellIs" dxfId="1382" priority="188" operator="equal">
      <formula>"Pass"</formula>
    </cfRule>
  </conditionalFormatting>
  <conditionalFormatting sqref="C1281">
    <cfRule type="cellIs" dxfId="1381" priority="185" operator="equal">
      <formula>"No Pass"</formula>
    </cfRule>
    <cfRule type="cellIs" dxfId="1380" priority="186" operator="equal">
      <formula>"Pass"</formula>
    </cfRule>
  </conditionalFormatting>
  <conditionalFormatting sqref="C1325">
    <cfRule type="cellIs" dxfId="1379" priority="183" operator="equal">
      <formula>"No Pass"</formula>
    </cfRule>
    <cfRule type="cellIs" dxfId="1378" priority="184" operator="equal">
      <formula>"Pass"</formula>
    </cfRule>
  </conditionalFormatting>
  <conditionalFormatting sqref="C1349">
    <cfRule type="cellIs" dxfId="1377" priority="181" operator="equal">
      <formula>"No Pass"</formula>
    </cfRule>
    <cfRule type="cellIs" dxfId="1376" priority="182" operator="equal">
      <formula>"Pass"</formula>
    </cfRule>
  </conditionalFormatting>
  <conditionalFormatting sqref="C1324">
    <cfRule type="cellIs" dxfId="1375" priority="179" operator="equal">
      <formula>"No Pass"</formula>
    </cfRule>
    <cfRule type="cellIs" dxfId="1374" priority="180" operator="equal">
      <formula>"Pass"</formula>
    </cfRule>
  </conditionalFormatting>
  <conditionalFormatting sqref="C1282">
    <cfRule type="cellIs" dxfId="1373" priority="177" operator="equal">
      <formula>"No Pass"</formula>
    </cfRule>
    <cfRule type="cellIs" dxfId="1372" priority="178" operator="equal">
      <formula>"Pass"</formula>
    </cfRule>
  </conditionalFormatting>
  <conditionalFormatting sqref="C1350">
    <cfRule type="cellIs" dxfId="1371" priority="175" operator="equal">
      <formula>"No Pass"</formula>
    </cfRule>
    <cfRule type="cellIs" dxfId="1370" priority="176" operator="equal">
      <formula>"Pass"</formula>
    </cfRule>
  </conditionalFormatting>
  <conditionalFormatting sqref="C1353">
    <cfRule type="cellIs" dxfId="1369" priority="173" operator="equal">
      <formula>"No Pass"</formula>
    </cfRule>
    <cfRule type="cellIs" dxfId="1368" priority="174" operator="equal">
      <formula>"Pass"</formula>
    </cfRule>
  </conditionalFormatting>
  <conditionalFormatting sqref="C1351">
    <cfRule type="cellIs" dxfId="1367" priority="171" operator="equal">
      <formula>"No Pass"</formula>
    </cfRule>
    <cfRule type="cellIs" dxfId="1366" priority="172" operator="equal">
      <formula>"Pass"</formula>
    </cfRule>
  </conditionalFormatting>
  <conditionalFormatting sqref="C1360">
    <cfRule type="cellIs" dxfId="1365" priority="169" operator="equal">
      <formula>"No Pass"</formula>
    </cfRule>
    <cfRule type="cellIs" dxfId="1364" priority="170" operator="equal">
      <formula>"Pass"</formula>
    </cfRule>
  </conditionalFormatting>
  <conditionalFormatting sqref="C1363">
    <cfRule type="cellIs" dxfId="1363" priority="167" operator="equal">
      <formula>"No Pass"</formula>
    </cfRule>
    <cfRule type="cellIs" dxfId="1362" priority="168" operator="equal">
      <formula>"Pass"</formula>
    </cfRule>
  </conditionalFormatting>
  <conditionalFormatting sqref="G529 C527:D533">
    <cfRule type="cellIs" dxfId="1361" priority="165" operator="equal">
      <formula>"No Pass"</formula>
    </cfRule>
    <cfRule type="cellIs" dxfId="1360" priority="166" operator="equal">
      <formula>"Pass"</formula>
    </cfRule>
  </conditionalFormatting>
  <conditionalFormatting sqref="C913">
    <cfRule type="cellIs" dxfId="1359" priority="163" operator="equal">
      <formula>"No Pass"</formula>
    </cfRule>
    <cfRule type="cellIs" dxfId="1358" priority="164" operator="equal">
      <formula>"Pass"</formula>
    </cfRule>
  </conditionalFormatting>
  <conditionalFormatting sqref="D913">
    <cfRule type="cellIs" dxfId="1357" priority="161" operator="equal">
      <formula>"No Pass"</formula>
    </cfRule>
    <cfRule type="cellIs" dxfId="1356" priority="162" operator="equal">
      <formula>"Pass"</formula>
    </cfRule>
  </conditionalFormatting>
  <conditionalFormatting sqref="C914">
    <cfRule type="cellIs" dxfId="1355" priority="159" operator="equal">
      <formula>"No Pass"</formula>
    </cfRule>
    <cfRule type="cellIs" dxfId="1354" priority="160" operator="equal">
      <formula>"Pass"</formula>
    </cfRule>
  </conditionalFormatting>
  <conditionalFormatting sqref="D914">
    <cfRule type="cellIs" dxfId="1353" priority="157" operator="equal">
      <formula>"No Pass"</formula>
    </cfRule>
    <cfRule type="cellIs" dxfId="1352" priority="158" operator="equal">
      <formula>"Pass"</formula>
    </cfRule>
  </conditionalFormatting>
  <conditionalFormatting sqref="D1177">
    <cfRule type="cellIs" dxfId="1351" priority="155" operator="equal">
      <formula>"No Pass"</formula>
    </cfRule>
    <cfRule type="cellIs" dxfId="1350" priority="156" operator="equal">
      <formula>"Pass"</formula>
    </cfRule>
  </conditionalFormatting>
  <conditionalFormatting sqref="D1178">
    <cfRule type="cellIs" dxfId="1349" priority="153" operator="equal">
      <formula>"No Pass"</formula>
    </cfRule>
    <cfRule type="cellIs" dxfId="1348" priority="154" operator="equal">
      <formula>"Pass"</formula>
    </cfRule>
  </conditionalFormatting>
  <conditionalFormatting sqref="C1177:C1178">
    <cfRule type="cellIs" dxfId="1347" priority="151" operator="equal">
      <formula>"No Pass"</formula>
    </cfRule>
    <cfRule type="cellIs" dxfId="1346" priority="152" operator="equal">
      <formula>"Pass"</formula>
    </cfRule>
  </conditionalFormatting>
  <conditionalFormatting sqref="C917:C918">
    <cfRule type="cellIs" dxfId="1345" priority="149" operator="equal">
      <formula>"No Pass"</formula>
    </cfRule>
    <cfRule type="cellIs" dxfId="1344" priority="150" operator="equal">
      <formula>"Pass"</formula>
    </cfRule>
  </conditionalFormatting>
  <conditionalFormatting sqref="D917:D918">
    <cfRule type="cellIs" dxfId="1343" priority="147" operator="equal">
      <formula>"No Pass"</formula>
    </cfRule>
    <cfRule type="cellIs" dxfId="1342" priority="148" operator="equal">
      <formula>"Pass"</formula>
    </cfRule>
  </conditionalFormatting>
  <conditionalFormatting sqref="C255:D255">
    <cfRule type="cellIs" dxfId="1341" priority="145" operator="equal">
      <formula>"No Pass"</formula>
    </cfRule>
    <cfRule type="cellIs" dxfId="1340" priority="146" operator="equal">
      <formula>"Pass"</formula>
    </cfRule>
  </conditionalFormatting>
  <conditionalFormatting sqref="C271:D271">
    <cfRule type="cellIs" dxfId="1339" priority="143" operator="equal">
      <formula>"No Pass"</formula>
    </cfRule>
    <cfRule type="cellIs" dxfId="1338" priority="144" operator="equal">
      <formula>"Pass"</formula>
    </cfRule>
  </conditionalFormatting>
  <conditionalFormatting sqref="C506">
    <cfRule type="cellIs" dxfId="1337" priority="139" operator="equal">
      <formula>"No Pass"</formula>
    </cfRule>
    <cfRule type="cellIs" dxfId="1336" priority="140" operator="equal">
      <formula>"Pass"</formula>
    </cfRule>
  </conditionalFormatting>
  <conditionalFormatting sqref="D506">
    <cfRule type="cellIs" dxfId="1335" priority="141" operator="equal">
      <formula>"No Pass"</formula>
    </cfRule>
    <cfRule type="cellIs" dxfId="1334" priority="142" operator="equal">
      <formula>"Pass"</formula>
    </cfRule>
  </conditionalFormatting>
  <conditionalFormatting sqref="C510:D510">
    <cfRule type="cellIs" dxfId="1333" priority="137" operator="equal">
      <formula>"No Pass"</formula>
    </cfRule>
    <cfRule type="cellIs" dxfId="1332" priority="138" operator="equal">
      <formula>"Pass"</formula>
    </cfRule>
  </conditionalFormatting>
  <conditionalFormatting sqref="C512:D512">
    <cfRule type="cellIs" dxfId="1331" priority="135" operator="equal">
      <formula>"No Pass"</formula>
    </cfRule>
    <cfRule type="cellIs" dxfId="1330" priority="136" operator="equal">
      <formula>"Pass"</formula>
    </cfRule>
  </conditionalFormatting>
  <conditionalFormatting sqref="C521:D521">
    <cfRule type="cellIs" dxfId="1329" priority="133" operator="equal">
      <formula>"No Pass"</formula>
    </cfRule>
    <cfRule type="cellIs" dxfId="1328" priority="134" operator="equal">
      <formula>"Pass"</formula>
    </cfRule>
  </conditionalFormatting>
  <conditionalFormatting sqref="C902:D902">
    <cfRule type="cellIs" dxfId="1327" priority="131" operator="equal">
      <formula>"No Pass"</formula>
    </cfRule>
    <cfRule type="cellIs" dxfId="1326" priority="132" operator="equal">
      <formula>"Pass"</formula>
    </cfRule>
  </conditionalFormatting>
  <conditionalFormatting sqref="C1166:D1166">
    <cfRule type="cellIs" dxfId="1325" priority="129" operator="equal">
      <formula>"No Pass"</formula>
    </cfRule>
    <cfRule type="cellIs" dxfId="1324" priority="130" operator="equal">
      <formula>"Pass"</formula>
    </cfRule>
  </conditionalFormatting>
  <conditionalFormatting sqref="D1374:D1385">
    <cfRule type="cellIs" dxfId="1323" priority="127" operator="equal">
      <formula>"No Pass"</formula>
    </cfRule>
    <cfRule type="cellIs" dxfId="1322" priority="128" operator="equal">
      <formula>"Pass"</formula>
    </cfRule>
  </conditionalFormatting>
  <conditionalFormatting sqref="C1374:C1385">
    <cfRule type="cellIs" dxfId="1321" priority="125" operator="equal">
      <formula>"No Pass"</formula>
    </cfRule>
    <cfRule type="cellIs" dxfId="1320" priority="126" operator="equal">
      <formula>"Pass"</formula>
    </cfRule>
  </conditionalFormatting>
  <conditionalFormatting sqref="C42:D42">
    <cfRule type="cellIs" dxfId="1319" priority="43" operator="equal">
      <formula>"No Pass"</formula>
    </cfRule>
    <cfRule type="cellIs" dxfId="1318" priority="44" operator="equal">
      <formula>"Pass"</formula>
    </cfRule>
  </conditionalFormatting>
  <conditionalFormatting sqref="C272:D272">
    <cfRule type="cellIs" dxfId="1317" priority="41" operator="equal">
      <formula>"No Pass"</formula>
    </cfRule>
    <cfRule type="cellIs" dxfId="1316" priority="42" operator="equal">
      <formula>"Pass"</formula>
    </cfRule>
  </conditionalFormatting>
  <conditionalFormatting sqref="C678:D678">
    <cfRule type="cellIs" dxfId="1315" priority="39" operator="equal">
      <formula>"No Pass"</formula>
    </cfRule>
    <cfRule type="cellIs" dxfId="1314" priority="40" operator="equal">
      <formula>"Pass"</formula>
    </cfRule>
  </conditionalFormatting>
  <conditionalFormatting sqref="C424:D428">
    <cfRule type="cellIs" dxfId="1313" priority="31" operator="equal">
      <formula>"No Pass"</formula>
    </cfRule>
    <cfRule type="cellIs" dxfId="1312" priority="32" operator="equal">
      <formula>"Pass"</formula>
    </cfRule>
  </conditionalFormatting>
  <conditionalFormatting sqref="C158:D163">
    <cfRule type="cellIs" dxfId="1311" priority="33" operator="equal">
      <formula>"No Pass"</formula>
    </cfRule>
    <cfRule type="cellIs" dxfId="1310" priority="34" operator="equal">
      <formula>"Pass"</formula>
    </cfRule>
  </conditionalFormatting>
  <conditionalFormatting sqref="C429:D429">
    <cfRule type="cellIs" dxfId="1309" priority="29" operator="equal">
      <formula>"No Pass"</formula>
    </cfRule>
    <cfRule type="cellIs" dxfId="1308" priority="30" operator="equal">
      <formula>"Pass"</formula>
    </cfRule>
  </conditionalFormatting>
  <conditionalFormatting sqref="D611">
    <cfRule type="cellIs" dxfId="1307" priority="27" operator="equal">
      <formula>"No Pass"</formula>
    </cfRule>
    <cfRule type="cellIs" dxfId="1306" priority="28" operator="equal">
      <formula>"Pass"</formula>
    </cfRule>
  </conditionalFormatting>
  <conditionalFormatting sqref="C611">
    <cfRule type="cellIs" dxfId="1305" priority="25" operator="equal">
      <formula>"No Pass"</formula>
    </cfRule>
    <cfRule type="cellIs" dxfId="1304" priority="26" operator="equal">
      <formula>"Pass"</formula>
    </cfRule>
  </conditionalFormatting>
  <conditionalFormatting sqref="C630:D631">
    <cfRule type="cellIs" dxfId="1303" priority="23" operator="equal">
      <formula>"No Pass"</formula>
    </cfRule>
    <cfRule type="cellIs" dxfId="1302" priority="24" operator="equal">
      <formula>"Pass"</formula>
    </cfRule>
  </conditionalFormatting>
  <conditionalFormatting sqref="C633:D635">
    <cfRule type="cellIs" dxfId="1301" priority="21" operator="equal">
      <formula>"No Pass"</formula>
    </cfRule>
    <cfRule type="cellIs" dxfId="1300" priority="22" operator="equal">
      <formula>"Pass"</formula>
    </cfRule>
  </conditionalFormatting>
  <conditionalFormatting sqref="C794:D799">
    <cfRule type="cellIs" dxfId="1299" priority="19" operator="equal">
      <formula>"No Pass"</formula>
    </cfRule>
    <cfRule type="cellIs" dxfId="1298" priority="20" operator="equal">
      <formula>"Pass"</formula>
    </cfRule>
  </conditionalFormatting>
  <conditionalFormatting sqref="C1046:D1046">
    <cfRule type="cellIs" dxfId="1297" priority="17" operator="equal">
      <formula>"No Pass"</formula>
    </cfRule>
    <cfRule type="cellIs" dxfId="1296" priority="18" operator="equal">
      <formula>"Pass"</formula>
    </cfRule>
  </conditionalFormatting>
  <conditionalFormatting sqref="C1047:D1050">
    <cfRule type="cellIs" dxfId="1295" priority="15" operator="equal">
      <formula>"No Pass"</formula>
    </cfRule>
    <cfRule type="cellIs" dxfId="1294" priority="16" operator="equal">
      <formula>"Pass"</formula>
    </cfRule>
  </conditionalFormatting>
  <conditionalFormatting sqref="C1114:D1114">
    <cfRule type="cellIs" dxfId="1293" priority="13" operator="equal">
      <formula>"No Pass"</formula>
    </cfRule>
    <cfRule type="cellIs" dxfId="1292" priority="14" operator="equal">
      <formula>"Pass"</formula>
    </cfRule>
  </conditionalFormatting>
  <conditionalFormatting sqref="C1116:D1116">
    <cfRule type="cellIs" dxfId="1291" priority="11" operator="equal">
      <formula>"No Pass"</formula>
    </cfRule>
    <cfRule type="cellIs" dxfId="1290" priority="12" operator="equal">
      <formula>"Pass"</formula>
    </cfRule>
  </conditionalFormatting>
  <conditionalFormatting sqref="C1117:D1118">
    <cfRule type="cellIs" dxfId="1289" priority="9" operator="equal">
      <formula>"No Pass"</formula>
    </cfRule>
    <cfRule type="cellIs" dxfId="1288" priority="10" operator="equal">
      <formula>"Pass"</formula>
    </cfRule>
  </conditionalFormatting>
  <conditionalFormatting sqref="D1308:D1312">
    <cfRule type="cellIs" dxfId="1287" priority="7" operator="equal">
      <formula>"No Pass"</formula>
    </cfRule>
    <cfRule type="cellIs" dxfId="1286" priority="8" operator="equal">
      <formula>"Pass"</formula>
    </cfRule>
  </conditionalFormatting>
  <conditionalFormatting sqref="C1308:C1312">
    <cfRule type="cellIs" dxfId="1285" priority="5" operator="equal">
      <formula>"No Pass"</formula>
    </cfRule>
    <cfRule type="cellIs" dxfId="1284" priority="6"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'https://intrasoftintl365.sharepoint.com/sites/DG1_CD3Site/Internal/Data Mapping (Working version)/NCTS-P5/[Copy of Copy of Copy of NCTS-Data Mapping- iter 1&amp;2 v0.30 working evelina.xlsm]Values'!#REF!</xm:f>
          </x14:formula1>
          <xm:sqref>X527:X533 X1179:X1373 X3:X224 X229:X490 X646:X860 X1125:X1176</xm:sqref>
        </x14:dataValidation>
        <x14:dataValidation type="list" allowBlank="1" showInputMessage="1" showErrorMessage="1" xr:uid="{00000000-0002-0000-0000-000001000000}">
          <x14:formula1>
            <xm:f>Values!$B$2:$B$12</xm:f>
          </x14:formula1>
          <xm:sqref>X225:X228 X491:X492 X1177:X1178 X506:X526 X534:X645 X861:X1028 X1032:X1124</xm:sqref>
        </x14:dataValidation>
        <x14:dataValidation type="list" allowBlank="1" showInputMessage="1" showErrorMessage="1" xr:uid="{00000000-0002-0000-0000-000002000000}">
          <x14:formula1>
            <xm:f>Values!#REF!</xm:f>
          </x14:formula1>
          <xm:sqref>X1374:X1385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W1607"/>
  <sheetViews>
    <sheetView zoomScale="76" zoomScaleNormal="76" workbookViewId="0">
      <pane xSplit="7" ySplit="2" topLeftCell="H3" activePane="bottomRight" state="frozen"/>
      <selection pane="topRight" activeCell="H1" sqref="H1"/>
      <selection pane="bottomLeft" activeCell="A3" sqref="A3"/>
      <selection pane="bottomRight" activeCell="AB132" sqref="AB132"/>
    </sheetView>
  </sheetViews>
  <sheetFormatPr baseColWidth="10" defaultColWidth="9.1640625" defaultRowHeight="15" x14ac:dyDescent="0.2"/>
  <cols>
    <col min="1" max="4" width="6.6640625" style="235" customWidth="1"/>
    <col min="5" max="5" width="5.33203125" style="265" customWidth="1"/>
    <col min="6" max="6" width="29.5" style="235" customWidth="1"/>
    <col min="7" max="7" width="27" style="235" customWidth="1"/>
    <col min="8" max="8" width="15.5" style="235" customWidth="1"/>
    <col min="9" max="10" width="12.6640625" style="235" customWidth="1"/>
    <col min="11" max="11" width="13.1640625" style="235" customWidth="1"/>
    <col min="12" max="12" width="13.5" style="293" customWidth="1"/>
    <col min="13" max="22" width="8.5" style="241" customWidth="1"/>
    <col min="23" max="23" width="14.5" style="235" customWidth="1"/>
    <col min="24" max="16384" width="9.1640625" style="235"/>
  </cols>
  <sheetData>
    <row r="1" spans="1:23" ht="48" x14ac:dyDescent="0.2">
      <c r="A1" s="236" t="s">
        <v>0</v>
      </c>
      <c r="B1" s="236" t="s">
        <v>1</v>
      </c>
      <c r="C1" s="222" t="s">
        <v>2</v>
      </c>
      <c r="D1" s="222"/>
      <c r="E1" s="263"/>
      <c r="F1" s="237" t="s">
        <v>5</v>
      </c>
      <c r="G1" s="222" t="s">
        <v>6</v>
      </c>
      <c r="H1" s="222" t="s">
        <v>7</v>
      </c>
      <c r="I1" s="222" t="s">
        <v>8</v>
      </c>
      <c r="J1" s="222" t="s">
        <v>5</v>
      </c>
      <c r="K1" s="222" t="s">
        <v>6</v>
      </c>
      <c r="L1" s="222" t="s">
        <v>7</v>
      </c>
      <c r="M1" s="302" t="s">
        <v>9</v>
      </c>
      <c r="N1" s="303"/>
      <c r="O1" s="302" t="s">
        <v>10</v>
      </c>
      <c r="P1" s="303"/>
      <c r="Q1" s="302" t="s">
        <v>11</v>
      </c>
      <c r="R1" s="303"/>
      <c r="S1" s="302" t="s">
        <v>12</v>
      </c>
      <c r="T1" s="303"/>
      <c r="U1" s="302" t="s">
        <v>13</v>
      </c>
      <c r="V1" s="303"/>
      <c r="W1" s="222"/>
    </row>
    <row r="2" spans="1:23" ht="32" x14ac:dyDescent="0.2">
      <c r="A2" s="236" t="s">
        <v>14</v>
      </c>
      <c r="B2" s="236" t="s">
        <v>5707</v>
      </c>
      <c r="C2" s="222" t="s">
        <v>16</v>
      </c>
      <c r="D2" s="222" t="s">
        <v>17</v>
      </c>
      <c r="E2" s="264" t="s">
        <v>3</v>
      </c>
      <c r="F2" s="222" t="s">
        <v>18</v>
      </c>
      <c r="G2" s="222" t="s">
        <v>18</v>
      </c>
      <c r="H2" s="222" t="s">
        <v>18</v>
      </c>
      <c r="I2" s="222" t="s">
        <v>18</v>
      </c>
      <c r="J2" s="222" t="s">
        <v>19</v>
      </c>
      <c r="K2" s="222" t="s">
        <v>19</v>
      </c>
      <c r="L2" s="222" t="s">
        <v>19</v>
      </c>
      <c r="M2" s="280" t="s">
        <v>20</v>
      </c>
      <c r="N2" s="280" t="s">
        <v>21</v>
      </c>
      <c r="O2" s="280" t="s">
        <v>20</v>
      </c>
      <c r="P2" s="280" t="s">
        <v>21</v>
      </c>
      <c r="Q2" s="280" t="s">
        <v>20</v>
      </c>
      <c r="R2" s="280" t="s">
        <v>21</v>
      </c>
      <c r="S2" s="280" t="s">
        <v>20</v>
      </c>
      <c r="T2" s="280" t="s">
        <v>21</v>
      </c>
      <c r="U2" s="280" t="s">
        <v>20</v>
      </c>
      <c r="V2" s="280" t="s">
        <v>21</v>
      </c>
      <c r="W2" s="222" t="s">
        <v>22</v>
      </c>
    </row>
    <row r="3" spans="1:23" ht="32" x14ac:dyDescent="0.2">
      <c r="A3" s="20" t="s">
        <v>5845</v>
      </c>
      <c r="B3" s="15" t="s">
        <v>1503</v>
      </c>
      <c r="C3" s="5" t="s">
        <v>1504</v>
      </c>
      <c r="D3" s="5" t="s">
        <v>1504</v>
      </c>
      <c r="E3" s="281" t="s">
        <v>5708</v>
      </c>
      <c r="F3" s="8" t="s">
        <v>29</v>
      </c>
      <c r="G3" s="283"/>
      <c r="H3" s="8" t="s">
        <v>1505</v>
      </c>
      <c r="I3" s="8" t="s">
        <v>29</v>
      </c>
      <c r="J3" s="85" t="s">
        <v>31</v>
      </c>
      <c r="K3" s="83"/>
      <c r="L3" s="86" t="str">
        <f t="shared" ref="L3:L9" si="0">IF(ISTEXT(K3),CONCATENATE(J3,".", K3),J3)</f>
        <v>MESSAGE - HEADER</v>
      </c>
      <c r="M3" s="15" t="s">
        <v>32</v>
      </c>
      <c r="N3" s="92" t="s">
        <v>32</v>
      </c>
      <c r="O3" s="15" t="s">
        <v>33</v>
      </c>
      <c r="P3" s="92" t="s">
        <v>33</v>
      </c>
      <c r="Q3" s="15"/>
      <c r="R3" s="92"/>
      <c r="S3" s="15"/>
      <c r="T3" s="92"/>
      <c r="U3" s="15"/>
      <c r="V3" s="92"/>
      <c r="W3" s="17"/>
    </row>
    <row r="4" spans="1:23" ht="48" x14ac:dyDescent="0.2">
      <c r="A4" s="20" t="s">
        <v>5845</v>
      </c>
      <c r="B4" s="15" t="s">
        <v>1503</v>
      </c>
      <c r="C4" s="5" t="s">
        <v>1504</v>
      </c>
      <c r="D4" s="5" t="s">
        <v>1504</v>
      </c>
      <c r="E4" s="281" t="s">
        <v>5708</v>
      </c>
      <c r="F4" s="283" t="s">
        <v>29</v>
      </c>
      <c r="G4" s="283" t="s">
        <v>2672</v>
      </c>
      <c r="H4" s="283" t="s">
        <v>5846</v>
      </c>
      <c r="I4" s="283" t="s">
        <v>2674</v>
      </c>
      <c r="J4" s="85" t="s">
        <v>1128</v>
      </c>
      <c r="K4" s="83" t="s">
        <v>1128</v>
      </c>
      <c r="L4" s="86" t="str">
        <f t="shared" si="0"/>
        <v>x.x</v>
      </c>
      <c r="M4" s="15"/>
      <c r="N4" s="92"/>
      <c r="O4" s="15" t="s">
        <v>66</v>
      </c>
      <c r="P4" s="92"/>
      <c r="Q4" s="15" t="s">
        <v>902</v>
      </c>
      <c r="R4" s="92"/>
      <c r="S4" s="15"/>
      <c r="T4" s="92"/>
      <c r="U4" s="15" t="s">
        <v>5847</v>
      </c>
      <c r="V4" s="92"/>
      <c r="W4" s="17"/>
    </row>
    <row r="5" spans="1:23" ht="64" x14ac:dyDescent="0.2">
      <c r="A5" s="20" t="s">
        <v>5845</v>
      </c>
      <c r="B5" s="15" t="s">
        <v>1503</v>
      </c>
      <c r="C5" s="5" t="s">
        <v>1504</v>
      </c>
      <c r="D5" s="5" t="s">
        <v>1504</v>
      </c>
      <c r="E5" s="281" t="s">
        <v>5708</v>
      </c>
      <c r="F5" s="283" t="s">
        <v>29</v>
      </c>
      <c r="G5" s="283" t="s">
        <v>40</v>
      </c>
      <c r="H5" s="283" t="s">
        <v>1506</v>
      </c>
      <c r="I5" s="283" t="s">
        <v>42</v>
      </c>
      <c r="J5" s="85" t="s">
        <v>31</v>
      </c>
      <c r="K5" s="83" t="s">
        <v>43</v>
      </c>
      <c r="L5" s="86" t="str">
        <f t="shared" si="0"/>
        <v>MESSAGE - HEADER.Document/reference number</v>
      </c>
      <c r="M5" s="15"/>
      <c r="N5" s="92"/>
      <c r="O5" s="15" t="s">
        <v>66</v>
      </c>
      <c r="P5" s="92" t="s">
        <v>33</v>
      </c>
      <c r="Q5" s="15" t="s">
        <v>44</v>
      </c>
      <c r="R5" s="92" t="s">
        <v>45</v>
      </c>
      <c r="S5" s="15"/>
      <c r="T5" s="92"/>
      <c r="U5" s="15" t="s">
        <v>5848</v>
      </c>
      <c r="V5" s="92"/>
      <c r="W5" s="17"/>
    </row>
    <row r="6" spans="1:23" ht="80" x14ac:dyDescent="0.2">
      <c r="A6" s="20" t="s">
        <v>5845</v>
      </c>
      <c r="B6" s="15" t="s">
        <v>1503</v>
      </c>
      <c r="C6" s="5" t="s">
        <v>1504</v>
      </c>
      <c r="D6" s="5" t="s">
        <v>1504</v>
      </c>
      <c r="E6" s="281" t="s">
        <v>5708</v>
      </c>
      <c r="F6" s="283" t="s">
        <v>29</v>
      </c>
      <c r="G6" s="283" t="s">
        <v>5849</v>
      </c>
      <c r="H6" s="283" t="s">
        <v>5850</v>
      </c>
      <c r="I6" s="283" t="s">
        <v>5851</v>
      </c>
      <c r="J6" s="85" t="s">
        <v>31</v>
      </c>
      <c r="K6" s="83" t="s">
        <v>1512</v>
      </c>
      <c r="L6" s="86" t="str">
        <f t="shared" si="0"/>
        <v>MESSAGE - HEADER.Date of amendment</v>
      </c>
      <c r="M6" s="15"/>
      <c r="N6" s="92"/>
      <c r="O6" s="15" t="s">
        <v>33</v>
      </c>
      <c r="P6" s="92" t="s">
        <v>33</v>
      </c>
      <c r="Q6" s="15" t="s">
        <v>222</v>
      </c>
      <c r="R6" s="92" t="s">
        <v>80</v>
      </c>
      <c r="S6" s="15"/>
      <c r="T6" s="92"/>
      <c r="U6" s="15" t="s">
        <v>81</v>
      </c>
      <c r="V6" s="92"/>
      <c r="W6" s="17"/>
    </row>
    <row r="7" spans="1:23" ht="112" x14ac:dyDescent="0.2">
      <c r="A7" s="20" t="s">
        <v>5845</v>
      </c>
      <c r="B7" s="15" t="s">
        <v>1503</v>
      </c>
      <c r="C7" s="5" t="s">
        <v>1504</v>
      </c>
      <c r="D7" s="5" t="s">
        <v>1504</v>
      </c>
      <c r="E7" s="281" t="s">
        <v>5708</v>
      </c>
      <c r="F7" s="283" t="s">
        <v>29</v>
      </c>
      <c r="G7" s="283" t="s">
        <v>5852</v>
      </c>
      <c r="H7" s="283" t="s">
        <v>5853</v>
      </c>
      <c r="I7" s="283" t="s">
        <v>5854</v>
      </c>
      <c r="J7" s="85" t="s">
        <v>1047</v>
      </c>
      <c r="K7" s="83" t="s">
        <v>1515</v>
      </c>
      <c r="L7" s="86" t="str">
        <f t="shared" si="0"/>
        <v>MESSGE - (PRESENTATION OFFICE) CUSTOMS OFFICE.Amendment acceptance date</v>
      </c>
      <c r="M7" s="15"/>
      <c r="N7" s="92"/>
      <c r="O7" s="15" t="s">
        <v>33</v>
      </c>
      <c r="P7" s="92" t="s">
        <v>33</v>
      </c>
      <c r="Q7" s="15" t="s">
        <v>222</v>
      </c>
      <c r="R7" s="92" t="s">
        <v>80</v>
      </c>
      <c r="S7" s="15"/>
      <c r="T7" s="92"/>
      <c r="U7" s="15" t="s">
        <v>81</v>
      </c>
      <c r="V7" s="92"/>
      <c r="W7" s="17"/>
    </row>
    <row r="8" spans="1:23" ht="64" x14ac:dyDescent="0.2">
      <c r="A8" s="20" t="s">
        <v>5845</v>
      </c>
      <c r="B8" s="15" t="s">
        <v>1503</v>
      </c>
      <c r="C8" s="5" t="s">
        <v>1504</v>
      </c>
      <c r="D8" s="5" t="s">
        <v>1504</v>
      </c>
      <c r="E8" s="281" t="s">
        <v>5708</v>
      </c>
      <c r="F8" s="8" t="s">
        <v>176</v>
      </c>
      <c r="G8" s="283"/>
      <c r="H8" s="8" t="s">
        <v>1518</v>
      </c>
      <c r="I8" s="8" t="s">
        <v>176</v>
      </c>
      <c r="J8" s="85" t="s">
        <v>178</v>
      </c>
      <c r="K8" s="83"/>
      <c r="L8" s="86" t="str">
        <f t="shared" si="0"/>
        <v>MESSAGE - (DEPARTURE) CUSTOMS OFFICE</v>
      </c>
      <c r="M8" s="15" t="s">
        <v>32</v>
      </c>
      <c r="N8" s="92" t="s">
        <v>32</v>
      </c>
      <c r="O8" s="15" t="s">
        <v>33</v>
      </c>
      <c r="P8" s="92" t="s">
        <v>33</v>
      </c>
      <c r="Q8" s="15"/>
      <c r="R8" s="92"/>
      <c r="S8" s="15"/>
      <c r="T8" s="92"/>
      <c r="U8" s="15"/>
      <c r="V8" s="92"/>
      <c r="W8" s="17"/>
    </row>
    <row r="9" spans="1:23" ht="80" x14ac:dyDescent="0.2">
      <c r="A9" s="20" t="s">
        <v>5845</v>
      </c>
      <c r="B9" s="15" t="s">
        <v>1503</v>
      </c>
      <c r="C9" s="5" t="s">
        <v>1504</v>
      </c>
      <c r="D9" s="5" t="s">
        <v>1504</v>
      </c>
      <c r="E9" s="281" t="s">
        <v>5708</v>
      </c>
      <c r="F9" s="283" t="s">
        <v>176</v>
      </c>
      <c r="G9" s="283" t="s">
        <v>180</v>
      </c>
      <c r="H9" s="283" t="s">
        <v>1519</v>
      </c>
      <c r="I9" s="283" t="s">
        <v>182</v>
      </c>
      <c r="J9" s="85" t="s">
        <v>178</v>
      </c>
      <c r="K9" s="83" t="s">
        <v>180</v>
      </c>
      <c r="L9" s="86" t="str">
        <f t="shared" si="0"/>
        <v>MESSAGE - (DEPARTURE) CUSTOMS OFFICE.Reference number</v>
      </c>
      <c r="M9" s="15"/>
      <c r="N9" s="92"/>
      <c r="O9" s="15" t="s">
        <v>33</v>
      </c>
      <c r="P9" s="92" t="s">
        <v>33</v>
      </c>
      <c r="Q9" s="15" t="s">
        <v>183</v>
      </c>
      <c r="R9" s="92" t="s">
        <v>183</v>
      </c>
      <c r="S9" s="15" t="s">
        <v>1520</v>
      </c>
      <c r="T9" s="92"/>
      <c r="U9" s="15"/>
      <c r="V9" s="92"/>
      <c r="W9" s="17"/>
    </row>
    <row r="10" spans="1:23" ht="48" x14ac:dyDescent="0.2">
      <c r="A10" s="20" t="s">
        <v>5845</v>
      </c>
      <c r="B10" s="15" t="s">
        <v>1503</v>
      </c>
      <c r="C10" s="5" t="s">
        <v>1504</v>
      </c>
      <c r="D10" s="5" t="s">
        <v>1504</v>
      </c>
      <c r="E10" s="281" t="s">
        <v>5708</v>
      </c>
      <c r="F10" s="8" t="s">
        <v>236</v>
      </c>
      <c r="G10" s="8"/>
      <c r="H10" s="8" t="s">
        <v>1522</v>
      </c>
      <c r="I10" s="8" t="s">
        <v>236</v>
      </c>
      <c r="J10" s="87" t="s">
        <v>1523</v>
      </c>
      <c r="K10" s="83"/>
      <c r="L10" s="86" t="str">
        <f t="shared" ref="L10:L18" si="1">IF(ISTEXT(K10),CONCATENATE(J10,".", K10),J10)</f>
        <v>MESSGE - (PRINCIPAL) TRADER</v>
      </c>
      <c r="M10" s="15" t="s">
        <v>32</v>
      </c>
      <c r="N10" s="92" t="s">
        <v>32</v>
      </c>
      <c r="O10" s="15" t="s">
        <v>33</v>
      </c>
      <c r="P10" s="92" t="s">
        <v>33</v>
      </c>
      <c r="Q10" s="15"/>
      <c r="R10" s="92"/>
      <c r="S10" s="15"/>
      <c r="T10" s="92"/>
      <c r="U10" s="15"/>
      <c r="V10" s="92"/>
      <c r="W10" s="17"/>
    </row>
    <row r="11" spans="1:23" ht="80" x14ac:dyDescent="0.2">
      <c r="A11" s="20" t="s">
        <v>5845</v>
      </c>
      <c r="B11" s="15" t="s">
        <v>1503</v>
      </c>
      <c r="C11" s="5" t="s">
        <v>1504</v>
      </c>
      <c r="D11" s="5" t="s">
        <v>1504</v>
      </c>
      <c r="E11" s="281" t="s">
        <v>5708</v>
      </c>
      <c r="F11" s="283" t="s">
        <v>236</v>
      </c>
      <c r="G11" s="283" t="s">
        <v>240</v>
      </c>
      <c r="H11" s="283" t="s">
        <v>1524</v>
      </c>
      <c r="I11" s="283" t="s">
        <v>242</v>
      </c>
      <c r="J11" s="87" t="s">
        <v>1523</v>
      </c>
      <c r="K11" s="83" t="s">
        <v>243</v>
      </c>
      <c r="L11" s="86" t="str">
        <f t="shared" si="1"/>
        <v>MESSGE - (PRINCIPAL) TRADER.TIN</v>
      </c>
      <c r="M11" s="15"/>
      <c r="N11" s="92"/>
      <c r="O11" s="15" t="s">
        <v>103</v>
      </c>
      <c r="P11" s="92" t="s">
        <v>103</v>
      </c>
      <c r="Q11" s="15" t="s">
        <v>244</v>
      </c>
      <c r="R11" s="92" t="s">
        <v>244</v>
      </c>
      <c r="S11" s="15"/>
      <c r="T11" s="92"/>
      <c r="U11" s="15" t="s">
        <v>5855</v>
      </c>
      <c r="V11" s="92" t="s">
        <v>1526</v>
      </c>
      <c r="W11" s="17"/>
    </row>
    <row r="12" spans="1:23" ht="96" x14ac:dyDescent="0.2">
      <c r="A12" s="20" t="s">
        <v>5845</v>
      </c>
      <c r="B12" s="15" t="s">
        <v>1503</v>
      </c>
      <c r="C12" s="5" t="s">
        <v>1504</v>
      </c>
      <c r="D12" s="5" t="s">
        <v>1504</v>
      </c>
      <c r="E12" s="281" t="s">
        <v>5708</v>
      </c>
      <c r="F12" s="283" t="s">
        <v>236</v>
      </c>
      <c r="G12" s="283" t="s">
        <v>248</v>
      </c>
      <c r="H12" s="283" t="s">
        <v>1528</v>
      </c>
      <c r="I12" s="283" t="s">
        <v>250</v>
      </c>
      <c r="J12" s="87" t="s">
        <v>1523</v>
      </c>
      <c r="K12" s="83" t="s">
        <v>251</v>
      </c>
      <c r="L12" s="86" t="str">
        <f t="shared" si="1"/>
        <v>MESSGE - (PRINCIPAL) TRADER.Holder ID TIR</v>
      </c>
      <c r="M12" s="15"/>
      <c r="N12" s="92"/>
      <c r="O12" s="15" t="s">
        <v>66</v>
      </c>
      <c r="P12" s="92" t="s">
        <v>66</v>
      </c>
      <c r="Q12" s="15" t="s">
        <v>244</v>
      </c>
      <c r="R12" s="92" t="s">
        <v>244</v>
      </c>
      <c r="S12" s="15"/>
      <c r="T12" s="92"/>
      <c r="U12" s="15" t="s">
        <v>5725</v>
      </c>
      <c r="V12" s="92" t="s">
        <v>253</v>
      </c>
      <c r="W12" s="17"/>
    </row>
    <row r="13" spans="1:23" ht="64" x14ac:dyDescent="0.2">
      <c r="A13" s="20" t="s">
        <v>5845</v>
      </c>
      <c r="B13" s="15" t="s">
        <v>1503</v>
      </c>
      <c r="C13" s="5" t="s">
        <v>1504</v>
      </c>
      <c r="D13" s="5" t="s">
        <v>1504</v>
      </c>
      <c r="E13" s="281" t="s">
        <v>5708</v>
      </c>
      <c r="F13" s="283" t="s">
        <v>236</v>
      </c>
      <c r="G13" s="283" t="s">
        <v>255</v>
      </c>
      <c r="H13" s="283" t="s">
        <v>1530</v>
      </c>
      <c r="I13" s="283" t="s">
        <v>257</v>
      </c>
      <c r="J13" s="87" t="s">
        <v>1523</v>
      </c>
      <c r="K13" s="83" t="s">
        <v>255</v>
      </c>
      <c r="L13" s="86" t="str">
        <f t="shared" si="1"/>
        <v>MESSGE - (PRINCIPAL) TRADER.Name</v>
      </c>
      <c r="M13" s="15"/>
      <c r="N13" s="92"/>
      <c r="O13" s="15" t="s">
        <v>66</v>
      </c>
      <c r="P13" s="92" t="s">
        <v>66</v>
      </c>
      <c r="Q13" s="15" t="s">
        <v>258</v>
      </c>
      <c r="R13" s="92" t="s">
        <v>68</v>
      </c>
      <c r="S13" s="15"/>
      <c r="T13" s="92"/>
      <c r="U13" s="15" t="s">
        <v>1531</v>
      </c>
      <c r="V13" s="92" t="s">
        <v>1532</v>
      </c>
      <c r="W13" s="17"/>
    </row>
    <row r="14" spans="1:23" ht="64" x14ac:dyDescent="0.2">
      <c r="A14" s="20" t="s">
        <v>5845</v>
      </c>
      <c r="B14" s="15" t="s">
        <v>1503</v>
      </c>
      <c r="C14" s="5" t="s">
        <v>1504</v>
      </c>
      <c r="D14" s="5" t="s">
        <v>1504</v>
      </c>
      <c r="E14" s="281" t="s">
        <v>5726</v>
      </c>
      <c r="F14" s="8" t="s">
        <v>261</v>
      </c>
      <c r="G14" s="283"/>
      <c r="H14" s="8" t="s">
        <v>1534</v>
      </c>
      <c r="I14" s="8" t="s">
        <v>263</v>
      </c>
      <c r="J14" s="87" t="s">
        <v>1128</v>
      </c>
      <c r="K14" s="83" t="s">
        <v>1128</v>
      </c>
      <c r="L14" s="86" t="str">
        <f t="shared" si="1"/>
        <v>x.x</v>
      </c>
      <c r="M14" s="15" t="s">
        <v>32</v>
      </c>
      <c r="N14" s="92"/>
      <c r="O14" s="15" t="s">
        <v>66</v>
      </c>
      <c r="P14" s="92"/>
      <c r="Q14" s="15"/>
      <c r="R14" s="92"/>
      <c r="S14" s="15"/>
      <c r="T14" s="92"/>
      <c r="U14" s="15" t="s">
        <v>1531</v>
      </c>
      <c r="V14" s="92"/>
      <c r="W14" s="17"/>
    </row>
    <row r="15" spans="1:23" ht="80" x14ac:dyDescent="0.2">
      <c r="A15" s="20" t="s">
        <v>5845</v>
      </c>
      <c r="B15" s="15" t="s">
        <v>1503</v>
      </c>
      <c r="C15" s="5" t="s">
        <v>1504</v>
      </c>
      <c r="D15" s="5" t="s">
        <v>1504</v>
      </c>
      <c r="E15" s="281" t="s">
        <v>5726</v>
      </c>
      <c r="F15" s="283" t="s">
        <v>261</v>
      </c>
      <c r="G15" s="283" t="s">
        <v>265</v>
      </c>
      <c r="H15" s="283" t="s">
        <v>1535</v>
      </c>
      <c r="I15" s="283" t="s">
        <v>267</v>
      </c>
      <c r="J15" s="87" t="s">
        <v>1523</v>
      </c>
      <c r="K15" s="83" t="s">
        <v>265</v>
      </c>
      <c r="L15" s="86" t="str">
        <f t="shared" si="1"/>
        <v>MESSGE - (PRINCIPAL) TRADER.Street and number</v>
      </c>
      <c r="M15" s="15"/>
      <c r="N15" s="92"/>
      <c r="O15" s="15" t="s">
        <v>33</v>
      </c>
      <c r="P15" s="92" t="s">
        <v>66</v>
      </c>
      <c r="Q15" s="15" t="s">
        <v>258</v>
      </c>
      <c r="R15" s="92" t="s">
        <v>68</v>
      </c>
      <c r="S15" s="15"/>
      <c r="T15" s="92"/>
      <c r="U15" s="15"/>
      <c r="V15" s="92" t="s">
        <v>1532</v>
      </c>
      <c r="W15" s="17"/>
    </row>
    <row r="16" spans="1:23" ht="64" x14ac:dyDescent="0.2">
      <c r="A16" s="20" t="s">
        <v>5845</v>
      </c>
      <c r="B16" s="15" t="s">
        <v>1503</v>
      </c>
      <c r="C16" s="5" t="s">
        <v>1504</v>
      </c>
      <c r="D16" s="5" t="s">
        <v>1504</v>
      </c>
      <c r="E16" s="281" t="s">
        <v>5726</v>
      </c>
      <c r="F16" s="283" t="s">
        <v>261</v>
      </c>
      <c r="G16" s="283" t="s">
        <v>269</v>
      </c>
      <c r="H16" s="283" t="s">
        <v>1536</v>
      </c>
      <c r="I16" s="283" t="s">
        <v>271</v>
      </c>
      <c r="J16" s="87" t="s">
        <v>1523</v>
      </c>
      <c r="K16" s="83" t="s">
        <v>862</v>
      </c>
      <c r="L16" s="86" t="str">
        <f t="shared" si="1"/>
        <v>MESSGE - (PRINCIPAL) TRADER.Postal code</v>
      </c>
      <c r="M16" s="15"/>
      <c r="N16" s="92"/>
      <c r="O16" s="15" t="s">
        <v>66</v>
      </c>
      <c r="P16" s="92" t="s">
        <v>66</v>
      </c>
      <c r="Q16" s="15" t="s">
        <v>244</v>
      </c>
      <c r="R16" s="92" t="s">
        <v>54</v>
      </c>
      <c r="S16" s="15"/>
      <c r="T16" s="92"/>
      <c r="U16" s="15" t="s">
        <v>1339</v>
      </c>
      <c r="V16" s="92" t="s">
        <v>1532</v>
      </c>
      <c r="W16" s="17"/>
    </row>
    <row r="17" spans="1:23" ht="64" x14ac:dyDescent="0.2">
      <c r="A17" s="20" t="s">
        <v>5845</v>
      </c>
      <c r="B17" s="15" t="s">
        <v>1503</v>
      </c>
      <c r="C17" s="5" t="s">
        <v>1504</v>
      </c>
      <c r="D17" s="5" t="s">
        <v>1504</v>
      </c>
      <c r="E17" s="281" t="s">
        <v>5726</v>
      </c>
      <c r="F17" s="283" t="s">
        <v>261</v>
      </c>
      <c r="G17" s="283" t="s">
        <v>276</v>
      </c>
      <c r="H17" s="283" t="s">
        <v>1538</v>
      </c>
      <c r="I17" s="283" t="s">
        <v>278</v>
      </c>
      <c r="J17" s="87" t="s">
        <v>1523</v>
      </c>
      <c r="K17" s="83" t="s">
        <v>276</v>
      </c>
      <c r="L17" s="86" t="str">
        <f t="shared" si="1"/>
        <v>MESSGE - (PRINCIPAL) TRADER.City</v>
      </c>
      <c r="M17" s="15"/>
      <c r="N17" s="92"/>
      <c r="O17" s="15" t="s">
        <v>33</v>
      </c>
      <c r="P17" s="92" t="s">
        <v>66</v>
      </c>
      <c r="Q17" s="15" t="s">
        <v>68</v>
      </c>
      <c r="R17" s="92" t="s">
        <v>68</v>
      </c>
      <c r="S17" s="15"/>
      <c r="T17" s="92"/>
      <c r="U17" s="15"/>
      <c r="V17" s="92" t="s">
        <v>1532</v>
      </c>
      <c r="W17" s="17"/>
    </row>
    <row r="18" spans="1:23" ht="64" x14ac:dyDescent="0.2">
      <c r="A18" s="20" t="s">
        <v>5845</v>
      </c>
      <c r="B18" s="15" t="s">
        <v>1503</v>
      </c>
      <c r="C18" s="5" t="s">
        <v>1504</v>
      </c>
      <c r="D18" s="5" t="s">
        <v>1504</v>
      </c>
      <c r="E18" s="281" t="s">
        <v>5726</v>
      </c>
      <c r="F18" s="283" t="s">
        <v>261</v>
      </c>
      <c r="G18" s="283" t="s">
        <v>279</v>
      </c>
      <c r="H18" s="283" t="s">
        <v>1539</v>
      </c>
      <c r="I18" s="283" t="s">
        <v>281</v>
      </c>
      <c r="J18" s="87" t="s">
        <v>1523</v>
      </c>
      <c r="K18" s="83" t="s">
        <v>282</v>
      </c>
      <c r="L18" s="86" t="str">
        <f t="shared" si="1"/>
        <v>MESSGE - (PRINCIPAL) TRADER.Country code</v>
      </c>
      <c r="M18" s="15"/>
      <c r="N18" s="92"/>
      <c r="O18" s="15" t="s">
        <v>33</v>
      </c>
      <c r="P18" s="92" t="s">
        <v>66</v>
      </c>
      <c r="Q18" s="15" t="s">
        <v>94</v>
      </c>
      <c r="R18" s="92" t="s">
        <v>94</v>
      </c>
      <c r="S18" s="15" t="s">
        <v>5856</v>
      </c>
      <c r="T18" s="92" t="s">
        <v>95</v>
      </c>
      <c r="U18" s="15"/>
      <c r="V18" s="92" t="s">
        <v>1532</v>
      </c>
      <c r="W18" s="17"/>
    </row>
    <row r="19" spans="1:23" ht="32" x14ac:dyDescent="0.2">
      <c r="A19" s="20" t="s">
        <v>5845</v>
      </c>
      <c r="B19" s="15" t="s">
        <v>1612</v>
      </c>
      <c r="C19" s="5" t="s">
        <v>1504</v>
      </c>
      <c r="D19" s="5" t="s">
        <v>1504</v>
      </c>
      <c r="E19" s="281" t="s">
        <v>5708</v>
      </c>
      <c r="F19" s="227" t="s">
        <v>29</v>
      </c>
      <c r="G19" s="69"/>
      <c r="H19" s="227" t="s">
        <v>1613</v>
      </c>
      <c r="I19" s="227" t="s">
        <v>29</v>
      </c>
      <c r="J19" s="85" t="s">
        <v>31</v>
      </c>
      <c r="K19" s="83"/>
      <c r="L19" s="86" t="str">
        <f t="shared" ref="L19:L66" si="2">IF(ISTEXT(K19),CONCATENATE(J19,".", K19),J19)</f>
        <v>MESSAGE - HEADER</v>
      </c>
      <c r="M19" s="68" t="s">
        <v>32</v>
      </c>
      <c r="N19" s="91" t="s">
        <v>32</v>
      </c>
      <c r="O19" s="68" t="s">
        <v>33</v>
      </c>
      <c r="P19" s="91" t="s">
        <v>33</v>
      </c>
      <c r="Q19" s="68"/>
      <c r="R19" s="91"/>
      <c r="S19" s="68"/>
      <c r="T19" s="91"/>
      <c r="U19" s="68"/>
      <c r="V19" s="91"/>
      <c r="W19" s="17"/>
    </row>
    <row r="20" spans="1:23" ht="64" x14ac:dyDescent="0.2">
      <c r="A20" s="20" t="s">
        <v>5845</v>
      </c>
      <c r="B20" s="15" t="s">
        <v>1612</v>
      </c>
      <c r="C20" s="5" t="s">
        <v>1504</v>
      </c>
      <c r="D20" s="5" t="s">
        <v>1504</v>
      </c>
      <c r="E20" s="281" t="s">
        <v>5708</v>
      </c>
      <c r="F20" s="69" t="s">
        <v>29</v>
      </c>
      <c r="G20" s="69" t="s">
        <v>40</v>
      </c>
      <c r="H20" s="69" t="s">
        <v>1614</v>
      </c>
      <c r="I20" s="69" t="s">
        <v>42</v>
      </c>
      <c r="J20" s="85" t="s">
        <v>31</v>
      </c>
      <c r="K20" s="83" t="s">
        <v>43</v>
      </c>
      <c r="L20" s="86" t="str">
        <f t="shared" si="2"/>
        <v>MESSAGE - HEADER.Document/reference number</v>
      </c>
      <c r="M20" s="68"/>
      <c r="N20" s="91"/>
      <c r="O20" s="68" t="s">
        <v>33</v>
      </c>
      <c r="P20" s="91" t="s">
        <v>33</v>
      </c>
      <c r="Q20" s="68" t="s">
        <v>44</v>
      </c>
      <c r="R20" s="91" t="s">
        <v>45</v>
      </c>
      <c r="S20" s="68"/>
      <c r="T20" s="91"/>
      <c r="U20" s="68" t="s">
        <v>5857</v>
      </c>
      <c r="V20" s="91"/>
      <c r="W20" s="17"/>
    </row>
    <row r="21" spans="1:23" ht="80" x14ac:dyDescent="0.2">
      <c r="A21" s="20" t="s">
        <v>5845</v>
      </c>
      <c r="B21" s="15" t="s">
        <v>1612</v>
      </c>
      <c r="C21" s="5" t="s">
        <v>1504</v>
      </c>
      <c r="D21" s="5" t="s">
        <v>1504</v>
      </c>
      <c r="E21" s="281" t="s">
        <v>5708</v>
      </c>
      <c r="F21" s="69" t="s">
        <v>29</v>
      </c>
      <c r="G21" s="69" t="s">
        <v>1616</v>
      </c>
      <c r="H21" s="69" t="s">
        <v>1617</v>
      </c>
      <c r="I21" s="69" t="s">
        <v>1618</v>
      </c>
      <c r="J21" s="85" t="s">
        <v>31</v>
      </c>
      <c r="K21" s="83" t="s">
        <v>1619</v>
      </c>
      <c r="L21" s="86" t="str">
        <f t="shared" si="2"/>
        <v>MESSAGE - HEADER.Arrival notification date</v>
      </c>
      <c r="M21" s="68"/>
      <c r="N21" s="91"/>
      <c r="O21" s="68" t="s">
        <v>33</v>
      </c>
      <c r="P21" s="91" t="s">
        <v>33</v>
      </c>
      <c r="Q21" s="68" t="s">
        <v>222</v>
      </c>
      <c r="R21" s="91" t="s">
        <v>80</v>
      </c>
      <c r="S21" s="68"/>
      <c r="T21" s="91"/>
      <c r="U21" s="68" t="s">
        <v>81</v>
      </c>
      <c r="V21" s="91"/>
      <c r="W21" s="17"/>
    </row>
    <row r="22" spans="1:23" ht="64" x14ac:dyDescent="0.2">
      <c r="A22" s="20" t="s">
        <v>5845</v>
      </c>
      <c r="B22" s="15" t="s">
        <v>1612</v>
      </c>
      <c r="C22" s="5" t="s">
        <v>1504</v>
      </c>
      <c r="D22" s="5" t="s">
        <v>1504</v>
      </c>
      <c r="E22" s="281" t="s">
        <v>5708</v>
      </c>
      <c r="F22" s="69" t="s">
        <v>29</v>
      </c>
      <c r="G22" s="69" t="s">
        <v>1620</v>
      </c>
      <c r="H22" s="69" t="s">
        <v>1621</v>
      </c>
      <c r="I22" s="69" t="s">
        <v>1622</v>
      </c>
      <c r="J22" s="85" t="s">
        <v>31</v>
      </c>
      <c r="K22" s="83" t="s">
        <v>1623</v>
      </c>
      <c r="L22" s="86" t="str">
        <f t="shared" si="2"/>
        <v>MESSAGE - HEADER.Simplified procedure flag</v>
      </c>
      <c r="M22" s="68"/>
      <c r="N22" s="91"/>
      <c r="O22" s="68" t="s">
        <v>33</v>
      </c>
      <c r="P22" s="91" t="s">
        <v>33</v>
      </c>
      <c r="Q22" s="68" t="s">
        <v>104</v>
      </c>
      <c r="R22" s="91" t="s">
        <v>104</v>
      </c>
      <c r="S22" s="68" t="s">
        <v>114</v>
      </c>
      <c r="T22" s="91" t="s">
        <v>114</v>
      </c>
      <c r="U22" s="68"/>
      <c r="V22" s="91"/>
      <c r="W22" s="17"/>
    </row>
    <row r="23" spans="1:23" ht="64" x14ac:dyDescent="0.2">
      <c r="A23" s="20" t="s">
        <v>5845</v>
      </c>
      <c r="B23" s="15" t="s">
        <v>1612</v>
      </c>
      <c r="C23" s="5" t="s">
        <v>1504</v>
      </c>
      <c r="D23" s="5" t="s">
        <v>1504</v>
      </c>
      <c r="E23" s="281" t="s">
        <v>5708</v>
      </c>
      <c r="F23" s="69" t="s">
        <v>29</v>
      </c>
      <c r="G23" s="69" t="s">
        <v>5858</v>
      </c>
      <c r="H23" s="69" t="s">
        <v>5859</v>
      </c>
      <c r="I23" s="69" t="s">
        <v>5860</v>
      </c>
      <c r="J23" s="85" t="s">
        <v>5861</v>
      </c>
      <c r="K23" s="83" t="s">
        <v>5858</v>
      </c>
      <c r="L23" s="86" t="str">
        <f t="shared" si="2"/>
        <v>MESSAGE-EN ROUTE EVENT-INCIDENT.Incident flag</v>
      </c>
      <c r="M23" s="68"/>
      <c r="N23" s="91"/>
      <c r="O23" s="68" t="s">
        <v>33</v>
      </c>
      <c r="P23" s="91" t="s">
        <v>66</v>
      </c>
      <c r="Q23" s="68" t="s">
        <v>104</v>
      </c>
      <c r="R23" s="91" t="s">
        <v>104</v>
      </c>
      <c r="S23" s="68" t="s">
        <v>114</v>
      </c>
      <c r="T23" s="91" t="s">
        <v>114</v>
      </c>
      <c r="U23" s="68"/>
      <c r="V23" s="91" t="s">
        <v>5862</v>
      </c>
      <c r="W23" s="17"/>
    </row>
    <row r="24" spans="1:23" ht="32" x14ac:dyDescent="0.2">
      <c r="A24" s="20" t="s">
        <v>5845</v>
      </c>
      <c r="B24" s="15" t="s">
        <v>1612</v>
      </c>
      <c r="C24" s="5" t="s">
        <v>1504</v>
      </c>
      <c r="D24" s="5" t="s">
        <v>1504</v>
      </c>
      <c r="E24" s="281" t="s">
        <v>5708</v>
      </c>
      <c r="F24" s="227" t="s">
        <v>5863</v>
      </c>
      <c r="G24" s="69"/>
      <c r="H24" s="227" t="s">
        <v>5864</v>
      </c>
      <c r="I24" s="227" t="s">
        <v>5863</v>
      </c>
      <c r="J24" s="85" t="s">
        <v>1128</v>
      </c>
      <c r="K24" s="86" t="s">
        <v>1128</v>
      </c>
      <c r="L24" s="86" t="str">
        <f t="shared" si="2"/>
        <v>x.x</v>
      </c>
      <c r="M24" s="68" t="s">
        <v>201</v>
      </c>
      <c r="N24" s="91"/>
      <c r="O24" s="68" t="s">
        <v>66</v>
      </c>
      <c r="P24" s="91"/>
      <c r="Q24" s="68"/>
      <c r="R24" s="91"/>
      <c r="S24" s="68"/>
      <c r="T24" s="91"/>
      <c r="U24" s="68" t="s">
        <v>5865</v>
      </c>
      <c r="V24" s="91"/>
      <c r="W24" s="17"/>
    </row>
    <row r="25" spans="1:23" ht="48" x14ac:dyDescent="0.2">
      <c r="A25" s="20" t="s">
        <v>5845</v>
      </c>
      <c r="B25" s="15" t="s">
        <v>1612</v>
      </c>
      <c r="C25" s="5" t="s">
        <v>1504</v>
      </c>
      <c r="D25" s="5" t="s">
        <v>1504</v>
      </c>
      <c r="E25" s="281" t="s">
        <v>5708</v>
      </c>
      <c r="F25" s="69" t="s">
        <v>5863</v>
      </c>
      <c r="G25" s="69" t="s">
        <v>206</v>
      </c>
      <c r="H25" s="69" t="s">
        <v>5866</v>
      </c>
      <c r="I25" s="69" t="s">
        <v>5867</v>
      </c>
      <c r="J25" s="85" t="s">
        <v>1128</v>
      </c>
      <c r="K25" s="86" t="s">
        <v>1128</v>
      </c>
      <c r="L25" s="86" t="str">
        <f t="shared" si="2"/>
        <v>x.x</v>
      </c>
      <c r="M25" s="68"/>
      <c r="N25" s="91"/>
      <c r="O25" s="68" t="s">
        <v>33</v>
      </c>
      <c r="P25" s="91"/>
      <c r="Q25" s="68" t="s">
        <v>146</v>
      </c>
      <c r="R25" s="91"/>
      <c r="S25" s="68"/>
      <c r="T25" s="91"/>
      <c r="U25" s="68" t="s">
        <v>209</v>
      </c>
      <c r="V25" s="91"/>
      <c r="W25" s="17"/>
    </row>
    <row r="26" spans="1:23" ht="32" x14ac:dyDescent="0.2">
      <c r="A26" s="20" t="s">
        <v>5845</v>
      </c>
      <c r="B26" s="15" t="s">
        <v>1612</v>
      </c>
      <c r="C26" s="5" t="s">
        <v>1504</v>
      </c>
      <c r="D26" s="5" t="s">
        <v>1504</v>
      </c>
      <c r="E26" s="281" t="s">
        <v>5708</v>
      </c>
      <c r="F26" s="69" t="s">
        <v>5863</v>
      </c>
      <c r="G26" s="69" t="s">
        <v>386</v>
      </c>
      <c r="H26" s="69" t="s">
        <v>5868</v>
      </c>
      <c r="I26" s="69" t="s">
        <v>5869</v>
      </c>
      <c r="J26" s="85" t="s">
        <v>1128</v>
      </c>
      <c r="K26" s="86" t="s">
        <v>1128</v>
      </c>
      <c r="L26" s="86" t="str">
        <f t="shared" si="2"/>
        <v>x.x</v>
      </c>
      <c r="M26" s="68"/>
      <c r="N26" s="91"/>
      <c r="O26" s="68" t="s">
        <v>33</v>
      </c>
      <c r="P26" s="91"/>
      <c r="Q26" s="68" t="s">
        <v>680</v>
      </c>
      <c r="R26" s="91"/>
      <c r="S26" s="68" t="s">
        <v>5870</v>
      </c>
      <c r="T26" s="91"/>
      <c r="U26" s="68" t="s">
        <v>5871</v>
      </c>
      <c r="V26" s="91"/>
      <c r="W26" s="17"/>
    </row>
    <row r="27" spans="1:23" ht="48" x14ac:dyDescent="0.2">
      <c r="A27" s="20" t="s">
        <v>5845</v>
      </c>
      <c r="B27" s="15" t="s">
        <v>1612</v>
      </c>
      <c r="C27" s="5" t="s">
        <v>1504</v>
      </c>
      <c r="D27" s="5" t="s">
        <v>1504</v>
      </c>
      <c r="E27" s="281" t="s">
        <v>5708</v>
      </c>
      <c r="F27" s="69" t="s">
        <v>5863</v>
      </c>
      <c r="G27" s="69" t="s">
        <v>180</v>
      </c>
      <c r="H27" s="69" t="s">
        <v>5872</v>
      </c>
      <c r="I27" s="69" t="s">
        <v>5873</v>
      </c>
      <c r="J27" s="85" t="s">
        <v>1128</v>
      </c>
      <c r="K27" s="86" t="s">
        <v>1128</v>
      </c>
      <c r="L27" s="86" t="str">
        <f t="shared" si="2"/>
        <v>x.x</v>
      </c>
      <c r="M27" s="68"/>
      <c r="N27" s="91"/>
      <c r="O27" s="68" t="s">
        <v>33</v>
      </c>
      <c r="P27" s="91"/>
      <c r="Q27" s="68" t="s">
        <v>68</v>
      </c>
      <c r="R27" s="91"/>
      <c r="S27" s="68"/>
      <c r="T27" s="91"/>
      <c r="U27" s="68" t="s">
        <v>5874</v>
      </c>
      <c r="V27" s="91"/>
      <c r="W27" s="17"/>
    </row>
    <row r="28" spans="1:23" ht="80" x14ac:dyDescent="0.2">
      <c r="A28" s="20" t="s">
        <v>5845</v>
      </c>
      <c r="B28" s="15" t="s">
        <v>1612</v>
      </c>
      <c r="C28" s="5" t="s">
        <v>1504</v>
      </c>
      <c r="D28" s="5" t="s">
        <v>1504</v>
      </c>
      <c r="E28" s="281" t="s">
        <v>5708</v>
      </c>
      <c r="F28" s="227" t="s">
        <v>1045</v>
      </c>
      <c r="G28" s="69"/>
      <c r="H28" s="227" t="s">
        <v>1624</v>
      </c>
      <c r="I28" s="227" t="s">
        <v>1045</v>
      </c>
      <c r="J28" s="85" t="s">
        <v>1625</v>
      </c>
      <c r="K28" s="83"/>
      <c r="L28" s="86" t="str">
        <f t="shared" si="2"/>
        <v>MESSAGE - (PRESENTATION OFFICE) CUSTOMS OFFICE </v>
      </c>
      <c r="M28" s="68" t="s">
        <v>32</v>
      </c>
      <c r="N28" s="91" t="s">
        <v>32</v>
      </c>
      <c r="O28" s="68" t="s">
        <v>33</v>
      </c>
      <c r="P28" s="91" t="s">
        <v>33</v>
      </c>
      <c r="Q28" s="68"/>
      <c r="R28" s="91"/>
      <c r="S28" s="68"/>
      <c r="T28" s="91"/>
      <c r="U28" s="68"/>
      <c r="V28" s="91"/>
      <c r="W28" s="17"/>
    </row>
    <row r="29" spans="1:23" ht="96" x14ac:dyDescent="0.2">
      <c r="A29" s="20" t="s">
        <v>5845</v>
      </c>
      <c r="B29" s="15" t="s">
        <v>1612</v>
      </c>
      <c r="C29" s="5" t="s">
        <v>1504</v>
      </c>
      <c r="D29" s="5" t="s">
        <v>1504</v>
      </c>
      <c r="E29" s="281" t="s">
        <v>5708</v>
      </c>
      <c r="F29" s="69" t="s">
        <v>1045</v>
      </c>
      <c r="G29" s="69" t="s">
        <v>180</v>
      </c>
      <c r="H29" s="69" t="s">
        <v>1626</v>
      </c>
      <c r="I29" s="69" t="s">
        <v>1051</v>
      </c>
      <c r="J29" s="85" t="s">
        <v>1625</v>
      </c>
      <c r="K29" s="83" t="s">
        <v>180</v>
      </c>
      <c r="L29" s="86" t="str">
        <f t="shared" si="2"/>
        <v>MESSAGE - (PRESENTATION OFFICE) CUSTOMS OFFICE .Reference number</v>
      </c>
      <c r="M29" s="68"/>
      <c r="N29" s="91"/>
      <c r="O29" s="68" t="s">
        <v>33</v>
      </c>
      <c r="P29" s="91" t="s">
        <v>33</v>
      </c>
      <c r="Q29" s="68" t="s">
        <v>183</v>
      </c>
      <c r="R29" s="91" t="s">
        <v>183</v>
      </c>
      <c r="S29" s="68" t="s">
        <v>1627</v>
      </c>
      <c r="T29" s="91"/>
      <c r="U29" s="68"/>
      <c r="V29" s="91"/>
      <c r="W29" s="17"/>
    </row>
    <row r="30" spans="1:23" ht="48" x14ac:dyDescent="0.2">
      <c r="A30" s="20" t="s">
        <v>5845</v>
      </c>
      <c r="B30" s="15" t="s">
        <v>1612</v>
      </c>
      <c r="C30" s="5" t="s">
        <v>1504</v>
      </c>
      <c r="D30" s="5" t="s">
        <v>1504</v>
      </c>
      <c r="E30" s="281" t="s">
        <v>5708</v>
      </c>
      <c r="F30" s="227" t="s">
        <v>1629</v>
      </c>
      <c r="G30" s="69"/>
      <c r="H30" s="227" t="s">
        <v>1630</v>
      </c>
      <c r="I30" s="227" t="s">
        <v>1629</v>
      </c>
      <c r="J30" s="85" t="s">
        <v>1631</v>
      </c>
      <c r="K30" s="83"/>
      <c r="L30" s="86" t="str">
        <f t="shared" si="2"/>
        <v>MESSAGE - (DESTINATION) TRADER</v>
      </c>
      <c r="M30" s="68" t="s">
        <v>32</v>
      </c>
      <c r="N30" s="91" t="s">
        <v>32</v>
      </c>
      <c r="O30" s="68" t="s">
        <v>33</v>
      </c>
      <c r="P30" s="91" t="s">
        <v>33</v>
      </c>
      <c r="Q30" s="68"/>
      <c r="R30" s="91"/>
      <c r="S30" s="68"/>
      <c r="T30" s="91"/>
      <c r="U30" s="68"/>
      <c r="V30" s="91"/>
      <c r="W30" s="17"/>
    </row>
    <row r="31" spans="1:23" ht="64" x14ac:dyDescent="0.2">
      <c r="A31" s="20" t="s">
        <v>5845</v>
      </c>
      <c r="B31" s="15" t="s">
        <v>1612</v>
      </c>
      <c r="C31" s="5" t="s">
        <v>1504</v>
      </c>
      <c r="D31" s="5" t="s">
        <v>1504</v>
      </c>
      <c r="E31" s="281" t="s">
        <v>5708</v>
      </c>
      <c r="F31" s="69" t="s">
        <v>1629</v>
      </c>
      <c r="G31" s="69" t="s">
        <v>240</v>
      </c>
      <c r="H31" s="69" t="s">
        <v>1632</v>
      </c>
      <c r="I31" s="69" t="s">
        <v>1633</v>
      </c>
      <c r="J31" s="85" t="s">
        <v>1631</v>
      </c>
      <c r="K31" s="83" t="s">
        <v>243</v>
      </c>
      <c r="L31" s="86" t="str">
        <f t="shared" si="2"/>
        <v>MESSAGE - (DESTINATION) TRADER.TIN</v>
      </c>
      <c r="M31" s="68"/>
      <c r="N31" s="91"/>
      <c r="O31" s="68" t="s">
        <v>33</v>
      </c>
      <c r="P31" s="91" t="s">
        <v>66</v>
      </c>
      <c r="Q31" s="68" t="s">
        <v>244</v>
      </c>
      <c r="R31" s="91" t="s">
        <v>244</v>
      </c>
      <c r="S31" s="68"/>
      <c r="T31" s="91"/>
      <c r="U31" s="68" t="s">
        <v>5630</v>
      </c>
      <c r="V31" s="91" t="s">
        <v>1635</v>
      </c>
      <c r="W31" s="17"/>
    </row>
    <row r="32" spans="1:23" ht="80" x14ac:dyDescent="0.2">
      <c r="A32" s="20" t="s">
        <v>5845</v>
      </c>
      <c r="B32" s="15" t="s">
        <v>1612</v>
      </c>
      <c r="C32" s="5" t="s">
        <v>1504</v>
      </c>
      <c r="D32" s="5" t="s">
        <v>1504</v>
      </c>
      <c r="E32" s="281" t="s">
        <v>5708</v>
      </c>
      <c r="F32" s="69" t="s">
        <v>1629</v>
      </c>
      <c r="G32" s="69" t="s">
        <v>5875</v>
      </c>
      <c r="H32" s="69" t="s">
        <v>5876</v>
      </c>
      <c r="I32" s="69" t="s">
        <v>5877</v>
      </c>
      <c r="J32" s="87" t="s">
        <v>31</v>
      </c>
      <c r="K32" s="83" t="s">
        <v>3285</v>
      </c>
      <c r="L32" s="86" t="str">
        <f t="shared" si="2"/>
        <v>MESSAGE - HEADER.Dialog language indicator at destination</v>
      </c>
      <c r="M32" s="68"/>
      <c r="N32" s="91"/>
      <c r="O32" s="68" t="s">
        <v>103</v>
      </c>
      <c r="P32" s="91" t="s">
        <v>103</v>
      </c>
      <c r="Q32" s="68" t="s">
        <v>94</v>
      </c>
      <c r="R32" s="91" t="s">
        <v>94</v>
      </c>
      <c r="S32" s="68" t="s">
        <v>5878</v>
      </c>
      <c r="T32" s="91" t="s">
        <v>1639</v>
      </c>
      <c r="U32" s="68" t="s">
        <v>1640</v>
      </c>
      <c r="V32" s="91"/>
      <c r="W32" s="17"/>
    </row>
    <row r="33" spans="1:23" ht="32" x14ac:dyDescent="0.2">
      <c r="A33" s="20" t="s">
        <v>5845</v>
      </c>
      <c r="B33" s="15" t="s">
        <v>1612</v>
      </c>
      <c r="C33" s="5" t="s">
        <v>1504</v>
      </c>
      <c r="D33" s="5" t="s">
        <v>1504</v>
      </c>
      <c r="E33" s="281" t="s">
        <v>5708</v>
      </c>
      <c r="F33" s="227" t="s">
        <v>350</v>
      </c>
      <c r="G33" s="69"/>
      <c r="H33" s="227" t="s">
        <v>1641</v>
      </c>
      <c r="I33" s="227" t="s">
        <v>350</v>
      </c>
      <c r="J33" s="85" t="s">
        <v>1128</v>
      </c>
      <c r="K33" s="86" t="s">
        <v>1128</v>
      </c>
      <c r="L33" s="86" t="str">
        <f t="shared" si="2"/>
        <v>x.x</v>
      </c>
      <c r="M33" s="68" t="s">
        <v>32</v>
      </c>
      <c r="N33" s="91"/>
      <c r="O33" s="68" t="s">
        <v>33</v>
      </c>
      <c r="P33" s="91"/>
      <c r="Q33" s="68"/>
      <c r="R33" s="91"/>
      <c r="S33" s="68"/>
      <c r="T33" s="91"/>
      <c r="U33" s="68"/>
      <c r="V33" s="91"/>
      <c r="W33" s="17"/>
    </row>
    <row r="34" spans="1:23" ht="48" x14ac:dyDescent="0.2">
      <c r="A34" s="20" t="s">
        <v>5845</v>
      </c>
      <c r="B34" s="15" t="s">
        <v>1612</v>
      </c>
      <c r="C34" s="5" t="s">
        <v>1504</v>
      </c>
      <c r="D34" s="5" t="s">
        <v>1504</v>
      </c>
      <c r="E34" s="281" t="s">
        <v>5726</v>
      </c>
      <c r="F34" s="227" t="s">
        <v>1642</v>
      </c>
      <c r="G34" s="69"/>
      <c r="H34" s="227" t="s">
        <v>1643</v>
      </c>
      <c r="I34" s="227" t="s">
        <v>1644</v>
      </c>
      <c r="J34" s="85" t="s">
        <v>1128</v>
      </c>
      <c r="K34" s="86" t="s">
        <v>1128</v>
      </c>
      <c r="L34" s="86" t="str">
        <f t="shared" si="2"/>
        <v>x.x</v>
      </c>
      <c r="M34" s="68" t="s">
        <v>32</v>
      </c>
      <c r="N34" s="91"/>
      <c r="O34" s="68" t="s">
        <v>33</v>
      </c>
      <c r="P34" s="91"/>
      <c r="Q34" s="68"/>
      <c r="R34" s="91"/>
      <c r="S34" s="68"/>
      <c r="T34" s="91"/>
      <c r="U34" s="68"/>
      <c r="V34" s="91"/>
      <c r="W34" s="17"/>
    </row>
    <row r="35" spans="1:23" ht="64" x14ac:dyDescent="0.2">
      <c r="A35" s="20" t="s">
        <v>5845</v>
      </c>
      <c r="B35" s="15" t="s">
        <v>1612</v>
      </c>
      <c r="C35" s="5" t="s">
        <v>1504</v>
      </c>
      <c r="D35" s="5" t="s">
        <v>1504</v>
      </c>
      <c r="E35" s="281" t="s">
        <v>5726</v>
      </c>
      <c r="F35" s="69" t="s">
        <v>1642</v>
      </c>
      <c r="G35" s="69" t="s">
        <v>1646</v>
      </c>
      <c r="H35" s="69" t="s">
        <v>1647</v>
      </c>
      <c r="I35" s="69" t="s">
        <v>1648</v>
      </c>
      <c r="J35" s="85" t="s">
        <v>31</v>
      </c>
      <c r="K35" s="83" t="s">
        <v>1649</v>
      </c>
      <c r="L35" s="86" t="str">
        <f t="shared" si="2"/>
        <v>MESSAGE - HEADER.Arrival agreed Location code</v>
      </c>
      <c r="M35" s="68"/>
      <c r="N35" s="91"/>
      <c r="O35" s="68" t="s">
        <v>33</v>
      </c>
      <c r="P35" s="91" t="s">
        <v>66</v>
      </c>
      <c r="Q35" s="68" t="s">
        <v>134</v>
      </c>
      <c r="R35" s="91" t="s">
        <v>244</v>
      </c>
      <c r="S35" s="68" t="s">
        <v>1650</v>
      </c>
      <c r="T35" s="91"/>
      <c r="U35" s="68"/>
      <c r="V35" s="91" t="s">
        <v>5879</v>
      </c>
      <c r="W35" s="17"/>
    </row>
    <row r="36" spans="1:23" ht="64" x14ac:dyDescent="0.2">
      <c r="A36" s="20" t="s">
        <v>5845</v>
      </c>
      <c r="B36" s="15" t="s">
        <v>1612</v>
      </c>
      <c r="C36" s="5" t="s">
        <v>1504</v>
      </c>
      <c r="D36" s="5" t="s">
        <v>1504</v>
      </c>
      <c r="E36" s="281" t="s">
        <v>5726</v>
      </c>
      <c r="F36" s="69" t="s">
        <v>1642</v>
      </c>
      <c r="G36" s="69" t="s">
        <v>1315</v>
      </c>
      <c r="H36" s="69" t="s">
        <v>1652</v>
      </c>
      <c r="I36" s="69" t="s">
        <v>1653</v>
      </c>
      <c r="J36" s="85" t="s">
        <v>1128</v>
      </c>
      <c r="K36" s="83" t="s">
        <v>1128</v>
      </c>
      <c r="L36" s="86" t="str">
        <f t="shared" si="2"/>
        <v>x.x</v>
      </c>
      <c r="M36" s="68"/>
      <c r="N36" s="91"/>
      <c r="O36" s="68" t="s">
        <v>33</v>
      </c>
      <c r="P36" s="91"/>
      <c r="Q36" s="68" t="s">
        <v>134</v>
      </c>
      <c r="R36" s="91"/>
      <c r="S36" s="68" t="s">
        <v>1654</v>
      </c>
      <c r="T36" s="91"/>
      <c r="U36" s="68" t="s">
        <v>5709</v>
      </c>
      <c r="V36" s="91"/>
      <c r="W36" s="17"/>
    </row>
    <row r="37" spans="1:23" ht="64" x14ac:dyDescent="0.2">
      <c r="A37" s="20" t="s">
        <v>5845</v>
      </c>
      <c r="B37" s="15" t="s">
        <v>1612</v>
      </c>
      <c r="C37" s="5" t="s">
        <v>1504</v>
      </c>
      <c r="D37" s="5" t="s">
        <v>1504</v>
      </c>
      <c r="E37" s="281" t="s">
        <v>5726</v>
      </c>
      <c r="F37" s="69" t="s">
        <v>1642</v>
      </c>
      <c r="G37" s="69" t="s">
        <v>1655</v>
      </c>
      <c r="H37" s="69" t="s">
        <v>1656</v>
      </c>
      <c r="I37" s="69" t="s">
        <v>1657</v>
      </c>
      <c r="J37" s="85" t="s">
        <v>1128</v>
      </c>
      <c r="K37" s="83" t="s">
        <v>1128</v>
      </c>
      <c r="L37" s="86" t="str">
        <f t="shared" si="2"/>
        <v>x.x</v>
      </c>
      <c r="M37" s="68"/>
      <c r="N37" s="91"/>
      <c r="O37" s="68" t="s">
        <v>66</v>
      </c>
      <c r="P37" s="91"/>
      <c r="Q37" s="68" t="s">
        <v>68</v>
      </c>
      <c r="R37" s="91"/>
      <c r="S37" s="68"/>
      <c r="T37" s="91"/>
      <c r="U37" s="68" t="s">
        <v>1665</v>
      </c>
      <c r="V37" s="91"/>
      <c r="W37" s="17"/>
    </row>
    <row r="38" spans="1:23" ht="64" x14ac:dyDescent="0.2">
      <c r="A38" s="20" t="s">
        <v>5845</v>
      </c>
      <c r="B38" s="15" t="s">
        <v>1612</v>
      </c>
      <c r="C38" s="5" t="s">
        <v>1504</v>
      </c>
      <c r="D38" s="5" t="s">
        <v>1504</v>
      </c>
      <c r="E38" s="281" t="s">
        <v>5726</v>
      </c>
      <c r="F38" s="69" t="s">
        <v>1642</v>
      </c>
      <c r="G38" s="69" t="s">
        <v>1659</v>
      </c>
      <c r="H38" s="69" t="s">
        <v>1660</v>
      </c>
      <c r="I38" s="69" t="s">
        <v>1661</v>
      </c>
      <c r="J38" s="85" t="s">
        <v>1128</v>
      </c>
      <c r="K38" s="83" t="s">
        <v>1128</v>
      </c>
      <c r="L38" s="86" t="str">
        <f t="shared" si="2"/>
        <v>x.x</v>
      </c>
      <c r="M38" s="68"/>
      <c r="N38" s="91"/>
      <c r="O38" s="68" t="s">
        <v>66</v>
      </c>
      <c r="P38" s="91"/>
      <c r="Q38" s="68" t="s">
        <v>680</v>
      </c>
      <c r="R38" s="91"/>
      <c r="S38" s="68"/>
      <c r="T38" s="91"/>
      <c r="U38" s="68" t="s">
        <v>1662</v>
      </c>
      <c r="V38" s="91"/>
      <c r="W38" s="17"/>
    </row>
    <row r="39" spans="1:23" ht="64" x14ac:dyDescent="0.2">
      <c r="A39" s="20" t="s">
        <v>5845</v>
      </c>
      <c r="B39" s="15" t="s">
        <v>1612</v>
      </c>
      <c r="C39" s="5" t="s">
        <v>1504</v>
      </c>
      <c r="D39" s="5" t="s">
        <v>1504</v>
      </c>
      <c r="E39" s="281" t="s">
        <v>5726</v>
      </c>
      <c r="F39" s="69" t="s">
        <v>1642</v>
      </c>
      <c r="G39" s="69" t="s">
        <v>601</v>
      </c>
      <c r="H39" s="69" t="s">
        <v>1663</v>
      </c>
      <c r="I39" s="69" t="s">
        <v>1664</v>
      </c>
      <c r="J39" s="85" t="s">
        <v>1128</v>
      </c>
      <c r="K39" s="83" t="s">
        <v>1128</v>
      </c>
      <c r="L39" s="86" t="str">
        <f t="shared" si="2"/>
        <v>x.x</v>
      </c>
      <c r="M39" s="68"/>
      <c r="N39" s="91"/>
      <c r="O39" s="68" t="s">
        <v>66</v>
      </c>
      <c r="P39" s="91"/>
      <c r="Q39" s="68" t="s">
        <v>244</v>
      </c>
      <c r="R39" s="91"/>
      <c r="S39" s="68" t="s">
        <v>5761</v>
      </c>
      <c r="T39" s="91"/>
      <c r="U39" s="68" t="s">
        <v>1665</v>
      </c>
      <c r="V39" s="91"/>
      <c r="W39" s="17"/>
    </row>
    <row r="40" spans="1:23" ht="64" x14ac:dyDescent="0.2">
      <c r="A40" s="20" t="s">
        <v>5845</v>
      </c>
      <c r="B40" s="15" t="s">
        <v>1612</v>
      </c>
      <c r="C40" s="5" t="s">
        <v>1504</v>
      </c>
      <c r="D40" s="5" t="s">
        <v>1504</v>
      </c>
      <c r="E40" s="281" t="s">
        <v>5732</v>
      </c>
      <c r="F40" s="227" t="s">
        <v>1667</v>
      </c>
      <c r="G40" s="69"/>
      <c r="H40" s="227" t="s">
        <v>1668</v>
      </c>
      <c r="I40" s="227" t="s">
        <v>1669</v>
      </c>
      <c r="J40" s="85" t="s">
        <v>1128</v>
      </c>
      <c r="K40" s="86" t="s">
        <v>1128</v>
      </c>
      <c r="L40" s="86" t="str">
        <f t="shared" si="2"/>
        <v>x.x</v>
      </c>
      <c r="M40" s="68" t="s">
        <v>32</v>
      </c>
      <c r="N40" s="91"/>
      <c r="O40" s="68" t="s">
        <v>66</v>
      </c>
      <c r="P40" s="91"/>
      <c r="Q40" s="68"/>
      <c r="R40" s="91"/>
      <c r="S40" s="68"/>
      <c r="T40" s="91"/>
      <c r="U40" s="68" t="s">
        <v>1665</v>
      </c>
      <c r="V40" s="91"/>
      <c r="W40" s="17"/>
    </row>
    <row r="41" spans="1:23" ht="80" x14ac:dyDescent="0.2">
      <c r="A41" s="20" t="s">
        <v>5845</v>
      </c>
      <c r="B41" s="15" t="s">
        <v>1612</v>
      </c>
      <c r="C41" s="5" t="s">
        <v>1504</v>
      </c>
      <c r="D41" s="5" t="s">
        <v>1504</v>
      </c>
      <c r="E41" s="281" t="s">
        <v>5732</v>
      </c>
      <c r="F41" s="69" t="s">
        <v>1667</v>
      </c>
      <c r="G41" s="69" t="s">
        <v>180</v>
      </c>
      <c r="H41" s="69" t="s">
        <v>1670</v>
      </c>
      <c r="I41" s="69" t="s">
        <v>1671</v>
      </c>
      <c r="J41" s="85" t="s">
        <v>1128</v>
      </c>
      <c r="K41" s="83" t="s">
        <v>1128</v>
      </c>
      <c r="L41" s="86" t="str">
        <f t="shared" si="2"/>
        <v>x.x</v>
      </c>
      <c r="M41" s="68"/>
      <c r="N41" s="91"/>
      <c r="O41" s="68" t="s">
        <v>33</v>
      </c>
      <c r="P41" s="91"/>
      <c r="Q41" s="68" t="s">
        <v>183</v>
      </c>
      <c r="R41" s="91"/>
      <c r="S41" s="68" t="s">
        <v>1627</v>
      </c>
      <c r="T41" s="91"/>
      <c r="U41" s="68"/>
      <c r="V41" s="91"/>
      <c r="W41" s="17"/>
    </row>
    <row r="42" spans="1:23" ht="48" x14ac:dyDescent="0.2">
      <c r="A42" s="20" t="s">
        <v>5845</v>
      </c>
      <c r="B42" s="15" t="s">
        <v>1612</v>
      </c>
      <c r="C42" s="5" t="s">
        <v>1504</v>
      </c>
      <c r="D42" s="5" t="s">
        <v>1504</v>
      </c>
      <c r="E42" s="281" t="s">
        <v>5732</v>
      </c>
      <c r="F42" s="227" t="s">
        <v>5880</v>
      </c>
      <c r="G42" s="69"/>
      <c r="H42" s="227" t="s">
        <v>5881</v>
      </c>
      <c r="I42" s="227" t="s">
        <v>5835</v>
      </c>
      <c r="J42" s="85" t="s">
        <v>1128</v>
      </c>
      <c r="K42" s="86" t="s">
        <v>1128</v>
      </c>
      <c r="L42" s="86" t="str">
        <f t="shared" si="2"/>
        <v>x.x</v>
      </c>
      <c r="M42" s="68" t="s">
        <v>32</v>
      </c>
      <c r="N42" s="91"/>
      <c r="O42" s="68" t="s">
        <v>66</v>
      </c>
      <c r="P42" s="91"/>
      <c r="Q42" s="68"/>
      <c r="R42" s="91"/>
      <c r="S42" s="68"/>
      <c r="T42" s="91"/>
      <c r="U42" s="68" t="s">
        <v>1665</v>
      </c>
      <c r="V42" s="91"/>
      <c r="W42" s="17"/>
    </row>
    <row r="43" spans="1:23" ht="64" x14ac:dyDescent="0.2">
      <c r="A43" s="20" t="s">
        <v>5845</v>
      </c>
      <c r="B43" s="15" t="s">
        <v>1612</v>
      </c>
      <c r="C43" s="5" t="s">
        <v>1504</v>
      </c>
      <c r="D43" s="5" t="s">
        <v>1504</v>
      </c>
      <c r="E43" s="281" t="s">
        <v>5732</v>
      </c>
      <c r="F43" s="69" t="s">
        <v>5880</v>
      </c>
      <c r="G43" s="69" t="s">
        <v>1329</v>
      </c>
      <c r="H43" s="69" t="s">
        <v>5882</v>
      </c>
      <c r="I43" s="69" t="s">
        <v>5836</v>
      </c>
      <c r="J43" s="85" t="s">
        <v>1128</v>
      </c>
      <c r="K43" s="83" t="s">
        <v>1128</v>
      </c>
      <c r="L43" s="86" t="str">
        <f t="shared" si="2"/>
        <v>x.x</v>
      </c>
      <c r="M43" s="68"/>
      <c r="N43" s="91"/>
      <c r="O43" s="68" t="s">
        <v>33</v>
      </c>
      <c r="P43" s="91"/>
      <c r="Q43" s="68" t="s">
        <v>244</v>
      </c>
      <c r="R43" s="91"/>
      <c r="S43" s="68"/>
      <c r="T43" s="91"/>
      <c r="U43" s="68" t="s">
        <v>1332</v>
      </c>
      <c r="V43" s="91"/>
      <c r="W43" s="17"/>
    </row>
    <row r="44" spans="1:23" ht="64" x14ac:dyDescent="0.2">
      <c r="A44" s="20" t="s">
        <v>5845</v>
      </c>
      <c r="B44" s="15" t="s">
        <v>1612</v>
      </c>
      <c r="C44" s="5" t="s">
        <v>1504</v>
      </c>
      <c r="D44" s="5" t="s">
        <v>1504</v>
      </c>
      <c r="E44" s="281" t="s">
        <v>5732</v>
      </c>
      <c r="F44" s="69" t="s">
        <v>5880</v>
      </c>
      <c r="G44" s="69" t="s">
        <v>1333</v>
      </c>
      <c r="H44" s="69" t="s">
        <v>5883</v>
      </c>
      <c r="I44" s="69" t="s">
        <v>5837</v>
      </c>
      <c r="J44" s="85" t="s">
        <v>1128</v>
      </c>
      <c r="K44" s="83" t="s">
        <v>1128</v>
      </c>
      <c r="L44" s="86" t="str">
        <f t="shared" si="2"/>
        <v>x.x</v>
      </c>
      <c r="M44" s="68"/>
      <c r="N44" s="91"/>
      <c r="O44" s="68" t="s">
        <v>33</v>
      </c>
      <c r="P44" s="91"/>
      <c r="Q44" s="68" t="s">
        <v>244</v>
      </c>
      <c r="R44" s="91"/>
      <c r="S44" s="68"/>
      <c r="T44" s="91"/>
      <c r="U44" s="68" t="s">
        <v>1332</v>
      </c>
      <c r="V44" s="91"/>
      <c r="W44" s="17"/>
    </row>
    <row r="45" spans="1:23" ht="64" x14ac:dyDescent="0.2">
      <c r="A45" s="20" t="s">
        <v>5845</v>
      </c>
      <c r="B45" s="15" t="s">
        <v>1612</v>
      </c>
      <c r="C45" s="5" t="s">
        <v>1504</v>
      </c>
      <c r="D45" s="5" t="s">
        <v>1504</v>
      </c>
      <c r="E45" s="281" t="s">
        <v>5732</v>
      </c>
      <c r="F45" s="227" t="s">
        <v>1677</v>
      </c>
      <c r="G45" s="69"/>
      <c r="H45" s="227" t="s">
        <v>1678</v>
      </c>
      <c r="I45" s="227" t="s">
        <v>1679</v>
      </c>
      <c r="J45" s="85" t="s">
        <v>1128</v>
      </c>
      <c r="K45" s="86" t="s">
        <v>1128</v>
      </c>
      <c r="L45" s="86" t="str">
        <f t="shared" si="2"/>
        <v>x.x</v>
      </c>
      <c r="M45" s="68" t="s">
        <v>32</v>
      </c>
      <c r="N45" s="91"/>
      <c r="O45" s="68" t="s">
        <v>66</v>
      </c>
      <c r="P45" s="91"/>
      <c r="Q45" s="68"/>
      <c r="R45" s="91"/>
      <c r="S45" s="68"/>
      <c r="T45" s="91"/>
      <c r="U45" s="68" t="s">
        <v>1665</v>
      </c>
      <c r="V45" s="91"/>
      <c r="W45" s="17"/>
    </row>
    <row r="46" spans="1:23" ht="80" x14ac:dyDescent="0.2">
      <c r="A46" s="20" t="s">
        <v>5845</v>
      </c>
      <c r="B46" s="15" t="s">
        <v>1612</v>
      </c>
      <c r="C46" s="5" t="s">
        <v>1504</v>
      </c>
      <c r="D46" s="5" t="s">
        <v>1504</v>
      </c>
      <c r="E46" s="281" t="s">
        <v>5732</v>
      </c>
      <c r="F46" s="69" t="s">
        <v>1677</v>
      </c>
      <c r="G46" s="69" t="s">
        <v>240</v>
      </c>
      <c r="H46" s="69" t="s">
        <v>1680</v>
      </c>
      <c r="I46" s="69" t="s">
        <v>1681</v>
      </c>
      <c r="J46" s="85" t="s">
        <v>1128</v>
      </c>
      <c r="K46" s="83" t="s">
        <v>1128</v>
      </c>
      <c r="L46" s="86" t="str">
        <f t="shared" si="2"/>
        <v>x.x</v>
      </c>
      <c r="M46" s="68"/>
      <c r="N46" s="91"/>
      <c r="O46" s="68" t="s">
        <v>33</v>
      </c>
      <c r="P46" s="91"/>
      <c r="Q46" s="68" t="s">
        <v>244</v>
      </c>
      <c r="R46" s="91"/>
      <c r="S46" s="68"/>
      <c r="T46" s="91"/>
      <c r="U46" s="68" t="s">
        <v>5630</v>
      </c>
      <c r="V46" s="91"/>
      <c r="W46" s="17"/>
    </row>
    <row r="47" spans="1:23" ht="48" x14ac:dyDescent="0.2">
      <c r="A47" s="20" t="s">
        <v>5845</v>
      </c>
      <c r="B47" s="15" t="s">
        <v>1612</v>
      </c>
      <c r="C47" s="5" t="s">
        <v>1504</v>
      </c>
      <c r="D47" s="5" t="s">
        <v>1504</v>
      </c>
      <c r="E47" s="281" t="s">
        <v>5732</v>
      </c>
      <c r="F47" s="227" t="s">
        <v>413</v>
      </c>
      <c r="G47" s="69"/>
      <c r="H47" s="227" t="s">
        <v>1682</v>
      </c>
      <c r="I47" s="227" t="s">
        <v>263</v>
      </c>
      <c r="J47" s="85" t="s">
        <v>1128</v>
      </c>
      <c r="K47" s="86" t="s">
        <v>1128</v>
      </c>
      <c r="L47" s="86" t="str">
        <f t="shared" si="2"/>
        <v>x.x</v>
      </c>
      <c r="M47" s="68" t="s">
        <v>32</v>
      </c>
      <c r="N47" s="91"/>
      <c r="O47" s="68" t="s">
        <v>66</v>
      </c>
      <c r="P47" s="91"/>
      <c r="Q47" s="68"/>
      <c r="R47" s="91"/>
      <c r="S47" s="68"/>
      <c r="T47" s="91"/>
      <c r="U47" s="68" t="s">
        <v>1665</v>
      </c>
      <c r="V47" s="91"/>
      <c r="W47" s="17"/>
    </row>
    <row r="48" spans="1:23" ht="64" x14ac:dyDescent="0.2">
      <c r="A48" s="20" t="s">
        <v>5845</v>
      </c>
      <c r="B48" s="15" t="s">
        <v>1612</v>
      </c>
      <c r="C48" s="5" t="s">
        <v>1504</v>
      </c>
      <c r="D48" s="5" t="s">
        <v>1504</v>
      </c>
      <c r="E48" s="281" t="s">
        <v>5732</v>
      </c>
      <c r="F48" s="69" t="s">
        <v>413</v>
      </c>
      <c r="G48" s="69" t="s">
        <v>265</v>
      </c>
      <c r="H48" s="69" t="s">
        <v>1683</v>
      </c>
      <c r="I48" s="69" t="s">
        <v>267</v>
      </c>
      <c r="J48" s="85" t="s">
        <v>1128</v>
      </c>
      <c r="K48" s="83" t="s">
        <v>1128</v>
      </c>
      <c r="L48" s="86" t="str">
        <f t="shared" si="2"/>
        <v>x.x</v>
      </c>
      <c r="M48" s="68"/>
      <c r="N48" s="91"/>
      <c r="O48" s="68" t="s">
        <v>33</v>
      </c>
      <c r="P48" s="91"/>
      <c r="Q48" s="68" t="s">
        <v>258</v>
      </c>
      <c r="R48" s="91"/>
      <c r="S48" s="68"/>
      <c r="T48" s="91"/>
      <c r="U48" s="68"/>
      <c r="V48" s="91"/>
      <c r="W48" s="17"/>
    </row>
    <row r="49" spans="1:23" ht="64" x14ac:dyDescent="0.2">
      <c r="A49" s="20" t="s">
        <v>5845</v>
      </c>
      <c r="B49" s="15" t="s">
        <v>1612</v>
      </c>
      <c r="C49" s="5" t="s">
        <v>1504</v>
      </c>
      <c r="D49" s="5" t="s">
        <v>1504</v>
      </c>
      <c r="E49" s="281" t="s">
        <v>5732</v>
      </c>
      <c r="F49" s="69" t="s">
        <v>413</v>
      </c>
      <c r="G49" s="69" t="s">
        <v>269</v>
      </c>
      <c r="H49" s="69" t="s">
        <v>1684</v>
      </c>
      <c r="I49" s="69" t="s">
        <v>271</v>
      </c>
      <c r="J49" s="85" t="s">
        <v>1128</v>
      </c>
      <c r="K49" s="83" t="s">
        <v>1128</v>
      </c>
      <c r="L49" s="86" t="str">
        <f t="shared" si="2"/>
        <v>x.x</v>
      </c>
      <c r="M49" s="68"/>
      <c r="N49" s="91"/>
      <c r="O49" s="68" t="s">
        <v>66</v>
      </c>
      <c r="P49" s="91"/>
      <c r="Q49" s="68" t="s">
        <v>244</v>
      </c>
      <c r="R49" s="91"/>
      <c r="S49" s="68"/>
      <c r="T49" s="91"/>
      <c r="U49" s="68" t="s">
        <v>1339</v>
      </c>
      <c r="V49" s="91"/>
      <c r="W49" s="17"/>
    </row>
    <row r="50" spans="1:23" ht="64" x14ac:dyDescent="0.2">
      <c r="A50" s="20" t="s">
        <v>5845</v>
      </c>
      <c r="B50" s="15" t="s">
        <v>1612</v>
      </c>
      <c r="C50" s="5" t="s">
        <v>1504</v>
      </c>
      <c r="D50" s="5" t="s">
        <v>1504</v>
      </c>
      <c r="E50" s="281" t="s">
        <v>5732</v>
      </c>
      <c r="F50" s="69" t="s">
        <v>413</v>
      </c>
      <c r="G50" s="69" t="s">
        <v>276</v>
      </c>
      <c r="H50" s="69" t="s">
        <v>1686</v>
      </c>
      <c r="I50" s="69" t="s">
        <v>278</v>
      </c>
      <c r="J50" s="85" t="s">
        <v>1128</v>
      </c>
      <c r="K50" s="83" t="s">
        <v>1128</v>
      </c>
      <c r="L50" s="86" t="str">
        <f t="shared" si="2"/>
        <v>x.x</v>
      </c>
      <c r="M50" s="68"/>
      <c r="N50" s="91"/>
      <c r="O50" s="68" t="s">
        <v>33</v>
      </c>
      <c r="P50" s="91"/>
      <c r="Q50" s="68" t="s">
        <v>68</v>
      </c>
      <c r="R50" s="91"/>
      <c r="S50" s="68"/>
      <c r="T50" s="91"/>
      <c r="U50" s="68"/>
      <c r="V50" s="91"/>
      <c r="W50" s="17"/>
    </row>
    <row r="51" spans="1:23" ht="64" x14ac:dyDescent="0.2">
      <c r="A51" s="20" t="s">
        <v>5845</v>
      </c>
      <c r="B51" s="15" t="s">
        <v>1612</v>
      </c>
      <c r="C51" s="5" t="s">
        <v>1504</v>
      </c>
      <c r="D51" s="5" t="s">
        <v>1504</v>
      </c>
      <c r="E51" s="281" t="s">
        <v>5732</v>
      </c>
      <c r="F51" s="69" t="s">
        <v>413</v>
      </c>
      <c r="G51" s="69" t="s">
        <v>279</v>
      </c>
      <c r="H51" s="69" t="s">
        <v>1687</v>
      </c>
      <c r="I51" s="69" t="s">
        <v>281</v>
      </c>
      <c r="J51" s="85" t="s">
        <v>1128</v>
      </c>
      <c r="K51" s="83" t="s">
        <v>1128</v>
      </c>
      <c r="L51" s="86" t="str">
        <f t="shared" si="2"/>
        <v>x.x</v>
      </c>
      <c r="M51" s="68"/>
      <c r="N51" s="91"/>
      <c r="O51" s="68" t="s">
        <v>33</v>
      </c>
      <c r="P51" s="91"/>
      <c r="Q51" s="68" t="s">
        <v>94</v>
      </c>
      <c r="R51" s="91"/>
      <c r="S51" s="68" t="s">
        <v>1311</v>
      </c>
      <c r="T51" s="91"/>
      <c r="U51" s="68"/>
      <c r="V51" s="91"/>
      <c r="W51" s="17"/>
    </row>
    <row r="52" spans="1:23" ht="64" x14ac:dyDescent="0.2">
      <c r="A52" s="20" t="s">
        <v>5845</v>
      </c>
      <c r="B52" s="15" t="s">
        <v>1612</v>
      </c>
      <c r="C52" s="5" t="s">
        <v>1504</v>
      </c>
      <c r="D52" s="5" t="s">
        <v>1504</v>
      </c>
      <c r="E52" s="281" t="s">
        <v>5732</v>
      </c>
      <c r="F52" s="227" t="s">
        <v>5884</v>
      </c>
      <c r="G52" s="69"/>
      <c r="H52" s="227" t="s">
        <v>5885</v>
      </c>
      <c r="I52" s="227" t="s">
        <v>5886</v>
      </c>
      <c r="J52" s="85" t="s">
        <v>1128</v>
      </c>
      <c r="K52" s="86" t="s">
        <v>1128</v>
      </c>
      <c r="L52" s="86" t="str">
        <f t="shared" si="2"/>
        <v>x.x</v>
      </c>
      <c r="M52" s="68" t="s">
        <v>32</v>
      </c>
      <c r="N52" s="91"/>
      <c r="O52" s="68" t="s">
        <v>66</v>
      </c>
      <c r="P52" s="91"/>
      <c r="Q52" s="68"/>
      <c r="R52" s="91"/>
      <c r="S52" s="68"/>
      <c r="T52" s="91"/>
      <c r="U52" s="68" t="s">
        <v>1665</v>
      </c>
      <c r="V52" s="91"/>
      <c r="W52" s="17"/>
    </row>
    <row r="53" spans="1:23" ht="80" x14ac:dyDescent="0.2">
      <c r="A53" s="20" t="s">
        <v>5845</v>
      </c>
      <c r="B53" s="15" t="s">
        <v>1612</v>
      </c>
      <c r="C53" s="5" t="s">
        <v>1504</v>
      </c>
      <c r="D53" s="5" t="s">
        <v>1504</v>
      </c>
      <c r="E53" s="281" t="s">
        <v>5732</v>
      </c>
      <c r="F53" s="69" t="s">
        <v>5884</v>
      </c>
      <c r="G53" s="69" t="s">
        <v>5887</v>
      </c>
      <c r="H53" s="69" t="s">
        <v>5888</v>
      </c>
      <c r="I53" s="69" t="s">
        <v>5889</v>
      </c>
      <c r="J53" s="85" t="s">
        <v>1128</v>
      </c>
      <c r="K53" s="86" t="s">
        <v>1128</v>
      </c>
      <c r="L53" s="86" t="str">
        <f t="shared" si="2"/>
        <v>x.x</v>
      </c>
      <c r="M53" s="68"/>
      <c r="N53" s="91"/>
      <c r="O53" s="68" t="s">
        <v>66</v>
      </c>
      <c r="P53" s="91"/>
      <c r="Q53" s="68" t="s">
        <v>244</v>
      </c>
      <c r="R53" s="91"/>
      <c r="S53" s="68"/>
      <c r="T53" s="91"/>
      <c r="U53" s="68" t="s">
        <v>5890</v>
      </c>
      <c r="V53" s="91"/>
      <c r="W53" s="17"/>
    </row>
    <row r="54" spans="1:23" ht="64" x14ac:dyDescent="0.2">
      <c r="A54" s="20" t="s">
        <v>5845</v>
      </c>
      <c r="B54" s="15" t="s">
        <v>1612</v>
      </c>
      <c r="C54" s="5" t="s">
        <v>1504</v>
      </c>
      <c r="D54" s="5" t="s">
        <v>1504</v>
      </c>
      <c r="E54" s="281" t="s">
        <v>5732</v>
      </c>
      <c r="F54" s="69" t="s">
        <v>5884</v>
      </c>
      <c r="G54" s="69" t="s">
        <v>269</v>
      </c>
      <c r="H54" s="69" t="s">
        <v>5891</v>
      </c>
      <c r="I54" s="69" t="s">
        <v>5892</v>
      </c>
      <c r="J54" s="85" t="s">
        <v>1128</v>
      </c>
      <c r="K54" s="86" t="s">
        <v>1128</v>
      </c>
      <c r="L54" s="86" t="str">
        <f t="shared" si="2"/>
        <v>x.x</v>
      </c>
      <c r="M54" s="68"/>
      <c r="N54" s="91"/>
      <c r="O54" s="68" t="s">
        <v>33</v>
      </c>
      <c r="P54" s="91"/>
      <c r="Q54" s="68" t="s">
        <v>244</v>
      </c>
      <c r="R54" s="91"/>
      <c r="S54" s="68"/>
      <c r="T54" s="91"/>
      <c r="U54" s="68"/>
      <c r="V54" s="91"/>
      <c r="W54" s="17"/>
    </row>
    <row r="55" spans="1:23" ht="64" x14ac:dyDescent="0.2">
      <c r="A55" s="20" t="s">
        <v>5845</v>
      </c>
      <c r="B55" s="15" t="s">
        <v>1612</v>
      </c>
      <c r="C55" s="5" t="s">
        <v>1504</v>
      </c>
      <c r="D55" s="5" t="s">
        <v>1504</v>
      </c>
      <c r="E55" s="281" t="s">
        <v>5732</v>
      </c>
      <c r="F55" s="69" t="s">
        <v>5884</v>
      </c>
      <c r="G55" s="69" t="s">
        <v>279</v>
      </c>
      <c r="H55" s="69" t="s">
        <v>5893</v>
      </c>
      <c r="I55" s="69" t="s">
        <v>5894</v>
      </c>
      <c r="J55" s="85" t="s">
        <v>1128</v>
      </c>
      <c r="K55" s="86" t="s">
        <v>1128</v>
      </c>
      <c r="L55" s="86" t="str">
        <f t="shared" si="2"/>
        <v>x.x</v>
      </c>
      <c r="M55" s="68"/>
      <c r="N55" s="91"/>
      <c r="O55" s="68" t="s">
        <v>33</v>
      </c>
      <c r="P55" s="91"/>
      <c r="Q55" s="68" t="s">
        <v>94</v>
      </c>
      <c r="R55" s="91"/>
      <c r="S55" s="68" t="s">
        <v>5895</v>
      </c>
      <c r="T55" s="91"/>
      <c r="U55" s="68"/>
      <c r="V55" s="91"/>
      <c r="W55" s="17"/>
    </row>
    <row r="56" spans="1:23" ht="64" x14ac:dyDescent="0.2">
      <c r="A56" s="20" t="s">
        <v>5845</v>
      </c>
      <c r="B56" s="15" t="s">
        <v>1612</v>
      </c>
      <c r="C56" s="5" t="s">
        <v>1504</v>
      </c>
      <c r="D56" s="5" t="s">
        <v>1504</v>
      </c>
      <c r="E56" s="281" t="s">
        <v>5732</v>
      </c>
      <c r="F56" s="227" t="s">
        <v>5896</v>
      </c>
      <c r="G56" s="69"/>
      <c r="H56" s="227" t="s">
        <v>5897</v>
      </c>
      <c r="I56" s="227" t="s">
        <v>5898</v>
      </c>
      <c r="J56" s="85" t="s">
        <v>1128</v>
      </c>
      <c r="K56" s="86" t="s">
        <v>1128</v>
      </c>
      <c r="L56" s="86" t="str">
        <f t="shared" si="2"/>
        <v>x.x</v>
      </c>
      <c r="M56" s="68" t="s">
        <v>32</v>
      </c>
      <c r="N56" s="91"/>
      <c r="O56" s="68" t="s">
        <v>66</v>
      </c>
      <c r="P56" s="91"/>
      <c r="Q56" s="68"/>
      <c r="R56" s="91"/>
      <c r="S56" s="68"/>
      <c r="T56" s="91"/>
      <c r="U56" s="68" t="s">
        <v>5899</v>
      </c>
      <c r="V56" s="91"/>
      <c r="W56" s="17"/>
    </row>
    <row r="57" spans="1:23" ht="64" x14ac:dyDescent="0.2">
      <c r="A57" s="20" t="s">
        <v>5845</v>
      </c>
      <c r="B57" s="15" t="s">
        <v>1612</v>
      </c>
      <c r="C57" s="5" t="s">
        <v>1504</v>
      </c>
      <c r="D57" s="5" t="s">
        <v>1504</v>
      </c>
      <c r="E57" s="281" t="s">
        <v>5732</v>
      </c>
      <c r="F57" s="69" t="s">
        <v>5896</v>
      </c>
      <c r="G57" s="69" t="s">
        <v>255</v>
      </c>
      <c r="H57" s="69" t="s">
        <v>5900</v>
      </c>
      <c r="I57" s="69" t="s">
        <v>5901</v>
      </c>
      <c r="J57" s="85" t="s">
        <v>1128</v>
      </c>
      <c r="K57" s="86" t="s">
        <v>1128</v>
      </c>
      <c r="L57" s="86" t="str">
        <f t="shared" si="2"/>
        <v>x.x</v>
      </c>
      <c r="M57" s="68"/>
      <c r="N57" s="91"/>
      <c r="O57" s="68" t="s">
        <v>33</v>
      </c>
      <c r="P57" s="91"/>
      <c r="Q57" s="68" t="s">
        <v>258</v>
      </c>
      <c r="R57" s="91"/>
      <c r="S57" s="68"/>
      <c r="T57" s="91"/>
      <c r="U57" s="68"/>
      <c r="V57" s="91"/>
      <c r="W57" s="17"/>
    </row>
    <row r="58" spans="1:23" ht="80" x14ac:dyDescent="0.2">
      <c r="A58" s="20" t="s">
        <v>5845</v>
      </c>
      <c r="B58" s="15" t="s">
        <v>1612</v>
      </c>
      <c r="C58" s="5" t="s">
        <v>1504</v>
      </c>
      <c r="D58" s="5" t="s">
        <v>1504</v>
      </c>
      <c r="E58" s="281" t="s">
        <v>5732</v>
      </c>
      <c r="F58" s="69" t="s">
        <v>5896</v>
      </c>
      <c r="G58" s="69" t="s">
        <v>5902</v>
      </c>
      <c r="H58" s="69" t="s">
        <v>5903</v>
      </c>
      <c r="I58" s="69" t="s">
        <v>5904</v>
      </c>
      <c r="J58" s="85" t="s">
        <v>1128</v>
      </c>
      <c r="K58" s="86" t="s">
        <v>1128</v>
      </c>
      <c r="L58" s="86" t="str">
        <f t="shared" si="2"/>
        <v>x.x</v>
      </c>
      <c r="M58" s="68"/>
      <c r="N58" s="91"/>
      <c r="O58" s="68" t="s">
        <v>33</v>
      </c>
      <c r="P58" s="91"/>
      <c r="Q58" s="68" t="s">
        <v>68</v>
      </c>
      <c r="R58" s="91"/>
      <c r="S58" s="68"/>
      <c r="T58" s="91"/>
      <c r="U58" s="68"/>
      <c r="V58" s="91"/>
      <c r="W58" s="17"/>
    </row>
    <row r="59" spans="1:23" ht="80" x14ac:dyDescent="0.2">
      <c r="A59" s="20" t="s">
        <v>5845</v>
      </c>
      <c r="B59" s="15" t="s">
        <v>1612</v>
      </c>
      <c r="C59" s="5" t="s">
        <v>1504</v>
      </c>
      <c r="D59" s="5" t="s">
        <v>1504</v>
      </c>
      <c r="E59" s="281" t="s">
        <v>5732</v>
      </c>
      <c r="F59" s="69" t="s">
        <v>5896</v>
      </c>
      <c r="G59" s="69" t="s">
        <v>5905</v>
      </c>
      <c r="H59" s="69" t="s">
        <v>5906</v>
      </c>
      <c r="I59" s="69" t="s">
        <v>5907</v>
      </c>
      <c r="J59" s="85" t="s">
        <v>1128</v>
      </c>
      <c r="K59" s="86" t="s">
        <v>1128</v>
      </c>
      <c r="L59" s="86" t="str">
        <f t="shared" si="2"/>
        <v>x.x</v>
      </c>
      <c r="M59" s="68"/>
      <c r="N59" s="91"/>
      <c r="O59" s="68" t="s">
        <v>103</v>
      </c>
      <c r="P59" s="91"/>
      <c r="Q59" s="68" t="s">
        <v>5908</v>
      </c>
      <c r="R59" s="91"/>
      <c r="S59" s="68"/>
      <c r="T59" s="91"/>
      <c r="U59" s="68" t="s">
        <v>81</v>
      </c>
      <c r="V59" s="91"/>
      <c r="W59" s="17"/>
    </row>
    <row r="60" spans="1:23" ht="48" x14ac:dyDescent="0.2">
      <c r="A60" s="20" t="s">
        <v>5845</v>
      </c>
      <c r="B60" s="15" t="s">
        <v>1612</v>
      </c>
      <c r="C60" s="5" t="s">
        <v>1504</v>
      </c>
      <c r="D60" s="5" t="s">
        <v>1504</v>
      </c>
      <c r="E60" s="281" t="s">
        <v>5726</v>
      </c>
      <c r="F60" s="227" t="s">
        <v>1285</v>
      </c>
      <c r="G60" s="69"/>
      <c r="H60" s="227" t="s">
        <v>1688</v>
      </c>
      <c r="I60" s="227" t="s">
        <v>1287</v>
      </c>
      <c r="J60" s="85" t="s">
        <v>1689</v>
      </c>
      <c r="K60" s="83"/>
      <c r="L60" s="86" t="str">
        <f t="shared" si="2"/>
        <v>MESSAGE - HEADER - INCIDENT</v>
      </c>
      <c r="M60" s="68" t="s">
        <v>201</v>
      </c>
      <c r="N60" s="91" t="s">
        <v>32</v>
      </c>
      <c r="O60" s="68" t="s">
        <v>103</v>
      </c>
      <c r="P60" s="91" t="s">
        <v>103</v>
      </c>
      <c r="Q60" s="68"/>
      <c r="R60" s="91"/>
      <c r="S60" s="68"/>
      <c r="T60" s="91"/>
      <c r="U60" s="68" t="s">
        <v>5909</v>
      </c>
      <c r="V60" s="91"/>
      <c r="W60" s="17"/>
    </row>
    <row r="61" spans="1:23" ht="48" x14ac:dyDescent="0.2">
      <c r="A61" s="20" t="s">
        <v>5845</v>
      </c>
      <c r="B61" s="15" t="s">
        <v>1612</v>
      </c>
      <c r="C61" s="5" t="s">
        <v>1504</v>
      </c>
      <c r="D61" s="5" t="s">
        <v>1504</v>
      </c>
      <c r="E61" s="281" t="s">
        <v>5726</v>
      </c>
      <c r="F61" s="69" t="s">
        <v>1285</v>
      </c>
      <c r="G61" s="69" t="s">
        <v>206</v>
      </c>
      <c r="H61" s="69" t="s">
        <v>1690</v>
      </c>
      <c r="I61" s="69" t="s">
        <v>1290</v>
      </c>
      <c r="J61" s="85" t="s">
        <v>1128</v>
      </c>
      <c r="K61" s="83" t="s">
        <v>1128</v>
      </c>
      <c r="L61" s="86" t="str">
        <f t="shared" si="2"/>
        <v>x.x</v>
      </c>
      <c r="M61" s="68"/>
      <c r="N61" s="91"/>
      <c r="O61" s="68" t="s">
        <v>33</v>
      </c>
      <c r="P61" s="92"/>
      <c r="Q61" s="68" t="s">
        <v>146</v>
      </c>
      <c r="R61" s="92"/>
      <c r="S61" s="68"/>
      <c r="T61" s="91"/>
      <c r="U61" s="68" t="s">
        <v>209</v>
      </c>
      <c r="V61" s="91"/>
      <c r="W61" s="17"/>
    </row>
    <row r="62" spans="1:23" ht="32" x14ac:dyDescent="0.2">
      <c r="A62" s="20" t="s">
        <v>5845</v>
      </c>
      <c r="B62" s="15" t="s">
        <v>1612</v>
      </c>
      <c r="C62" s="5" t="s">
        <v>1504</v>
      </c>
      <c r="D62" s="5" t="s">
        <v>1504</v>
      </c>
      <c r="E62" s="281" t="s">
        <v>5726</v>
      </c>
      <c r="F62" s="69" t="s">
        <v>1285</v>
      </c>
      <c r="G62" s="69" t="s">
        <v>287</v>
      </c>
      <c r="H62" s="69" t="s">
        <v>1692</v>
      </c>
      <c r="I62" s="69" t="s">
        <v>1292</v>
      </c>
      <c r="J62" s="85" t="s">
        <v>1128</v>
      </c>
      <c r="K62" s="83" t="s">
        <v>1128</v>
      </c>
      <c r="L62" s="86" t="str">
        <f t="shared" si="2"/>
        <v>x.x</v>
      </c>
      <c r="M62" s="68"/>
      <c r="N62" s="91"/>
      <c r="O62" s="68" t="s">
        <v>33</v>
      </c>
      <c r="P62" s="92"/>
      <c r="Q62" s="68" t="s">
        <v>104</v>
      </c>
      <c r="R62" s="92"/>
      <c r="S62" s="68" t="s">
        <v>1293</v>
      </c>
      <c r="T62" s="91"/>
      <c r="U62" s="68"/>
      <c r="V62" s="91"/>
      <c r="W62" s="17"/>
    </row>
    <row r="63" spans="1:23" ht="96" x14ac:dyDescent="0.2">
      <c r="A63" s="20" t="s">
        <v>5845</v>
      </c>
      <c r="B63" s="15" t="s">
        <v>1612</v>
      </c>
      <c r="C63" s="5" t="s">
        <v>1504</v>
      </c>
      <c r="D63" s="5" t="s">
        <v>1504</v>
      </c>
      <c r="E63" s="281" t="s">
        <v>5726</v>
      </c>
      <c r="F63" s="69" t="s">
        <v>1285</v>
      </c>
      <c r="G63" s="69" t="s">
        <v>302</v>
      </c>
      <c r="H63" s="69" t="s">
        <v>5910</v>
      </c>
      <c r="I63" s="69" t="s">
        <v>5833</v>
      </c>
      <c r="J63" s="85" t="s">
        <v>1695</v>
      </c>
      <c r="K63" s="83" t="s">
        <v>1696</v>
      </c>
      <c r="L63" s="86" t="str">
        <f t="shared" si="2"/>
        <v>MESSAGE - HEADER - INCIDENT 
.Incident information</v>
      </c>
      <c r="M63" s="68"/>
      <c r="N63" s="91"/>
      <c r="O63" s="68" t="s">
        <v>33</v>
      </c>
      <c r="P63" s="91" t="s">
        <v>103</v>
      </c>
      <c r="Q63" s="68" t="s">
        <v>305</v>
      </c>
      <c r="R63" s="91" t="s">
        <v>1107</v>
      </c>
      <c r="S63" s="68"/>
      <c r="T63" s="91"/>
      <c r="U63" s="68"/>
      <c r="V63" s="91"/>
      <c r="W63" s="17"/>
    </row>
    <row r="64" spans="1:23" ht="64" x14ac:dyDescent="0.2">
      <c r="A64" s="20" t="s">
        <v>5845</v>
      </c>
      <c r="B64" s="15" t="s">
        <v>1612</v>
      </c>
      <c r="C64" s="5" t="s">
        <v>1504</v>
      </c>
      <c r="D64" s="5" t="s">
        <v>1504</v>
      </c>
      <c r="E64" s="281" t="s">
        <v>5732</v>
      </c>
      <c r="F64" s="227" t="s">
        <v>1297</v>
      </c>
      <c r="G64" s="69"/>
      <c r="H64" s="227" t="s">
        <v>1697</v>
      </c>
      <c r="I64" s="227" t="s">
        <v>1299</v>
      </c>
      <c r="J64" s="87" t="s">
        <v>1698</v>
      </c>
      <c r="K64" s="83"/>
      <c r="L64" s="86" t="str">
        <f t="shared" si="2"/>
        <v>MESSAGE - EN ROUTE EVENT.INCIDENT</v>
      </c>
      <c r="M64" s="68" t="s">
        <v>32</v>
      </c>
      <c r="N64" s="92" t="s">
        <v>32</v>
      </c>
      <c r="O64" s="68" t="s">
        <v>103</v>
      </c>
      <c r="P64" s="92" t="s">
        <v>103</v>
      </c>
      <c r="Q64" s="68"/>
      <c r="R64" s="91"/>
      <c r="S64" s="68"/>
      <c r="T64" s="91"/>
      <c r="U64" s="68"/>
      <c r="V64" s="91"/>
      <c r="W64" s="17"/>
    </row>
    <row r="65" spans="1:23" ht="96" x14ac:dyDescent="0.2">
      <c r="A65" s="20" t="s">
        <v>5845</v>
      </c>
      <c r="B65" s="15" t="s">
        <v>1612</v>
      </c>
      <c r="C65" s="5" t="s">
        <v>1504</v>
      </c>
      <c r="D65" s="5" t="s">
        <v>1504</v>
      </c>
      <c r="E65" s="281" t="s">
        <v>5732</v>
      </c>
      <c r="F65" s="69" t="s">
        <v>1297</v>
      </c>
      <c r="G65" s="69" t="s">
        <v>1300</v>
      </c>
      <c r="H65" s="69" t="s">
        <v>1700</v>
      </c>
      <c r="I65" s="69" t="s">
        <v>1302</v>
      </c>
      <c r="J65" s="85" t="s">
        <v>1695</v>
      </c>
      <c r="K65" s="83" t="s">
        <v>1701</v>
      </c>
      <c r="L65" s="86" t="str">
        <f t="shared" si="2"/>
        <v>MESSAGE - HEADER - INCIDENT 
.Endorsement date</v>
      </c>
      <c r="M65" s="68"/>
      <c r="N65" s="91"/>
      <c r="O65" s="68" t="s">
        <v>33</v>
      </c>
      <c r="P65" s="91" t="s">
        <v>103</v>
      </c>
      <c r="Q65" s="68" t="s">
        <v>79</v>
      </c>
      <c r="R65" s="91" t="s">
        <v>80</v>
      </c>
      <c r="S65" s="68"/>
      <c r="T65" s="91"/>
      <c r="U65" s="68" t="s">
        <v>81</v>
      </c>
      <c r="V65" s="91"/>
      <c r="W65" s="17"/>
    </row>
    <row r="66" spans="1:23" ht="80" x14ac:dyDescent="0.2">
      <c r="A66" s="20" t="s">
        <v>5845</v>
      </c>
      <c r="B66" s="15" t="s">
        <v>1612</v>
      </c>
      <c r="C66" s="5" t="s">
        <v>1504</v>
      </c>
      <c r="D66" s="5" t="s">
        <v>1504</v>
      </c>
      <c r="E66" s="281" t="s">
        <v>5732</v>
      </c>
      <c r="F66" s="69" t="s">
        <v>1297</v>
      </c>
      <c r="G66" s="69" t="s">
        <v>1303</v>
      </c>
      <c r="H66" s="69" t="s">
        <v>1702</v>
      </c>
      <c r="I66" s="69" t="s">
        <v>1305</v>
      </c>
      <c r="J66" s="85" t="s">
        <v>5911</v>
      </c>
      <c r="K66" s="83" t="s">
        <v>1703</v>
      </c>
      <c r="L66" s="86" t="str">
        <f t="shared" si="2"/>
        <v>MESSAGE - HEADER - INCIDENT .Endorsement authority</v>
      </c>
      <c r="M66" s="68"/>
      <c r="N66" s="91"/>
      <c r="O66" s="68" t="s">
        <v>33</v>
      </c>
      <c r="P66" s="91" t="s">
        <v>103</v>
      </c>
      <c r="Q66" s="68" t="s">
        <v>68</v>
      </c>
      <c r="R66" s="91" t="s">
        <v>68</v>
      </c>
      <c r="S66" s="68"/>
      <c r="T66" s="91"/>
      <c r="U66" s="68"/>
      <c r="V66" s="91"/>
      <c r="W66" s="17"/>
    </row>
    <row r="67" spans="1:23" ht="96" x14ac:dyDescent="0.2">
      <c r="A67" s="20" t="s">
        <v>5845</v>
      </c>
      <c r="B67" s="15" t="s">
        <v>1612</v>
      </c>
      <c r="C67" s="5" t="s">
        <v>1504</v>
      </c>
      <c r="D67" s="5" t="s">
        <v>1504</v>
      </c>
      <c r="E67" s="281" t="s">
        <v>5732</v>
      </c>
      <c r="F67" s="69" t="s">
        <v>1297</v>
      </c>
      <c r="G67" s="69" t="s">
        <v>1306</v>
      </c>
      <c r="H67" s="69" t="s">
        <v>1704</v>
      </c>
      <c r="I67" s="69" t="s">
        <v>1308</v>
      </c>
      <c r="J67" s="85" t="s">
        <v>1695</v>
      </c>
      <c r="K67" s="83" t="s">
        <v>1705</v>
      </c>
      <c r="L67" s="86" t="str">
        <f t="shared" ref="L67:L119" si="3">IF(ISTEXT(K67),CONCATENATE(J67,".", K67),J67)</f>
        <v>MESSAGE - HEADER - INCIDENT 
.Endorsement place</v>
      </c>
      <c r="M67" s="68"/>
      <c r="N67" s="91"/>
      <c r="O67" s="68" t="s">
        <v>33</v>
      </c>
      <c r="P67" s="91" t="s">
        <v>103</v>
      </c>
      <c r="Q67" s="68" t="s">
        <v>68</v>
      </c>
      <c r="R67" s="91" t="s">
        <v>68</v>
      </c>
      <c r="S67" s="68"/>
      <c r="T67" s="91"/>
      <c r="U67" s="68"/>
      <c r="V67" s="91"/>
      <c r="W67" s="17"/>
    </row>
    <row r="68" spans="1:23" ht="96" x14ac:dyDescent="0.2">
      <c r="A68" s="20" t="s">
        <v>5845</v>
      </c>
      <c r="B68" s="15" t="s">
        <v>1612</v>
      </c>
      <c r="C68" s="5" t="s">
        <v>1504</v>
      </c>
      <c r="D68" s="5" t="s">
        <v>1504</v>
      </c>
      <c r="E68" s="281" t="s">
        <v>5732</v>
      </c>
      <c r="F68" s="69" t="s">
        <v>1297</v>
      </c>
      <c r="G68" s="69" t="s">
        <v>279</v>
      </c>
      <c r="H68" s="69" t="s">
        <v>1707</v>
      </c>
      <c r="I68" s="69" t="s">
        <v>1310</v>
      </c>
      <c r="J68" s="85" t="s">
        <v>1695</v>
      </c>
      <c r="K68" s="83" t="s">
        <v>1708</v>
      </c>
      <c r="L68" s="86" t="str">
        <f t="shared" si="3"/>
        <v>MESSAGE - HEADER - INCIDENT 
.Endorsement country</v>
      </c>
      <c r="M68" s="68"/>
      <c r="N68" s="91"/>
      <c r="O68" s="68" t="s">
        <v>33</v>
      </c>
      <c r="P68" s="91" t="s">
        <v>103</v>
      </c>
      <c r="Q68" s="68" t="s">
        <v>94</v>
      </c>
      <c r="R68" s="91" t="s">
        <v>94</v>
      </c>
      <c r="S68" s="68" t="s">
        <v>1311</v>
      </c>
      <c r="T68" s="91" t="s">
        <v>1311</v>
      </c>
      <c r="U68" s="68"/>
      <c r="V68" s="91"/>
      <c r="W68" s="17"/>
    </row>
    <row r="69" spans="1:23" ht="48" x14ac:dyDescent="0.2">
      <c r="A69" s="20" t="s">
        <v>5845</v>
      </c>
      <c r="B69" s="15" t="s">
        <v>1612</v>
      </c>
      <c r="C69" s="5" t="s">
        <v>1504</v>
      </c>
      <c r="D69" s="5" t="s">
        <v>1504</v>
      </c>
      <c r="E69" s="281" t="s">
        <v>5732</v>
      </c>
      <c r="F69" s="227" t="s">
        <v>1312</v>
      </c>
      <c r="G69" s="69"/>
      <c r="H69" s="227" t="s">
        <v>1709</v>
      </c>
      <c r="I69" s="227" t="s">
        <v>1314</v>
      </c>
      <c r="J69" s="85" t="s">
        <v>1128</v>
      </c>
      <c r="K69" s="86" t="s">
        <v>1128</v>
      </c>
      <c r="L69" s="86" t="str">
        <f t="shared" si="3"/>
        <v>x.x</v>
      </c>
      <c r="M69" s="68" t="s">
        <v>32</v>
      </c>
      <c r="N69" s="91"/>
      <c r="O69" s="68" t="s">
        <v>33</v>
      </c>
      <c r="P69" s="91"/>
      <c r="Q69" s="68"/>
      <c r="R69" s="91"/>
      <c r="S69" s="68"/>
      <c r="T69" s="91"/>
      <c r="U69" s="68"/>
      <c r="V69" s="91"/>
      <c r="W69" s="17"/>
    </row>
    <row r="70" spans="1:23" ht="64" x14ac:dyDescent="0.2">
      <c r="A70" s="20" t="s">
        <v>5845</v>
      </c>
      <c r="B70" s="15" t="s">
        <v>1612</v>
      </c>
      <c r="C70" s="5" t="s">
        <v>1504</v>
      </c>
      <c r="D70" s="5" t="s">
        <v>1504</v>
      </c>
      <c r="E70" s="281" t="s">
        <v>5732</v>
      </c>
      <c r="F70" s="69" t="s">
        <v>1312</v>
      </c>
      <c r="G70" s="69" t="s">
        <v>1315</v>
      </c>
      <c r="H70" s="69" t="s">
        <v>1710</v>
      </c>
      <c r="I70" s="69" t="s">
        <v>1317</v>
      </c>
      <c r="J70" s="85" t="s">
        <v>1128</v>
      </c>
      <c r="K70" s="83" t="s">
        <v>1128</v>
      </c>
      <c r="L70" s="86" t="str">
        <f t="shared" si="3"/>
        <v>x.x</v>
      </c>
      <c r="M70" s="68"/>
      <c r="N70" s="91"/>
      <c r="O70" s="68" t="s">
        <v>33</v>
      </c>
      <c r="P70" s="91"/>
      <c r="Q70" s="68" t="s">
        <v>134</v>
      </c>
      <c r="R70" s="91"/>
      <c r="S70" s="68" t="s">
        <v>1318</v>
      </c>
      <c r="T70" s="91"/>
      <c r="U70" s="68"/>
      <c r="V70" s="91"/>
      <c r="W70" s="17"/>
    </row>
    <row r="71" spans="1:23" ht="48" x14ac:dyDescent="0.2">
      <c r="A71" s="20" t="s">
        <v>5845</v>
      </c>
      <c r="B71" s="15" t="s">
        <v>1612</v>
      </c>
      <c r="C71" s="5" t="s">
        <v>1504</v>
      </c>
      <c r="D71" s="5" t="s">
        <v>1504</v>
      </c>
      <c r="E71" s="281" t="s">
        <v>5732</v>
      </c>
      <c r="F71" s="69" t="s">
        <v>1312</v>
      </c>
      <c r="G71" s="69" t="s">
        <v>601</v>
      </c>
      <c r="H71" s="69" t="s">
        <v>1711</v>
      </c>
      <c r="I71" s="69" t="s">
        <v>1321</v>
      </c>
      <c r="J71" s="85" t="s">
        <v>1128</v>
      </c>
      <c r="K71" s="83" t="s">
        <v>1128</v>
      </c>
      <c r="L71" s="86" t="str">
        <f t="shared" si="3"/>
        <v>x.x</v>
      </c>
      <c r="M71" s="68"/>
      <c r="N71" s="91"/>
      <c r="O71" s="68" t="s">
        <v>66</v>
      </c>
      <c r="P71" s="91"/>
      <c r="Q71" s="68" t="s">
        <v>244</v>
      </c>
      <c r="R71" s="91"/>
      <c r="S71" s="68" t="s">
        <v>5761</v>
      </c>
      <c r="T71" s="91"/>
      <c r="U71" s="68" t="s">
        <v>1323</v>
      </c>
      <c r="V71" s="91"/>
      <c r="W71" s="17"/>
    </row>
    <row r="72" spans="1:23" ht="80" x14ac:dyDescent="0.2">
      <c r="A72" s="20" t="s">
        <v>5845</v>
      </c>
      <c r="B72" s="15" t="s">
        <v>1612</v>
      </c>
      <c r="C72" s="5" t="s">
        <v>1504</v>
      </c>
      <c r="D72" s="5" t="s">
        <v>1504</v>
      </c>
      <c r="E72" s="281" t="s">
        <v>5732</v>
      </c>
      <c r="F72" s="69" t="s">
        <v>1312</v>
      </c>
      <c r="G72" s="69" t="s">
        <v>279</v>
      </c>
      <c r="H72" s="69" t="s">
        <v>1712</v>
      </c>
      <c r="I72" s="69" t="s">
        <v>1325</v>
      </c>
      <c r="J72" s="85" t="s">
        <v>1713</v>
      </c>
      <c r="K72" s="83" t="s">
        <v>282</v>
      </c>
      <c r="L72" s="86" t="str">
        <f t="shared" si="3"/>
        <v>MESSAGE - HEADER - EN ROOUT EVENT.Country code</v>
      </c>
      <c r="M72" s="68"/>
      <c r="N72" s="91"/>
      <c r="O72" s="68" t="s">
        <v>33</v>
      </c>
      <c r="P72" s="91" t="s">
        <v>33</v>
      </c>
      <c r="Q72" s="68" t="s">
        <v>94</v>
      </c>
      <c r="R72" s="91" t="s">
        <v>94</v>
      </c>
      <c r="S72" s="68" t="s">
        <v>1311</v>
      </c>
      <c r="T72" s="91" t="s">
        <v>1311</v>
      </c>
      <c r="U72" s="68"/>
      <c r="V72" s="91"/>
      <c r="W72" s="17"/>
    </row>
    <row r="73" spans="1:23" ht="48" x14ac:dyDescent="0.2">
      <c r="A73" s="20" t="s">
        <v>5845</v>
      </c>
      <c r="B73" s="15" t="s">
        <v>1612</v>
      </c>
      <c r="C73" s="5" t="s">
        <v>1504</v>
      </c>
      <c r="D73" s="5" t="s">
        <v>1504</v>
      </c>
      <c r="E73" s="281" t="s">
        <v>5796</v>
      </c>
      <c r="F73" s="227" t="s">
        <v>5834</v>
      </c>
      <c r="G73" s="69"/>
      <c r="H73" s="227" t="s">
        <v>5912</v>
      </c>
      <c r="I73" s="227" t="s">
        <v>5835</v>
      </c>
      <c r="J73" s="85" t="s">
        <v>1128</v>
      </c>
      <c r="K73" s="86" t="s">
        <v>1128</v>
      </c>
      <c r="L73" s="86" t="str">
        <f t="shared" si="3"/>
        <v>x.x</v>
      </c>
      <c r="M73" s="68" t="s">
        <v>32</v>
      </c>
      <c r="N73" s="91"/>
      <c r="O73" s="68" t="s">
        <v>66</v>
      </c>
      <c r="P73" s="91"/>
      <c r="Q73" s="68"/>
      <c r="R73" s="91"/>
      <c r="S73" s="68"/>
      <c r="T73" s="91"/>
      <c r="U73" s="68" t="s">
        <v>1323</v>
      </c>
      <c r="V73" s="91"/>
      <c r="W73" s="17"/>
    </row>
    <row r="74" spans="1:23" ht="64" x14ac:dyDescent="0.2">
      <c r="A74" s="20" t="s">
        <v>5845</v>
      </c>
      <c r="B74" s="15" t="s">
        <v>1612</v>
      </c>
      <c r="C74" s="5" t="s">
        <v>1504</v>
      </c>
      <c r="D74" s="5" t="s">
        <v>1504</v>
      </c>
      <c r="E74" s="281" t="s">
        <v>5796</v>
      </c>
      <c r="F74" s="69" t="s">
        <v>5834</v>
      </c>
      <c r="G74" s="69" t="s">
        <v>1329</v>
      </c>
      <c r="H74" s="69" t="s">
        <v>5913</v>
      </c>
      <c r="I74" s="69" t="s">
        <v>5836</v>
      </c>
      <c r="J74" s="85" t="s">
        <v>1128</v>
      </c>
      <c r="K74" s="83" t="s">
        <v>1128</v>
      </c>
      <c r="L74" s="86" t="str">
        <f t="shared" si="3"/>
        <v>x.x</v>
      </c>
      <c r="M74" s="68"/>
      <c r="N74" s="91"/>
      <c r="O74" s="68" t="s">
        <v>33</v>
      </c>
      <c r="P74" s="91"/>
      <c r="Q74" s="68" t="s">
        <v>244</v>
      </c>
      <c r="R74" s="91"/>
      <c r="S74" s="68"/>
      <c r="T74" s="91"/>
      <c r="U74" s="68" t="s">
        <v>1332</v>
      </c>
      <c r="V74" s="91"/>
      <c r="W74" s="17"/>
    </row>
    <row r="75" spans="1:23" ht="64" x14ac:dyDescent="0.2">
      <c r="A75" s="20" t="s">
        <v>5845</v>
      </c>
      <c r="B75" s="15" t="s">
        <v>1612</v>
      </c>
      <c r="C75" s="5" t="s">
        <v>1504</v>
      </c>
      <c r="D75" s="5" t="s">
        <v>1504</v>
      </c>
      <c r="E75" s="281" t="s">
        <v>5796</v>
      </c>
      <c r="F75" s="69" t="s">
        <v>5834</v>
      </c>
      <c r="G75" s="69" t="s">
        <v>1333</v>
      </c>
      <c r="H75" s="69" t="s">
        <v>5914</v>
      </c>
      <c r="I75" s="69" t="s">
        <v>5837</v>
      </c>
      <c r="J75" s="85" t="s">
        <v>1128</v>
      </c>
      <c r="K75" s="83" t="s">
        <v>1128</v>
      </c>
      <c r="L75" s="86" t="str">
        <f t="shared" si="3"/>
        <v>x.x</v>
      </c>
      <c r="M75" s="68"/>
      <c r="N75" s="91"/>
      <c r="O75" s="68" t="s">
        <v>33</v>
      </c>
      <c r="P75" s="91"/>
      <c r="Q75" s="68" t="s">
        <v>244</v>
      </c>
      <c r="R75" s="91"/>
      <c r="S75" s="68"/>
      <c r="T75" s="91"/>
      <c r="U75" s="68" t="s">
        <v>1332</v>
      </c>
      <c r="V75" s="91"/>
      <c r="W75" s="17"/>
    </row>
    <row r="76" spans="1:23" ht="48" x14ac:dyDescent="0.2">
      <c r="A76" s="20" t="s">
        <v>5845</v>
      </c>
      <c r="B76" s="15" t="s">
        <v>1612</v>
      </c>
      <c r="C76" s="5" t="s">
        <v>1504</v>
      </c>
      <c r="D76" s="5" t="s">
        <v>1504</v>
      </c>
      <c r="E76" s="281" t="s">
        <v>5796</v>
      </c>
      <c r="F76" s="227" t="s">
        <v>745</v>
      </c>
      <c r="G76" s="69"/>
      <c r="H76" s="227" t="s">
        <v>1718</v>
      </c>
      <c r="I76" s="227" t="s">
        <v>263</v>
      </c>
      <c r="J76" s="85" t="s">
        <v>1128</v>
      </c>
      <c r="K76" s="86" t="s">
        <v>1128</v>
      </c>
      <c r="L76" s="86" t="str">
        <f t="shared" si="3"/>
        <v>x.x</v>
      </c>
      <c r="M76" s="68" t="s">
        <v>32</v>
      </c>
      <c r="N76" s="91"/>
      <c r="O76" s="68" t="s">
        <v>66</v>
      </c>
      <c r="P76" s="91"/>
      <c r="Q76" s="68"/>
      <c r="R76" s="91"/>
      <c r="S76" s="68"/>
      <c r="T76" s="91"/>
      <c r="U76" s="68" t="s">
        <v>1323</v>
      </c>
      <c r="V76" s="91"/>
      <c r="W76" s="17"/>
    </row>
    <row r="77" spans="1:23" ht="64" x14ac:dyDescent="0.2">
      <c r="A77" s="20" t="s">
        <v>5845</v>
      </c>
      <c r="B77" s="15" t="s">
        <v>1612</v>
      </c>
      <c r="C77" s="5" t="s">
        <v>1504</v>
      </c>
      <c r="D77" s="5" t="s">
        <v>1504</v>
      </c>
      <c r="E77" s="281" t="s">
        <v>5796</v>
      </c>
      <c r="F77" s="69" t="s">
        <v>745</v>
      </c>
      <c r="G77" s="69" t="s">
        <v>265</v>
      </c>
      <c r="H77" s="69" t="s">
        <v>1719</v>
      </c>
      <c r="I77" s="69" t="s">
        <v>267</v>
      </c>
      <c r="J77" s="85" t="s">
        <v>1713</v>
      </c>
      <c r="K77" s="83" t="s">
        <v>1306</v>
      </c>
      <c r="L77" s="86" t="str">
        <f t="shared" si="3"/>
        <v>MESSAGE - HEADER - EN ROOUT EVENT.Place</v>
      </c>
      <c r="M77" s="68"/>
      <c r="N77" s="91"/>
      <c r="O77" s="68" t="s">
        <v>33</v>
      </c>
      <c r="P77" s="91" t="s">
        <v>33</v>
      </c>
      <c r="Q77" s="68" t="s">
        <v>258</v>
      </c>
      <c r="R77" s="91" t="s">
        <v>68</v>
      </c>
      <c r="S77" s="68"/>
      <c r="T77" s="91"/>
      <c r="U77" s="68"/>
      <c r="V77" s="91"/>
      <c r="W77" s="17"/>
    </row>
    <row r="78" spans="1:23" ht="64" x14ac:dyDescent="0.2">
      <c r="A78" s="20" t="s">
        <v>5845</v>
      </c>
      <c r="B78" s="15" t="s">
        <v>1612</v>
      </c>
      <c r="C78" s="5" t="s">
        <v>1504</v>
      </c>
      <c r="D78" s="5" t="s">
        <v>1504</v>
      </c>
      <c r="E78" s="281" t="s">
        <v>5796</v>
      </c>
      <c r="F78" s="69" t="s">
        <v>745</v>
      </c>
      <c r="G78" s="69" t="s">
        <v>269</v>
      </c>
      <c r="H78" s="69" t="s">
        <v>1720</v>
      </c>
      <c r="I78" s="69" t="s">
        <v>271</v>
      </c>
      <c r="J78" s="85" t="s">
        <v>1128</v>
      </c>
      <c r="K78" s="83" t="s">
        <v>1128</v>
      </c>
      <c r="L78" s="86" t="str">
        <f t="shared" si="3"/>
        <v>x.x</v>
      </c>
      <c r="M78" s="68"/>
      <c r="N78" s="91"/>
      <c r="O78" s="68" t="s">
        <v>66</v>
      </c>
      <c r="P78" s="91"/>
      <c r="Q78" s="68" t="s">
        <v>244</v>
      </c>
      <c r="R78" s="91"/>
      <c r="S78" s="68"/>
      <c r="T78" s="91"/>
      <c r="U78" s="68" t="s">
        <v>1339</v>
      </c>
      <c r="V78" s="91"/>
      <c r="W78" s="17"/>
    </row>
    <row r="79" spans="1:23" ht="64" x14ac:dyDescent="0.2">
      <c r="A79" s="20" t="s">
        <v>5845</v>
      </c>
      <c r="B79" s="15" t="s">
        <v>1612</v>
      </c>
      <c r="C79" s="5" t="s">
        <v>1504</v>
      </c>
      <c r="D79" s="5" t="s">
        <v>1504</v>
      </c>
      <c r="E79" s="281" t="s">
        <v>5796</v>
      </c>
      <c r="F79" s="69" t="s">
        <v>745</v>
      </c>
      <c r="G79" s="69" t="s">
        <v>276</v>
      </c>
      <c r="H79" s="69" t="s">
        <v>1721</v>
      </c>
      <c r="I79" s="69" t="s">
        <v>278</v>
      </c>
      <c r="J79" s="85" t="s">
        <v>1713</v>
      </c>
      <c r="K79" s="83" t="s">
        <v>1306</v>
      </c>
      <c r="L79" s="86" t="str">
        <f t="shared" si="3"/>
        <v>MESSAGE - HEADER - EN ROOUT EVENT.Place</v>
      </c>
      <c r="M79" s="68"/>
      <c r="N79" s="91"/>
      <c r="O79" s="68" t="s">
        <v>33</v>
      </c>
      <c r="P79" s="91" t="s">
        <v>33</v>
      </c>
      <c r="Q79" s="68" t="s">
        <v>68</v>
      </c>
      <c r="R79" s="91" t="s">
        <v>68</v>
      </c>
      <c r="S79" s="68"/>
      <c r="T79" s="91"/>
      <c r="U79" s="68"/>
      <c r="V79" s="91"/>
      <c r="W79" s="17"/>
    </row>
    <row r="80" spans="1:23" ht="64" x14ac:dyDescent="0.2">
      <c r="A80" s="20" t="s">
        <v>5845</v>
      </c>
      <c r="B80" s="15" t="s">
        <v>1612</v>
      </c>
      <c r="C80" s="5" t="s">
        <v>1504</v>
      </c>
      <c r="D80" s="5" t="s">
        <v>1504</v>
      </c>
      <c r="E80" s="281" t="s">
        <v>5732</v>
      </c>
      <c r="F80" s="227" t="s">
        <v>1341</v>
      </c>
      <c r="G80" s="69"/>
      <c r="H80" s="227" t="s">
        <v>1723</v>
      </c>
      <c r="I80" s="227" t="s">
        <v>461</v>
      </c>
      <c r="J80" s="85" t="s">
        <v>1128</v>
      </c>
      <c r="K80" s="86" t="s">
        <v>1128</v>
      </c>
      <c r="L80" s="86" t="str">
        <f t="shared" si="3"/>
        <v>x.x</v>
      </c>
      <c r="M80" s="68" t="s">
        <v>463</v>
      </c>
      <c r="N80" s="91"/>
      <c r="O80" s="68" t="s">
        <v>66</v>
      </c>
      <c r="P80" s="91"/>
      <c r="Q80" s="68"/>
      <c r="R80" s="91"/>
      <c r="S80" s="68"/>
      <c r="T80" s="91"/>
      <c r="U80" s="186" t="s">
        <v>5838</v>
      </c>
      <c r="V80" s="91" t="s">
        <v>1724</v>
      </c>
      <c r="W80" s="17"/>
    </row>
    <row r="81" spans="1:23" ht="80" x14ac:dyDescent="0.2">
      <c r="A81" s="20" t="s">
        <v>5845</v>
      </c>
      <c r="B81" s="15" t="s">
        <v>1612</v>
      </c>
      <c r="C81" s="5" t="s">
        <v>1504</v>
      </c>
      <c r="D81" s="5" t="s">
        <v>1504</v>
      </c>
      <c r="E81" s="281" t="s">
        <v>5732</v>
      </c>
      <c r="F81" s="69" t="s">
        <v>1341</v>
      </c>
      <c r="G81" s="69" t="s">
        <v>206</v>
      </c>
      <c r="H81" s="69" t="s">
        <v>1725</v>
      </c>
      <c r="I81" s="69" t="s">
        <v>468</v>
      </c>
      <c r="J81" s="85" t="s">
        <v>1128</v>
      </c>
      <c r="K81" s="83" t="s">
        <v>1128</v>
      </c>
      <c r="L81" s="86" t="str">
        <f t="shared" si="3"/>
        <v>x.x</v>
      </c>
      <c r="M81" s="68"/>
      <c r="N81" s="91"/>
      <c r="O81" s="68" t="s">
        <v>33</v>
      </c>
      <c r="P81" s="91"/>
      <c r="Q81" s="68" t="s">
        <v>146</v>
      </c>
      <c r="R81" s="91"/>
      <c r="S81" s="68"/>
      <c r="T81" s="91"/>
      <c r="U81" s="68" t="s">
        <v>209</v>
      </c>
      <c r="V81" s="91"/>
      <c r="W81" s="17"/>
    </row>
    <row r="82" spans="1:23" ht="96" x14ac:dyDescent="0.2">
      <c r="A82" s="20" t="s">
        <v>5845</v>
      </c>
      <c r="B82" s="15" t="s">
        <v>1612</v>
      </c>
      <c r="C82" s="5" t="s">
        <v>1504</v>
      </c>
      <c r="D82" s="5" t="s">
        <v>1504</v>
      </c>
      <c r="E82" s="281" t="s">
        <v>5732</v>
      </c>
      <c r="F82" s="69" t="s">
        <v>1341</v>
      </c>
      <c r="G82" s="69" t="s">
        <v>470</v>
      </c>
      <c r="H82" s="69" t="s">
        <v>1726</v>
      </c>
      <c r="I82" s="69" t="s">
        <v>472</v>
      </c>
      <c r="J82" s="87" t="s">
        <v>1128</v>
      </c>
      <c r="K82" s="83" t="s">
        <v>1128</v>
      </c>
      <c r="L82" s="86" t="str">
        <f t="shared" si="3"/>
        <v>x.x</v>
      </c>
      <c r="M82" s="68"/>
      <c r="N82" s="91"/>
      <c r="O82" s="68" t="s">
        <v>66</v>
      </c>
      <c r="P82" s="91"/>
      <c r="Q82" s="68" t="s">
        <v>244</v>
      </c>
      <c r="R82" s="91"/>
      <c r="S82" s="68"/>
      <c r="T82" s="91"/>
      <c r="U82" s="68" t="s">
        <v>5839</v>
      </c>
      <c r="V82" s="92"/>
      <c r="W82" s="17"/>
    </row>
    <row r="83" spans="1:23" ht="96" x14ac:dyDescent="0.2">
      <c r="A83" s="20" t="s">
        <v>5845</v>
      </c>
      <c r="B83" s="15" t="s">
        <v>1612</v>
      </c>
      <c r="C83" s="5" t="s">
        <v>1504</v>
      </c>
      <c r="D83" s="5" t="s">
        <v>1504</v>
      </c>
      <c r="E83" s="281" t="s">
        <v>5732</v>
      </c>
      <c r="F83" s="69" t="s">
        <v>1341</v>
      </c>
      <c r="G83" s="69" t="s">
        <v>478</v>
      </c>
      <c r="H83" s="69" t="s">
        <v>1728</v>
      </c>
      <c r="I83" s="69" t="s">
        <v>480</v>
      </c>
      <c r="J83" s="85" t="s">
        <v>1729</v>
      </c>
      <c r="K83" s="83" t="s">
        <v>482</v>
      </c>
      <c r="L83" s="86" t="str">
        <f t="shared" si="3"/>
        <v>MESSAGE - HEADER - INCIDENT - SEALS INFO.Seals number</v>
      </c>
      <c r="M83" s="68"/>
      <c r="N83" s="91"/>
      <c r="O83" s="68" t="s">
        <v>66</v>
      </c>
      <c r="P83" s="91" t="s">
        <v>33</v>
      </c>
      <c r="Q83" s="68" t="s">
        <v>483</v>
      </c>
      <c r="R83" s="91" t="s">
        <v>483</v>
      </c>
      <c r="S83" s="68"/>
      <c r="T83" s="91"/>
      <c r="U83" s="68" t="s">
        <v>5840</v>
      </c>
      <c r="V83" s="91"/>
      <c r="W83" s="17"/>
    </row>
    <row r="84" spans="1:23" ht="64" x14ac:dyDescent="0.2">
      <c r="A84" s="20" t="s">
        <v>5845</v>
      </c>
      <c r="B84" s="15" t="s">
        <v>1612</v>
      </c>
      <c r="C84" s="5" t="s">
        <v>1504</v>
      </c>
      <c r="D84" s="5" t="s">
        <v>1504</v>
      </c>
      <c r="E84" s="281" t="s">
        <v>5796</v>
      </c>
      <c r="F84" s="227" t="s">
        <v>5841</v>
      </c>
      <c r="G84" s="69"/>
      <c r="H84" s="227" t="s">
        <v>5915</v>
      </c>
      <c r="I84" s="227" t="s">
        <v>488</v>
      </c>
      <c r="J84" s="85" t="s">
        <v>1128</v>
      </c>
      <c r="K84" s="86" t="s">
        <v>1128</v>
      </c>
      <c r="L84" s="86" t="str">
        <f t="shared" si="3"/>
        <v>x.x</v>
      </c>
      <c r="M84" s="68" t="s">
        <v>444</v>
      </c>
      <c r="N84" s="91"/>
      <c r="O84" s="68" t="s">
        <v>66</v>
      </c>
      <c r="P84" s="91"/>
      <c r="Q84" s="68"/>
      <c r="R84" s="91"/>
      <c r="S84" s="68"/>
      <c r="T84" s="91"/>
      <c r="U84" s="68" t="s">
        <v>5745</v>
      </c>
      <c r="V84" s="91"/>
      <c r="W84" s="17"/>
    </row>
    <row r="85" spans="1:23" ht="80" x14ac:dyDescent="0.2">
      <c r="A85" s="20" t="s">
        <v>5845</v>
      </c>
      <c r="B85" s="15" t="s">
        <v>1612</v>
      </c>
      <c r="C85" s="5" t="s">
        <v>1504</v>
      </c>
      <c r="D85" s="5" t="s">
        <v>1504</v>
      </c>
      <c r="E85" s="281" t="s">
        <v>5796</v>
      </c>
      <c r="F85" s="69" t="s">
        <v>5841</v>
      </c>
      <c r="G85" s="69" t="s">
        <v>206</v>
      </c>
      <c r="H85" s="69" t="s">
        <v>5916</v>
      </c>
      <c r="I85" s="69" t="s">
        <v>495</v>
      </c>
      <c r="J85" s="85" t="s">
        <v>1128</v>
      </c>
      <c r="K85" s="83" t="s">
        <v>1128</v>
      </c>
      <c r="L85" s="86" t="str">
        <f t="shared" si="3"/>
        <v>x.x</v>
      </c>
      <c r="M85" s="68"/>
      <c r="N85" s="91"/>
      <c r="O85" s="68" t="s">
        <v>33</v>
      </c>
      <c r="P85" s="91"/>
      <c r="Q85" s="68" t="s">
        <v>146</v>
      </c>
      <c r="R85" s="91"/>
      <c r="S85" s="68"/>
      <c r="T85" s="91"/>
      <c r="U85" s="68" t="s">
        <v>209</v>
      </c>
      <c r="V85" s="91"/>
      <c r="W85" s="17"/>
    </row>
    <row r="86" spans="1:23" ht="96" x14ac:dyDescent="0.2">
      <c r="A86" s="20" t="s">
        <v>5845</v>
      </c>
      <c r="B86" s="15" t="s">
        <v>1612</v>
      </c>
      <c r="C86" s="5" t="s">
        <v>1504</v>
      </c>
      <c r="D86" s="5" t="s">
        <v>1504</v>
      </c>
      <c r="E86" s="281" t="s">
        <v>5796</v>
      </c>
      <c r="F86" s="69" t="s">
        <v>5841</v>
      </c>
      <c r="G86" s="69" t="s">
        <v>393</v>
      </c>
      <c r="H86" s="69" t="s">
        <v>5917</v>
      </c>
      <c r="I86" s="69" t="s">
        <v>497</v>
      </c>
      <c r="J86" s="85" t="s">
        <v>1733</v>
      </c>
      <c r="K86" s="83" t="s">
        <v>498</v>
      </c>
      <c r="L86" s="86" t="str">
        <f t="shared" si="3"/>
        <v>MESSAGE - HEADER - INCIDENT - SEALS INFO - SEALS ID.Seals identity</v>
      </c>
      <c r="M86" s="68"/>
      <c r="N86" s="91"/>
      <c r="O86" s="68" t="s">
        <v>33</v>
      </c>
      <c r="P86" s="91" t="s">
        <v>33</v>
      </c>
      <c r="Q86" s="68" t="s">
        <v>499</v>
      </c>
      <c r="R86" s="91" t="s">
        <v>499</v>
      </c>
      <c r="S86" s="68"/>
      <c r="T86" s="91"/>
      <c r="U86" s="68" t="s">
        <v>5842</v>
      </c>
      <c r="V86" s="91"/>
      <c r="W86" s="17"/>
    </row>
    <row r="87" spans="1:23" ht="80" x14ac:dyDescent="0.2">
      <c r="A87" s="20" t="s">
        <v>5845</v>
      </c>
      <c r="B87" s="15" t="s">
        <v>1612</v>
      </c>
      <c r="C87" s="5" t="s">
        <v>1504</v>
      </c>
      <c r="D87" s="5" t="s">
        <v>1504</v>
      </c>
      <c r="E87" s="281" t="s">
        <v>5796</v>
      </c>
      <c r="F87" s="227" t="s">
        <v>1358</v>
      </c>
      <c r="G87" s="69"/>
      <c r="H87" s="227" t="s">
        <v>1735</v>
      </c>
      <c r="I87" s="227" t="s">
        <v>503</v>
      </c>
      <c r="J87" s="85" t="s">
        <v>1128</v>
      </c>
      <c r="K87" s="86" t="s">
        <v>1128</v>
      </c>
      <c r="L87" s="86" t="str">
        <f t="shared" si="3"/>
        <v>x.x</v>
      </c>
      <c r="M87" s="68" t="s">
        <v>463</v>
      </c>
      <c r="N87" s="91"/>
      <c r="O87" s="68" t="s">
        <v>103</v>
      </c>
      <c r="P87" s="91"/>
      <c r="Q87" s="68"/>
      <c r="R87" s="91"/>
      <c r="S87" s="68"/>
      <c r="T87" s="91"/>
      <c r="U87" s="68" t="s">
        <v>5843</v>
      </c>
      <c r="V87" s="91"/>
      <c r="W87" s="17"/>
    </row>
    <row r="88" spans="1:23" ht="112" x14ac:dyDescent="0.2">
      <c r="A88" s="20" t="s">
        <v>5845</v>
      </c>
      <c r="B88" s="15" t="s">
        <v>1612</v>
      </c>
      <c r="C88" s="5" t="s">
        <v>1504</v>
      </c>
      <c r="D88" s="5" t="s">
        <v>1504</v>
      </c>
      <c r="E88" s="281" t="s">
        <v>5796</v>
      </c>
      <c r="F88" s="69" t="s">
        <v>1358</v>
      </c>
      <c r="G88" s="69" t="s">
        <v>206</v>
      </c>
      <c r="H88" s="69" t="s">
        <v>1737</v>
      </c>
      <c r="I88" s="69" t="s">
        <v>508</v>
      </c>
      <c r="J88" s="85" t="s">
        <v>1128</v>
      </c>
      <c r="K88" s="83" t="s">
        <v>1128</v>
      </c>
      <c r="L88" s="86" t="str">
        <f t="shared" si="3"/>
        <v>x.x</v>
      </c>
      <c r="M88" s="68"/>
      <c r="N88" s="91"/>
      <c r="O88" s="68" t="s">
        <v>33</v>
      </c>
      <c r="P88" s="91"/>
      <c r="Q88" s="68" t="s">
        <v>146</v>
      </c>
      <c r="R88" s="91"/>
      <c r="S88" s="68"/>
      <c r="T88" s="91"/>
      <c r="U88" s="68" t="s">
        <v>209</v>
      </c>
      <c r="V88" s="91"/>
      <c r="W88" s="17"/>
    </row>
    <row r="89" spans="1:23" ht="128" x14ac:dyDescent="0.2">
      <c r="A89" s="20" t="s">
        <v>5845</v>
      </c>
      <c r="B89" s="15" t="s">
        <v>1612</v>
      </c>
      <c r="C89" s="5" t="s">
        <v>1504</v>
      </c>
      <c r="D89" s="5" t="s">
        <v>1504</v>
      </c>
      <c r="E89" s="281" t="s">
        <v>5796</v>
      </c>
      <c r="F89" s="69" t="s">
        <v>1358</v>
      </c>
      <c r="G89" s="69" t="s">
        <v>5731</v>
      </c>
      <c r="H89" s="69" t="s">
        <v>5918</v>
      </c>
      <c r="I89" s="69" t="s">
        <v>5746</v>
      </c>
      <c r="J89" s="85" t="s">
        <v>1128</v>
      </c>
      <c r="K89" s="83" t="s">
        <v>1128</v>
      </c>
      <c r="L89" s="86" t="str">
        <f t="shared" si="3"/>
        <v>x.x</v>
      </c>
      <c r="M89" s="68"/>
      <c r="N89" s="91"/>
      <c r="O89" s="68" t="s">
        <v>33</v>
      </c>
      <c r="P89" s="91"/>
      <c r="Q89" s="68" t="s">
        <v>146</v>
      </c>
      <c r="R89" s="91"/>
      <c r="S89" s="68"/>
      <c r="T89" s="91"/>
      <c r="U89" s="186" t="s">
        <v>5747</v>
      </c>
      <c r="V89" s="91"/>
      <c r="W89" s="17"/>
    </row>
    <row r="90" spans="1:23" ht="64" x14ac:dyDescent="0.2">
      <c r="A90" s="20" t="s">
        <v>5845</v>
      </c>
      <c r="B90" s="15" t="s">
        <v>1612</v>
      </c>
      <c r="C90" s="5" t="s">
        <v>1504</v>
      </c>
      <c r="D90" s="5" t="s">
        <v>1504</v>
      </c>
      <c r="E90" s="281" t="s">
        <v>5732</v>
      </c>
      <c r="F90" s="227" t="s">
        <v>1362</v>
      </c>
      <c r="G90" s="69"/>
      <c r="H90" s="227" t="s">
        <v>1739</v>
      </c>
      <c r="I90" s="227" t="s">
        <v>1364</v>
      </c>
      <c r="J90" s="85" t="s">
        <v>1740</v>
      </c>
      <c r="K90" s="83"/>
      <c r="L90" s="86" t="str">
        <f t="shared" si="3"/>
        <v>MESSAGE - INCIDENT - TRANSHIPMENT</v>
      </c>
      <c r="M90" s="68" t="s">
        <v>32</v>
      </c>
      <c r="N90" s="91" t="s">
        <v>32</v>
      </c>
      <c r="O90" s="68" t="s">
        <v>66</v>
      </c>
      <c r="P90" s="91" t="s">
        <v>103</v>
      </c>
      <c r="Q90" s="68"/>
      <c r="R90" s="91"/>
      <c r="S90" s="68"/>
      <c r="T90" s="91"/>
      <c r="U90" s="68" t="s">
        <v>1343</v>
      </c>
      <c r="V90" s="91"/>
      <c r="W90" s="17"/>
    </row>
    <row r="91" spans="1:23" ht="64" x14ac:dyDescent="0.2">
      <c r="A91" s="20" t="s">
        <v>5845</v>
      </c>
      <c r="B91" s="15" t="s">
        <v>1612</v>
      </c>
      <c r="C91" s="5" t="s">
        <v>1504</v>
      </c>
      <c r="D91" s="5" t="s">
        <v>1504</v>
      </c>
      <c r="E91" s="281" t="s">
        <v>5732</v>
      </c>
      <c r="F91" s="69" t="s">
        <v>1362</v>
      </c>
      <c r="G91" s="69" t="s">
        <v>354</v>
      </c>
      <c r="H91" s="69" t="s">
        <v>1741</v>
      </c>
      <c r="I91" s="69" t="s">
        <v>1366</v>
      </c>
      <c r="J91" s="85" t="s">
        <v>1128</v>
      </c>
      <c r="K91" s="83" t="s">
        <v>1128</v>
      </c>
      <c r="L91" s="86" t="str">
        <f t="shared" si="3"/>
        <v>x.x</v>
      </c>
      <c r="M91" s="68"/>
      <c r="N91" s="91"/>
      <c r="O91" s="68" t="s">
        <v>33</v>
      </c>
      <c r="P91" s="91"/>
      <c r="Q91" s="68" t="s">
        <v>104</v>
      </c>
      <c r="R91" s="91"/>
      <c r="S91" s="68" t="s">
        <v>114</v>
      </c>
      <c r="T91" s="92"/>
      <c r="U91" s="68" t="s">
        <v>5844</v>
      </c>
      <c r="V91" s="91"/>
      <c r="W91" s="17"/>
    </row>
    <row r="92" spans="1:23" ht="64" x14ac:dyDescent="0.2">
      <c r="A92" s="20" t="s">
        <v>5845</v>
      </c>
      <c r="B92" s="15" t="s">
        <v>1612</v>
      </c>
      <c r="C92" s="5" t="s">
        <v>1504</v>
      </c>
      <c r="D92" s="5" t="s">
        <v>1504</v>
      </c>
      <c r="E92" s="281" t="s">
        <v>5796</v>
      </c>
      <c r="F92" s="227" t="s">
        <v>1367</v>
      </c>
      <c r="G92" s="69"/>
      <c r="H92" s="227" t="s">
        <v>1743</v>
      </c>
      <c r="I92" s="227" t="s">
        <v>1369</v>
      </c>
      <c r="J92" s="85" t="s">
        <v>1128</v>
      </c>
      <c r="K92" s="86" t="s">
        <v>1128</v>
      </c>
      <c r="L92" s="86" t="str">
        <f t="shared" si="3"/>
        <v>x.x</v>
      </c>
      <c r="M92" s="68" t="s">
        <v>32</v>
      </c>
      <c r="N92" s="91"/>
      <c r="O92" s="186" t="s">
        <v>33</v>
      </c>
      <c r="P92" s="91"/>
      <c r="Q92" s="68"/>
      <c r="R92" s="91"/>
      <c r="S92" s="68"/>
      <c r="T92" s="91"/>
      <c r="U92" s="68"/>
      <c r="V92" s="91"/>
      <c r="W92" s="17"/>
    </row>
    <row r="93" spans="1:23" ht="80" x14ac:dyDescent="0.2">
      <c r="A93" s="20" t="s">
        <v>5845</v>
      </c>
      <c r="B93" s="15" t="s">
        <v>1612</v>
      </c>
      <c r="C93" s="5" t="s">
        <v>1504</v>
      </c>
      <c r="D93" s="5" t="s">
        <v>1504</v>
      </c>
      <c r="E93" s="281" t="s">
        <v>5796</v>
      </c>
      <c r="F93" s="69" t="s">
        <v>1367</v>
      </c>
      <c r="G93" s="69" t="s">
        <v>523</v>
      </c>
      <c r="H93" s="69" t="s">
        <v>1744</v>
      </c>
      <c r="I93" s="69" t="s">
        <v>1372</v>
      </c>
      <c r="J93" s="87" t="s">
        <v>1128</v>
      </c>
      <c r="K93" s="83" t="s">
        <v>1128</v>
      </c>
      <c r="L93" s="86" t="str">
        <f t="shared" si="3"/>
        <v>x.x</v>
      </c>
      <c r="M93" s="68"/>
      <c r="N93" s="91"/>
      <c r="O93" s="68" t="s">
        <v>33</v>
      </c>
      <c r="P93" s="91"/>
      <c r="Q93" s="68" t="s">
        <v>526</v>
      </c>
      <c r="R93" s="91"/>
      <c r="S93" s="68" t="s">
        <v>527</v>
      </c>
      <c r="T93" s="91"/>
      <c r="U93" s="68" t="s">
        <v>1357</v>
      </c>
      <c r="V93" s="91"/>
      <c r="W93" s="17"/>
    </row>
    <row r="94" spans="1:23" ht="96" x14ac:dyDescent="0.2">
      <c r="A94" s="20" t="s">
        <v>5845</v>
      </c>
      <c r="B94" s="15" t="s">
        <v>1612</v>
      </c>
      <c r="C94" s="5" t="s">
        <v>1504</v>
      </c>
      <c r="D94" s="5" t="s">
        <v>1504</v>
      </c>
      <c r="E94" s="281" t="s">
        <v>5796</v>
      </c>
      <c r="F94" s="69" t="s">
        <v>1367</v>
      </c>
      <c r="G94" s="69" t="s">
        <v>240</v>
      </c>
      <c r="H94" s="69" t="s">
        <v>1745</v>
      </c>
      <c r="I94" s="69" t="s">
        <v>1374</v>
      </c>
      <c r="J94" s="85" t="s">
        <v>1740</v>
      </c>
      <c r="K94" s="83" t="s">
        <v>1746</v>
      </c>
      <c r="L94" s="86" t="str">
        <f t="shared" si="3"/>
        <v>MESSAGE - INCIDENT - TRANSHIPMENT.New transport means identity</v>
      </c>
      <c r="M94" s="68"/>
      <c r="N94" s="91"/>
      <c r="O94" s="68" t="s">
        <v>33</v>
      </c>
      <c r="P94" s="91" t="s">
        <v>1747</v>
      </c>
      <c r="Q94" s="68" t="s">
        <v>68</v>
      </c>
      <c r="R94" s="91" t="s">
        <v>534</v>
      </c>
      <c r="S94" s="68"/>
      <c r="T94" s="91"/>
      <c r="U94" s="68" t="s">
        <v>1357</v>
      </c>
      <c r="V94" s="91" t="s">
        <v>1748</v>
      </c>
      <c r="W94" s="17"/>
    </row>
    <row r="95" spans="1:23" ht="96" x14ac:dyDescent="0.2">
      <c r="A95" s="20" t="s">
        <v>5845</v>
      </c>
      <c r="B95" s="15" t="s">
        <v>1612</v>
      </c>
      <c r="C95" s="5" t="s">
        <v>1504</v>
      </c>
      <c r="D95" s="5" t="s">
        <v>1504</v>
      </c>
      <c r="E95" s="281" t="s">
        <v>5796</v>
      </c>
      <c r="F95" s="69" t="s">
        <v>1367</v>
      </c>
      <c r="G95" s="69" t="s">
        <v>539</v>
      </c>
      <c r="H95" s="69" t="s">
        <v>1749</v>
      </c>
      <c r="I95" s="69" t="s">
        <v>1376</v>
      </c>
      <c r="J95" s="85" t="s">
        <v>1740</v>
      </c>
      <c r="K95" s="83" t="s">
        <v>1750</v>
      </c>
      <c r="L95" s="86" t="str">
        <f t="shared" si="3"/>
        <v>MESSAGE - INCIDENT - TRANSHIPMENT.New transport means nationality</v>
      </c>
      <c r="M95" s="68"/>
      <c r="N95" s="91"/>
      <c r="O95" s="68" t="s">
        <v>33</v>
      </c>
      <c r="P95" s="91" t="s">
        <v>103</v>
      </c>
      <c r="Q95" s="68" t="s">
        <v>94</v>
      </c>
      <c r="R95" s="91" t="s">
        <v>94</v>
      </c>
      <c r="S95" s="68" t="s">
        <v>5748</v>
      </c>
      <c r="T95" s="92" t="s">
        <v>95</v>
      </c>
      <c r="U95" s="68" t="s">
        <v>1357</v>
      </c>
      <c r="V95" s="91" t="s">
        <v>1748</v>
      </c>
      <c r="W95" s="17"/>
    </row>
    <row r="96" spans="1:23" ht="32" x14ac:dyDescent="0.2">
      <c r="A96" s="20" t="s">
        <v>5845</v>
      </c>
      <c r="B96" s="15" t="s">
        <v>1775</v>
      </c>
      <c r="C96" s="5" t="s">
        <v>1504</v>
      </c>
      <c r="D96" s="5" t="s">
        <v>1504</v>
      </c>
      <c r="E96" s="281" t="s">
        <v>5708</v>
      </c>
      <c r="F96" s="227" t="s">
        <v>29</v>
      </c>
      <c r="G96" s="69"/>
      <c r="H96" s="227" t="s">
        <v>1776</v>
      </c>
      <c r="I96" s="227" t="s">
        <v>29</v>
      </c>
      <c r="J96" s="85" t="s">
        <v>31</v>
      </c>
      <c r="K96" s="83"/>
      <c r="L96" s="86" t="str">
        <f t="shared" si="3"/>
        <v>MESSAGE - HEADER</v>
      </c>
      <c r="M96" s="68" t="s">
        <v>32</v>
      </c>
      <c r="N96" s="92" t="s">
        <v>32</v>
      </c>
      <c r="O96" s="68" t="s">
        <v>33</v>
      </c>
      <c r="P96" s="92" t="s">
        <v>33</v>
      </c>
      <c r="Q96" s="68"/>
      <c r="R96" s="92"/>
      <c r="S96" s="68"/>
      <c r="T96" s="92"/>
      <c r="U96" s="68"/>
      <c r="V96" s="92"/>
      <c r="W96" s="17"/>
    </row>
    <row r="97" spans="1:23" ht="48" x14ac:dyDescent="0.2">
      <c r="A97" s="20" t="s">
        <v>5845</v>
      </c>
      <c r="B97" s="15" t="s">
        <v>1775</v>
      </c>
      <c r="C97" s="5" t="s">
        <v>1504</v>
      </c>
      <c r="D97" s="5" t="s">
        <v>1504</v>
      </c>
      <c r="E97" s="281" t="s">
        <v>5708</v>
      </c>
      <c r="F97" s="69" t="s">
        <v>29</v>
      </c>
      <c r="G97" s="69" t="s">
        <v>2672</v>
      </c>
      <c r="H97" s="69" t="s">
        <v>5919</v>
      </c>
      <c r="I97" s="69" t="s">
        <v>2674</v>
      </c>
      <c r="J97" s="85" t="s">
        <v>1128</v>
      </c>
      <c r="K97" s="83" t="s">
        <v>1128</v>
      </c>
      <c r="L97" s="86" t="str">
        <f t="shared" si="3"/>
        <v>x.x</v>
      </c>
      <c r="M97" s="68"/>
      <c r="N97" s="92"/>
      <c r="O97" s="68" t="s">
        <v>66</v>
      </c>
      <c r="P97" s="92"/>
      <c r="Q97" s="68" t="s">
        <v>902</v>
      </c>
      <c r="R97" s="92"/>
      <c r="S97" s="68"/>
      <c r="T97" s="92"/>
      <c r="U97" s="68" t="s">
        <v>5847</v>
      </c>
      <c r="V97" s="92"/>
      <c r="W97" s="17"/>
    </row>
    <row r="98" spans="1:23" ht="64" x14ac:dyDescent="0.2">
      <c r="A98" s="20" t="s">
        <v>5845</v>
      </c>
      <c r="B98" s="15" t="s">
        <v>1775</v>
      </c>
      <c r="C98" s="5" t="s">
        <v>1504</v>
      </c>
      <c r="D98" s="5" t="s">
        <v>1504</v>
      </c>
      <c r="E98" s="281" t="s">
        <v>5708</v>
      </c>
      <c r="F98" s="69" t="s">
        <v>29</v>
      </c>
      <c r="G98" s="69" t="s">
        <v>40</v>
      </c>
      <c r="H98" s="69" t="s">
        <v>1777</v>
      </c>
      <c r="I98" s="69" t="s">
        <v>42</v>
      </c>
      <c r="J98" s="85" t="s">
        <v>31</v>
      </c>
      <c r="K98" s="83" t="s">
        <v>43</v>
      </c>
      <c r="L98" s="86" t="str">
        <f t="shared" si="3"/>
        <v>MESSAGE - HEADER.Document/reference number</v>
      </c>
      <c r="M98" s="68"/>
      <c r="N98" s="92"/>
      <c r="O98" s="68" t="s">
        <v>66</v>
      </c>
      <c r="P98" s="92" t="s">
        <v>33</v>
      </c>
      <c r="Q98" s="68" t="s">
        <v>44</v>
      </c>
      <c r="R98" s="92" t="s">
        <v>45</v>
      </c>
      <c r="S98" s="68"/>
      <c r="T98" s="92"/>
      <c r="U98" s="68" t="s">
        <v>5848</v>
      </c>
      <c r="V98" s="92"/>
      <c r="W98" s="17"/>
    </row>
    <row r="99" spans="1:23" ht="32" x14ac:dyDescent="0.2">
      <c r="A99" s="20" t="s">
        <v>5845</v>
      </c>
      <c r="B99" s="15" t="s">
        <v>1775</v>
      </c>
      <c r="C99" s="5" t="s">
        <v>1504</v>
      </c>
      <c r="D99" s="5" t="s">
        <v>1504</v>
      </c>
      <c r="E99" s="281" t="s">
        <v>5708</v>
      </c>
      <c r="F99" s="227" t="s">
        <v>1778</v>
      </c>
      <c r="G99" s="69"/>
      <c r="H99" s="227" t="s">
        <v>1779</v>
      </c>
      <c r="I99" s="227" t="s">
        <v>1778</v>
      </c>
      <c r="J99" s="85" t="s">
        <v>1128</v>
      </c>
      <c r="K99" s="86" t="s">
        <v>1128</v>
      </c>
      <c r="L99" s="86" t="str">
        <f t="shared" si="3"/>
        <v>x.x</v>
      </c>
      <c r="M99" s="68" t="s">
        <v>32</v>
      </c>
      <c r="N99" s="92"/>
      <c r="O99" s="68" t="s">
        <v>33</v>
      </c>
      <c r="P99" s="92"/>
      <c r="Q99" s="68"/>
      <c r="R99" s="92"/>
      <c r="S99" s="68"/>
      <c r="T99" s="92"/>
      <c r="U99" s="68"/>
      <c r="V99" s="92"/>
      <c r="W99" s="17"/>
    </row>
    <row r="100" spans="1:23" ht="64" x14ac:dyDescent="0.2">
      <c r="A100" s="20" t="s">
        <v>5845</v>
      </c>
      <c r="B100" s="15" t="s">
        <v>1775</v>
      </c>
      <c r="C100" s="5" t="s">
        <v>1504</v>
      </c>
      <c r="D100" s="5" t="s">
        <v>1504</v>
      </c>
      <c r="E100" s="281" t="s">
        <v>5708</v>
      </c>
      <c r="F100" s="69" t="s">
        <v>1778</v>
      </c>
      <c r="G100" s="69" t="s">
        <v>5920</v>
      </c>
      <c r="H100" s="69" t="s">
        <v>5921</v>
      </c>
      <c r="I100" s="69" t="s">
        <v>5922</v>
      </c>
      <c r="J100" s="85" t="s">
        <v>31</v>
      </c>
      <c r="K100" s="83" t="s">
        <v>1784</v>
      </c>
      <c r="L100" s="86" t="str">
        <f t="shared" si="3"/>
        <v>MESSAGE - HEADER.Date of cancellation request</v>
      </c>
      <c r="M100" s="68"/>
      <c r="N100" s="92"/>
      <c r="O100" s="68" t="s">
        <v>66</v>
      </c>
      <c r="P100" s="92" t="s">
        <v>66</v>
      </c>
      <c r="Q100" s="68" t="s">
        <v>222</v>
      </c>
      <c r="R100" s="92" t="s">
        <v>80</v>
      </c>
      <c r="S100" s="68"/>
      <c r="T100" s="92"/>
      <c r="U100" s="68" t="s">
        <v>1785</v>
      </c>
      <c r="V100" s="92" t="s">
        <v>1786</v>
      </c>
      <c r="W100" s="17"/>
    </row>
    <row r="101" spans="1:23" ht="64" x14ac:dyDescent="0.2">
      <c r="A101" s="20" t="s">
        <v>5845</v>
      </c>
      <c r="B101" s="15" t="s">
        <v>1775</v>
      </c>
      <c r="C101" s="5" t="s">
        <v>1504</v>
      </c>
      <c r="D101" s="5" t="s">
        <v>1504</v>
      </c>
      <c r="E101" s="281" t="s">
        <v>5708</v>
      </c>
      <c r="F101" s="69" t="s">
        <v>1778</v>
      </c>
      <c r="G101" s="69" t="s">
        <v>5923</v>
      </c>
      <c r="H101" s="69" t="s">
        <v>5924</v>
      </c>
      <c r="I101" s="69" t="s">
        <v>5925</v>
      </c>
      <c r="J101" s="85" t="s">
        <v>31</v>
      </c>
      <c r="K101" s="83" t="s">
        <v>1791</v>
      </c>
      <c r="L101" s="86" t="str">
        <f t="shared" si="3"/>
        <v>MESSAGE - HEADER.Date of cancellation decision</v>
      </c>
      <c r="M101" s="68"/>
      <c r="N101" s="92"/>
      <c r="O101" s="68" t="s">
        <v>66</v>
      </c>
      <c r="P101" s="92" t="s">
        <v>33</v>
      </c>
      <c r="Q101" s="68" t="s">
        <v>222</v>
      </c>
      <c r="R101" s="92" t="s">
        <v>80</v>
      </c>
      <c r="S101" s="68"/>
      <c r="T101" s="92"/>
      <c r="U101" s="68" t="s">
        <v>5926</v>
      </c>
      <c r="V101" s="92"/>
      <c r="W101" s="17"/>
    </row>
    <row r="102" spans="1:23" ht="48" x14ac:dyDescent="0.2">
      <c r="A102" s="20" t="s">
        <v>5845</v>
      </c>
      <c r="B102" s="15" t="s">
        <v>1775</v>
      </c>
      <c r="C102" s="5" t="s">
        <v>1504</v>
      </c>
      <c r="D102" s="5" t="s">
        <v>1504</v>
      </c>
      <c r="E102" s="281" t="s">
        <v>5708</v>
      </c>
      <c r="F102" s="69" t="s">
        <v>1778</v>
      </c>
      <c r="G102" s="69" t="s">
        <v>1793</v>
      </c>
      <c r="H102" s="69" t="s">
        <v>1794</v>
      </c>
      <c r="I102" s="69" t="s">
        <v>1795</v>
      </c>
      <c r="J102" s="85" t="s">
        <v>31</v>
      </c>
      <c r="K102" s="83" t="s">
        <v>1796</v>
      </c>
      <c r="L102" s="86" t="str">
        <f t="shared" si="3"/>
        <v>MESSAGE - HEADER.Cancellation decision</v>
      </c>
      <c r="M102" s="68"/>
      <c r="N102" s="92"/>
      <c r="O102" s="68" t="s">
        <v>66</v>
      </c>
      <c r="P102" s="92" t="s">
        <v>66</v>
      </c>
      <c r="Q102" s="68" t="s">
        <v>104</v>
      </c>
      <c r="R102" s="92" t="s">
        <v>104</v>
      </c>
      <c r="S102" s="68" t="s">
        <v>114</v>
      </c>
      <c r="T102" s="92" t="s">
        <v>114</v>
      </c>
      <c r="U102" s="68" t="s">
        <v>1797</v>
      </c>
      <c r="V102" s="92" t="s">
        <v>5927</v>
      </c>
      <c r="W102" s="17"/>
    </row>
    <row r="103" spans="1:23" ht="64" x14ac:dyDescent="0.2">
      <c r="A103" s="20" t="s">
        <v>5845</v>
      </c>
      <c r="B103" s="15" t="s">
        <v>1775</v>
      </c>
      <c r="C103" s="5" t="s">
        <v>1504</v>
      </c>
      <c r="D103" s="5" t="s">
        <v>1504</v>
      </c>
      <c r="E103" s="281" t="s">
        <v>5708</v>
      </c>
      <c r="F103" s="69" t="s">
        <v>1778</v>
      </c>
      <c r="G103" s="69" t="s">
        <v>1800</v>
      </c>
      <c r="H103" s="69" t="s">
        <v>1801</v>
      </c>
      <c r="I103" s="69" t="s">
        <v>1802</v>
      </c>
      <c r="J103" s="85" t="s">
        <v>31</v>
      </c>
      <c r="K103" s="83" t="s">
        <v>1803</v>
      </c>
      <c r="L103" s="86" t="str">
        <f t="shared" si="3"/>
        <v>MESSAGE - HEADER.Cancellation initiated by customs</v>
      </c>
      <c r="M103" s="68"/>
      <c r="N103" s="92"/>
      <c r="O103" s="68" t="s">
        <v>33</v>
      </c>
      <c r="P103" s="92" t="s">
        <v>33</v>
      </c>
      <c r="Q103" s="68" t="s">
        <v>104</v>
      </c>
      <c r="R103" s="92" t="s">
        <v>104</v>
      </c>
      <c r="S103" s="68" t="s">
        <v>114</v>
      </c>
      <c r="T103" s="92" t="s">
        <v>114</v>
      </c>
      <c r="U103" s="68" t="s">
        <v>5928</v>
      </c>
      <c r="V103" s="92" t="s">
        <v>1805</v>
      </c>
      <c r="W103" s="17"/>
    </row>
    <row r="104" spans="1:23" ht="64" x14ac:dyDescent="0.2">
      <c r="A104" s="20" t="s">
        <v>5845</v>
      </c>
      <c r="B104" s="15" t="s">
        <v>1775</v>
      </c>
      <c r="C104" s="5" t="s">
        <v>1504</v>
      </c>
      <c r="D104" s="5" t="s">
        <v>1504</v>
      </c>
      <c r="E104" s="281" t="s">
        <v>5708</v>
      </c>
      <c r="F104" s="69" t="s">
        <v>1778</v>
      </c>
      <c r="G104" s="69" t="s">
        <v>1807</v>
      </c>
      <c r="H104" s="69" t="s">
        <v>1808</v>
      </c>
      <c r="I104" s="69" t="s">
        <v>1809</v>
      </c>
      <c r="J104" s="87" t="s">
        <v>31</v>
      </c>
      <c r="K104" s="83" t="s">
        <v>1810</v>
      </c>
      <c r="L104" s="86" t="str">
        <f t="shared" si="3"/>
        <v>MESSAGE - HEADER.Cancellation justification</v>
      </c>
      <c r="M104" s="68"/>
      <c r="N104" s="92"/>
      <c r="O104" s="68" t="s">
        <v>66</v>
      </c>
      <c r="P104" s="92" t="s">
        <v>66</v>
      </c>
      <c r="Q104" s="68" t="s">
        <v>305</v>
      </c>
      <c r="R104" s="92" t="s">
        <v>1107</v>
      </c>
      <c r="S104" s="68"/>
      <c r="T104" s="92"/>
      <c r="U104" s="68" t="s">
        <v>1811</v>
      </c>
      <c r="V104" s="92" t="s">
        <v>1812</v>
      </c>
      <c r="W104" s="17"/>
    </row>
    <row r="105" spans="1:23" ht="64" x14ac:dyDescent="0.2">
      <c r="A105" s="20" t="s">
        <v>5845</v>
      </c>
      <c r="B105" s="15" t="s">
        <v>1775</v>
      </c>
      <c r="C105" s="5" t="s">
        <v>1504</v>
      </c>
      <c r="D105" s="5" t="s">
        <v>1504</v>
      </c>
      <c r="E105" s="281" t="s">
        <v>5708</v>
      </c>
      <c r="F105" s="227" t="s">
        <v>176</v>
      </c>
      <c r="G105" s="69"/>
      <c r="H105" s="227" t="s">
        <v>1813</v>
      </c>
      <c r="I105" s="227" t="s">
        <v>176</v>
      </c>
      <c r="J105" s="85" t="s">
        <v>178</v>
      </c>
      <c r="K105" s="83"/>
      <c r="L105" s="86" t="str">
        <f t="shared" si="3"/>
        <v>MESSAGE - (DEPARTURE) CUSTOMS OFFICE</v>
      </c>
      <c r="M105" s="68" t="s">
        <v>32</v>
      </c>
      <c r="N105" s="92" t="s">
        <v>32</v>
      </c>
      <c r="O105" s="68" t="s">
        <v>33</v>
      </c>
      <c r="P105" s="92" t="s">
        <v>33</v>
      </c>
      <c r="Q105" s="68"/>
      <c r="R105" s="92"/>
      <c r="S105" s="68"/>
      <c r="T105" s="92"/>
      <c r="U105" s="68"/>
      <c r="V105" s="92"/>
      <c r="W105" s="17"/>
    </row>
    <row r="106" spans="1:23" ht="80" x14ac:dyDescent="0.2">
      <c r="A106" s="20" t="s">
        <v>5845</v>
      </c>
      <c r="B106" s="15" t="s">
        <v>1775</v>
      </c>
      <c r="C106" s="5" t="s">
        <v>1504</v>
      </c>
      <c r="D106" s="5" t="s">
        <v>1504</v>
      </c>
      <c r="E106" s="281" t="s">
        <v>5708</v>
      </c>
      <c r="F106" s="69" t="s">
        <v>176</v>
      </c>
      <c r="G106" s="69" t="s">
        <v>180</v>
      </c>
      <c r="H106" s="69" t="s">
        <v>1814</v>
      </c>
      <c r="I106" s="69" t="s">
        <v>182</v>
      </c>
      <c r="J106" s="85" t="s">
        <v>178</v>
      </c>
      <c r="K106" s="83" t="s">
        <v>180</v>
      </c>
      <c r="L106" s="86" t="str">
        <f t="shared" si="3"/>
        <v>MESSAGE - (DEPARTURE) CUSTOMS OFFICE.Reference number</v>
      </c>
      <c r="M106" s="68"/>
      <c r="N106" s="92"/>
      <c r="O106" s="68" t="s">
        <v>33</v>
      </c>
      <c r="P106" s="92" t="s">
        <v>33</v>
      </c>
      <c r="Q106" s="68" t="s">
        <v>183</v>
      </c>
      <c r="R106" s="92" t="s">
        <v>183</v>
      </c>
      <c r="S106" s="68" t="s">
        <v>1520</v>
      </c>
      <c r="T106" s="92"/>
      <c r="U106" s="68"/>
      <c r="V106" s="92"/>
      <c r="W106" s="17"/>
    </row>
    <row r="107" spans="1:23" ht="48" x14ac:dyDescent="0.2">
      <c r="A107" s="20" t="s">
        <v>5845</v>
      </c>
      <c r="B107" s="15" t="s">
        <v>1775</v>
      </c>
      <c r="C107" s="5" t="s">
        <v>1504</v>
      </c>
      <c r="D107" s="5" t="s">
        <v>1504</v>
      </c>
      <c r="E107" s="281" t="s">
        <v>5708</v>
      </c>
      <c r="F107" s="227" t="s">
        <v>236</v>
      </c>
      <c r="G107" s="69"/>
      <c r="H107" s="227" t="s">
        <v>1815</v>
      </c>
      <c r="I107" s="227" t="s">
        <v>236</v>
      </c>
      <c r="J107" s="87" t="s">
        <v>238</v>
      </c>
      <c r="K107" s="83"/>
      <c r="L107" s="86" t="str">
        <f t="shared" si="3"/>
        <v>MESSAGE - (PRINCIPAL) TRADER</v>
      </c>
      <c r="M107" s="68" t="s">
        <v>32</v>
      </c>
      <c r="N107" s="92" t="s">
        <v>32</v>
      </c>
      <c r="O107" s="68" t="s">
        <v>33</v>
      </c>
      <c r="P107" s="92" t="s">
        <v>33</v>
      </c>
      <c r="Q107" s="68"/>
      <c r="R107" s="92"/>
      <c r="S107" s="68"/>
      <c r="T107" s="92"/>
      <c r="U107" s="68"/>
      <c r="V107" s="92"/>
      <c r="W107" s="17"/>
    </row>
    <row r="108" spans="1:23" ht="80" x14ac:dyDescent="0.2">
      <c r="A108" s="20" t="s">
        <v>5845</v>
      </c>
      <c r="B108" s="15" t="s">
        <v>1775</v>
      </c>
      <c r="C108" s="5" t="s">
        <v>1504</v>
      </c>
      <c r="D108" s="5" t="s">
        <v>1504</v>
      </c>
      <c r="E108" s="281" t="s">
        <v>5708</v>
      </c>
      <c r="F108" s="69" t="s">
        <v>236</v>
      </c>
      <c r="G108" s="69" t="s">
        <v>240</v>
      </c>
      <c r="H108" s="69" t="s">
        <v>1816</v>
      </c>
      <c r="I108" s="69" t="s">
        <v>242</v>
      </c>
      <c r="J108" s="87" t="s">
        <v>238</v>
      </c>
      <c r="K108" s="83" t="s">
        <v>243</v>
      </c>
      <c r="L108" s="86" t="str">
        <f t="shared" si="3"/>
        <v>MESSAGE - (PRINCIPAL) TRADER.TIN</v>
      </c>
      <c r="M108" s="68"/>
      <c r="N108" s="92"/>
      <c r="O108" s="68" t="s">
        <v>103</v>
      </c>
      <c r="P108" s="92" t="s">
        <v>103</v>
      </c>
      <c r="Q108" s="68" t="s">
        <v>244</v>
      </c>
      <c r="R108" s="92" t="s">
        <v>244</v>
      </c>
      <c r="S108" s="68"/>
      <c r="T108" s="92"/>
      <c r="U108" s="68" t="s">
        <v>5855</v>
      </c>
      <c r="V108" s="92" t="s">
        <v>5929</v>
      </c>
      <c r="W108" s="17"/>
    </row>
    <row r="109" spans="1:23" ht="96" x14ac:dyDescent="0.2">
      <c r="A109" s="20" t="s">
        <v>5845</v>
      </c>
      <c r="B109" s="15" t="s">
        <v>1775</v>
      </c>
      <c r="C109" s="5" t="s">
        <v>1504</v>
      </c>
      <c r="D109" s="5" t="s">
        <v>1504</v>
      </c>
      <c r="E109" s="281" t="s">
        <v>5708</v>
      </c>
      <c r="F109" s="69" t="s">
        <v>236</v>
      </c>
      <c r="G109" s="69" t="s">
        <v>248</v>
      </c>
      <c r="H109" s="69" t="s">
        <v>1818</v>
      </c>
      <c r="I109" s="69" t="s">
        <v>250</v>
      </c>
      <c r="J109" s="87" t="s">
        <v>238</v>
      </c>
      <c r="K109" s="83" t="s">
        <v>251</v>
      </c>
      <c r="L109" s="86" t="str">
        <f t="shared" si="3"/>
        <v>MESSAGE - (PRINCIPAL) TRADER.Holder ID TIR</v>
      </c>
      <c r="M109" s="68"/>
      <c r="N109" s="92"/>
      <c r="O109" s="68" t="s">
        <v>66</v>
      </c>
      <c r="P109" s="92" t="s">
        <v>66</v>
      </c>
      <c r="Q109" s="68" t="s">
        <v>244</v>
      </c>
      <c r="R109" s="92" t="s">
        <v>244</v>
      </c>
      <c r="S109" s="68"/>
      <c r="T109" s="92"/>
      <c r="U109" s="68" t="s">
        <v>5725</v>
      </c>
      <c r="V109" s="92" t="s">
        <v>253</v>
      </c>
      <c r="W109" s="17"/>
    </row>
    <row r="110" spans="1:23" ht="64" x14ac:dyDescent="0.2">
      <c r="A110" s="20" t="s">
        <v>5845</v>
      </c>
      <c r="B110" s="15" t="s">
        <v>1775</v>
      </c>
      <c r="C110" s="5" t="s">
        <v>1504</v>
      </c>
      <c r="D110" s="5" t="s">
        <v>1504</v>
      </c>
      <c r="E110" s="281" t="s">
        <v>5708</v>
      </c>
      <c r="F110" s="69" t="s">
        <v>236</v>
      </c>
      <c r="G110" s="69" t="s">
        <v>255</v>
      </c>
      <c r="H110" s="69" t="s">
        <v>1820</v>
      </c>
      <c r="I110" s="69" t="s">
        <v>257</v>
      </c>
      <c r="J110" s="87" t="s">
        <v>238</v>
      </c>
      <c r="K110" s="83" t="s">
        <v>255</v>
      </c>
      <c r="L110" s="86" t="str">
        <f t="shared" si="3"/>
        <v>MESSAGE - (PRINCIPAL) TRADER.Name</v>
      </c>
      <c r="M110" s="68"/>
      <c r="N110" s="92"/>
      <c r="O110" s="68" t="s">
        <v>66</v>
      </c>
      <c r="P110" s="92" t="s">
        <v>66</v>
      </c>
      <c r="Q110" s="68" t="s">
        <v>258</v>
      </c>
      <c r="R110" s="92" t="s">
        <v>68</v>
      </c>
      <c r="S110" s="68"/>
      <c r="T110" s="92"/>
      <c r="U110" s="68" t="s">
        <v>1531</v>
      </c>
      <c r="V110" s="92" t="s">
        <v>1532</v>
      </c>
      <c r="W110" s="17"/>
    </row>
    <row r="111" spans="1:23" ht="64" x14ac:dyDescent="0.2">
      <c r="A111" s="20" t="s">
        <v>5845</v>
      </c>
      <c r="B111" s="15" t="s">
        <v>1775</v>
      </c>
      <c r="C111" s="5" t="s">
        <v>1504</v>
      </c>
      <c r="D111" s="5" t="s">
        <v>1504</v>
      </c>
      <c r="E111" s="281" t="s">
        <v>5726</v>
      </c>
      <c r="F111" s="227" t="s">
        <v>261</v>
      </c>
      <c r="G111" s="69"/>
      <c r="H111" s="227" t="s">
        <v>1821</v>
      </c>
      <c r="I111" s="227" t="s">
        <v>263</v>
      </c>
      <c r="J111" s="87" t="s">
        <v>1128</v>
      </c>
      <c r="K111" s="83" t="s">
        <v>1128</v>
      </c>
      <c r="L111" s="86" t="str">
        <f t="shared" si="3"/>
        <v>x.x</v>
      </c>
      <c r="M111" s="68" t="s">
        <v>32</v>
      </c>
      <c r="N111" s="92"/>
      <c r="O111" s="68" t="s">
        <v>66</v>
      </c>
      <c r="P111" s="92"/>
      <c r="Q111" s="68"/>
      <c r="R111" s="92"/>
      <c r="S111" s="68"/>
      <c r="T111" s="92"/>
      <c r="U111" s="68" t="s">
        <v>1531</v>
      </c>
      <c r="V111" s="92"/>
      <c r="W111" s="17"/>
    </row>
    <row r="112" spans="1:23" ht="80" x14ac:dyDescent="0.2">
      <c r="A112" s="20" t="s">
        <v>5845</v>
      </c>
      <c r="B112" s="15" t="s">
        <v>1775</v>
      </c>
      <c r="C112" s="5" t="s">
        <v>1504</v>
      </c>
      <c r="D112" s="5" t="s">
        <v>1504</v>
      </c>
      <c r="E112" s="281" t="s">
        <v>5726</v>
      </c>
      <c r="F112" s="69" t="s">
        <v>261</v>
      </c>
      <c r="G112" s="69" t="s">
        <v>265</v>
      </c>
      <c r="H112" s="69" t="s">
        <v>1822</v>
      </c>
      <c r="I112" s="69" t="s">
        <v>267</v>
      </c>
      <c r="J112" s="87" t="s">
        <v>1523</v>
      </c>
      <c r="K112" s="83" t="s">
        <v>265</v>
      </c>
      <c r="L112" s="86" t="str">
        <f t="shared" si="3"/>
        <v>MESSGE - (PRINCIPAL) TRADER.Street and number</v>
      </c>
      <c r="M112" s="68"/>
      <c r="N112" s="92"/>
      <c r="O112" s="68" t="s">
        <v>33</v>
      </c>
      <c r="P112" s="92" t="s">
        <v>66</v>
      </c>
      <c r="Q112" s="68" t="s">
        <v>258</v>
      </c>
      <c r="R112" s="92" t="s">
        <v>68</v>
      </c>
      <c r="S112" s="68"/>
      <c r="T112" s="92"/>
      <c r="U112" s="68"/>
      <c r="V112" s="92" t="s">
        <v>1532</v>
      </c>
      <c r="W112" s="17"/>
    </row>
    <row r="113" spans="1:23" ht="64" x14ac:dyDescent="0.2">
      <c r="A113" s="20" t="s">
        <v>5845</v>
      </c>
      <c r="B113" s="15" t="s">
        <v>1775</v>
      </c>
      <c r="C113" s="5" t="s">
        <v>1504</v>
      </c>
      <c r="D113" s="5" t="s">
        <v>1504</v>
      </c>
      <c r="E113" s="281" t="s">
        <v>5726</v>
      </c>
      <c r="F113" s="69" t="s">
        <v>261</v>
      </c>
      <c r="G113" s="69" t="s">
        <v>269</v>
      </c>
      <c r="H113" s="69" t="s">
        <v>1823</v>
      </c>
      <c r="I113" s="69" t="s">
        <v>271</v>
      </c>
      <c r="J113" s="87" t="s">
        <v>1523</v>
      </c>
      <c r="K113" s="83" t="s">
        <v>862</v>
      </c>
      <c r="L113" s="86" t="str">
        <f t="shared" si="3"/>
        <v>MESSGE - (PRINCIPAL) TRADER.Postal code</v>
      </c>
      <c r="M113" s="68"/>
      <c r="N113" s="92"/>
      <c r="O113" s="68" t="s">
        <v>66</v>
      </c>
      <c r="P113" s="92" t="s">
        <v>66</v>
      </c>
      <c r="Q113" s="68" t="s">
        <v>244</v>
      </c>
      <c r="R113" s="92" t="s">
        <v>54</v>
      </c>
      <c r="S113" s="68"/>
      <c r="T113" s="92"/>
      <c r="U113" s="68" t="s">
        <v>1339</v>
      </c>
      <c r="V113" s="92" t="s">
        <v>1532</v>
      </c>
      <c r="W113" s="17"/>
    </row>
    <row r="114" spans="1:23" ht="64" x14ac:dyDescent="0.2">
      <c r="A114" s="20" t="s">
        <v>5845</v>
      </c>
      <c r="B114" s="15" t="s">
        <v>1775</v>
      </c>
      <c r="C114" s="5" t="s">
        <v>1504</v>
      </c>
      <c r="D114" s="5" t="s">
        <v>1504</v>
      </c>
      <c r="E114" s="281" t="s">
        <v>5726</v>
      </c>
      <c r="F114" s="69" t="s">
        <v>261</v>
      </c>
      <c r="G114" s="69" t="s">
        <v>276</v>
      </c>
      <c r="H114" s="69" t="s">
        <v>1824</v>
      </c>
      <c r="I114" s="69" t="s">
        <v>278</v>
      </c>
      <c r="J114" s="87" t="s">
        <v>1523</v>
      </c>
      <c r="K114" s="83" t="s">
        <v>276</v>
      </c>
      <c r="L114" s="86" t="str">
        <f t="shared" si="3"/>
        <v>MESSGE - (PRINCIPAL) TRADER.City</v>
      </c>
      <c r="M114" s="68"/>
      <c r="N114" s="92"/>
      <c r="O114" s="68" t="s">
        <v>33</v>
      </c>
      <c r="P114" s="92" t="s">
        <v>66</v>
      </c>
      <c r="Q114" s="68" t="s">
        <v>68</v>
      </c>
      <c r="R114" s="92" t="s">
        <v>68</v>
      </c>
      <c r="S114" s="68"/>
      <c r="T114" s="92"/>
      <c r="U114" s="68"/>
      <c r="V114" s="92" t="s">
        <v>1532</v>
      </c>
      <c r="W114" s="17"/>
    </row>
    <row r="115" spans="1:23" ht="64" x14ac:dyDescent="0.2">
      <c r="A115" s="20" t="s">
        <v>5845</v>
      </c>
      <c r="B115" s="15" t="s">
        <v>1775</v>
      </c>
      <c r="C115" s="5" t="s">
        <v>1504</v>
      </c>
      <c r="D115" s="5" t="s">
        <v>1504</v>
      </c>
      <c r="E115" s="281" t="s">
        <v>5726</v>
      </c>
      <c r="F115" s="69" t="s">
        <v>261</v>
      </c>
      <c r="G115" s="69" t="s">
        <v>279</v>
      </c>
      <c r="H115" s="69" t="s">
        <v>1825</v>
      </c>
      <c r="I115" s="69" t="s">
        <v>281</v>
      </c>
      <c r="J115" s="87" t="s">
        <v>1523</v>
      </c>
      <c r="K115" s="83" t="s">
        <v>282</v>
      </c>
      <c r="L115" s="86" t="str">
        <f t="shared" si="3"/>
        <v>MESSGE - (PRINCIPAL) TRADER.Country code</v>
      </c>
      <c r="M115" s="68"/>
      <c r="N115" s="92"/>
      <c r="O115" s="68" t="s">
        <v>33</v>
      </c>
      <c r="P115" s="92" t="s">
        <v>66</v>
      </c>
      <c r="Q115" s="68" t="s">
        <v>94</v>
      </c>
      <c r="R115" s="92" t="s">
        <v>94</v>
      </c>
      <c r="S115" s="68" t="s">
        <v>5856</v>
      </c>
      <c r="T115" s="92" t="s">
        <v>95</v>
      </c>
      <c r="U115" s="68"/>
      <c r="V115" s="92" t="s">
        <v>1532</v>
      </c>
      <c r="W115" s="17"/>
    </row>
    <row r="116" spans="1:23" ht="64" x14ac:dyDescent="0.2">
      <c r="A116" s="20" t="s">
        <v>5845</v>
      </c>
      <c r="B116" s="15" t="s">
        <v>1775</v>
      </c>
      <c r="C116" s="5" t="s">
        <v>1504</v>
      </c>
      <c r="D116" s="5" t="s">
        <v>1504</v>
      </c>
      <c r="E116" s="281" t="s">
        <v>5726</v>
      </c>
      <c r="F116" s="185" t="s">
        <v>5930</v>
      </c>
      <c r="G116" s="185"/>
      <c r="H116" s="227" t="s">
        <v>5931</v>
      </c>
      <c r="I116" s="185" t="s">
        <v>5898</v>
      </c>
      <c r="J116" s="85" t="s">
        <v>1128</v>
      </c>
      <c r="K116" s="86" t="s">
        <v>1128</v>
      </c>
      <c r="L116" s="86" t="str">
        <f t="shared" si="3"/>
        <v>x.x</v>
      </c>
      <c r="M116" s="68" t="s">
        <v>32</v>
      </c>
      <c r="N116" s="92"/>
      <c r="O116" s="68" t="s">
        <v>1747</v>
      </c>
      <c r="P116" s="92"/>
      <c r="Q116" s="68"/>
      <c r="R116" s="92"/>
      <c r="S116" s="68"/>
      <c r="T116" s="92"/>
      <c r="U116" s="68" t="s">
        <v>5932</v>
      </c>
      <c r="V116" s="92"/>
      <c r="W116" s="17"/>
    </row>
    <row r="117" spans="1:23" ht="64" x14ac:dyDescent="0.2">
      <c r="A117" s="20" t="s">
        <v>5845</v>
      </c>
      <c r="B117" s="15" t="s">
        <v>1775</v>
      </c>
      <c r="C117" s="5" t="s">
        <v>1504</v>
      </c>
      <c r="D117" s="5" t="s">
        <v>1504</v>
      </c>
      <c r="E117" s="281" t="s">
        <v>5726</v>
      </c>
      <c r="F117" s="185" t="s">
        <v>5930</v>
      </c>
      <c r="G117" s="185" t="s">
        <v>255</v>
      </c>
      <c r="H117" s="69" t="s">
        <v>5933</v>
      </c>
      <c r="I117" s="185" t="s">
        <v>5901</v>
      </c>
      <c r="J117" s="85" t="s">
        <v>1128</v>
      </c>
      <c r="K117" s="86" t="s">
        <v>1128</v>
      </c>
      <c r="L117" s="86" t="str">
        <f t="shared" si="3"/>
        <v>x.x</v>
      </c>
      <c r="M117" s="186"/>
      <c r="N117" s="92"/>
      <c r="O117" s="186" t="s">
        <v>33</v>
      </c>
      <c r="P117" s="92"/>
      <c r="Q117" s="186" t="s">
        <v>258</v>
      </c>
      <c r="R117" s="92"/>
      <c r="S117" s="186"/>
      <c r="T117" s="92"/>
      <c r="U117" s="186"/>
      <c r="V117" s="92"/>
      <c r="W117" s="17"/>
    </row>
    <row r="118" spans="1:23" ht="96" x14ac:dyDescent="0.2">
      <c r="A118" s="20" t="s">
        <v>5845</v>
      </c>
      <c r="B118" s="15" t="s">
        <v>1775</v>
      </c>
      <c r="C118" s="5" t="s">
        <v>1504</v>
      </c>
      <c r="D118" s="5" t="s">
        <v>1504</v>
      </c>
      <c r="E118" s="281" t="s">
        <v>5726</v>
      </c>
      <c r="F118" s="185" t="s">
        <v>5930</v>
      </c>
      <c r="G118" s="185" t="s">
        <v>5902</v>
      </c>
      <c r="H118" s="69" t="s">
        <v>5934</v>
      </c>
      <c r="I118" s="185" t="s">
        <v>5904</v>
      </c>
      <c r="J118" s="87" t="s">
        <v>1128</v>
      </c>
      <c r="K118" s="83" t="s">
        <v>1128</v>
      </c>
      <c r="L118" s="86" t="str">
        <f t="shared" si="3"/>
        <v>x.x</v>
      </c>
      <c r="M118" s="186"/>
      <c r="N118" s="92"/>
      <c r="O118" s="186" t="s">
        <v>33</v>
      </c>
      <c r="P118" s="92"/>
      <c r="Q118" s="186" t="s">
        <v>68</v>
      </c>
      <c r="R118" s="92"/>
      <c r="S118" s="186"/>
      <c r="T118" s="92"/>
      <c r="U118" s="186"/>
      <c r="V118" s="92"/>
      <c r="W118" s="17"/>
    </row>
    <row r="119" spans="1:23" ht="80" x14ac:dyDescent="0.2">
      <c r="A119" s="20" t="s">
        <v>5845</v>
      </c>
      <c r="B119" s="15" t="s">
        <v>1775</v>
      </c>
      <c r="C119" s="5" t="s">
        <v>1504</v>
      </c>
      <c r="D119" s="5" t="s">
        <v>1504</v>
      </c>
      <c r="E119" s="281" t="s">
        <v>5726</v>
      </c>
      <c r="F119" s="185" t="s">
        <v>5930</v>
      </c>
      <c r="G119" s="185" t="s">
        <v>5935</v>
      </c>
      <c r="H119" s="69" t="s">
        <v>5936</v>
      </c>
      <c r="I119" s="185" t="s">
        <v>5937</v>
      </c>
      <c r="J119" s="87" t="s">
        <v>1128</v>
      </c>
      <c r="K119" s="83" t="s">
        <v>1128</v>
      </c>
      <c r="L119" s="86" t="str">
        <f t="shared" si="3"/>
        <v>x.x</v>
      </c>
      <c r="M119" s="186"/>
      <c r="N119" s="92"/>
      <c r="O119" s="186" t="s">
        <v>1747</v>
      </c>
      <c r="P119" s="92"/>
      <c r="Q119" s="186" t="s">
        <v>5908</v>
      </c>
      <c r="R119" s="92"/>
      <c r="S119" s="186"/>
      <c r="T119" s="92"/>
      <c r="U119" s="186" t="s">
        <v>81</v>
      </c>
      <c r="V119" s="92"/>
      <c r="W119" s="17"/>
    </row>
    <row r="120" spans="1:23" ht="32" x14ac:dyDescent="0.2">
      <c r="A120" s="20" t="s">
        <v>5845</v>
      </c>
      <c r="B120" s="15" t="s">
        <v>2158</v>
      </c>
      <c r="C120" s="5" t="s">
        <v>1504</v>
      </c>
      <c r="D120" s="5" t="s">
        <v>1504</v>
      </c>
      <c r="E120" s="281" t="s">
        <v>5708</v>
      </c>
      <c r="F120" s="226" t="s">
        <v>29</v>
      </c>
      <c r="G120" s="185"/>
      <c r="H120" s="226" t="s">
        <v>2159</v>
      </c>
      <c r="I120" s="226" t="s">
        <v>29</v>
      </c>
      <c r="J120" s="87" t="s">
        <v>31</v>
      </c>
      <c r="K120" s="83"/>
      <c r="L120" s="86" t="str">
        <f t="shared" ref="L120:L189" si="4">IF(ISTEXT(K120),CONCATENATE(J120,".", K120),J120)</f>
        <v>MESSAGE - HEADER</v>
      </c>
      <c r="M120" s="186" t="s">
        <v>32</v>
      </c>
      <c r="N120" s="92" t="s">
        <v>32</v>
      </c>
      <c r="O120" s="186" t="s">
        <v>33</v>
      </c>
      <c r="P120" s="92" t="s">
        <v>33</v>
      </c>
      <c r="Q120" s="186"/>
      <c r="R120" s="92"/>
      <c r="S120" s="186"/>
      <c r="T120" s="92"/>
      <c r="U120" s="186"/>
      <c r="V120" s="92"/>
      <c r="W120" s="17"/>
    </row>
    <row r="121" spans="1:23" ht="48" x14ac:dyDescent="0.2">
      <c r="A121" s="20" t="s">
        <v>5845</v>
      </c>
      <c r="B121" s="15" t="s">
        <v>2158</v>
      </c>
      <c r="C121" s="5" t="s">
        <v>1504</v>
      </c>
      <c r="D121" s="5" t="s">
        <v>1504</v>
      </c>
      <c r="E121" s="281" t="s">
        <v>5708</v>
      </c>
      <c r="F121" s="185" t="s">
        <v>29</v>
      </c>
      <c r="G121" s="185" t="s">
        <v>2672</v>
      </c>
      <c r="H121" s="185" t="s">
        <v>5938</v>
      </c>
      <c r="I121" s="185" t="s">
        <v>2674</v>
      </c>
      <c r="J121" s="87" t="s">
        <v>1128</v>
      </c>
      <c r="K121" s="83" t="s">
        <v>1128</v>
      </c>
      <c r="L121" s="86" t="str">
        <f t="shared" si="4"/>
        <v>x.x</v>
      </c>
      <c r="M121" s="186"/>
      <c r="N121" s="92"/>
      <c r="O121" s="186" t="s">
        <v>66</v>
      </c>
      <c r="P121" s="91"/>
      <c r="Q121" s="186" t="s">
        <v>902</v>
      </c>
      <c r="R121" s="91"/>
      <c r="S121" s="186"/>
      <c r="T121" s="91"/>
      <c r="U121" s="186" t="s">
        <v>5847</v>
      </c>
      <c r="V121" s="92"/>
      <c r="W121" s="17"/>
    </row>
    <row r="122" spans="1:23" ht="64" x14ac:dyDescent="0.2">
      <c r="A122" s="20" t="s">
        <v>5845</v>
      </c>
      <c r="B122" s="15" t="s">
        <v>2158</v>
      </c>
      <c r="C122" s="5" t="s">
        <v>1504</v>
      </c>
      <c r="D122" s="5" t="s">
        <v>1504</v>
      </c>
      <c r="E122" s="281" t="s">
        <v>5708</v>
      </c>
      <c r="F122" s="185" t="s">
        <v>29</v>
      </c>
      <c r="G122" s="185" t="s">
        <v>40</v>
      </c>
      <c r="H122" s="185" t="s">
        <v>2160</v>
      </c>
      <c r="I122" s="185" t="s">
        <v>42</v>
      </c>
      <c r="J122" s="87" t="s">
        <v>31</v>
      </c>
      <c r="K122" s="83" t="s">
        <v>43</v>
      </c>
      <c r="L122" s="86" t="str">
        <f t="shared" si="4"/>
        <v>MESSAGE - HEADER.Document/reference number</v>
      </c>
      <c r="M122" s="186"/>
      <c r="N122" s="92"/>
      <c r="O122" s="186" t="s">
        <v>66</v>
      </c>
      <c r="P122" s="91" t="s">
        <v>33</v>
      </c>
      <c r="Q122" s="186" t="s">
        <v>44</v>
      </c>
      <c r="R122" s="91" t="s">
        <v>45</v>
      </c>
      <c r="S122" s="186"/>
      <c r="T122" s="91"/>
      <c r="U122" s="186" t="s">
        <v>5848</v>
      </c>
      <c r="V122" s="92"/>
      <c r="W122" s="17"/>
    </row>
    <row r="123" spans="1:23" ht="64" x14ac:dyDescent="0.2">
      <c r="A123" s="20" t="s">
        <v>5845</v>
      </c>
      <c r="B123" s="15" t="s">
        <v>2158</v>
      </c>
      <c r="C123" s="5" t="s">
        <v>1504</v>
      </c>
      <c r="D123" s="5" t="s">
        <v>1504</v>
      </c>
      <c r="E123" s="281" t="s">
        <v>5708</v>
      </c>
      <c r="F123" s="185" t="s">
        <v>29</v>
      </c>
      <c r="G123" s="185" t="s">
        <v>49</v>
      </c>
      <c r="H123" s="185" t="s">
        <v>2162</v>
      </c>
      <c r="I123" s="185" t="s">
        <v>51</v>
      </c>
      <c r="J123" s="87" t="s">
        <v>2163</v>
      </c>
      <c r="K123" s="83" t="s">
        <v>52</v>
      </c>
      <c r="L123" s="86" t="str">
        <f t="shared" si="4"/>
        <v> MESSAGE - HEADER.Type of declaration</v>
      </c>
      <c r="M123" s="186"/>
      <c r="N123" s="92"/>
      <c r="O123" s="186" t="s">
        <v>33</v>
      </c>
      <c r="P123" s="92" t="s">
        <v>33</v>
      </c>
      <c r="Q123" s="186" t="s">
        <v>53</v>
      </c>
      <c r="R123" s="92" t="s">
        <v>54</v>
      </c>
      <c r="S123" s="186" t="s">
        <v>5710</v>
      </c>
      <c r="T123" s="92" t="s">
        <v>55</v>
      </c>
      <c r="U123" s="186" t="s">
        <v>5711</v>
      </c>
      <c r="V123" s="92" t="s">
        <v>57</v>
      </c>
      <c r="W123" s="17"/>
    </row>
    <row r="124" spans="1:23" ht="80" x14ac:dyDescent="0.2">
      <c r="A124" s="20" t="s">
        <v>5845</v>
      </c>
      <c r="B124" s="15" t="s">
        <v>2158</v>
      </c>
      <c r="C124" s="5" t="s">
        <v>1504</v>
      </c>
      <c r="D124" s="5" t="s">
        <v>1504</v>
      </c>
      <c r="E124" s="281" t="s">
        <v>5708</v>
      </c>
      <c r="F124" s="185" t="s">
        <v>29</v>
      </c>
      <c r="G124" s="185" t="s">
        <v>2164</v>
      </c>
      <c r="H124" s="185" t="s">
        <v>2165</v>
      </c>
      <c r="I124" s="185" t="s">
        <v>2166</v>
      </c>
      <c r="J124" s="87" t="s">
        <v>1128</v>
      </c>
      <c r="K124" s="83" t="s">
        <v>1128</v>
      </c>
      <c r="L124" s="86" t="str">
        <f t="shared" si="4"/>
        <v>x.x</v>
      </c>
      <c r="M124" s="186"/>
      <c r="N124" s="92"/>
      <c r="O124" s="186" t="s">
        <v>33</v>
      </c>
      <c r="P124" s="92"/>
      <c r="Q124" s="186" t="s">
        <v>134</v>
      </c>
      <c r="R124" s="92"/>
      <c r="S124" s="186" t="s">
        <v>2167</v>
      </c>
      <c r="T124" s="92"/>
      <c r="U124" s="186"/>
      <c r="V124" s="92"/>
      <c r="W124" s="17"/>
    </row>
    <row r="125" spans="1:23" ht="96" x14ac:dyDescent="0.2">
      <c r="A125" s="20" t="s">
        <v>5845</v>
      </c>
      <c r="B125" s="15" t="s">
        <v>2158</v>
      </c>
      <c r="C125" s="5" t="s">
        <v>1504</v>
      </c>
      <c r="D125" s="5" t="s">
        <v>1504</v>
      </c>
      <c r="E125" s="281" t="s">
        <v>5708</v>
      </c>
      <c r="F125" s="185" t="s">
        <v>29</v>
      </c>
      <c r="G125" s="185" t="s">
        <v>61</v>
      </c>
      <c r="H125" s="185" t="s">
        <v>2170</v>
      </c>
      <c r="I125" s="185" t="s">
        <v>63</v>
      </c>
      <c r="J125" s="87" t="s">
        <v>64</v>
      </c>
      <c r="K125" s="83" t="s">
        <v>65</v>
      </c>
      <c r="L125" s="86" t="str">
        <f t="shared" si="4"/>
        <v>MESSAGE - GOODS ITEM - PRODUCED DOCUMENTS/CERTIFICATES.Document reference</v>
      </c>
      <c r="M125" s="186"/>
      <c r="N125" s="92"/>
      <c r="O125" s="186" t="s">
        <v>66</v>
      </c>
      <c r="P125" s="92" t="s">
        <v>66</v>
      </c>
      <c r="Q125" s="186" t="s">
        <v>67</v>
      </c>
      <c r="R125" s="92" t="s">
        <v>68</v>
      </c>
      <c r="S125" s="186"/>
      <c r="T125" s="92"/>
      <c r="U125" s="186" t="s">
        <v>69</v>
      </c>
      <c r="V125" s="92" t="s">
        <v>5939</v>
      </c>
      <c r="W125" s="17"/>
    </row>
    <row r="126" spans="1:23" ht="80" x14ac:dyDescent="0.2">
      <c r="A126" s="20" t="s">
        <v>5845</v>
      </c>
      <c r="B126" s="15" t="s">
        <v>2158</v>
      </c>
      <c r="C126" s="5" t="s">
        <v>1504</v>
      </c>
      <c r="D126" s="5" t="s">
        <v>1504</v>
      </c>
      <c r="E126" s="281">
        <v>1</v>
      </c>
      <c r="F126" s="185" t="s">
        <v>29</v>
      </c>
      <c r="G126" s="185" t="s">
        <v>5940</v>
      </c>
      <c r="H126" s="185" t="s">
        <v>5941</v>
      </c>
      <c r="I126" s="185" t="s">
        <v>5942</v>
      </c>
      <c r="J126" s="87" t="s">
        <v>1128</v>
      </c>
      <c r="K126" s="83" t="s">
        <v>1128</v>
      </c>
      <c r="L126" s="86" t="str">
        <f t="shared" ref="L126" si="5">IF(ISTEXT(K126),CONCATENATE(J126,".", K126),J126)</f>
        <v>x.x</v>
      </c>
      <c r="M126" s="186"/>
      <c r="N126" s="92"/>
      <c r="O126" s="186" t="s">
        <v>103</v>
      </c>
      <c r="P126" s="92"/>
      <c r="Q126" s="186" t="s">
        <v>222</v>
      </c>
      <c r="R126" s="92"/>
      <c r="S126" s="186"/>
      <c r="T126" s="92"/>
      <c r="U126" s="186" t="s">
        <v>81</v>
      </c>
      <c r="V126" s="92"/>
      <c r="W126" s="17"/>
    </row>
    <row r="127" spans="1:23" ht="48" x14ac:dyDescent="0.2">
      <c r="A127" s="20" t="s">
        <v>5845</v>
      </c>
      <c r="B127" s="15" t="s">
        <v>2158</v>
      </c>
      <c r="C127" s="5" t="s">
        <v>1504</v>
      </c>
      <c r="D127" s="5" t="s">
        <v>1504</v>
      </c>
      <c r="E127" s="281" t="s">
        <v>5708</v>
      </c>
      <c r="F127" s="185" t="s">
        <v>29</v>
      </c>
      <c r="G127" s="185" t="s">
        <v>100</v>
      </c>
      <c r="H127" s="185" t="s">
        <v>2174</v>
      </c>
      <c r="I127" s="185" t="s">
        <v>102</v>
      </c>
      <c r="J127" s="87" t="s">
        <v>31</v>
      </c>
      <c r="K127" s="83" t="s">
        <v>100</v>
      </c>
      <c r="L127" s="86" t="str">
        <f t="shared" si="4"/>
        <v>MESSAGE - HEADER.Security</v>
      </c>
      <c r="M127" s="186"/>
      <c r="N127" s="92"/>
      <c r="O127" s="186" t="s">
        <v>33</v>
      </c>
      <c r="P127" s="92" t="s">
        <v>103</v>
      </c>
      <c r="Q127" s="186" t="s">
        <v>104</v>
      </c>
      <c r="R127" s="92" t="s">
        <v>104</v>
      </c>
      <c r="S127" s="186" t="s">
        <v>5712</v>
      </c>
      <c r="T127" s="92" t="s">
        <v>105</v>
      </c>
      <c r="U127" s="186"/>
      <c r="V127" s="92" t="s">
        <v>106</v>
      </c>
      <c r="W127" s="17"/>
    </row>
    <row r="128" spans="1:23" ht="64" x14ac:dyDescent="0.2">
      <c r="A128" s="20" t="s">
        <v>5845</v>
      </c>
      <c r="B128" s="15" t="s">
        <v>2158</v>
      </c>
      <c r="C128" s="5" t="s">
        <v>1504</v>
      </c>
      <c r="D128" s="5" t="s">
        <v>1504</v>
      </c>
      <c r="E128" s="281" t="s">
        <v>5708</v>
      </c>
      <c r="F128" s="185" t="s">
        <v>29</v>
      </c>
      <c r="G128" s="185" t="s">
        <v>111</v>
      </c>
      <c r="H128" s="185" t="s">
        <v>2176</v>
      </c>
      <c r="I128" s="185" t="s">
        <v>113</v>
      </c>
      <c r="J128" s="87" t="s">
        <v>1128</v>
      </c>
      <c r="K128" s="83" t="s">
        <v>1128</v>
      </c>
      <c r="L128" s="86" t="str">
        <f t="shared" si="4"/>
        <v>x.x</v>
      </c>
      <c r="M128" s="186"/>
      <c r="N128" s="92"/>
      <c r="O128" s="186" t="s">
        <v>33</v>
      </c>
      <c r="P128" s="92"/>
      <c r="Q128" s="186" t="s">
        <v>104</v>
      </c>
      <c r="R128" s="92"/>
      <c r="S128" s="186" t="s">
        <v>114</v>
      </c>
      <c r="T128" s="92"/>
      <c r="U128" s="186" t="s">
        <v>5943</v>
      </c>
      <c r="V128" s="92"/>
      <c r="W128" s="17"/>
    </row>
    <row r="129" spans="1:23" ht="80" x14ac:dyDescent="0.2">
      <c r="A129" s="20" t="s">
        <v>5845</v>
      </c>
      <c r="B129" s="15" t="s">
        <v>2158</v>
      </c>
      <c r="C129" s="5" t="s">
        <v>1504</v>
      </c>
      <c r="D129" s="5" t="s">
        <v>1504</v>
      </c>
      <c r="E129" s="281" t="s">
        <v>5708</v>
      </c>
      <c r="F129" s="185" t="s">
        <v>29</v>
      </c>
      <c r="G129" s="185" t="s">
        <v>130</v>
      </c>
      <c r="H129" s="185" t="s">
        <v>2182</v>
      </c>
      <c r="I129" s="185" t="s">
        <v>132</v>
      </c>
      <c r="J129" s="87" t="s">
        <v>31</v>
      </c>
      <c r="K129" s="83" t="s">
        <v>2179</v>
      </c>
      <c r="L129" s="86" t="str">
        <f t="shared" si="4"/>
        <v>MESSAGE - HEADER.Specific Circumstance Indicator</v>
      </c>
      <c r="M129" s="186"/>
      <c r="N129" s="92"/>
      <c r="O129" s="186" t="s">
        <v>103</v>
      </c>
      <c r="P129" s="92" t="s">
        <v>66</v>
      </c>
      <c r="Q129" s="186" t="s">
        <v>133</v>
      </c>
      <c r="R129" s="92" t="s">
        <v>134</v>
      </c>
      <c r="S129" s="186" t="s">
        <v>5713</v>
      </c>
      <c r="T129" s="92" t="s">
        <v>136</v>
      </c>
      <c r="U129" s="186"/>
      <c r="V129" s="92" t="s">
        <v>138</v>
      </c>
      <c r="W129" s="17"/>
    </row>
    <row r="130" spans="1:23" ht="80" x14ac:dyDescent="0.2">
      <c r="A130" s="20" t="s">
        <v>5845</v>
      </c>
      <c r="B130" s="15" t="s">
        <v>2158</v>
      </c>
      <c r="C130" s="5" t="s">
        <v>1504</v>
      </c>
      <c r="D130" s="5" t="s">
        <v>1504</v>
      </c>
      <c r="E130" s="281" t="s">
        <v>5708</v>
      </c>
      <c r="F130" s="185" t="s">
        <v>29</v>
      </c>
      <c r="G130" s="185" t="s">
        <v>5944</v>
      </c>
      <c r="H130" s="185" t="s">
        <v>5945</v>
      </c>
      <c r="I130" s="185" t="s">
        <v>5946</v>
      </c>
      <c r="J130" s="87" t="s">
        <v>31</v>
      </c>
      <c r="K130" s="83" t="s">
        <v>2188</v>
      </c>
      <c r="L130" s="86" t="str">
        <f t="shared" si="4"/>
        <v>MESSAGE - HEADER.Dialog language indicator at departure</v>
      </c>
      <c r="M130" s="186"/>
      <c r="N130" s="92"/>
      <c r="O130" s="186" t="s">
        <v>103</v>
      </c>
      <c r="P130" s="92" t="s">
        <v>103</v>
      </c>
      <c r="Q130" s="186" t="s">
        <v>94</v>
      </c>
      <c r="R130" s="92" t="s">
        <v>94</v>
      </c>
      <c r="S130" s="186" t="s">
        <v>5878</v>
      </c>
      <c r="T130" s="92" t="s">
        <v>1639</v>
      </c>
      <c r="U130" s="186" t="s">
        <v>1640</v>
      </c>
      <c r="V130" s="92" t="s">
        <v>2189</v>
      </c>
      <c r="W130" s="17"/>
    </row>
    <row r="131" spans="1:23" ht="48" x14ac:dyDescent="0.2">
      <c r="A131" s="20" t="s">
        <v>5845</v>
      </c>
      <c r="B131" s="15" t="s">
        <v>2158</v>
      </c>
      <c r="C131" s="5" t="s">
        <v>1504</v>
      </c>
      <c r="D131" s="5" t="s">
        <v>1504</v>
      </c>
      <c r="E131" s="281" t="s">
        <v>5708</v>
      </c>
      <c r="F131" s="185" t="s">
        <v>29</v>
      </c>
      <c r="G131" s="185" t="s">
        <v>172</v>
      </c>
      <c r="H131" s="185" t="s">
        <v>2195</v>
      </c>
      <c r="I131" s="185" t="s">
        <v>174</v>
      </c>
      <c r="J131" s="85" t="s">
        <v>1128</v>
      </c>
      <c r="K131" s="86" t="s">
        <v>1128</v>
      </c>
      <c r="L131" s="86" t="str">
        <f t="shared" si="4"/>
        <v>x.x</v>
      </c>
      <c r="M131" s="186"/>
      <c r="N131" s="92"/>
      <c r="O131" s="186" t="s">
        <v>33</v>
      </c>
      <c r="P131" s="92"/>
      <c r="Q131" s="186" t="s">
        <v>104</v>
      </c>
      <c r="R131" s="92"/>
      <c r="S131" s="186" t="s">
        <v>114</v>
      </c>
      <c r="T131" s="92"/>
      <c r="U131" s="186"/>
      <c r="V131" s="92"/>
      <c r="W131" s="17"/>
    </row>
    <row r="132" spans="1:23" ht="64" x14ac:dyDescent="0.2">
      <c r="A132" s="20" t="s">
        <v>5845</v>
      </c>
      <c r="B132" s="15" t="s">
        <v>2158</v>
      </c>
      <c r="C132" s="5" t="s">
        <v>1504</v>
      </c>
      <c r="D132" s="5" t="s">
        <v>1504</v>
      </c>
      <c r="E132" s="281" t="s">
        <v>5708</v>
      </c>
      <c r="F132" s="185" t="s">
        <v>29</v>
      </c>
      <c r="G132" s="185" t="s">
        <v>2324</v>
      </c>
      <c r="H132" s="185" t="s">
        <v>5947</v>
      </c>
      <c r="I132" s="185" t="s">
        <v>5948</v>
      </c>
      <c r="J132" s="85" t="s">
        <v>2321</v>
      </c>
      <c r="K132" s="86" t="s">
        <v>2324</v>
      </c>
      <c r="L132" s="86" t="str">
        <f t="shared" si="4"/>
        <v>CTL_CONTROL.Amendment type flag</v>
      </c>
      <c r="M132" s="186"/>
      <c r="N132" s="92"/>
      <c r="O132" s="186" t="s">
        <v>33</v>
      </c>
      <c r="P132" s="92" t="s">
        <v>33</v>
      </c>
      <c r="Q132" s="186" t="s">
        <v>104</v>
      </c>
      <c r="R132" s="92" t="s">
        <v>104</v>
      </c>
      <c r="S132" s="186" t="s">
        <v>114</v>
      </c>
      <c r="T132" s="92"/>
      <c r="U132" s="186" t="s">
        <v>2327</v>
      </c>
      <c r="V132" s="92" t="s">
        <v>2328</v>
      </c>
      <c r="W132" s="17"/>
    </row>
    <row r="133" spans="1:23" ht="64" x14ac:dyDescent="0.2">
      <c r="A133" s="20" t="s">
        <v>5845</v>
      </c>
      <c r="B133" s="15" t="s">
        <v>2158</v>
      </c>
      <c r="C133" s="5" t="s">
        <v>1504</v>
      </c>
      <c r="D133" s="5" t="s">
        <v>1504</v>
      </c>
      <c r="E133" s="281" t="s">
        <v>5708</v>
      </c>
      <c r="F133" s="185" t="s">
        <v>29</v>
      </c>
      <c r="G133" s="185" t="s">
        <v>297</v>
      </c>
      <c r="H133" s="185" t="s">
        <v>5949</v>
      </c>
      <c r="I133" s="185" t="s">
        <v>5950</v>
      </c>
      <c r="J133" s="85" t="s">
        <v>5951</v>
      </c>
      <c r="K133" s="86" t="s">
        <v>297</v>
      </c>
      <c r="L133" s="86" t="str">
        <f t="shared" si="4"/>
        <v>MESSAGE-CONTROL RESULT.Limit date</v>
      </c>
      <c r="M133" s="186"/>
      <c r="N133" s="92"/>
      <c r="O133" s="186" t="s">
        <v>66</v>
      </c>
      <c r="P133" s="91" t="s">
        <v>33</v>
      </c>
      <c r="Q133" s="186" t="s">
        <v>79</v>
      </c>
      <c r="R133" s="91" t="s">
        <v>183</v>
      </c>
      <c r="S133" s="186"/>
      <c r="T133" s="92"/>
      <c r="U133" s="186" t="s">
        <v>5952</v>
      </c>
      <c r="V133" s="92"/>
      <c r="W133" s="17"/>
    </row>
    <row r="134" spans="1:23" ht="48" x14ac:dyDescent="0.2">
      <c r="A134" s="20" t="s">
        <v>5845</v>
      </c>
      <c r="B134" s="15" t="s">
        <v>2158</v>
      </c>
      <c r="C134" s="5" t="s">
        <v>1504</v>
      </c>
      <c r="D134" s="5" t="s">
        <v>1504</v>
      </c>
      <c r="E134" s="281" t="s">
        <v>5708</v>
      </c>
      <c r="F134" s="226" t="s">
        <v>5863</v>
      </c>
      <c r="G134" s="185"/>
      <c r="H134" s="226" t="s">
        <v>5953</v>
      </c>
      <c r="I134" s="226" t="s">
        <v>5863</v>
      </c>
      <c r="J134" s="85" t="s">
        <v>1128</v>
      </c>
      <c r="K134" s="86" t="s">
        <v>1128</v>
      </c>
      <c r="L134" s="86" t="str">
        <f t="shared" si="4"/>
        <v>x.x</v>
      </c>
      <c r="M134" s="186" t="s">
        <v>201</v>
      </c>
      <c r="N134" s="92"/>
      <c r="O134" s="186" t="s">
        <v>66</v>
      </c>
      <c r="P134" s="92"/>
      <c r="Q134" s="186"/>
      <c r="R134" s="92"/>
      <c r="S134" s="186"/>
      <c r="T134" s="92"/>
      <c r="U134" s="186" t="s">
        <v>5954</v>
      </c>
      <c r="V134" s="92"/>
      <c r="W134" s="17"/>
    </row>
    <row r="135" spans="1:23" ht="48" x14ac:dyDescent="0.2">
      <c r="A135" s="20" t="s">
        <v>5845</v>
      </c>
      <c r="B135" s="15" t="s">
        <v>2158</v>
      </c>
      <c r="C135" s="5" t="s">
        <v>1504</v>
      </c>
      <c r="D135" s="5" t="s">
        <v>1504</v>
      </c>
      <c r="E135" s="281" t="s">
        <v>5708</v>
      </c>
      <c r="F135" s="185" t="s">
        <v>5863</v>
      </c>
      <c r="G135" s="185" t="s">
        <v>206</v>
      </c>
      <c r="H135" s="185" t="s">
        <v>5955</v>
      </c>
      <c r="I135" s="185" t="s">
        <v>5867</v>
      </c>
      <c r="J135" s="85" t="s">
        <v>1128</v>
      </c>
      <c r="K135" s="86" t="s">
        <v>1128</v>
      </c>
      <c r="L135" s="86" t="str">
        <f t="shared" si="4"/>
        <v>x.x</v>
      </c>
      <c r="M135" s="186"/>
      <c r="N135" s="92"/>
      <c r="O135" s="186" t="s">
        <v>33</v>
      </c>
      <c r="P135" s="92"/>
      <c r="Q135" s="186" t="s">
        <v>146</v>
      </c>
      <c r="R135" s="92"/>
      <c r="S135" s="186"/>
      <c r="T135" s="92"/>
      <c r="U135" s="186" t="s">
        <v>209</v>
      </c>
      <c r="V135" s="92"/>
      <c r="W135" s="17"/>
    </row>
    <row r="136" spans="1:23" ht="64" x14ac:dyDescent="0.2">
      <c r="A136" s="20" t="s">
        <v>5845</v>
      </c>
      <c r="B136" s="15" t="s">
        <v>2158</v>
      </c>
      <c r="C136" s="5" t="s">
        <v>1504</v>
      </c>
      <c r="D136" s="5" t="s">
        <v>1504</v>
      </c>
      <c r="E136" s="281" t="s">
        <v>5708</v>
      </c>
      <c r="F136" s="185" t="s">
        <v>5863</v>
      </c>
      <c r="G136" s="185" t="s">
        <v>386</v>
      </c>
      <c r="H136" s="185" t="s">
        <v>5956</v>
      </c>
      <c r="I136" s="185" t="s">
        <v>5869</v>
      </c>
      <c r="J136" s="85" t="s">
        <v>1128</v>
      </c>
      <c r="K136" s="86" t="s">
        <v>1128</v>
      </c>
      <c r="L136" s="86" t="str">
        <f t="shared" si="4"/>
        <v>x.x</v>
      </c>
      <c r="M136" s="186"/>
      <c r="N136" s="92"/>
      <c r="O136" s="186" t="s">
        <v>33</v>
      </c>
      <c r="P136" s="92"/>
      <c r="Q136" s="186" t="s">
        <v>680</v>
      </c>
      <c r="R136" s="92"/>
      <c r="S136" s="186" t="s">
        <v>5957</v>
      </c>
      <c r="T136" s="92"/>
      <c r="U136" s="186" t="s">
        <v>5958</v>
      </c>
      <c r="V136" s="92"/>
      <c r="W136" s="17"/>
    </row>
    <row r="137" spans="1:23" ht="48" x14ac:dyDescent="0.2">
      <c r="A137" s="20" t="s">
        <v>5845</v>
      </c>
      <c r="B137" s="15" t="s">
        <v>2158</v>
      </c>
      <c r="C137" s="5" t="s">
        <v>1504</v>
      </c>
      <c r="D137" s="5" t="s">
        <v>1504</v>
      </c>
      <c r="E137" s="281" t="s">
        <v>5708</v>
      </c>
      <c r="F137" s="185" t="s">
        <v>5863</v>
      </c>
      <c r="G137" s="185" t="s">
        <v>180</v>
      </c>
      <c r="H137" s="185" t="s">
        <v>5959</v>
      </c>
      <c r="I137" s="185" t="s">
        <v>5873</v>
      </c>
      <c r="J137" s="85" t="s">
        <v>1128</v>
      </c>
      <c r="K137" s="86" t="s">
        <v>1128</v>
      </c>
      <c r="L137" s="86" t="str">
        <f t="shared" si="4"/>
        <v>x.x</v>
      </c>
      <c r="M137" s="186"/>
      <c r="N137" s="92"/>
      <c r="O137" s="186" t="s">
        <v>33</v>
      </c>
      <c r="P137" s="92"/>
      <c r="Q137" s="186" t="s">
        <v>68</v>
      </c>
      <c r="R137" s="92"/>
      <c r="S137" s="186"/>
      <c r="T137" s="92"/>
      <c r="U137" s="186" t="s">
        <v>5960</v>
      </c>
      <c r="V137" s="92"/>
      <c r="W137" s="17"/>
    </row>
    <row r="138" spans="1:23" ht="64" x14ac:dyDescent="0.2">
      <c r="A138" s="20" t="s">
        <v>5845</v>
      </c>
      <c r="B138" s="15" t="s">
        <v>2158</v>
      </c>
      <c r="C138" s="5" t="s">
        <v>1504</v>
      </c>
      <c r="D138" s="5" t="s">
        <v>1504</v>
      </c>
      <c r="E138" s="281" t="s">
        <v>5708</v>
      </c>
      <c r="F138" s="226" t="s">
        <v>176</v>
      </c>
      <c r="G138" s="185"/>
      <c r="H138" s="226" t="s">
        <v>2197</v>
      </c>
      <c r="I138" s="226" t="s">
        <v>176</v>
      </c>
      <c r="J138" s="87" t="s">
        <v>178</v>
      </c>
      <c r="K138" s="83"/>
      <c r="L138" s="86" t="str">
        <f t="shared" si="4"/>
        <v>MESSAGE - (DEPARTURE) CUSTOMS OFFICE</v>
      </c>
      <c r="M138" s="186" t="s">
        <v>32</v>
      </c>
      <c r="N138" s="92" t="s">
        <v>32</v>
      </c>
      <c r="O138" s="186" t="s">
        <v>33</v>
      </c>
      <c r="P138" s="92" t="s">
        <v>33</v>
      </c>
      <c r="Q138" s="186"/>
      <c r="R138" s="92"/>
      <c r="S138" s="186"/>
      <c r="T138" s="92"/>
      <c r="U138" s="186"/>
      <c r="V138" s="92"/>
      <c r="W138" s="17"/>
    </row>
    <row r="139" spans="1:23" ht="80" x14ac:dyDescent="0.2">
      <c r="A139" s="20" t="s">
        <v>5845</v>
      </c>
      <c r="B139" s="15" t="s">
        <v>2158</v>
      </c>
      <c r="C139" s="5" t="s">
        <v>1504</v>
      </c>
      <c r="D139" s="5" t="s">
        <v>1504</v>
      </c>
      <c r="E139" s="281" t="s">
        <v>5708</v>
      </c>
      <c r="F139" s="185" t="s">
        <v>176</v>
      </c>
      <c r="G139" s="185" t="s">
        <v>180</v>
      </c>
      <c r="H139" s="185" t="s">
        <v>2198</v>
      </c>
      <c r="I139" s="185" t="s">
        <v>182</v>
      </c>
      <c r="J139" s="87" t="s">
        <v>178</v>
      </c>
      <c r="K139" s="83" t="s">
        <v>180</v>
      </c>
      <c r="L139" s="86" t="str">
        <f t="shared" si="4"/>
        <v>MESSAGE - (DEPARTURE) CUSTOMS OFFICE.Reference number</v>
      </c>
      <c r="M139" s="186"/>
      <c r="N139" s="92"/>
      <c r="O139" s="186" t="s">
        <v>33</v>
      </c>
      <c r="P139" s="92" t="s">
        <v>33</v>
      </c>
      <c r="Q139" s="186" t="s">
        <v>183</v>
      </c>
      <c r="R139" s="92" t="s">
        <v>183</v>
      </c>
      <c r="S139" s="186" t="s">
        <v>1520</v>
      </c>
      <c r="T139" s="92"/>
      <c r="U139" s="186" t="s">
        <v>185</v>
      </c>
      <c r="V139" s="92" t="s">
        <v>186</v>
      </c>
      <c r="W139" s="17"/>
    </row>
    <row r="140" spans="1:23" ht="64" x14ac:dyDescent="0.2">
      <c r="A140" s="20" t="s">
        <v>5845</v>
      </c>
      <c r="B140" s="15" t="s">
        <v>2158</v>
      </c>
      <c r="C140" s="5" t="s">
        <v>1504</v>
      </c>
      <c r="D140" s="5" t="s">
        <v>1504</v>
      </c>
      <c r="E140" s="281" t="s">
        <v>5708</v>
      </c>
      <c r="F140" s="226" t="s">
        <v>5714</v>
      </c>
      <c r="G140" s="185"/>
      <c r="H140" s="226" t="s">
        <v>5961</v>
      </c>
      <c r="I140" s="226" t="s">
        <v>5714</v>
      </c>
      <c r="J140" s="87" t="s">
        <v>190</v>
      </c>
      <c r="K140" s="83"/>
      <c r="L140" s="86" t="str">
        <f t="shared" si="4"/>
        <v>MESSAGE - (DESTINATION) CUSTOMS OFFICE</v>
      </c>
      <c r="M140" s="186" t="s">
        <v>32</v>
      </c>
      <c r="N140" s="92" t="s">
        <v>32</v>
      </c>
      <c r="O140" s="186" t="s">
        <v>33</v>
      </c>
      <c r="P140" s="92" t="s">
        <v>33</v>
      </c>
      <c r="Q140" s="186"/>
      <c r="R140" s="92"/>
      <c r="S140" s="186"/>
      <c r="T140" s="92"/>
      <c r="U140" s="186" t="s">
        <v>5962</v>
      </c>
      <c r="V140" s="92"/>
      <c r="W140" s="17"/>
    </row>
    <row r="141" spans="1:23" ht="96" x14ac:dyDescent="0.2">
      <c r="A141" s="20" t="s">
        <v>5845</v>
      </c>
      <c r="B141" s="15" t="s">
        <v>2158</v>
      </c>
      <c r="C141" s="5" t="s">
        <v>1504</v>
      </c>
      <c r="D141" s="5" t="s">
        <v>1504</v>
      </c>
      <c r="E141" s="281" t="s">
        <v>5708</v>
      </c>
      <c r="F141" s="185" t="s">
        <v>5714</v>
      </c>
      <c r="G141" s="185" t="s">
        <v>180</v>
      </c>
      <c r="H141" s="185" t="s">
        <v>5963</v>
      </c>
      <c r="I141" s="185" t="s">
        <v>5715</v>
      </c>
      <c r="J141" s="87" t="s">
        <v>190</v>
      </c>
      <c r="K141" s="83" t="s">
        <v>180</v>
      </c>
      <c r="L141" s="86" t="str">
        <f t="shared" si="4"/>
        <v>MESSAGE - (DESTINATION) CUSTOMS OFFICE.Reference number</v>
      </c>
      <c r="M141" s="186"/>
      <c r="N141" s="92"/>
      <c r="O141" s="186" t="s">
        <v>33</v>
      </c>
      <c r="P141" s="92" t="s">
        <v>33</v>
      </c>
      <c r="Q141" s="186" t="s">
        <v>183</v>
      </c>
      <c r="R141" s="92" t="s">
        <v>183</v>
      </c>
      <c r="S141" s="186" t="s">
        <v>1627</v>
      </c>
      <c r="T141" s="92"/>
      <c r="U141" s="186" t="s">
        <v>195</v>
      </c>
      <c r="V141" s="92" t="s">
        <v>5964</v>
      </c>
      <c r="W141" s="17"/>
    </row>
    <row r="142" spans="1:23" ht="64" x14ac:dyDescent="0.2">
      <c r="A142" s="20" t="s">
        <v>5845</v>
      </c>
      <c r="B142" s="15" t="s">
        <v>2158</v>
      </c>
      <c r="C142" s="5" t="s">
        <v>1504</v>
      </c>
      <c r="D142" s="5" t="s">
        <v>1504</v>
      </c>
      <c r="E142" s="281" t="s">
        <v>5708</v>
      </c>
      <c r="F142" s="226" t="s">
        <v>5716</v>
      </c>
      <c r="G142" s="185"/>
      <c r="H142" s="226" t="s">
        <v>5965</v>
      </c>
      <c r="I142" s="226" t="s">
        <v>5716</v>
      </c>
      <c r="J142" s="87" t="s">
        <v>200</v>
      </c>
      <c r="K142" s="83"/>
      <c r="L142" s="86" t="str">
        <f t="shared" si="4"/>
        <v>MESSAGE - (TRANSIT) CUSTOMS OFFICE</v>
      </c>
      <c r="M142" s="186" t="s">
        <v>201</v>
      </c>
      <c r="N142" s="92" t="s">
        <v>201</v>
      </c>
      <c r="O142" s="186" t="s">
        <v>66</v>
      </c>
      <c r="P142" s="92" t="s">
        <v>33</v>
      </c>
      <c r="Q142" s="186"/>
      <c r="R142" s="92"/>
      <c r="S142" s="186"/>
      <c r="T142" s="92"/>
      <c r="U142" s="186" t="s">
        <v>202</v>
      </c>
      <c r="V142" s="92" t="s">
        <v>203</v>
      </c>
      <c r="W142" s="17"/>
    </row>
    <row r="143" spans="1:23" ht="96" x14ac:dyDescent="0.2">
      <c r="A143" s="20" t="s">
        <v>5845</v>
      </c>
      <c r="B143" s="15" t="s">
        <v>2158</v>
      </c>
      <c r="C143" s="5" t="s">
        <v>1504</v>
      </c>
      <c r="D143" s="5" t="s">
        <v>1504</v>
      </c>
      <c r="E143" s="281" t="s">
        <v>5708</v>
      </c>
      <c r="F143" s="185" t="s">
        <v>5716</v>
      </c>
      <c r="G143" s="185" t="s">
        <v>206</v>
      </c>
      <c r="H143" s="185" t="s">
        <v>5966</v>
      </c>
      <c r="I143" s="185" t="s">
        <v>5717</v>
      </c>
      <c r="J143" s="87" t="s">
        <v>1128</v>
      </c>
      <c r="K143" s="83" t="s">
        <v>1128</v>
      </c>
      <c r="L143" s="86" t="str">
        <f t="shared" si="4"/>
        <v>x.x</v>
      </c>
      <c r="M143" s="186"/>
      <c r="N143" s="92"/>
      <c r="O143" s="186" t="s">
        <v>33</v>
      </c>
      <c r="P143" s="92"/>
      <c r="Q143" s="186" t="s">
        <v>146</v>
      </c>
      <c r="R143" s="92"/>
      <c r="S143" s="186"/>
      <c r="T143" s="92"/>
      <c r="U143" s="186" t="s">
        <v>209</v>
      </c>
      <c r="V143" s="92"/>
      <c r="W143" s="17"/>
    </row>
    <row r="144" spans="1:23" ht="96" x14ac:dyDescent="0.2">
      <c r="A144" s="20" t="s">
        <v>5845</v>
      </c>
      <c r="B144" s="15" t="s">
        <v>2158</v>
      </c>
      <c r="C144" s="5" t="s">
        <v>1504</v>
      </c>
      <c r="D144" s="5" t="s">
        <v>1504</v>
      </c>
      <c r="E144" s="281" t="s">
        <v>5708</v>
      </c>
      <c r="F144" s="185" t="s">
        <v>5716</v>
      </c>
      <c r="G144" s="185" t="s">
        <v>180</v>
      </c>
      <c r="H144" s="185" t="s">
        <v>5967</v>
      </c>
      <c r="I144" s="185" t="s">
        <v>5718</v>
      </c>
      <c r="J144" s="87" t="s">
        <v>200</v>
      </c>
      <c r="K144" s="83" t="s">
        <v>180</v>
      </c>
      <c r="L144" s="86" t="str">
        <f t="shared" si="4"/>
        <v>MESSAGE - (TRANSIT) CUSTOMS OFFICE.Reference number</v>
      </c>
      <c r="M144" s="186"/>
      <c r="N144" s="92"/>
      <c r="O144" s="186" t="s">
        <v>33</v>
      </c>
      <c r="P144" s="92" t="s">
        <v>33</v>
      </c>
      <c r="Q144" s="186" t="s">
        <v>183</v>
      </c>
      <c r="R144" s="92" t="s">
        <v>183</v>
      </c>
      <c r="S144" s="186" t="s">
        <v>2208</v>
      </c>
      <c r="T144" s="92"/>
      <c r="U144" s="186" t="s">
        <v>5968</v>
      </c>
      <c r="V144" s="92" t="s">
        <v>4517</v>
      </c>
      <c r="W144" s="17"/>
    </row>
    <row r="145" spans="1:23" ht="112" x14ac:dyDescent="0.2">
      <c r="A145" s="20" t="s">
        <v>5845</v>
      </c>
      <c r="B145" s="15" t="s">
        <v>2158</v>
      </c>
      <c r="C145" s="5" t="s">
        <v>1504</v>
      </c>
      <c r="D145" s="5" t="s">
        <v>1504</v>
      </c>
      <c r="E145" s="281" t="s">
        <v>5708</v>
      </c>
      <c r="F145" s="185" t="s">
        <v>5716</v>
      </c>
      <c r="G145" s="185" t="s">
        <v>218</v>
      </c>
      <c r="H145" s="185" t="s">
        <v>5969</v>
      </c>
      <c r="I145" s="185" t="s">
        <v>5720</v>
      </c>
      <c r="J145" s="87" t="s">
        <v>200</v>
      </c>
      <c r="K145" s="83" t="s">
        <v>221</v>
      </c>
      <c r="L145" s="86" t="str">
        <f t="shared" si="4"/>
        <v>MESSAGE - (TRANSIT) CUSTOMS OFFICE.Arrival Time</v>
      </c>
      <c r="M145" s="186"/>
      <c r="N145" s="92"/>
      <c r="O145" s="186" t="s">
        <v>66</v>
      </c>
      <c r="P145" s="92" t="s">
        <v>66</v>
      </c>
      <c r="Q145" s="186" t="s">
        <v>222</v>
      </c>
      <c r="R145" s="92" t="s">
        <v>1136</v>
      </c>
      <c r="S145" s="186"/>
      <c r="T145" s="92"/>
      <c r="U145" s="186" t="s">
        <v>5970</v>
      </c>
      <c r="V145" s="92" t="s">
        <v>5971</v>
      </c>
      <c r="W145" s="17"/>
    </row>
    <row r="146" spans="1:23" ht="64" x14ac:dyDescent="0.2">
      <c r="A146" s="20" t="s">
        <v>5845</v>
      </c>
      <c r="B146" s="15" t="s">
        <v>2158</v>
      </c>
      <c r="C146" s="5" t="s">
        <v>1504</v>
      </c>
      <c r="D146" s="5" t="s">
        <v>1504</v>
      </c>
      <c r="E146" s="281" t="s">
        <v>5708</v>
      </c>
      <c r="F146" s="226" t="s">
        <v>5721</v>
      </c>
      <c r="G146" s="185"/>
      <c r="H146" s="226" t="s">
        <v>5972</v>
      </c>
      <c r="I146" s="226" t="s">
        <v>5721</v>
      </c>
      <c r="J146" s="87" t="s">
        <v>1128</v>
      </c>
      <c r="K146" s="83" t="s">
        <v>1128</v>
      </c>
      <c r="L146" s="86" t="str">
        <f t="shared" si="4"/>
        <v>x.x</v>
      </c>
      <c r="M146" s="186" t="s">
        <v>201</v>
      </c>
      <c r="N146" s="92"/>
      <c r="O146" s="186" t="s">
        <v>66</v>
      </c>
      <c r="P146" s="92"/>
      <c r="Q146" s="186"/>
      <c r="R146" s="92"/>
      <c r="S146" s="186"/>
      <c r="T146" s="92"/>
      <c r="U146" s="186" t="s">
        <v>551</v>
      </c>
      <c r="V146" s="92"/>
      <c r="W146" s="17"/>
    </row>
    <row r="147" spans="1:23" ht="96" x14ac:dyDescent="0.2">
      <c r="A147" s="20" t="s">
        <v>5845</v>
      </c>
      <c r="B147" s="15" t="s">
        <v>2158</v>
      </c>
      <c r="C147" s="5" t="s">
        <v>1504</v>
      </c>
      <c r="D147" s="5" t="s">
        <v>1504</v>
      </c>
      <c r="E147" s="281" t="s">
        <v>5708</v>
      </c>
      <c r="F147" s="185" t="s">
        <v>5721</v>
      </c>
      <c r="G147" s="185" t="s">
        <v>206</v>
      </c>
      <c r="H147" s="185" t="s">
        <v>5973</v>
      </c>
      <c r="I147" s="185" t="s">
        <v>5722</v>
      </c>
      <c r="J147" s="87" t="s">
        <v>1128</v>
      </c>
      <c r="K147" s="83" t="s">
        <v>1128</v>
      </c>
      <c r="L147" s="86" t="str">
        <f t="shared" si="4"/>
        <v>x.x</v>
      </c>
      <c r="M147" s="186"/>
      <c r="N147" s="92"/>
      <c r="O147" s="186" t="s">
        <v>33</v>
      </c>
      <c r="P147" s="92"/>
      <c r="Q147" s="186" t="s">
        <v>146</v>
      </c>
      <c r="R147" s="92"/>
      <c r="S147" s="186"/>
      <c r="T147" s="92"/>
      <c r="U147" s="186" t="s">
        <v>209</v>
      </c>
      <c r="V147" s="92"/>
      <c r="W147" s="17"/>
    </row>
    <row r="148" spans="1:23" ht="96" x14ac:dyDescent="0.2">
      <c r="A148" s="20" t="s">
        <v>5845</v>
      </c>
      <c r="B148" s="15" t="s">
        <v>2158</v>
      </c>
      <c r="C148" s="5" t="s">
        <v>1504</v>
      </c>
      <c r="D148" s="5" t="s">
        <v>1504</v>
      </c>
      <c r="E148" s="281" t="s">
        <v>5708</v>
      </c>
      <c r="F148" s="185" t="s">
        <v>5721</v>
      </c>
      <c r="G148" s="185" t="s">
        <v>180</v>
      </c>
      <c r="H148" s="185" t="s">
        <v>5974</v>
      </c>
      <c r="I148" s="185" t="s">
        <v>5723</v>
      </c>
      <c r="J148" s="87" t="s">
        <v>1128</v>
      </c>
      <c r="K148" s="83" t="s">
        <v>1128</v>
      </c>
      <c r="L148" s="86" t="str">
        <f t="shared" si="4"/>
        <v>x.x</v>
      </c>
      <c r="M148" s="186"/>
      <c r="N148" s="92"/>
      <c r="O148" s="186" t="s">
        <v>33</v>
      </c>
      <c r="P148" s="92"/>
      <c r="Q148" s="186" t="s">
        <v>183</v>
      </c>
      <c r="R148" s="92"/>
      <c r="S148" s="186" t="s">
        <v>2216</v>
      </c>
      <c r="T148" s="92"/>
      <c r="U148" s="186" t="s">
        <v>5724</v>
      </c>
      <c r="V148" s="92"/>
      <c r="W148" s="17"/>
    </row>
    <row r="149" spans="1:23" ht="48" x14ac:dyDescent="0.2">
      <c r="A149" s="20" t="s">
        <v>5845</v>
      </c>
      <c r="B149" s="15" t="s">
        <v>2158</v>
      </c>
      <c r="C149" s="5" t="s">
        <v>1504</v>
      </c>
      <c r="D149" s="5" t="s">
        <v>1504</v>
      </c>
      <c r="E149" s="281" t="s">
        <v>5708</v>
      </c>
      <c r="F149" s="226" t="s">
        <v>236</v>
      </c>
      <c r="G149" s="185"/>
      <c r="H149" s="226" t="s">
        <v>2217</v>
      </c>
      <c r="I149" s="226" t="s">
        <v>236</v>
      </c>
      <c r="J149" s="87" t="s">
        <v>238</v>
      </c>
      <c r="K149" s="83"/>
      <c r="L149" s="86" t="str">
        <f t="shared" si="4"/>
        <v>MESSAGE - (PRINCIPAL) TRADER</v>
      </c>
      <c r="M149" s="186" t="s">
        <v>32</v>
      </c>
      <c r="N149" s="92" t="s">
        <v>32</v>
      </c>
      <c r="O149" s="186" t="s">
        <v>33</v>
      </c>
      <c r="P149" s="92" t="s">
        <v>33</v>
      </c>
      <c r="Q149" s="186"/>
      <c r="R149" s="92"/>
      <c r="S149" s="186"/>
      <c r="T149" s="92"/>
      <c r="U149" s="186"/>
      <c r="V149" s="92"/>
      <c r="W149" s="17"/>
    </row>
    <row r="150" spans="1:23" ht="80" x14ac:dyDescent="0.2">
      <c r="A150" s="20" t="s">
        <v>5845</v>
      </c>
      <c r="B150" s="15" t="s">
        <v>2158</v>
      </c>
      <c r="C150" s="5" t="s">
        <v>1504</v>
      </c>
      <c r="D150" s="5" t="s">
        <v>1504</v>
      </c>
      <c r="E150" s="281" t="s">
        <v>5708</v>
      </c>
      <c r="F150" s="185" t="s">
        <v>236</v>
      </c>
      <c r="G150" s="185" t="s">
        <v>240</v>
      </c>
      <c r="H150" s="185" t="s">
        <v>2218</v>
      </c>
      <c r="I150" s="185" t="s">
        <v>242</v>
      </c>
      <c r="J150" s="87" t="s">
        <v>238</v>
      </c>
      <c r="K150" s="83" t="s">
        <v>243</v>
      </c>
      <c r="L150" s="86" t="str">
        <f t="shared" si="4"/>
        <v>MESSAGE - (PRINCIPAL) TRADER.TIN</v>
      </c>
      <c r="M150" s="186"/>
      <c r="N150" s="92"/>
      <c r="O150" s="186" t="s">
        <v>103</v>
      </c>
      <c r="P150" s="92" t="s">
        <v>66</v>
      </c>
      <c r="Q150" s="186" t="s">
        <v>244</v>
      </c>
      <c r="R150" s="92" t="s">
        <v>244</v>
      </c>
      <c r="S150" s="186"/>
      <c r="T150" s="92"/>
      <c r="U150" s="186" t="s">
        <v>5855</v>
      </c>
      <c r="V150" s="92" t="s">
        <v>2219</v>
      </c>
      <c r="W150" s="17"/>
    </row>
    <row r="151" spans="1:23" ht="96" x14ac:dyDescent="0.2">
      <c r="A151" s="20" t="s">
        <v>5845</v>
      </c>
      <c r="B151" s="15" t="s">
        <v>2158</v>
      </c>
      <c r="C151" s="5" t="s">
        <v>1504</v>
      </c>
      <c r="D151" s="5" t="s">
        <v>1504</v>
      </c>
      <c r="E151" s="281" t="s">
        <v>5708</v>
      </c>
      <c r="F151" s="185" t="s">
        <v>236</v>
      </c>
      <c r="G151" s="185" t="s">
        <v>248</v>
      </c>
      <c r="H151" s="185" t="s">
        <v>2221</v>
      </c>
      <c r="I151" s="185" t="s">
        <v>250</v>
      </c>
      <c r="J151" s="87" t="s">
        <v>238</v>
      </c>
      <c r="K151" s="83" t="s">
        <v>251</v>
      </c>
      <c r="L151" s="86" t="str">
        <f t="shared" si="4"/>
        <v>MESSAGE - (PRINCIPAL) TRADER.Holder ID TIR</v>
      </c>
      <c r="M151" s="186"/>
      <c r="N151" s="92"/>
      <c r="O151" s="186" t="s">
        <v>66</v>
      </c>
      <c r="P151" s="92" t="s">
        <v>66</v>
      </c>
      <c r="Q151" s="186" t="s">
        <v>244</v>
      </c>
      <c r="R151" s="92" t="s">
        <v>244</v>
      </c>
      <c r="S151" s="186"/>
      <c r="T151" s="92"/>
      <c r="U151" s="186" t="s">
        <v>5725</v>
      </c>
      <c r="V151" s="92" t="s">
        <v>253</v>
      </c>
      <c r="W151" s="17"/>
    </row>
    <row r="152" spans="1:23" ht="64" x14ac:dyDescent="0.2">
      <c r="A152" s="20" t="s">
        <v>5845</v>
      </c>
      <c r="B152" s="15" t="s">
        <v>2158</v>
      </c>
      <c r="C152" s="5" t="s">
        <v>1504</v>
      </c>
      <c r="D152" s="5" t="s">
        <v>1504</v>
      </c>
      <c r="E152" s="281" t="s">
        <v>5708</v>
      </c>
      <c r="F152" s="185" t="s">
        <v>236</v>
      </c>
      <c r="G152" s="185" t="s">
        <v>255</v>
      </c>
      <c r="H152" s="185" t="s">
        <v>2222</v>
      </c>
      <c r="I152" s="185" t="s">
        <v>257</v>
      </c>
      <c r="J152" s="87" t="s">
        <v>238</v>
      </c>
      <c r="K152" s="83" t="s">
        <v>255</v>
      </c>
      <c r="L152" s="86" t="str">
        <f t="shared" si="4"/>
        <v>MESSAGE - (PRINCIPAL) TRADER.Name</v>
      </c>
      <c r="M152" s="186"/>
      <c r="N152" s="92"/>
      <c r="O152" s="186" t="s">
        <v>66</v>
      </c>
      <c r="P152" s="92" t="s">
        <v>66</v>
      </c>
      <c r="Q152" s="186" t="s">
        <v>258</v>
      </c>
      <c r="R152" s="92" t="s">
        <v>68</v>
      </c>
      <c r="S152" s="186"/>
      <c r="T152" s="92"/>
      <c r="U152" s="186" t="s">
        <v>2223</v>
      </c>
      <c r="V152" s="92" t="s">
        <v>2224</v>
      </c>
      <c r="W152" s="17"/>
    </row>
    <row r="153" spans="1:23" ht="64" x14ac:dyDescent="0.2">
      <c r="A153" s="20" t="s">
        <v>5845</v>
      </c>
      <c r="B153" s="15" t="s">
        <v>2158</v>
      </c>
      <c r="C153" s="5" t="s">
        <v>1504</v>
      </c>
      <c r="D153" s="5" t="s">
        <v>1504</v>
      </c>
      <c r="E153" s="281" t="s">
        <v>5726</v>
      </c>
      <c r="F153" s="226" t="s">
        <v>261</v>
      </c>
      <c r="G153" s="185"/>
      <c r="H153" s="226" t="s">
        <v>2226</v>
      </c>
      <c r="I153" s="226" t="s">
        <v>263</v>
      </c>
      <c r="J153" s="87" t="s">
        <v>1128</v>
      </c>
      <c r="K153" s="83" t="s">
        <v>1128</v>
      </c>
      <c r="L153" s="86" t="str">
        <f t="shared" si="4"/>
        <v>x.x</v>
      </c>
      <c r="M153" s="186" t="s">
        <v>32</v>
      </c>
      <c r="N153" s="92"/>
      <c r="O153" s="186" t="s">
        <v>66</v>
      </c>
      <c r="P153" s="92"/>
      <c r="Q153" s="186"/>
      <c r="R153" s="92"/>
      <c r="S153" s="186"/>
      <c r="T153" s="92"/>
      <c r="U153" s="186" t="s">
        <v>1531</v>
      </c>
      <c r="V153" s="92"/>
      <c r="W153" s="17"/>
    </row>
    <row r="154" spans="1:23" ht="80" x14ac:dyDescent="0.2">
      <c r="A154" s="20" t="s">
        <v>5845</v>
      </c>
      <c r="B154" s="15" t="s">
        <v>2158</v>
      </c>
      <c r="C154" s="5" t="s">
        <v>1504</v>
      </c>
      <c r="D154" s="5" t="s">
        <v>1504</v>
      </c>
      <c r="E154" s="281" t="s">
        <v>5726</v>
      </c>
      <c r="F154" s="185" t="s">
        <v>261</v>
      </c>
      <c r="G154" s="185" t="s">
        <v>265</v>
      </c>
      <c r="H154" s="185" t="s">
        <v>2227</v>
      </c>
      <c r="I154" s="185" t="s">
        <v>267</v>
      </c>
      <c r="J154" s="87" t="s">
        <v>238</v>
      </c>
      <c r="K154" s="83" t="s">
        <v>265</v>
      </c>
      <c r="L154" s="86" t="str">
        <f t="shared" si="4"/>
        <v>MESSAGE - (PRINCIPAL) TRADER.Street and number</v>
      </c>
      <c r="M154" s="186"/>
      <c r="N154" s="92"/>
      <c r="O154" s="186" t="s">
        <v>33</v>
      </c>
      <c r="P154" s="92" t="s">
        <v>66</v>
      </c>
      <c r="Q154" s="186" t="s">
        <v>258</v>
      </c>
      <c r="R154" s="92" t="s">
        <v>68</v>
      </c>
      <c r="S154" s="186"/>
      <c r="T154" s="92"/>
      <c r="U154" s="186" t="s">
        <v>259</v>
      </c>
      <c r="V154" s="92" t="s">
        <v>2224</v>
      </c>
      <c r="W154" s="17"/>
    </row>
    <row r="155" spans="1:23" ht="64" x14ac:dyDescent="0.2">
      <c r="A155" s="20" t="s">
        <v>5845</v>
      </c>
      <c r="B155" s="15" t="s">
        <v>2158</v>
      </c>
      <c r="C155" s="5" t="s">
        <v>1504</v>
      </c>
      <c r="D155" s="5" t="s">
        <v>1504</v>
      </c>
      <c r="E155" s="281" t="s">
        <v>5726</v>
      </c>
      <c r="F155" s="185" t="s">
        <v>261</v>
      </c>
      <c r="G155" s="185" t="s">
        <v>269</v>
      </c>
      <c r="H155" s="185" t="s">
        <v>2228</v>
      </c>
      <c r="I155" s="185" t="s">
        <v>271</v>
      </c>
      <c r="J155" s="87" t="s">
        <v>238</v>
      </c>
      <c r="K155" s="83" t="s">
        <v>862</v>
      </c>
      <c r="L155" s="86" t="str">
        <f t="shared" si="4"/>
        <v>MESSAGE - (PRINCIPAL) TRADER.Postal code</v>
      </c>
      <c r="M155" s="186"/>
      <c r="N155" s="92"/>
      <c r="O155" s="186" t="s">
        <v>66</v>
      </c>
      <c r="P155" s="92" t="s">
        <v>66</v>
      </c>
      <c r="Q155" s="186" t="s">
        <v>244</v>
      </c>
      <c r="R155" s="92" t="s">
        <v>54</v>
      </c>
      <c r="S155" s="186"/>
      <c r="T155" s="92"/>
      <c r="U155" s="186" t="s">
        <v>273</v>
      </c>
      <c r="V155" s="92" t="s">
        <v>2224</v>
      </c>
      <c r="W155" s="17"/>
    </row>
    <row r="156" spans="1:23" ht="64" x14ac:dyDescent="0.2">
      <c r="A156" s="20" t="s">
        <v>5845</v>
      </c>
      <c r="B156" s="15" t="s">
        <v>2158</v>
      </c>
      <c r="C156" s="5" t="s">
        <v>1504</v>
      </c>
      <c r="D156" s="5" t="s">
        <v>1504</v>
      </c>
      <c r="E156" s="281" t="s">
        <v>5726</v>
      </c>
      <c r="F156" s="185" t="s">
        <v>261</v>
      </c>
      <c r="G156" s="185" t="s">
        <v>276</v>
      </c>
      <c r="H156" s="185" t="s">
        <v>2230</v>
      </c>
      <c r="I156" s="185" t="s">
        <v>278</v>
      </c>
      <c r="J156" s="87" t="s">
        <v>238</v>
      </c>
      <c r="K156" s="83" t="s">
        <v>276</v>
      </c>
      <c r="L156" s="86" t="str">
        <f t="shared" si="4"/>
        <v>MESSAGE - (PRINCIPAL) TRADER.City</v>
      </c>
      <c r="M156" s="186"/>
      <c r="N156" s="92"/>
      <c r="O156" s="186" t="s">
        <v>33</v>
      </c>
      <c r="P156" s="92" t="s">
        <v>66</v>
      </c>
      <c r="Q156" s="186" t="s">
        <v>68</v>
      </c>
      <c r="R156" s="92" t="s">
        <v>68</v>
      </c>
      <c r="S156" s="186"/>
      <c r="T156" s="92"/>
      <c r="U156" s="186"/>
      <c r="V156" s="92" t="s">
        <v>2224</v>
      </c>
      <c r="W156" s="17"/>
    </row>
    <row r="157" spans="1:23" ht="64" x14ac:dyDescent="0.2">
      <c r="A157" s="20" t="s">
        <v>5845</v>
      </c>
      <c r="B157" s="15" t="s">
        <v>2158</v>
      </c>
      <c r="C157" s="5" t="s">
        <v>1504</v>
      </c>
      <c r="D157" s="5" t="s">
        <v>1504</v>
      </c>
      <c r="E157" s="281" t="s">
        <v>5726</v>
      </c>
      <c r="F157" s="185" t="s">
        <v>261</v>
      </c>
      <c r="G157" s="185" t="s">
        <v>279</v>
      </c>
      <c r="H157" s="185" t="s">
        <v>2231</v>
      </c>
      <c r="I157" s="185" t="s">
        <v>281</v>
      </c>
      <c r="J157" s="87" t="s">
        <v>238</v>
      </c>
      <c r="K157" s="83" t="s">
        <v>282</v>
      </c>
      <c r="L157" s="86" t="str">
        <f t="shared" si="4"/>
        <v>MESSAGE - (PRINCIPAL) TRADER.Country code</v>
      </c>
      <c r="M157" s="186"/>
      <c r="N157" s="92"/>
      <c r="O157" s="186" t="s">
        <v>33</v>
      </c>
      <c r="P157" s="92" t="s">
        <v>66</v>
      </c>
      <c r="Q157" s="186" t="s">
        <v>94</v>
      </c>
      <c r="R157" s="92" t="s">
        <v>94</v>
      </c>
      <c r="S157" s="186" t="s">
        <v>5856</v>
      </c>
      <c r="T157" s="92" t="s">
        <v>95</v>
      </c>
      <c r="U157" s="186"/>
      <c r="V157" s="92" t="s">
        <v>2224</v>
      </c>
      <c r="W157" s="17"/>
    </row>
    <row r="158" spans="1:23" ht="64" x14ac:dyDescent="0.2">
      <c r="A158" s="20" t="s">
        <v>5845</v>
      </c>
      <c r="B158" s="15" t="s">
        <v>2158</v>
      </c>
      <c r="C158" s="5" t="s">
        <v>1504</v>
      </c>
      <c r="D158" s="5" t="s">
        <v>1504</v>
      </c>
      <c r="E158" s="281" t="s">
        <v>5726</v>
      </c>
      <c r="F158" s="226" t="s">
        <v>5930</v>
      </c>
      <c r="G158" s="185"/>
      <c r="H158" s="226" t="s">
        <v>5975</v>
      </c>
      <c r="I158" s="226" t="s">
        <v>5898</v>
      </c>
      <c r="J158" s="85" t="s">
        <v>1128</v>
      </c>
      <c r="K158" s="86" t="s">
        <v>1128</v>
      </c>
      <c r="L158" s="86" t="str">
        <f t="shared" si="4"/>
        <v>x.x</v>
      </c>
      <c r="M158" s="186" t="s">
        <v>32</v>
      </c>
      <c r="N158" s="92"/>
      <c r="O158" s="186" t="s">
        <v>103</v>
      </c>
      <c r="P158" s="92"/>
      <c r="Q158" s="186"/>
      <c r="R158" s="92"/>
      <c r="S158" s="186"/>
      <c r="T158" s="92"/>
      <c r="U158" s="186" t="s">
        <v>5932</v>
      </c>
      <c r="V158" s="92"/>
      <c r="W158" s="17"/>
    </row>
    <row r="159" spans="1:23" ht="64" x14ac:dyDescent="0.2">
      <c r="A159" s="20" t="s">
        <v>5845</v>
      </c>
      <c r="B159" s="15" t="s">
        <v>2158</v>
      </c>
      <c r="C159" s="5" t="s">
        <v>1504</v>
      </c>
      <c r="D159" s="5" t="s">
        <v>1504</v>
      </c>
      <c r="E159" s="281" t="s">
        <v>5726</v>
      </c>
      <c r="F159" s="185" t="s">
        <v>5930</v>
      </c>
      <c r="G159" s="185" t="s">
        <v>255</v>
      </c>
      <c r="H159" s="185" t="s">
        <v>5976</v>
      </c>
      <c r="I159" s="185" t="s">
        <v>5901</v>
      </c>
      <c r="J159" s="85" t="s">
        <v>1128</v>
      </c>
      <c r="K159" s="86" t="s">
        <v>1128</v>
      </c>
      <c r="L159" s="86" t="str">
        <f t="shared" si="4"/>
        <v>x.x</v>
      </c>
      <c r="M159" s="186"/>
      <c r="N159" s="92"/>
      <c r="O159" s="186" t="s">
        <v>33</v>
      </c>
      <c r="P159" s="92"/>
      <c r="Q159" s="186" t="s">
        <v>258</v>
      </c>
      <c r="R159" s="92"/>
      <c r="S159" s="186"/>
      <c r="T159" s="92"/>
      <c r="U159" s="186"/>
      <c r="V159" s="92"/>
      <c r="W159" s="17"/>
    </row>
    <row r="160" spans="1:23" ht="96" x14ac:dyDescent="0.2">
      <c r="A160" s="20" t="s">
        <v>5845</v>
      </c>
      <c r="B160" s="15" t="s">
        <v>2158</v>
      </c>
      <c r="C160" s="5" t="s">
        <v>1504</v>
      </c>
      <c r="D160" s="5" t="s">
        <v>1504</v>
      </c>
      <c r="E160" s="281" t="s">
        <v>5726</v>
      </c>
      <c r="F160" s="185" t="s">
        <v>5930</v>
      </c>
      <c r="G160" s="185" t="s">
        <v>5902</v>
      </c>
      <c r="H160" s="185" t="s">
        <v>5977</v>
      </c>
      <c r="I160" s="185" t="s">
        <v>5904</v>
      </c>
      <c r="J160" s="85" t="s">
        <v>1128</v>
      </c>
      <c r="K160" s="86" t="s">
        <v>1128</v>
      </c>
      <c r="L160" s="86" t="str">
        <f t="shared" si="4"/>
        <v>x.x</v>
      </c>
      <c r="M160" s="186"/>
      <c r="N160" s="92"/>
      <c r="O160" s="186" t="s">
        <v>33</v>
      </c>
      <c r="P160" s="92"/>
      <c r="Q160" s="186" t="s">
        <v>68</v>
      </c>
      <c r="R160" s="92"/>
      <c r="S160" s="186"/>
      <c r="T160" s="92"/>
      <c r="U160" s="186"/>
      <c r="V160" s="92"/>
      <c r="W160" s="17"/>
    </row>
    <row r="161" spans="1:23" ht="80" x14ac:dyDescent="0.2">
      <c r="A161" s="20" t="s">
        <v>5845</v>
      </c>
      <c r="B161" s="15" t="s">
        <v>2158</v>
      </c>
      <c r="C161" s="5" t="s">
        <v>1504</v>
      </c>
      <c r="D161" s="5" t="s">
        <v>1504</v>
      </c>
      <c r="E161" s="281" t="s">
        <v>5726</v>
      </c>
      <c r="F161" s="185" t="s">
        <v>5930</v>
      </c>
      <c r="G161" s="185" t="s">
        <v>5905</v>
      </c>
      <c r="H161" s="185" t="s">
        <v>5978</v>
      </c>
      <c r="I161" s="185" t="s">
        <v>5907</v>
      </c>
      <c r="J161" s="85" t="s">
        <v>1128</v>
      </c>
      <c r="K161" s="86" t="s">
        <v>1128</v>
      </c>
      <c r="L161" s="86" t="str">
        <f t="shared" si="4"/>
        <v>x.x</v>
      </c>
      <c r="M161" s="186"/>
      <c r="N161" s="92"/>
      <c r="O161" s="186" t="s">
        <v>103</v>
      </c>
      <c r="P161" s="92"/>
      <c r="Q161" s="186" t="s">
        <v>5908</v>
      </c>
      <c r="R161" s="92"/>
      <c r="S161" s="186"/>
      <c r="T161" s="92"/>
      <c r="U161" s="186" t="s">
        <v>81</v>
      </c>
      <c r="V161" s="92"/>
      <c r="W161" s="17"/>
    </row>
    <row r="162" spans="1:23" ht="48" x14ac:dyDescent="0.2">
      <c r="A162" s="20" t="s">
        <v>5845</v>
      </c>
      <c r="B162" s="15" t="s">
        <v>2158</v>
      </c>
      <c r="C162" s="5" t="s">
        <v>1504</v>
      </c>
      <c r="D162" s="5" t="s">
        <v>1504</v>
      </c>
      <c r="E162" s="281" t="s">
        <v>5708</v>
      </c>
      <c r="F162" s="226" t="s">
        <v>2233</v>
      </c>
      <c r="G162" s="185"/>
      <c r="H162" s="226" t="s">
        <v>2234</v>
      </c>
      <c r="I162" s="226" t="s">
        <v>2233</v>
      </c>
      <c r="J162" s="87" t="s">
        <v>2235</v>
      </c>
      <c r="K162" s="83"/>
      <c r="L162" s="86" t="str">
        <f t="shared" si="4"/>
        <v>MESSAGE - REPRESENTATIVE</v>
      </c>
      <c r="M162" s="186" t="s">
        <v>32</v>
      </c>
      <c r="N162" s="92" t="s">
        <v>32</v>
      </c>
      <c r="O162" s="186" t="s">
        <v>103</v>
      </c>
      <c r="P162" s="92" t="s">
        <v>103</v>
      </c>
      <c r="Q162" s="186"/>
      <c r="R162" s="92"/>
      <c r="S162" s="186"/>
      <c r="T162" s="92"/>
      <c r="U162" s="186" t="s">
        <v>5979</v>
      </c>
      <c r="V162" s="92"/>
      <c r="W162" s="17"/>
    </row>
    <row r="163" spans="1:23" ht="48" x14ac:dyDescent="0.2">
      <c r="A163" s="20" t="s">
        <v>5845</v>
      </c>
      <c r="B163" s="15" t="s">
        <v>2158</v>
      </c>
      <c r="C163" s="5" t="s">
        <v>1504</v>
      </c>
      <c r="D163" s="5" t="s">
        <v>1504</v>
      </c>
      <c r="E163" s="281" t="s">
        <v>5708</v>
      </c>
      <c r="F163" s="185" t="s">
        <v>2233</v>
      </c>
      <c r="G163" s="185" t="s">
        <v>240</v>
      </c>
      <c r="H163" s="185" t="s">
        <v>2239</v>
      </c>
      <c r="I163" s="185" t="s">
        <v>2240</v>
      </c>
      <c r="J163" s="87" t="s">
        <v>1128</v>
      </c>
      <c r="K163" s="83" t="s">
        <v>1128</v>
      </c>
      <c r="L163" s="86" t="str">
        <f t="shared" si="4"/>
        <v>x.x</v>
      </c>
      <c r="M163" s="186"/>
      <c r="N163" s="92"/>
      <c r="O163" s="186" t="s">
        <v>33</v>
      </c>
      <c r="P163" s="92"/>
      <c r="Q163" s="186" t="s">
        <v>244</v>
      </c>
      <c r="R163" s="92"/>
      <c r="S163" s="186"/>
      <c r="T163" s="92"/>
      <c r="U163" s="186" t="s">
        <v>5630</v>
      </c>
      <c r="V163" s="92"/>
      <c r="W163" s="17"/>
    </row>
    <row r="164" spans="1:23" ht="32" x14ac:dyDescent="0.2">
      <c r="A164" s="20" t="s">
        <v>5845</v>
      </c>
      <c r="B164" s="15" t="s">
        <v>2158</v>
      </c>
      <c r="C164" s="5" t="s">
        <v>1504</v>
      </c>
      <c r="D164" s="5" t="s">
        <v>1504</v>
      </c>
      <c r="E164" s="281" t="s">
        <v>5708</v>
      </c>
      <c r="F164" s="185" t="s">
        <v>2233</v>
      </c>
      <c r="G164" s="185" t="s">
        <v>2243</v>
      </c>
      <c r="H164" s="185" t="s">
        <v>2244</v>
      </c>
      <c r="I164" s="185" t="s">
        <v>2245</v>
      </c>
      <c r="J164" s="87" t="s">
        <v>1128</v>
      </c>
      <c r="K164" s="83" t="s">
        <v>1128</v>
      </c>
      <c r="L164" s="86" t="str">
        <f t="shared" si="4"/>
        <v>x.x</v>
      </c>
      <c r="M164" s="186"/>
      <c r="N164" s="92"/>
      <c r="O164" s="186" t="s">
        <v>33</v>
      </c>
      <c r="P164" s="92"/>
      <c r="Q164" s="186" t="s">
        <v>104</v>
      </c>
      <c r="R164" s="92"/>
      <c r="S164" s="186" t="s">
        <v>2246</v>
      </c>
      <c r="T164" s="92"/>
      <c r="U164" s="186"/>
      <c r="V164" s="92"/>
      <c r="W164" s="17"/>
    </row>
    <row r="165" spans="1:23" ht="48" x14ac:dyDescent="0.2">
      <c r="A165" s="20" t="s">
        <v>5845</v>
      </c>
      <c r="B165" s="15" t="s">
        <v>2158</v>
      </c>
      <c r="C165" s="5" t="s">
        <v>1504</v>
      </c>
      <c r="D165" s="5" t="s">
        <v>1504</v>
      </c>
      <c r="E165" s="281" t="s">
        <v>5726</v>
      </c>
      <c r="F165" s="226" t="s">
        <v>5930</v>
      </c>
      <c r="G165" s="185"/>
      <c r="H165" s="226" t="s">
        <v>5980</v>
      </c>
      <c r="I165" s="226" t="s">
        <v>5898</v>
      </c>
      <c r="J165" s="85" t="s">
        <v>1128</v>
      </c>
      <c r="K165" s="86" t="s">
        <v>1128</v>
      </c>
      <c r="L165" s="86" t="str">
        <f t="shared" si="4"/>
        <v>x.x</v>
      </c>
      <c r="M165" s="186" t="s">
        <v>32</v>
      </c>
      <c r="N165" s="92"/>
      <c r="O165" s="186" t="s">
        <v>103</v>
      </c>
      <c r="P165" s="92"/>
      <c r="Q165" s="186"/>
      <c r="R165" s="92"/>
      <c r="S165" s="186"/>
      <c r="T165" s="92"/>
      <c r="U165" s="186" t="s">
        <v>5932</v>
      </c>
      <c r="V165" s="92"/>
      <c r="W165" s="17"/>
    </row>
    <row r="166" spans="1:23" ht="48" x14ac:dyDescent="0.2">
      <c r="A166" s="20" t="s">
        <v>5845</v>
      </c>
      <c r="B166" s="15" t="s">
        <v>2158</v>
      </c>
      <c r="C166" s="5" t="s">
        <v>1504</v>
      </c>
      <c r="D166" s="5" t="s">
        <v>1504</v>
      </c>
      <c r="E166" s="281" t="s">
        <v>5726</v>
      </c>
      <c r="F166" s="185" t="s">
        <v>5930</v>
      </c>
      <c r="G166" s="185" t="s">
        <v>255</v>
      </c>
      <c r="H166" s="185" t="s">
        <v>5981</v>
      </c>
      <c r="I166" s="185" t="s">
        <v>5901</v>
      </c>
      <c r="J166" s="85" t="s">
        <v>1128</v>
      </c>
      <c r="K166" s="86" t="s">
        <v>1128</v>
      </c>
      <c r="L166" s="86" t="str">
        <f t="shared" si="4"/>
        <v>x.x</v>
      </c>
      <c r="M166" s="186"/>
      <c r="N166" s="92"/>
      <c r="O166" s="186" t="s">
        <v>33</v>
      </c>
      <c r="P166" s="92"/>
      <c r="Q166" s="186" t="s">
        <v>258</v>
      </c>
      <c r="R166" s="92"/>
      <c r="S166" s="186"/>
      <c r="T166" s="92"/>
      <c r="U166" s="186"/>
      <c r="V166" s="92"/>
      <c r="W166" s="17"/>
    </row>
    <row r="167" spans="1:23" ht="64" x14ac:dyDescent="0.2">
      <c r="A167" s="20" t="s">
        <v>5845</v>
      </c>
      <c r="B167" s="15" t="s">
        <v>2158</v>
      </c>
      <c r="C167" s="5" t="s">
        <v>1504</v>
      </c>
      <c r="D167" s="5" t="s">
        <v>1504</v>
      </c>
      <c r="E167" s="281" t="s">
        <v>5726</v>
      </c>
      <c r="F167" s="185" t="s">
        <v>5930</v>
      </c>
      <c r="G167" s="185" t="s">
        <v>5902</v>
      </c>
      <c r="H167" s="185" t="s">
        <v>5982</v>
      </c>
      <c r="I167" s="185" t="s">
        <v>5904</v>
      </c>
      <c r="J167" s="85" t="s">
        <v>1128</v>
      </c>
      <c r="K167" s="86" t="s">
        <v>1128</v>
      </c>
      <c r="L167" s="86" t="str">
        <f t="shared" si="4"/>
        <v>x.x</v>
      </c>
      <c r="M167" s="186"/>
      <c r="N167" s="92"/>
      <c r="O167" s="186" t="s">
        <v>33</v>
      </c>
      <c r="P167" s="92"/>
      <c r="Q167" s="186" t="s">
        <v>68</v>
      </c>
      <c r="R167" s="92"/>
      <c r="S167" s="186"/>
      <c r="T167" s="92"/>
      <c r="U167" s="186"/>
      <c r="V167" s="92"/>
      <c r="W167" s="17"/>
    </row>
    <row r="168" spans="1:23" ht="64" x14ac:dyDescent="0.2">
      <c r="A168" s="20" t="s">
        <v>5845</v>
      </c>
      <c r="B168" s="15" t="s">
        <v>2158</v>
      </c>
      <c r="C168" s="5" t="s">
        <v>1504</v>
      </c>
      <c r="D168" s="5" t="s">
        <v>1504</v>
      </c>
      <c r="E168" s="281" t="s">
        <v>5726</v>
      </c>
      <c r="F168" s="185" t="s">
        <v>5930</v>
      </c>
      <c r="G168" s="185" t="s">
        <v>5905</v>
      </c>
      <c r="H168" s="185" t="s">
        <v>5983</v>
      </c>
      <c r="I168" s="185" t="s">
        <v>5907</v>
      </c>
      <c r="J168" s="85" t="s">
        <v>1128</v>
      </c>
      <c r="K168" s="86" t="s">
        <v>1128</v>
      </c>
      <c r="L168" s="86" t="str">
        <f t="shared" si="4"/>
        <v>x.x</v>
      </c>
      <c r="M168" s="186"/>
      <c r="N168" s="92"/>
      <c r="O168" s="186" t="s">
        <v>103</v>
      </c>
      <c r="P168" s="92"/>
      <c r="Q168" s="186" t="s">
        <v>5908</v>
      </c>
      <c r="R168" s="92"/>
      <c r="S168" s="186"/>
      <c r="T168" s="92"/>
      <c r="U168" s="186" t="s">
        <v>81</v>
      </c>
      <c r="V168" s="92"/>
      <c r="W168" s="17"/>
    </row>
    <row r="169" spans="1:23" ht="32" x14ac:dyDescent="0.2">
      <c r="A169" s="20" t="s">
        <v>5845</v>
      </c>
      <c r="B169" s="15" t="s">
        <v>2158</v>
      </c>
      <c r="C169" s="5" t="s">
        <v>1504</v>
      </c>
      <c r="D169" s="5" t="s">
        <v>1504</v>
      </c>
      <c r="E169" s="281" t="s">
        <v>5708</v>
      </c>
      <c r="F169" s="226" t="s">
        <v>2254</v>
      </c>
      <c r="G169" s="185"/>
      <c r="H169" s="226" t="s">
        <v>2255</v>
      </c>
      <c r="I169" s="226" t="s">
        <v>2254</v>
      </c>
      <c r="J169" s="87" t="s">
        <v>2256</v>
      </c>
      <c r="K169" s="83"/>
      <c r="L169" s="86" t="str">
        <f t="shared" si="4"/>
        <v>MESSAGE - GUARANTEE</v>
      </c>
      <c r="M169" s="186" t="s">
        <v>201</v>
      </c>
      <c r="N169" s="92" t="s">
        <v>201</v>
      </c>
      <c r="O169" s="186" t="s">
        <v>33</v>
      </c>
      <c r="P169" s="92" t="s">
        <v>33</v>
      </c>
      <c r="Q169" s="186"/>
      <c r="R169" s="92"/>
      <c r="S169" s="186"/>
      <c r="T169" s="92"/>
      <c r="U169" s="186"/>
      <c r="V169" s="92"/>
      <c r="W169" s="17"/>
    </row>
    <row r="170" spans="1:23" ht="48" x14ac:dyDescent="0.2">
      <c r="A170" s="20" t="s">
        <v>5845</v>
      </c>
      <c r="B170" s="15" t="s">
        <v>2158</v>
      </c>
      <c r="C170" s="5" t="s">
        <v>1504</v>
      </c>
      <c r="D170" s="5" t="s">
        <v>1504</v>
      </c>
      <c r="E170" s="281" t="s">
        <v>5708</v>
      </c>
      <c r="F170" s="185" t="s">
        <v>2254</v>
      </c>
      <c r="G170" s="185" t="s">
        <v>206</v>
      </c>
      <c r="H170" s="185" t="s">
        <v>2258</v>
      </c>
      <c r="I170" s="185" t="s">
        <v>2259</v>
      </c>
      <c r="J170" s="87" t="s">
        <v>1128</v>
      </c>
      <c r="K170" s="83" t="s">
        <v>1128</v>
      </c>
      <c r="L170" s="86" t="str">
        <f t="shared" si="4"/>
        <v>x.x</v>
      </c>
      <c r="M170" s="186"/>
      <c r="N170" s="92"/>
      <c r="O170" s="186" t="s">
        <v>33</v>
      </c>
      <c r="P170" s="92"/>
      <c r="Q170" s="186" t="s">
        <v>146</v>
      </c>
      <c r="R170" s="92"/>
      <c r="S170" s="186"/>
      <c r="T170" s="92"/>
      <c r="U170" s="186" t="s">
        <v>209</v>
      </c>
      <c r="V170" s="92"/>
      <c r="W170" s="17"/>
    </row>
    <row r="171" spans="1:23" ht="48" x14ac:dyDescent="0.2">
      <c r="A171" s="20" t="s">
        <v>5845</v>
      </c>
      <c r="B171" s="15" t="s">
        <v>2158</v>
      </c>
      <c r="C171" s="5" t="s">
        <v>1504</v>
      </c>
      <c r="D171" s="5" t="s">
        <v>1504</v>
      </c>
      <c r="E171" s="281" t="s">
        <v>5708</v>
      </c>
      <c r="F171" s="185" t="s">
        <v>2254</v>
      </c>
      <c r="G171" s="185" t="s">
        <v>2261</v>
      </c>
      <c r="H171" s="185" t="s">
        <v>2262</v>
      </c>
      <c r="I171" s="185" t="s">
        <v>2263</v>
      </c>
      <c r="J171" s="87" t="s">
        <v>2256</v>
      </c>
      <c r="K171" s="83" t="s">
        <v>2261</v>
      </c>
      <c r="L171" s="86" t="str">
        <f t="shared" si="4"/>
        <v>MESSAGE - GUARANTEE.Guarantee type</v>
      </c>
      <c r="M171" s="186"/>
      <c r="N171" s="92"/>
      <c r="O171" s="186" t="s">
        <v>103</v>
      </c>
      <c r="P171" s="92" t="s">
        <v>33</v>
      </c>
      <c r="Q171" s="186" t="s">
        <v>311</v>
      </c>
      <c r="R171" s="92" t="s">
        <v>311</v>
      </c>
      <c r="S171" s="186" t="s">
        <v>5984</v>
      </c>
      <c r="T171" s="92" t="s">
        <v>2264</v>
      </c>
      <c r="U171" s="186" t="s">
        <v>5985</v>
      </c>
      <c r="V171" s="92" t="s">
        <v>2266</v>
      </c>
      <c r="W171" s="17"/>
    </row>
    <row r="172" spans="1:23" ht="96" x14ac:dyDescent="0.2">
      <c r="A172" s="20" t="s">
        <v>5845</v>
      </c>
      <c r="B172" s="15" t="s">
        <v>2158</v>
      </c>
      <c r="C172" s="5" t="s">
        <v>1504</v>
      </c>
      <c r="D172" s="5" t="s">
        <v>1504</v>
      </c>
      <c r="E172" s="281" t="s">
        <v>5708</v>
      </c>
      <c r="F172" s="185" t="s">
        <v>2254</v>
      </c>
      <c r="G172" s="185" t="s">
        <v>2283</v>
      </c>
      <c r="H172" s="185" t="s">
        <v>5986</v>
      </c>
      <c r="I172" s="185" t="s">
        <v>5987</v>
      </c>
      <c r="J172" s="87" t="s">
        <v>2270</v>
      </c>
      <c r="K172" s="83" t="s">
        <v>2283</v>
      </c>
      <c r="L172" s="86" t="str">
        <f t="shared" si="4"/>
        <v>MESSAGE - GUARANTEE - GUARANTEE REFERENCE.Other guarantee reference</v>
      </c>
      <c r="M172" s="186"/>
      <c r="N172" s="92"/>
      <c r="O172" s="186" t="s">
        <v>66</v>
      </c>
      <c r="P172" s="92" t="s">
        <v>66</v>
      </c>
      <c r="Q172" s="186" t="s">
        <v>68</v>
      </c>
      <c r="R172" s="92" t="s">
        <v>68</v>
      </c>
      <c r="S172" s="186"/>
      <c r="T172" s="92"/>
      <c r="U172" s="186" t="s">
        <v>2286</v>
      </c>
      <c r="V172" s="92" t="s">
        <v>2287</v>
      </c>
      <c r="W172" s="17"/>
    </row>
    <row r="173" spans="1:23" ht="64" x14ac:dyDescent="0.2">
      <c r="A173" s="20" t="s">
        <v>5845</v>
      </c>
      <c r="B173" s="15" t="s">
        <v>2158</v>
      </c>
      <c r="C173" s="5" t="s">
        <v>1504</v>
      </c>
      <c r="D173" s="5" t="s">
        <v>1504</v>
      </c>
      <c r="E173" s="281" t="s">
        <v>5726</v>
      </c>
      <c r="F173" s="226" t="s">
        <v>3337</v>
      </c>
      <c r="G173" s="185"/>
      <c r="H173" s="226" t="s">
        <v>2268</v>
      </c>
      <c r="I173" s="226" t="s">
        <v>2269</v>
      </c>
      <c r="J173" s="87" t="s">
        <v>2270</v>
      </c>
      <c r="K173" s="83"/>
      <c r="L173" s="86" t="str">
        <f t="shared" si="4"/>
        <v>MESSAGE - GUARANTEE - GUARANTEE REFERENCE</v>
      </c>
      <c r="M173" s="186" t="s">
        <v>444</v>
      </c>
      <c r="N173" s="92" t="s">
        <v>444</v>
      </c>
      <c r="O173" s="186" t="s">
        <v>66</v>
      </c>
      <c r="P173" s="92" t="s">
        <v>66</v>
      </c>
      <c r="Q173" s="186"/>
      <c r="R173" s="92"/>
      <c r="S173" s="186"/>
      <c r="T173" s="92"/>
      <c r="U173" s="186" t="s">
        <v>2271</v>
      </c>
      <c r="V173" s="92" t="s">
        <v>2272</v>
      </c>
      <c r="W173" s="17"/>
    </row>
    <row r="174" spans="1:23" ht="64" x14ac:dyDescent="0.2">
      <c r="A174" s="20" t="s">
        <v>5845</v>
      </c>
      <c r="B174" s="15" t="s">
        <v>2158</v>
      </c>
      <c r="C174" s="5" t="s">
        <v>1504</v>
      </c>
      <c r="D174" s="5" t="s">
        <v>1504</v>
      </c>
      <c r="E174" s="281" t="s">
        <v>5726</v>
      </c>
      <c r="F174" s="185" t="s">
        <v>3337</v>
      </c>
      <c r="G174" s="185" t="s">
        <v>206</v>
      </c>
      <c r="H174" s="185" t="s">
        <v>2274</v>
      </c>
      <c r="I174" s="185" t="s">
        <v>2275</v>
      </c>
      <c r="J174" s="87" t="s">
        <v>1128</v>
      </c>
      <c r="K174" s="83" t="s">
        <v>1128</v>
      </c>
      <c r="L174" s="86" t="str">
        <f t="shared" si="4"/>
        <v>x.x</v>
      </c>
      <c r="M174" s="186"/>
      <c r="N174" s="92"/>
      <c r="O174" s="186" t="s">
        <v>33</v>
      </c>
      <c r="P174" s="92"/>
      <c r="Q174" s="186" t="s">
        <v>146</v>
      </c>
      <c r="R174" s="92"/>
      <c r="S174" s="186"/>
      <c r="T174" s="92"/>
      <c r="U174" s="186" t="s">
        <v>209</v>
      </c>
      <c r="V174" s="92"/>
      <c r="W174" s="17"/>
    </row>
    <row r="175" spans="1:23" ht="96" x14ac:dyDescent="0.2">
      <c r="A175" s="20" t="s">
        <v>5845</v>
      </c>
      <c r="B175" s="15" t="s">
        <v>2158</v>
      </c>
      <c r="C175" s="5" t="s">
        <v>1504</v>
      </c>
      <c r="D175" s="5" t="s">
        <v>1504</v>
      </c>
      <c r="E175" s="281" t="s">
        <v>5726</v>
      </c>
      <c r="F175" s="185" t="s">
        <v>3337</v>
      </c>
      <c r="G175" s="185" t="s">
        <v>2276</v>
      </c>
      <c r="H175" s="185" t="s">
        <v>2277</v>
      </c>
      <c r="I175" s="185" t="s">
        <v>2278</v>
      </c>
      <c r="J175" s="87" t="s">
        <v>2270</v>
      </c>
      <c r="K175" s="83" t="s">
        <v>2279</v>
      </c>
      <c r="L175" s="86" t="str">
        <f t="shared" si="4"/>
        <v>MESSAGE - GUARANTEE - GUARANTEE REFERENCE.Guarantee reference number (GRN)</v>
      </c>
      <c r="M175" s="186"/>
      <c r="N175" s="92"/>
      <c r="O175" s="186" t="s">
        <v>66</v>
      </c>
      <c r="P175" s="92" t="s">
        <v>66</v>
      </c>
      <c r="Q175" s="186" t="s">
        <v>2280</v>
      </c>
      <c r="R175" s="92" t="s">
        <v>2280</v>
      </c>
      <c r="S175" s="186"/>
      <c r="T175" s="92"/>
      <c r="U175" s="186" t="s">
        <v>5988</v>
      </c>
      <c r="V175" s="92" t="s">
        <v>2282</v>
      </c>
      <c r="W175" s="17"/>
    </row>
    <row r="176" spans="1:23" ht="80" x14ac:dyDescent="0.2">
      <c r="A176" s="20" t="s">
        <v>5845</v>
      </c>
      <c r="B176" s="15" t="s">
        <v>2158</v>
      </c>
      <c r="C176" s="5" t="s">
        <v>1504</v>
      </c>
      <c r="D176" s="5" t="s">
        <v>1504</v>
      </c>
      <c r="E176" s="281" t="s">
        <v>5726</v>
      </c>
      <c r="F176" s="185" t="s">
        <v>3337</v>
      </c>
      <c r="G176" s="185" t="s">
        <v>2299</v>
      </c>
      <c r="H176" s="185" t="s">
        <v>2300</v>
      </c>
      <c r="I176" s="185" t="s">
        <v>2301</v>
      </c>
      <c r="J176" s="87" t="s">
        <v>2270</v>
      </c>
      <c r="K176" s="83" t="s">
        <v>2299</v>
      </c>
      <c r="L176" s="86" t="str">
        <f t="shared" si="4"/>
        <v>MESSAGE - GUARANTEE - GUARANTEE REFERENCE.Access code</v>
      </c>
      <c r="M176" s="186"/>
      <c r="N176" s="92"/>
      <c r="O176" s="186" t="s">
        <v>66</v>
      </c>
      <c r="P176" s="92" t="s">
        <v>66</v>
      </c>
      <c r="Q176" s="186" t="s">
        <v>680</v>
      </c>
      <c r="R176" s="92" t="s">
        <v>660</v>
      </c>
      <c r="S176" s="186"/>
      <c r="T176" s="92"/>
      <c r="U176" s="186" t="s">
        <v>2302</v>
      </c>
      <c r="V176" s="92" t="s">
        <v>2303</v>
      </c>
      <c r="W176" s="17"/>
    </row>
    <row r="177" spans="1:23" ht="64" x14ac:dyDescent="0.2">
      <c r="A177" s="20" t="s">
        <v>5845</v>
      </c>
      <c r="B177" s="15" t="s">
        <v>2158</v>
      </c>
      <c r="C177" s="5" t="s">
        <v>1504</v>
      </c>
      <c r="D177" s="5" t="s">
        <v>1504</v>
      </c>
      <c r="E177" s="281" t="s">
        <v>5726</v>
      </c>
      <c r="F177" s="185" t="s">
        <v>3337</v>
      </c>
      <c r="G177" s="185" t="s">
        <v>2288</v>
      </c>
      <c r="H177" s="185" t="s">
        <v>2289</v>
      </c>
      <c r="I177" s="185" t="s">
        <v>2290</v>
      </c>
      <c r="J177" s="87" t="s">
        <v>1128</v>
      </c>
      <c r="K177" s="83" t="s">
        <v>1128</v>
      </c>
      <c r="L177" s="86" t="str">
        <f t="shared" si="4"/>
        <v>x.x</v>
      </c>
      <c r="M177" s="186"/>
      <c r="N177" s="92"/>
      <c r="O177" s="186" t="s">
        <v>103</v>
      </c>
      <c r="P177" s="92"/>
      <c r="Q177" s="186" t="s">
        <v>2291</v>
      </c>
      <c r="R177" s="92"/>
      <c r="S177" s="186"/>
      <c r="T177" s="92"/>
      <c r="U177" s="186" t="s">
        <v>5989</v>
      </c>
      <c r="V177" s="92"/>
      <c r="W177" s="17"/>
    </row>
    <row r="178" spans="1:23" ht="64" x14ac:dyDescent="0.2">
      <c r="A178" s="20" t="s">
        <v>5845</v>
      </c>
      <c r="B178" s="15" t="s">
        <v>2158</v>
      </c>
      <c r="C178" s="5" t="s">
        <v>1504</v>
      </c>
      <c r="D178" s="5" t="s">
        <v>1504</v>
      </c>
      <c r="E178" s="281" t="s">
        <v>5726</v>
      </c>
      <c r="F178" s="185" t="s">
        <v>3337</v>
      </c>
      <c r="G178" s="185" t="s">
        <v>2293</v>
      </c>
      <c r="H178" s="185" t="s">
        <v>2294</v>
      </c>
      <c r="I178" s="185" t="s">
        <v>2295</v>
      </c>
      <c r="J178" s="87" t="s">
        <v>1128</v>
      </c>
      <c r="K178" s="83" t="s">
        <v>1128</v>
      </c>
      <c r="L178" s="86" t="str">
        <f t="shared" si="4"/>
        <v>x.x</v>
      </c>
      <c r="M178" s="186"/>
      <c r="N178" s="92"/>
      <c r="O178" s="186" t="s">
        <v>103</v>
      </c>
      <c r="P178" s="92"/>
      <c r="Q178" s="186" t="s">
        <v>2296</v>
      </c>
      <c r="R178" s="92"/>
      <c r="S178" s="186" t="s">
        <v>2297</v>
      </c>
      <c r="T178" s="92"/>
      <c r="U178" s="186" t="s">
        <v>5990</v>
      </c>
      <c r="V178" s="92"/>
      <c r="W178" s="17"/>
    </row>
    <row r="179" spans="1:23" ht="32" x14ac:dyDescent="0.2">
      <c r="A179" s="20" t="s">
        <v>5845</v>
      </c>
      <c r="B179" s="15" t="s">
        <v>2158</v>
      </c>
      <c r="C179" s="5" t="s">
        <v>1504</v>
      </c>
      <c r="D179" s="5" t="s">
        <v>1504</v>
      </c>
      <c r="E179" s="281" t="s">
        <v>5708</v>
      </c>
      <c r="F179" s="226" t="s">
        <v>350</v>
      </c>
      <c r="G179" s="185"/>
      <c r="H179" s="226" t="s">
        <v>2329</v>
      </c>
      <c r="I179" s="226" t="s">
        <v>350</v>
      </c>
      <c r="J179" s="87" t="s">
        <v>1128</v>
      </c>
      <c r="K179" s="83" t="s">
        <v>1128</v>
      </c>
      <c r="L179" s="86" t="str">
        <f t="shared" si="4"/>
        <v>x.x</v>
      </c>
      <c r="M179" s="186" t="s">
        <v>32</v>
      </c>
      <c r="N179" s="92"/>
      <c r="O179" s="186" t="s">
        <v>33</v>
      </c>
      <c r="P179" s="92"/>
      <c r="Q179" s="186"/>
      <c r="R179" s="92"/>
      <c r="S179" s="186"/>
      <c r="T179" s="92"/>
      <c r="U179" s="186"/>
      <c r="V179" s="92"/>
      <c r="W179" s="17"/>
    </row>
    <row r="180" spans="1:23" ht="80" x14ac:dyDescent="0.2">
      <c r="A180" s="20" t="s">
        <v>5845</v>
      </c>
      <c r="B180" s="15" t="s">
        <v>2158</v>
      </c>
      <c r="C180" s="5" t="s">
        <v>1504</v>
      </c>
      <c r="D180" s="5" t="s">
        <v>1504</v>
      </c>
      <c r="E180" s="281" t="s">
        <v>5708</v>
      </c>
      <c r="F180" s="185" t="s">
        <v>350</v>
      </c>
      <c r="G180" s="185" t="s">
        <v>90</v>
      </c>
      <c r="H180" s="185" t="s">
        <v>5991</v>
      </c>
      <c r="I180" s="185" t="s">
        <v>5733</v>
      </c>
      <c r="J180" s="87" t="s">
        <v>31</v>
      </c>
      <c r="K180" s="83" t="s">
        <v>93</v>
      </c>
      <c r="L180" s="86" t="str">
        <f t="shared" si="4"/>
        <v>MESSAGE - HEADER.Country of dispatch/export code</v>
      </c>
      <c r="M180" s="186"/>
      <c r="N180" s="92"/>
      <c r="O180" s="186" t="s">
        <v>66</v>
      </c>
      <c r="P180" s="92" t="s">
        <v>66</v>
      </c>
      <c r="Q180" s="186" t="s">
        <v>94</v>
      </c>
      <c r="R180" s="92" t="s">
        <v>94</v>
      </c>
      <c r="S180" s="186" t="s">
        <v>95</v>
      </c>
      <c r="T180" s="92" t="s">
        <v>95</v>
      </c>
      <c r="U180" s="186" t="s">
        <v>5734</v>
      </c>
      <c r="V180" s="92" t="s">
        <v>97</v>
      </c>
      <c r="W180" s="17"/>
    </row>
    <row r="181" spans="1:23" ht="80" x14ac:dyDescent="0.2">
      <c r="A181" s="20" t="s">
        <v>5845</v>
      </c>
      <c r="B181" s="15" t="s">
        <v>2158</v>
      </c>
      <c r="C181" s="5" t="s">
        <v>1504</v>
      </c>
      <c r="D181" s="5" t="s">
        <v>1504</v>
      </c>
      <c r="E181" s="281" t="s">
        <v>5708</v>
      </c>
      <c r="F181" s="185" t="s">
        <v>350</v>
      </c>
      <c r="G181" s="185" t="s">
        <v>363</v>
      </c>
      <c r="H181" s="185" t="s">
        <v>2336</v>
      </c>
      <c r="I181" s="185" t="s">
        <v>365</v>
      </c>
      <c r="J181" s="87" t="s">
        <v>2337</v>
      </c>
      <c r="K181" s="83" t="s">
        <v>366</v>
      </c>
      <c r="L181" s="86" t="str">
        <f t="shared" si="4"/>
        <v>MESSAGE - HEADER
.Country of destination code</v>
      </c>
      <c r="M181" s="186"/>
      <c r="N181" s="92"/>
      <c r="O181" s="186" t="s">
        <v>66</v>
      </c>
      <c r="P181" s="92" t="s">
        <v>66</v>
      </c>
      <c r="Q181" s="186" t="s">
        <v>94</v>
      </c>
      <c r="R181" s="92" t="s">
        <v>94</v>
      </c>
      <c r="S181" s="186" t="s">
        <v>95</v>
      </c>
      <c r="T181" s="92" t="s">
        <v>95</v>
      </c>
      <c r="U181" s="186" t="s">
        <v>367</v>
      </c>
      <c r="V181" s="92" t="s">
        <v>847</v>
      </c>
      <c r="W181" s="17"/>
    </row>
    <row r="182" spans="1:23" ht="64" x14ac:dyDescent="0.2">
      <c r="A182" s="20" t="s">
        <v>5845</v>
      </c>
      <c r="B182" s="15" t="s">
        <v>2158</v>
      </c>
      <c r="C182" s="5" t="s">
        <v>1504</v>
      </c>
      <c r="D182" s="5" t="s">
        <v>1504</v>
      </c>
      <c r="E182" s="281" t="s">
        <v>5708</v>
      </c>
      <c r="F182" s="185" t="s">
        <v>350</v>
      </c>
      <c r="G182" s="185" t="s">
        <v>354</v>
      </c>
      <c r="H182" s="185" t="s">
        <v>2331</v>
      </c>
      <c r="I182" s="185" t="s">
        <v>356</v>
      </c>
      <c r="J182" s="87" t="s">
        <v>31</v>
      </c>
      <c r="K182" s="83" t="s">
        <v>357</v>
      </c>
      <c r="L182" s="86" t="str">
        <f t="shared" si="4"/>
        <v>MESSAGE - HEADER.Containerised indicator</v>
      </c>
      <c r="M182" s="186"/>
      <c r="N182" s="92"/>
      <c r="O182" s="186" t="s">
        <v>66</v>
      </c>
      <c r="P182" s="92" t="s">
        <v>33</v>
      </c>
      <c r="Q182" s="186" t="s">
        <v>104</v>
      </c>
      <c r="R182" s="92" t="s">
        <v>104</v>
      </c>
      <c r="S182" s="186" t="s">
        <v>114</v>
      </c>
      <c r="T182" s="92" t="s">
        <v>114</v>
      </c>
      <c r="U182" s="186" t="s">
        <v>5992</v>
      </c>
      <c r="V182" s="92"/>
      <c r="W182" s="17"/>
    </row>
    <row r="183" spans="1:23" ht="48" x14ac:dyDescent="0.2">
      <c r="A183" s="20" t="s">
        <v>5845</v>
      </c>
      <c r="B183" s="15" t="s">
        <v>2158</v>
      </c>
      <c r="C183" s="5" t="s">
        <v>1504</v>
      </c>
      <c r="D183" s="5" t="s">
        <v>1504</v>
      </c>
      <c r="E183" s="281" t="s">
        <v>5708</v>
      </c>
      <c r="F183" s="185" t="s">
        <v>350</v>
      </c>
      <c r="G183" s="185" t="s">
        <v>359</v>
      </c>
      <c r="H183" s="185" t="s">
        <v>2333</v>
      </c>
      <c r="I183" s="185" t="s">
        <v>361</v>
      </c>
      <c r="J183" s="87" t="s">
        <v>31</v>
      </c>
      <c r="K183" s="83" t="s">
        <v>2334</v>
      </c>
      <c r="L183" s="86" t="str">
        <f t="shared" si="4"/>
        <v>MESSAGE - HEADER.Inland transport mode</v>
      </c>
      <c r="M183" s="186"/>
      <c r="N183" s="92"/>
      <c r="O183" s="186" t="s">
        <v>1747</v>
      </c>
      <c r="P183" s="92" t="s">
        <v>103</v>
      </c>
      <c r="Q183" s="186" t="s">
        <v>104</v>
      </c>
      <c r="R183" s="92" t="s">
        <v>123</v>
      </c>
      <c r="S183" s="186" t="s">
        <v>5735</v>
      </c>
      <c r="T183" s="92" t="s">
        <v>124</v>
      </c>
      <c r="U183" s="186"/>
      <c r="V183" s="92"/>
      <c r="W183" s="17"/>
    </row>
    <row r="184" spans="1:23" ht="64" x14ac:dyDescent="0.2">
      <c r="A184" s="20" t="s">
        <v>5845</v>
      </c>
      <c r="B184" s="15" t="s">
        <v>2158</v>
      </c>
      <c r="C184" s="5" t="s">
        <v>1504</v>
      </c>
      <c r="D184" s="5" t="s">
        <v>1504</v>
      </c>
      <c r="E184" s="281" t="s">
        <v>5708</v>
      </c>
      <c r="F184" s="185" t="s">
        <v>350</v>
      </c>
      <c r="G184" s="185" t="s">
        <v>119</v>
      </c>
      <c r="H184" s="185" t="s">
        <v>5993</v>
      </c>
      <c r="I184" s="185" t="s">
        <v>5736</v>
      </c>
      <c r="J184" s="87" t="s">
        <v>31</v>
      </c>
      <c r="K184" s="83" t="s">
        <v>122</v>
      </c>
      <c r="L184" s="86" t="str">
        <f t="shared" si="4"/>
        <v>MESSAGE - HEADER.Transport mode at border</v>
      </c>
      <c r="M184" s="186"/>
      <c r="N184" s="92"/>
      <c r="O184" s="186" t="s">
        <v>66</v>
      </c>
      <c r="P184" s="92" t="s">
        <v>66</v>
      </c>
      <c r="Q184" s="186" t="s">
        <v>104</v>
      </c>
      <c r="R184" s="92" t="s">
        <v>123</v>
      </c>
      <c r="S184" s="186" t="s">
        <v>5735</v>
      </c>
      <c r="T184" s="92" t="s">
        <v>124</v>
      </c>
      <c r="U184" s="186" t="s">
        <v>5994</v>
      </c>
      <c r="V184" s="92" t="s">
        <v>138</v>
      </c>
      <c r="W184" s="17"/>
    </row>
    <row r="185" spans="1:23" ht="48" x14ac:dyDescent="0.2">
      <c r="A185" s="20" t="s">
        <v>5845</v>
      </c>
      <c r="B185" s="15" t="s">
        <v>2158</v>
      </c>
      <c r="C185" s="5" t="s">
        <v>1504</v>
      </c>
      <c r="D185" s="5" t="s">
        <v>1504</v>
      </c>
      <c r="E185" s="281" t="s">
        <v>5708</v>
      </c>
      <c r="F185" s="185" t="s">
        <v>350</v>
      </c>
      <c r="G185" s="185" t="s">
        <v>730</v>
      </c>
      <c r="H185" s="185" t="s">
        <v>5995</v>
      </c>
      <c r="I185" s="185" t="s">
        <v>5737</v>
      </c>
      <c r="J185" s="87" t="s">
        <v>31</v>
      </c>
      <c r="K185" s="83" t="s">
        <v>2185</v>
      </c>
      <c r="L185" s="86" t="str">
        <f t="shared" si="4"/>
        <v>MESSAGE - HEADER.Total gross mass </v>
      </c>
      <c r="M185" s="186"/>
      <c r="N185" s="92"/>
      <c r="O185" s="186" t="s">
        <v>33</v>
      </c>
      <c r="P185" s="92" t="s">
        <v>33</v>
      </c>
      <c r="Q185" s="186" t="s">
        <v>166</v>
      </c>
      <c r="R185" s="92" t="s">
        <v>167</v>
      </c>
      <c r="S185" s="186"/>
      <c r="T185" s="92"/>
      <c r="U185" s="186" t="s">
        <v>5996</v>
      </c>
      <c r="V185" s="92"/>
      <c r="W185" s="17"/>
    </row>
    <row r="186" spans="1:23" ht="64" x14ac:dyDescent="0.2">
      <c r="A186" s="20" t="s">
        <v>5845</v>
      </c>
      <c r="B186" s="15" t="s">
        <v>2158</v>
      </c>
      <c r="C186" s="5" t="s">
        <v>1504</v>
      </c>
      <c r="D186" s="5" t="s">
        <v>1504</v>
      </c>
      <c r="E186" s="281" t="s">
        <v>5708</v>
      </c>
      <c r="F186" s="185" t="s">
        <v>350</v>
      </c>
      <c r="G186" s="185" t="s">
        <v>5738</v>
      </c>
      <c r="H186" s="185" t="s">
        <v>5997</v>
      </c>
      <c r="I186" s="185" t="s">
        <v>5739</v>
      </c>
      <c r="J186" s="87" t="s">
        <v>31</v>
      </c>
      <c r="K186" s="83" t="s">
        <v>713</v>
      </c>
      <c r="L186" s="86" t="str">
        <f t="shared" si="4"/>
        <v>MESSAGE - HEADER.Commercial Reference Number</v>
      </c>
      <c r="M186" s="186"/>
      <c r="N186" s="92"/>
      <c r="O186" s="186" t="s">
        <v>66</v>
      </c>
      <c r="P186" s="92" t="s">
        <v>66</v>
      </c>
      <c r="Q186" s="186" t="s">
        <v>68</v>
      </c>
      <c r="R186" s="92" t="s">
        <v>258</v>
      </c>
      <c r="S186" s="186"/>
      <c r="T186" s="92"/>
      <c r="U186" s="186" t="s">
        <v>5740</v>
      </c>
      <c r="V186" s="92" t="s">
        <v>714</v>
      </c>
      <c r="W186" s="17"/>
    </row>
    <row r="187" spans="1:23" ht="48" x14ac:dyDescent="0.2">
      <c r="A187" s="20" t="s">
        <v>5845</v>
      </c>
      <c r="B187" s="15" t="s">
        <v>2158</v>
      </c>
      <c r="C187" s="5" t="s">
        <v>1504</v>
      </c>
      <c r="D187" s="5" t="s">
        <v>1504</v>
      </c>
      <c r="E187" s="281" t="s">
        <v>5726</v>
      </c>
      <c r="F187" s="226" t="s">
        <v>371</v>
      </c>
      <c r="G187" s="185"/>
      <c r="H187" s="226" t="s">
        <v>2339</v>
      </c>
      <c r="I187" s="226" t="s">
        <v>373</v>
      </c>
      <c r="J187" s="87" t="s">
        <v>2340</v>
      </c>
      <c r="K187" s="83"/>
      <c r="L187" s="86" t="str">
        <f t="shared" si="4"/>
        <v>MESSAGE - (CARRIER) TRADER</v>
      </c>
      <c r="M187" s="186" t="s">
        <v>32</v>
      </c>
      <c r="N187" s="92" t="s">
        <v>32</v>
      </c>
      <c r="O187" s="186" t="s">
        <v>103</v>
      </c>
      <c r="P187" s="92" t="s">
        <v>66</v>
      </c>
      <c r="Q187" s="186"/>
      <c r="R187" s="92"/>
      <c r="S187" s="186"/>
      <c r="T187" s="92"/>
      <c r="U187" s="186" t="s">
        <v>5998</v>
      </c>
      <c r="V187" s="92" t="s">
        <v>2341</v>
      </c>
      <c r="W187" s="17"/>
    </row>
    <row r="188" spans="1:23" ht="48" x14ac:dyDescent="0.2">
      <c r="A188" s="20" t="s">
        <v>5845</v>
      </c>
      <c r="B188" s="15" t="s">
        <v>2158</v>
      </c>
      <c r="C188" s="5" t="s">
        <v>1504</v>
      </c>
      <c r="D188" s="5" t="s">
        <v>1504</v>
      </c>
      <c r="E188" s="281" t="s">
        <v>5726</v>
      </c>
      <c r="F188" s="185" t="s">
        <v>371</v>
      </c>
      <c r="G188" s="185" t="s">
        <v>240</v>
      </c>
      <c r="H188" s="185" t="s">
        <v>2342</v>
      </c>
      <c r="I188" s="185" t="s">
        <v>379</v>
      </c>
      <c r="J188" s="87" t="s">
        <v>2340</v>
      </c>
      <c r="K188" s="83" t="s">
        <v>243</v>
      </c>
      <c r="L188" s="86" t="str">
        <f t="shared" si="4"/>
        <v>MESSAGE - (CARRIER) TRADER.TIN</v>
      </c>
      <c r="M188" s="186"/>
      <c r="N188" s="92"/>
      <c r="O188" s="186" t="s">
        <v>33</v>
      </c>
      <c r="P188" s="92" t="s">
        <v>103</v>
      </c>
      <c r="Q188" s="186" t="s">
        <v>244</v>
      </c>
      <c r="R188" s="92" t="s">
        <v>244</v>
      </c>
      <c r="S188" s="186"/>
      <c r="T188" s="92"/>
      <c r="U188" s="186" t="s">
        <v>5741</v>
      </c>
      <c r="V188" s="92"/>
      <c r="W188" s="17"/>
    </row>
    <row r="189" spans="1:23" ht="48" x14ac:dyDescent="0.2">
      <c r="A189" s="20" t="s">
        <v>5845</v>
      </c>
      <c r="B189" s="15" t="s">
        <v>2158</v>
      </c>
      <c r="C189" s="5" t="s">
        <v>1504</v>
      </c>
      <c r="D189" s="5" t="s">
        <v>1504</v>
      </c>
      <c r="E189" s="281" t="s">
        <v>5732</v>
      </c>
      <c r="F189" s="226" t="s">
        <v>5896</v>
      </c>
      <c r="G189" s="185"/>
      <c r="H189" s="226" t="s">
        <v>5999</v>
      </c>
      <c r="I189" s="226" t="s">
        <v>5898</v>
      </c>
      <c r="J189" s="87" t="s">
        <v>1128</v>
      </c>
      <c r="K189" s="83" t="s">
        <v>1128</v>
      </c>
      <c r="L189" s="86" t="str">
        <f t="shared" si="4"/>
        <v>x.x</v>
      </c>
      <c r="M189" s="186" t="s">
        <v>32</v>
      </c>
      <c r="N189" s="92"/>
      <c r="O189" s="186" t="s">
        <v>103</v>
      </c>
      <c r="P189" s="92"/>
      <c r="Q189" s="186"/>
      <c r="R189" s="92"/>
      <c r="S189" s="186"/>
      <c r="T189" s="92"/>
      <c r="U189" s="186" t="s">
        <v>5932</v>
      </c>
      <c r="V189" s="92"/>
      <c r="W189" s="17"/>
    </row>
    <row r="190" spans="1:23" ht="48" x14ac:dyDescent="0.2">
      <c r="A190" s="20" t="s">
        <v>5845</v>
      </c>
      <c r="B190" s="15" t="s">
        <v>2158</v>
      </c>
      <c r="C190" s="5" t="s">
        <v>1504</v>
      </c>
      <c r="D190" s="5" t="s">
        <v>1504</v>
      </c>
      <c r="E190" s="281" t="s">
        <v>5732</v>
      </c>
      <c r="F190" s="185" t="s">
        <v>5896</v>
      </c>
      <c r="G190" s="185" t="s">
        <v>255</v>
      </c>
      <c r="H190" s="185" t="s">
        <v>6000</v>
      </c>
      <c r="I190" s="185" t="s">
        <v>5901</v>
      </c>
      <c r="J190" s="87" t="s">
        <v>1128</v>
      </c>
      <c r="K190" s="83" t="s">
        <v>1128</v>
      </c>
      <c r="L190" s="86" t="str">
        <f t="shared" ref="L190:L253" si="6">IF(ISTEXT(K190),CONCATENATE(J190,".", K190),J190)</f>
        <v>x.x</v>
      </c>
      <c r="M190" s="186"/>
      <c r="N190" s="92"/>
      <c r="O190" s="186" t="s">
        <v>33</v>
      </c>
      <c r="P190" s="92"/>
      <c r="Q190" s="186" t="s">
        <v>258</v>
      </c>
      <c r="R190" s="92"/>
      <c r="S190" s="186"/>
      <c r="T190" s="92"/>
      <c r="U190" s="186"/>
      <c r="V190" s="92"/>
      <c r="W190" s="17"/>
    </row>
    <row r="191" spans="1:23" ht="80" x14ac:dyDescent="0.2">
      <c r="A191" s="20" t="s">
        <v>5845</v>
      </c>
      <c r="B191" s="15" t="s">
        <v>2158</v>
      </c>
      <c r="C191" s="5" t="s">
        <v>1504</v>
      </c>
      <c r="D191" s="5" t="s">
        <v>1504</v>
      </c>
      <c r="E191" s="281" t="s">
        <v>5732</v>
      </c>
      <c r="F191" s="185" t="s">
        <v>5896</v>
      </c>
      <c r="G191" s="185" t="s">
        <v>5902</v>
      </c>
      <c r="H191" s="185" t="s">
        <v>6001</v>
      </c>
      <c r="I191" s="185" t="s">
        <v>5904</v>
      </c>
      <c r="J191" s="87" t="s">
        <v>1128</v>
      </c>
      <c r="K191" s="83" t="s">
        <v>1128</v>
      </c>
      <c r="L191" s="86" t="str">
        <f t="shared" si="6"/>
        <v>x.x</v>
      </c>
      <c r="M191" s="186"/>
      <c r="N191" s="92"/>
      <c r="O191" s="186" t="s">
        <v>33</v>
      </c>
      <c r="P191" s="92"/>
      <c r="Q191" s="186" t="s">
        <v>68</v>
      </c>
      <c r="R191" s="92"/>
      <c r="S191" s="186"/>
      <c r="T191" s="92"/>
      <c r="U191" s="186"/>
      <c r="V191" s="92"/>
      <c r="W191" s="17"/>
    </row>
    <row r="192" spans="1:23" ht="64" x14ac:dyDescent="0.2">
      <c r="A192" s="20" t="s">
        <v>5845</v>
      </c>
      <c r="B192" s="15" t="s">
        <v>2158</v>
      </c>
      <c r="C192" s="5" t="s">
        <v>1504</v>
      </c>
      <c r="D192" s="5" t="s">
        <v>1504</v>
      </c>
      <c r="E192" s="281" t="s">
        <v>5732</v>
      </c>
      <c r="F192" s="185" t="s">
        <v>5896</v>
      </c>
      <c r="G192" s="185" t="s">
        <v>5905</v>
      </c>
      <c r="H192" s="185" t="s">
        <v>6002</v>
      </c>
      <c r="I192" s="185" t="s">
        <v>5907</v>
      </c>
      <c r="J192" s="85" t="s">
        <v>1128</v>
      </c>
      <c r="K192" s="86" t="s">
        <v>1128</v>
      </c>
      <c r="L192" s="86" t="str">
        <f t="shared" si="6"/>
        <v>x.x</v>
      </c>
      <c r="M192" s="186"/>
      <c r="N192" s="92"/>
      <c r="O192" s="186" t="s">
        <v>103</v>
      </c>
      <c r="P192" s="92"/>
      <c r="Q192" s="186" t="s">
        <v>5908</v>
      </c>
      <c r="R192" s="92"/>
      <c r="S192" s="186"/>
      <c r="T192" s="92"/>
      <c r="U192" s="186" t="s">
        <v>81</v>
      </c>
      <c r="V192" s="92"/>
      <c r="W192" s="17"/>
    </row>
    <row r="193" spans="1:23" ht="48" x14ac:dyDescent="0.2">
      <c r="A193" s="20" t="s">
        <v>5845</v>
      </c>
      <c r="B193" s="15" t="s">
        <v>2158</v>
      </c>
      <c r="C193" s="5" t="s">
        <v>1504</v>
      </c>
      <c r="D193" s="5" t="s">
        <v>1504</v>
      </c>
      <c r="E193" s="281" t="s">
        <v>5726</v>
      </c>
      <c r="F193" s="226" t="s">
        <v>398</v>
      </c>
      <c r="G193" s="185"/>
      <c r="H193" s="226" t="s">
        <v>2348</v>
      </c>
      <c r="I193" s="185" t="s">
        <v>400</v>
      </c>
      <c r="J193" s="87" t="s">
        <v>401</v>
      </c>
      <c r="K193" s="83"/>
      <c r="L193" s="86" t="str">
        <f t="shared" si="6"/>
        <v>MESSAGE - (CONSIGNOR) TRADER</v>
      </c>
      <c r="M193" s="186" t="s">
        <v>32</v>
      </c>
      <c r="N193" s="92" t="s">
        <v>32</v>
      </c>
      <c r="O193" s="186" t="s">
        <v>66</v>
      </c>
      <c r="P193" s="92" t="s">
        <v>103</v>
      </c>
      <c r="Q193" s="186"/>
      <c r="R193" s="92"/>
      <c r="S193" s="186"/>
      <c r="T193" s="92"/>
      <c r="U193" s="186" t="s">
        <v>6003</v>
      </c>
      <c r="V193" s="92" t="s">
        <v>404</v>
      </c>
      <c r="W193" s="17"/>
    </row>
    <row r="194" spans="1:23" ht="64" x14ac:dyDescent="0.2">
      <c r="A194" s="20" t="s">
        <v>5845</v>
      </c>
      <c r="B194" s="15" t="s">
        <v>2158</v>
      </c>
      <c r="C194" s="5" t="s">
        <v>1504</v>
      </c>
      <c r="D194" s="5" t="s">
        <v>1504</v>
      </c>
      <c r="E194" s="281" t="s">
        <v>5726</v>
      </c>
      <c r="F194" s="185" t="s">
        <v>398</v>
      </c>
      <c r="G194" s="185" t="s">
        <v>240</v>
      </c>
      <c r="H194" s="185" t="s">
        <v>2350</v>
      </c>
      <c r="I194" s="185" t="s">
        <v>409</v>
      </c>
      <c r="J194" s="87" t="s">
        <v>401</v>
      </c>
      <c r="K194" s="83" t="s">
        <v>243</v>
      </c>
      <c r="L194" s="86" t="str">
        <f t="shared" si="6"/>
        <v>MESSAGE - (CONSIGNOR) TRADER.TIN</v>
      </c>
      <c r="M194" s="186"/>
      <c r="N194" s="92"/>
      <c r="O194" s="186" t="s">
        <v>103</v>
      </c>
      <c r="P194" s="92" t="s">
        <v>103</v>
      </c>
      <c r="Q194" s="186" t="s">
        <v>244</v>
      </c>
      <c r="R194" s="92" t="s">
        <v>244</v>
      </c>
      <c r="S194" s="186"/>
      <c r="T194" s="92"/>
      <c r="U194" s="186" t="s">
        <v>5630</v>
      </c>
      <c r="V194" s="92"/>
      <c r="W194" s="17"/>
    </row>
    <row r="195" spans="1:23" ht="48" x14ac:dyDescent="0.2">
      <c r="A195" s="20" t="s">
        <v>5845</v>
      </c>
      <c r="B195" s="15" t="s">
        <v>2158</v>
      </c>
      <c r="C195" s="5" t="s">
        <v>1504</v>
      </c>
      <c r="D195" s="5" t="s">
        <v>1504</v>
      </c>
      <c r="E195" s="281" t="s">
        <v>5726</v>
      </c>
      <c r="F195" s="185" t="s">
        <v>398</v>
      </c>
      <c r="G195" s="185" t="s">
        <v>255</v>
      </c>
      <c r="H195" s="185" t="s">
        <v>2352</v>
      </c>
      <c r="I195" s="185" t="s">
        <v>412</v>
      </c>
      <c r="J195" s="87" t="s">
        <v>401</v>
      </c>
      <c r="K195" s="83" t="s">
        <v>255</v>
      </c>
      <c r="L195" s="86" t="str">
        <f t="shared" si="6"/>
        <v>MESSAGE - (CONSIGNOR) TRADER.Name</v>
      </c>
      <c r="M195" s="186"/>
      <c r="N195" s="92"/>
      <c r="O195" s="186" t="s">
        <v>66</v>
      </c>
      <c r="P195" s="92" t="s">
        <v>33</v>
      </c>
      <c r="Q195" s="186" t="s">
        <v>258</v>
      </c>
      <c r="R195" s="92" t="s">
        <v>68</v>
      </c>
      <c r="S195" s="186"/>
      <c r="T195" s="92"/>
      <c r="U195" s="186" t="s">
        <v>2223</v>
      </c>
      <c r="V195" s="92"/>
      <c r="W195" s="17"/>
    </row>
    <row r="196" spans="1:23" ht="48" x14ac:dyDescent="0.2">
      <c r="A196" s="20" t="s">
        <v>5845</v>
      </c>
      <c r="B196" s="15" t="s">
        <v>2158</v>
      </c>
      <c r="C196" s="5" t="s">
        <v>1504</v>
      </c>
      <c r="D196" s="5" t="s">
        <v>1504</v>
      </c>
      <c r="E196" s="281" t="s">
        <v>5732</v>
      </c>
      <c r="F196" s="226" t="s">
        <v>413</v>
      </c>
      <c r="G196" s="185"/>
      <c r="H196" s="226" t="s">
        <v>2353</v>
      </c>
      <c r="I196" s="226" t="s">
        <v>263</v>
      </c>
      <c r="J196" s="87" t="s">
        <v>1128</v>
      </c>
      <c r="K196" s="86" t="s">
        <v>1128</v>
      </c>
      <c r="L196" s="86" t="str">
        <f t="shared" si="6"/>
        <v>x.x</v>
      </c>
      <c r="M196" s="186" t="s">
        <v>32</v>
      </c>
      <c r="N196" s="92"/>
      <c r="O196" s="186" t="s">
        <v>66</v>
      </c>
      <c r="P196" s="92"/>
      <c r="Q196" s="186"/>
      <c r="R196" s="92"/>
      <c r="S196" s="186"/>
      <c r="T196" s="92"/>
      <c r="U196" s="186" t="s">
        <v>1531</v>
      </c>
      <c r="V196" s="92"/>
      <c r="W196" s="17"/>
    </row>
    <row r="197" spans="1:23" ht="64" x14ac:dyDescent="0.2">
      <c r="A197" s="20" t="s">
        <v>5845</v>
      </c>
      <c r="B197" s="15" t="s">
        <v>2158</v>
      </c>
      <c r="C197" s="5" t="s">
        <v>1504</v>
      </c>
      <c r="D197" s="5" t="s">
        <v>1504</v>
      </c>
      <c r="E197" s="281" t="s">
        <v>5732</v>
      </c>
      <c r="F197" s="185" t="s">
        <v>413</v>
      </c>
      <c r="G197" s="185" t="s">
        <v>265</v>
      </c>
      <c r="H197" s="185" t="s">
        <v>2355</v>
      </c>
      <c r="I197" s="185" t="s">
        <v>267</v>
      </c>
      <c r="J197" s="87" t="s">
        <v>401</v>
      </c>
      <c r="K197" s="83" t="s">
        <v>265</v>
      </c>
      <c r="L197" s="86" t="str">
        <f t="shared" si="6"/>
        <v>MESSAGE - (CONSIGNOR) TRADER.Street and number</v>
      </c>
      <c r="M197" s="186"/>
      <c r="N197" s="92"/>
      <c r="O197" s="186" t="s">
        <v>33</v>
      </c>
      <c r="P197" s="92" t="s">
        <v>33</v>
      </c>
      <c r="Q197" s="186" t="s">
        <v>258</v>
      </c>
      <c r="R197" s="92" t="s">
        <v>68</v>
      </c>
      <c r="S197" s="186"/>
      <c r="T197" s="92"/>
      <c r="U197" s="186" t="s">
        <v>259</v>
      </c>
      <c r="V197" s="92"/>
      <c r="W197" s="17"/>
    </row>
    <row r="198" spans="1:23" ht="64" x14ac:dyDescent="0.2">
      <c r="A198" s="20" t="s">
        <v>5845</v>
      </c>
      <c r="B198" s="15" t="s">
        <v>2158</v>
      </c>
      <c r="C198" s="5" t="s">
        <v>1504</v>
      </c>
      <c r="D198" s="5" t="s">
        <v>1504</v>
      </c>
      <c r="E198" s="281" t="s">
        <v>5732</v>
      </c>
      <c r="F198" s="185" t="s">
        <v>413</v>
      </c>
      <c r="G198" s="185" t="s">
        <v>269</v>
      </c>
      <c r="H198" s="185" t="s">
        <v>2356</v>
      </c>
      <c r="I198" s="185" t="s">
        <v>271</v>
      </c>
      <c r="J198" s="87" t="s">
        <v>2357</v>
      </c>
      <c r="K198" s="83" t="s">
        <v>272</v>
      </c>
      <c r="L198" s="86" t="str">
        <f t="shared" si="6"/>
        <v>MESSAGE - (CONSIGNOR) TRADER
.Postal Code</v>
      </c>
      <c r="M198" s="186"/>
      <c r="N198" s="92"/>
      <c r="O198" s="186" t="s">
        <v>66</v>
      </c>
      <c r="P198" s="92" t="s">
        <v>33</v>
      </c>
      <c r="Q198" s="186" t="s">
        <v>244</v>
      </c>
      <c r="R198" s="92" t="s">
        <v>54</v>
      </c>
      <c r="S198" s="186"/>
      <c r="T198" s="92"/>
      <c r="U198" s="186" t="s">
        <v>273</v>
      </c>
      <c r="V198" s="92"/>
      <c r="W198" s="17"/>
    </row>
    <row r="199" spans="1:23" ht="64" x14ac:dyDescent="0.2">
      <c r="A199" s="20" t="s">
        <v>5845</v>
      </c>
      <c r="B199" s="15" t="s">
        <v>2158</v>
      </c>
      <c r="C199" s="5" t="s">
        <v>1504</v>
      </c>
      <c r="D199" s="5" t="s">
        <v>1504</v>
      </c>
      <c r="E199" s="281" t="s">
        <v>5732</v>
      </c>
      <c r="F199" s="185" t="s">
        <v>413</v>
      </c>
      <c r="G199" s="185" t="s">
        <v>276</v>
      </c>
      <c r="H199" s="185" t="s">
        <v>2359</v>
      </c>
      <c r="I199" s="185" t="s">
        <v>278</v>
      </c>
      <c r="J199" s="87" t="s">
        <v>2357</v>
      </c>
      <c r="K199" s="83" t="s">
        <v>276</v>
      </c>
      <c r="L199" s="86" t="str">
        <f t="shared" si="6"/>
        <v>MESSAGE - (CONSIGNOR) TRADER
.City</v>
      </c>
      <c r="M199" s="186"/>
      <c r="N199" s="92"/>
      <c r="O199" s="186" t="s">
        <v>33</v>
      </c>
      <c r="P199" s="92" t="s">
        <v>33</v>
      </c>
      <c r="Q199" s="186" t="s">
        <v>68</v>
      </c>
      <c r="R199" s="92" t="s">
        <v>68</v>
      </c>
      <c r="S199" s="186"/>
      <c r="T199" s="92"/>
      <c r="U199" s="186"/>
      <c r="V199" s="92"/>
      <c r="W199" s="17"/>
    </row>
    <row r="200" spans="1:23" ht="64" x14ac:dyDescent="0.2">
      <c r="A200" s="20" t="s">
        <v>5845</v>
      </c>
      <c r="B200" s="15" t="s">
        <v>2158</v>
      </c>
      <c r="C200" s="5" t="s">
        <v>1504</v>
      </c>
      <c r="D200" s="5" t="s">
        <v>1504</v>
      </c>
      <c r="E200" s="281" t="s">
        <v>5732</v>
      </c>
      <c r="F200" s="185" t="s">
        <v>413</v>
      </c>
      <c r="G200" s="185" t="s">
        <v>279</v>
      </c>
      <c r="H200" s="185" t="s">
        <v>2360</v>
      </c>
      <c r="I200" s="185" t="s">
        <v>281</v>
      </c>
      <c r="J200" s="87" t="s">
        <v>401</v>
      </c>
      <c r="K200" s="83" t="s">
        <v>282</v>
      </c>
      <c r="L200" s="86" t="str">
        <f t="shared" si="6"/>
        <v>MESSAGE - (CONSIGNOR) TRADER.Country code</v>
      </c>
      <c r="M200" s="186"/>
      <c r="N200" s="92"/>
      <c r="O200" s="186" t="s">
        <v>33</v>
      </c>
      <c r="P200" s="92" t="s">
        <v>33</v>
      </c>
      <c r="Q200" s="186" t="s">
        <v>94</v>
      </c>
      <c r="R200" s="92" t="s">
        <v>94</v>
      </c>
      <c r="S200" s="186" t="s">
        <v>5856</v>
      </c>
      <c r="T200" s="92" t="s">
        <v>95</v>
      </c>
      <c r="U200" s="186"/>
      <c r="V200" s="92"/>
      <c r="W200" s="17"/>
    </row>
    <row r="201" spans="1:23" ht="48" x14ac:dyDescent="0.2">
      <c r="A201" s="20" t="s">
        <v>5845</v>
      </c>
      <c r="B201" s="15" t="s">
        <v>2158</v>
      </c>
      <c r="C201" s="5" t="s">
        <v>1504</v>
      </c>
      <c r="D201" s="5" t="s">
        <v>1504</v>
      </c>
      <c r="E201" s="281" t="s">
        <v>5732</v>
      </c>
      <c r="F201" s="226" t="s">
        <v>5896</v>
      </c>
      <c r="G201" s="185"/>
      <c r="H201" s="226" t="s">
        <v>6004</v>
      </c>
      <c r="I201" s="226" t="s">
        <v>5898</v>
      </c>
      <c r="J201" s="85" t="s">
        <v>1128</v>
      </c>
      <c r="K201" s="86" t="s">
        <v>1128</v>
      </c>
      <c r="L201" s="86" t="str">
        <f t="shared" si="6"/>
        <v>x.x</v>
      </c>
      <c r="M201" s="186" t="s">
        <v>32</v>
      </c>
      <c r="N201" s="92"/>
      <c r="O201" s="186" t="s">
        <v>103</v>
      </c>
      <c r="P201" s="92"/>
      <c r="Q201" s="186"/>
      <c r="R201" s="92"/>
      <c r="S201" s="186"/>
      <c r="T201" s="92"/>
      <c r="U201" s="186" t="s">
        <v>5932</v>
      </c>
      <c r="V201" s="92"/>
      <c r="W201" s="17"/>
    </row>
    <row r="202" spans="1:23" ht="64" x14ac:dyDescent="0.2">
      <c r="A202" s="20" t="s">
        <v>5845</v>
      </c>
      <c r="B202" s="15" t="s">
        <v>2158</v>
      </c>
      <c r="C202" s="5" t="s">
        <v>1504</v>
      </c>
      <c r="D202" s="5" t="s">
        <v>1504</v>
      </c>
      <c r="E202" s="281" t="s">
        <v>5732</v>
      </c>
      <c r="F202" s="185" t="s">
        <v>5896</v>
      </c>
      <c r="G202" s="185" t="s">
        <v>255</v>
      </c>
      <c r="H202" s="185" t="s">
        <v>6005</v>
      </c>
      <c r="I202" s="185" t="s">
        <v>5901</v>
      </c>
      <c r="J202" s="85" t="s">
        <v>1128</v>
      </c>
      <c r="K202" s="86" t="s">
        <v>1128</v>
      </c>
      <c r="L202" s="86" t="str">
        <f t="shared" si="6"/>
        <v>x.x</v>
      </c>
      <c r="M202" s="186"/>
      <c r="N202" s="92"/>
      <c r="O202" s="186" t="s">
        <v>33</v>
      </c>
      <c r="P202" s="92"/>
      <c r="Q202" s="186" t="s">
        <v>258</v>
      </c>
      <c r="R202" s="92"/>
      <c r="S202" s="186"/>
      <c r="T202" s="92"/>
      <c r="U202" s="186"/>
      <c r="V202" s="92"/>
      <c r="W202" s="17"/>
    </row>
    <row r="203" spans="1:23" ht="80" x14ac:dyDescent="0.2">
      <c r="A203" s="20" t="s">
        <v>5845</v>
      </c>
      <c r="B203" s="15" t="s">
        <v>2158</v>
      </c>
      <c r="C203" s="5" t="s">
        <v>1504</v>
      </c>
      <c r="D203" s="5" t="s">
        <v>1504</v>
      </c>
      <c r="E203" s="281" t="s">
        <v>5732</v>
      </c>
      <c r="F203" s="185" t="s">
        <v>5896</v>
      </c>
      <c r="G203" s="185" t="s">
        <v>5902</v>
      </c>
      <c r="H203" s="185" t="s">
        <v>6006</v>
      </c>
      <c r="I203" s="185" t="s">
        <v>5904</v>
      </c>
      <c r="J203" s="85" t="s">
        <v>1128</v>
      </c>
      <c r="K203" s="86" t="s">
        <v>1128</v>
      </c>
      <c r="L203" s="86" t="str">
        <f t="shared" si="6"/>
        <v>x.x</v>
      </c>
      <c r="M203" s="186"/>
      <c r="N203" s="92"/>
      <c r="O203" s="186" t="s">
        <v>33</v>
      </c>
      <c r="P203" s="92"/>
      <c r="Q203" s="186" t="s">
        <v>68</v>
      </c>
      <c r="R203" s="92"/>
      <c r="S203" s="186"/>
      <c r="T203" s="92"/>
      <c r="U203" s="186"/>
      <c r="V203" s="92"/>
      <c r="W203" s="17"/>
    </row>
    <row r="204" spans="1:23" ht="64" x14ac:dyDescent="0.2">
      <c r="A204" s="20" t="s">
        <v>5845</v>
      </c>
      <c r="B204" s="15" t="s">
        <v>2158</v>
      </c>
      <c r="C204" s="5" t="s">
        <v>1504</v>
      </c>
      <c r="D204" s="5" t="s">
        <v>1504</v>
      </c>
      <c r="E204" s="281" t="s">
        <v>5732</v>
      </c>
      <c r="F204" s="185" t="s">
        <v>5896</v>
      </c>
      <c r="G204" s="185" t="s">
        <v>5905</v>
      </c>
      <c r="H204" s="185" t="s">
        <v>6007</v>
      </c>
      <c r="I204" s="185" t="s">
        <v>5907</v>
      </c>
      <c r="J204" s="85" t="s">
        <v>1128</v>
      </c>
      <c r="K204" s="86" t="s">
        <v>1128</v>
      </c>
      <c r="L204" s="86" t="str">
        <f t="shared" si="6"/>
        <v>x.x</v>
      </c>
      <c r="M204" s="186"/>
      <c r="N204" s="92"/>
      <c r="O204" s="186" t="s">
        <v>103</v>
      </c>
      <c r="P204" s="92"/>
      <c r="Q204" s="186" t="s">
        <v>5908</v>
      </c>
      <c r="R204" s="92"/>
      <c r="S204" s="186"/>
      <c r="T204" s="92"/>
      <c r="U204" s="186" t="s">
        <v>81</v>
      </c>
      <c r="V204" s="92"/>
      <c r="W204" s="17"/>
    </row>
    <row r="205" spans="1:23" ht="48" x14ac:dyDescent="0.2">
      <c r="A205" s="20" t="s">
        <v>5845</v>
      </c>
      <c r="B205" s="15" t="s">
        <v>2158</v>
      </c>
      <c r="C205" s="5" t="s">
        <v>1504</v>
      </c>
      <c r="D205" s="5" t="s">
        <v>1504</v>
      </c>
      <c r="E205" s="281" t="s">
        <v>5726</v>
      </c>
      <c r="F205" s="226" t="s">
        <v>420</v>
      </c>
      <c r="G205" s="185"/>
      <c r="H205" s="226" t="s">
        <v>2361</v>
      </c>
      <c r="I205" s="226" t="s">
        <v>422</v>
      </c>
      <c r="J205" s="87" t="s">
        <v>423</v>
      </c>
      <c r="K205" s="83"/>
      <c r="L205" s="86" t="str">
        <f t="shared" si="6"/>
        <v>MESSAGE - (CONSIGNEE) TRADER</v>
      </c>
      <c r="M205" s="186" t="s">
        <v>32</v>
      </c>
      <c r="N205" s="92" t="s">
        <v>32</v>
      </c>
      <c r="O205" s="186" t="s">
        <v>66</v>
      </c>
      <c r="P205" s="92" t="s">
        <v>66</v>
      </c>
      <c r="Q205" s="186"/>
      <c r="R205" s="92"/>
      <c r="S205" s="186"/>
      <c r="T205" s="92"/>
      <c r="U205" s="186" t="s">
        <v>5742</v>
      </c>
      <c r="V205" s="92" t="s">
        <v>2362</v>
      </c>
      <c r="W205" s="17"/>
    </row>
    <row r="206" spans="1:23" ht="48" x14ac:dyDescent="0.2">
      <c r="A206" s="20" t="s">
        <v>5845</v>
      </c>
      <c r="B206" s="15" t="s">
        <v>2158</v>
      </c>
      <c r="C206" s="5" t="s">
        <v>1504</v>
      </c>
      <c r="D206" s="5" t="s">
        <v>1504</v>
      </c>
      <c r="E206" s="281" t="s">
        <v>5726</v>
      </c>
      <c r="F206" s="185" t="s">
        <v>420</v>
      </c>
      <c r="G206" s="185" t="s">
        <v>240</v>
      </c>
      <c r="H206" s="185" t="s">
        <v>2364</v>
      </c>
      <c r="I206" s="185" t="s">
        <v>429</v>
      </c>
      <c r="J206" s="87" t="s">
        <v>423</v>
      </c>
      <c r="K206" s="83" t="s">
        <v>243</v>
      </c>
      <c r="L206" s="86" t="str">
        <f t="shared" si="6"/>
        <v>MESSAGE - (CONSIGNEE) TRADER.TIN</v>
      </c>
      <c r="M206" s="186"/>
      <c r="N206" s="92"/>
      <c r="O206" s="186" t="s">
        <v>103</v>
      </c>
      <c r="P206" s="92" t="s">
        <v>103</v>
      </c>
      <c r="Q206" s="186" t="s">
        <v>244</v>
      </c>
      <c r="R206" s="92" t="s">
        <v>244</v>
      </c>
      <c r="S206" s="186"/>
      <c r="T206" s="92"/>
      <c r="U206" s="186" t="s">
        <v>5743</v>
      </c>
      <c r="V206" s="92"/>
      <c r="W206" s="17"/>
    </row>
    <row r="207" spans="1:23" ht="48" x14ac:dyDescent="0.2">
      <c r="A207" s="20" t="s">
        <v>5845</v>
      </c>
      <c r="B207" s="15" t="s">
        <v>2158</v>
      </c>
      <c r="C207" s="5" t="s">
        <v>1504</v>
      </c>
      <c r="D207" s="5" t="s">
        <v>1504</v>
      </c>
      <c r="E207" s="281" t="s">
        <v>5726</v>
      </c>
      <c r="F207" s="185" t="s">
        <v>420</v>
      </c>
      <c r="G207" s="185" t="s">
        <v>255</v>
      </c>
      <c r="H207" s="185" t="s">
        <v>2366</v>
      </c>
      <c r="I207" s="185" t="s">
        <v>433</v>
      </c>
      <c r="J207" s="87" t="s">
        <v>423</v>
      </c>
      <c r="K207" s="83" t="s">
        <v>255</v>
      </c>
      <c r="L207" s="86" t="str">
        <f t="shared" si="6"/>
        <v>MESSAGE - (CONSIGNEE) TRADER.Name</v>
      </c>
      <c r="M207" s="186"/>
      <c r="N207" s="92"/>
      <c r="O207" s="186" t="s">
        <v>66</v>
      </c>
      <c r="P207" s="92" t="s">
        <v>33</v>
      </c>
      <c r="Q207" s="186" t="s">
        <v>258</v>
      </c>
      <c r="R207" s="92" t="s">
        <v>68</v>
      </c>
      <c r="S207" s="186"/>
      <c r="T207" s="92"/>
      <c r="U207" s="186" t="s">
        <v>2223</v>
      </c>
      <c r="V207" s="92"/>
      <c r="W207" s="17"/>
    </row>
    <row r="208" spans="1:23" ht="48" x14ac:dyDescent="0.2">
      <c r="A208" s="20" t="s">
        <v>5845</v>
      </c>
      <c r="B208" s="15" t="s">
        <v>2158</v>
      </c>
      <c r="C208" s="5" t="s">
        <v>1504</v>
      </c>
      <c r="D208" s="5" t="s">
        <v>1504</v>
      </c>
      <c r="E208" s="281" t="s">
        <v>5732</v>
      </c>
      <c r="F208" s="226" t="s">
        <v>413</v>
      </c>
      <c r="G208" s="185"/>
      <c r="H208" s="226" t="s">
        <v>2367</v>
      </c>
      <c r="I208" s="226" t="s">
        <v>263</v>
      </c>
      <c r="J208" s="87" t="s">
        <v>1128</v>
      </c>
      <c r="K208" s="83" t="s">
        <v>1128</v>
      </c>
      <c r="L208" s="86" t="str">
        <f t="shared" si="6"/>
        <v>x.x</v>
      </c>
      <c r="M208" s="186" t="s">
        <v>32</v>
      </c>
      <c r="N208" s="92"/>
      <c r="O208" s="186" t="s">
        <v>66</v>
      </c>
      <c r="P208" s="92"/>
      <c r="Q208" s="186"/>
      <c r="R208" s="92"/>
      <c r="S208" s="186"/>
      <c r="T208" s="92"/>
      <c r="U208" s="186" t="s">
        <v>1531</v>
      </c>
      <c r="V208" s="92"/>
      <c r="W208" s="17"/>
    </row>
    <row r="209" spans="1:23" ht="64" x14ac:dyDescent="0.2">
      <c r="A209" s="20" t="s">
        <v>5845</v>
      </c>
      <c r="B209" s="15" t="s">
        <v>2158</v>
      </c>
      <c r="C209" s="5" t="s">
        <v>1504</v>
      </c>
      <c r="D209" s="5" t="s">
        <v>1504</v>
      </c>
      <c r="E209" s="281" t="s">
        <v>5732</v>
      </c>
      <c r="F209" s="185" t="s">
        <v>413</v>
      </c>
      <c r="G209" s="185" t="s">
        <v>265</v>
      </c>
      <c r="H209" s="185" t="s">
        <v>2368</v>
      </c>
      <c r="I209" s="185" t="s">
        <v>267</v>
      </c>
      <c r="J209" s="87" t="s">
        <v>423</v>
      </c>
      <c r="K209" s="83" t="s">
        <v>265</v>
      </c>
      <c r="L209" s="86" t="str">
        <f t="shared" si="6"/>
        <v>MESSAGE - (CONSIGNEE) TRADER.Street and number</v>
      </c>
      <c r="M209" s="186"/>
      <c r="N209" s="92"/>
      <c r="O209" s="186" t="s">
        <v>33</v>
      </c>
      <c r="P209" s="92" t="s">
        <v>33</v>
      </c>
      <c r="Q209" s="186" t="s">
        <v>258</v>
      </c>
      <c r="R209" s="92" t="s">
        <v>68</v>
      </c>
      <c r="S209" s="186"/>
      <c r="T209" s="92"/>
      <c r="U209" s="186" t="s">
        <v>259</v>
      </c>
      <c r="V209" s="92"/>
      <c r="W209" s="17"/>
    </row>
    <row r="210" spans="1:23" ht="64" x14ac:dyDescent="0.2">
      <c r="A210" s="20" t="s">
        <v>5845</v>
      </c>
      <c r="B210" s="15" t="s">
        <v>2158</v>
      </c>
      <c r="C210" s="5" t="s">
        <v>1504</v>
      </c>
      <c r="D210" s="5" t="s">
        <v>1504</v>
      </c>
      <c r="E210" s="281" t="s">
        <v>5732</v>
      </c>
      <c r="F210" s="185" t="s">
        <v>413</v>
      </c>
      <c r="G210" s="185" t="s">
        <v>269</v>
      </c>
      <c r="H210" s="185" t="s">
        <v>2369</v>
      </c>
      <c r="I210" s="185" t="s">
        <v>271</v>
      </c>
      <c r="J210" s="87" t="s">
        <v>423</v>
      </c>
      <c r="K210" s="83" t="s">
        <v>272</v>
      </c>
      <c r="L210" s="86" t="str">
        <f t="shared" si="6"/>
        <v>MESSAGE - (CONSIGNEE) TRADER.Postal Code</v>
      </c>
      <c r="M210" s="186"/>
      <c r="N210" s="92"/>
      <c r="O210" s="186" t="s">
        <v>66</v>
      </c>
      <c r="P210" s="92" t="s">
        <v>33</v>
      </c>
      <c r="Q210" s="186" t="s">
        <v>244</v>
      </c>
      <c r="R210" s="92" t="s">
        <v>54</v>
      </c>
      <c r="S210" s="186"/>
      <c r="T210" s="92"/>
      <c r="U210" s="186" t="s">
        <v>273</v>
      </c>
      <c r="V210" s="92"/>
      <c r="W210" s="17"/>
    </row>
    <row r="211" spans="1:23" ht="48" x14ac:dyDescent="0.2">
      <c r="A211" s="20" t="s">
        <v>5845</v>
      </c>
      <c r="B211" s="15" t="s">
        <v>2158</v>
      </c>
      <c r="C211" s="5" t="s">
        <v>1504</v>
      </c>
      <c r="D211" s="5" t="s">
        <v>1504</v>
      </c>
      <c r="E211" s="281" t="s">
        <v>5732</v>
      </c>
      <c r="F211" s="185" t="s">
        <v>413</v>
      </c>
      <c r="G211" s="185" t="s">
        <v>276</v>
      </c>
      <c r="H211" s="185" t="s">
        <v>2371</v>
      </c>
      <c r="I211" s="185" t="s">
        <v>278</v>
      </c>
      <c r="J211" s="87" t="s">
        <v>423</v>
      </c>
      <c r="K211" s="83" t="s">
        <v>276</v>
      </c>
      <c r="L211" s="86" t="str">
        <f t="shared" si="6"/>
        <v>MESSAGE - (CONSIGNEE) TRADER.City</v>
      </c>
      <c r="M211" s="186"/>
      <c r="N211" s="92"/>
      <c r="O211" s="186" t="s">
        <v>33</v>
      </c>
      <c r="P211" s="92" t="s">
        <v>33</v>
      </c>
      <c r="Q211" s="186" t="s">
        <v>68</v>
      </c>
      <c r="R211" s="92" t="s">
        <v>68</v>
      </c>
      <c r="S211" s="186"/>
      <c r="T211" s="92"/>
      <c r="U211" s="186"/>
      <c r="V211" s="92"/>
      <c r="W211" s="17"/>
    </row>
    <row r="212" spans="1:23" ht="64" x14ac:dyDescent="0.2">
      <c r="A212" s="20" t="s">
        <v>5845</v>
      </c>
      <c r="B212" s="15" t="s">
        <v>2158</v>
      </c>
      <c r="C212" s="5" t="s">
        <v>1504</v>
      </c>
      <c r="D212" s="5" t="s">
        <v>1504</v>
      </c>
      <c r="E212" s="281" t="s">
        <v>5732</v>
      </c>
      <c r="F212" s="185" t="s">
        <v>413</v>
      </c>
      <c r="G212" s="185" t="s">
        <v>279</v>
      </c>
      <c r="H212" s="185" t="s">
        <v>2372</v>
      </c>
      <c r="I212" s="185" t="s">
        <v>281</v>
      </c>
      <c r="J212" s="87" t="s">
        <v>423</v>
      </c>
      <c r="K212" s="83" t="s">
        <v>282</v>
      </c>
      <c r="L212" s="86" t="str">
        <f t="shared" si="6"/>
        <v>MESSAGE - (CONSIGNEE) TRADER.Country code</v>
      </c>
      <c r="M212" s="186"/>
      <c r="N212" s="92"/>
      <c r="O212" s="186" t="s">
        <v>33</v>
      </c>
      <c r="P212" s="92" t="s">
        <v>33</v>
      </c>
      <c r="Q212" s="186" t="s">
        <v>94</v>
      </c>
      <c r="R212" s="92" t="s">
        <v>94</v>
      </c>
      <c r="S212" s="186" t="s">
        <v>5856</v>
      </c>
      <c r="T212" s="92" t="s">
        <v>95</v>
      </c>
      <c r="U212" s="186"/>
      <c r="V212" s="92"/>
      <c r="W212" s="17"/>
    </row>
    <row r="213" spans="1:23" ht="64" x14ac:dyDescent="0.2">
      <c r="A213" s="20" t="s">
        <v>5845</v>
      </c>
      <c r="B213" s="15" t="s">
        <v>2158</v>
      </c>
      <c r="C213" s="5" t="s">
        <v>1504</v>
      </c>
      <c r="D213" s="5" t="s">
        <v>1504</v>
      </c>
      <c r="E213" s="281" t="s">
        <v>5726</v>
      </c>
      <c r="F213" s="226" t="s">
        <v>441</v>
      </c>
      <c r="G213" s="185"/>
      <c r="H213" s="226" t="s">
        <v>2373</v>
      </c>
      <c r="I213" s="226" t="s">
        <v>443</v>
      </c>
      <c r="J213" s="87" t="s">
        <v>1128</v>
      </c>
      <c r="K213" s="83" t="s">
        <v>1128</v>
      </c>
      <c r="L213" s="86" t="str">
        <f t="shared" si="6"/>
        <v>x.x</v>
      </c>
      <c r="M213" s="186" t="s">
        <v>444</v>
      </c>
      <c r="N213" s="92"/>
      <c r="O213" s="186" t="s">
        <v>103</v>
      </c>
      <c r="P213" s="92"/>
      <c r="Q213" s="186"/>
      <c r="R213" s="92"/>
      <c r="S213" s="186"/>
      <c r="T213" s="92"/>
      <c r="U213" s="186" t="s">
        <v>983</v>
      </c>
      <c r="V213" s="92"/>
      <c r="W213" s="17"/>
    </row>
    <row r="214" spans="1:23" ht="80" x14ac:dyDescent="0.2">
      <c r="A214" s="20" t="s">
        <v>5845</v>
      </c>
      <c r="B214" s="15" t="s">
        <v>2158</v>
      </c>
      <c r="C214" s="5" t="s">
        <v>1504</v>
      </c>
      <c r="D214" s="5" t="s">
        <v>1504</v>
      </c>
      <c r="E214" s="281" t="s">
        <v>5726</v>
      </c>
      <c r="F214" s="185" t="s">
        <v>441</v>
      </c>
      <c r="G214" s="185" t="s">
        <v>206</v>
      </c>
      <c r="H214" s="185" t="s">
        <v>2375</v>
      </c>
      <c r="I214" s="185" t="s">
        <v>449</v>
      </c>
      <c r="J214" s="87" t="s">
        <v>1128</v>
      </c>
      <c r="K214" s="83" t="s">
        <v>1128</v>
      </c>
      <c r="L214" s="86" t="str">
        <f t="shared" si="6"/>
        <v>x.x</v>
      </c>
      <c r="M214" s="186"/>
      <c r="N214" s="92"/>
      <c r="O214" s="186" t="s">
        <v>33</v>
      </c>
      <c r="P214" s="92"/>
      <c r="Q214" s="186" t="s">
        <v>146</v>
      </c>
      <c r="R214" s="92"/>
      <c r="S214" s="186"/>
      <c r="T214" s="92"/>
      <c r="U214" s="186" t="s">
        <v>209</v>
      </c>
      <c r="V214" s="92"/>
      <c r="W214" s="17"/>
    </row>
    <row r="215" spans="1:23" ht="64" x14ac:dyDescent="0.2">
      <c r="A215" s="20" t="s">
        <v>5845</v>
      </c>
      <c r="B215" s="15" t="s">
        <v>2158</v>
      </c>
      <c r="C215" s="5" t="s">
        <v>1504</v>
      </c>
      <c r="D215" s="5" t="s">
        <v>1504</v>
      </c>
      <c r="E215" s="281" t="s">
        <v>5726</v>
      </c>
      <c r="F215" s="185" t="s">
        <v>441</v>
      </c>
      <c r="G215" s="185" t="s">
        <v>450</v>
      </c>
      <c r="H215" s="185" t="s">
        <v>2376</v>
      </c>
      <c r="I215" s="185" t="s">
        <v>452</v>
      </c>
      <c r="J215" s="87" t="s">
        <v>1128</v>
      </c>
      <c r="K215" s="83" t="s">
        <v>1128</v>
      </c>
      <c r="L215" s="86" t="str">
        <f t="shared" si="6"/>
        <v>x.x</v>
      </c>
      <c r="M215" s="186"/>
      <c r="N215" s="92"/>
      <c r="O215" s="186" t="s">
        <v>33</v>
      </c>
      <c r="P215" s="92"/>
      <c r="Q215" s="186" t="s">
        <v>453</v>
      </c>
      <c r="R215" s="92"/>
      <c r="S215" s="186" t="s">
        <v>454</v>
      </c>
      <c r="T215" s="92"/>
      <c r="U215" s="186"/>
      <c r="V215" s="92"/>
      <c r="W215" s="17"/>
    </row>
    <row r="216" spans="1:23" ht="80" x14ac:dyDescent="0.2">
      <c r="A216" s="20" t="s">
        <v>5845</v>
      </c>
      <c r="B216" s="15" t="s">
        <v>2158</v>
      </c>
      <c r="C216" s="5" t="s">
        <v>1504</v>
      </c>
      <c r="D216" s="5" t="s">
        <v>1504</v>
      </c>
      <c r="E216" s="281" t="s">
        <v>5726</v>
      </c>
      <c r="F216" s="185" t="s">
        <v>441</v>
      </c>
      <c r="G216" s="185" t="s">
        <v>240</v>
      </c>
      <c r="H216" s="185" t="s">
        <v>2378</v>
      </c>
      <c r="I216" s="185" t="s">
        <v>457</v>
      </c>
      <c r="J216" s="87" t="s">
        <v>1128</v>
      </c>
      <c r="K216" s="83" t="s">
        <v>1128</v>
      </c>
      <c r="L216" s="86" t="str">
        <f t="shared" si="6"/>
        <v>x.x</v>
      </c>
      <c r="M216" s="186"/>
      <c r="N216" s="92"/>
      <c r="O216" s="186" t="s">
        <v>33</v>
      </c>
      <c r="P216" s="92"/>
      <c r="Q216" s="186" t="s">
        <v>244</v>
      </c>
      <c r="R216" s="92"/>
      <c r="S216" s="186"/>
      <c r="T216" s="92"/>
      <c r="U216" s="186" t="s">
        <v>5741</v>
      </c>
      <c r="V216" s="92"/>
      <c r="W216" s="17"/>
    </row>
    <row r="217" spans="1:23" ht="48" x14ac:dyDescent="0.2">
      <c r="A217" s="20" t="s">
        <v>5845</v>
      </c>
      <c r="B217" s="15" t="s">
        <v>2158</v>
      </c>
      <c r="C217" s="5" t="s">
        <v>1504</v>
      </c>
      <c r="D217" s="5" t="s">
        <v>1504</v>
      </c>
      <c r="E217" s="281" t="s">
        <v>5726</v>
      </c>
      <c r="F217" s="226" t="s">
        <v>459</v>
      </c>
      <c r="G217" s="185"/>
      <c r="H217" s="226" t="s">
        <v>2379</v>
      </c>
      <c r="I217" s="185" t="s">
        <v>461</v>
      </c>
      <c r="J217" s="87" t="s">
        <v>462</v>
      </c>
      <c r="K217" s="83"/>
      <c r="L217" s="86" t="str">
        <f t="shared" si="6"/>
        <v>MESSAGE - GOODS ITEM - CONTAINERS</v>
      </c>
      <c r="M217" s="186" t="s">
        <v>463</v>
      </c>
      <c r="N217" s="92" t="s">
        <v>444</v>
      </c>
      <c r="O217" s="186" t="s">
        <v>66</v>
      </c>
      <c r="P217" s="92" t="s">
        <v>66</v>
      </c>
      <c r="Q217" s="186"/>
      <c r="R217" s="92"/>
      <c r="S217" s="186"/>
      <c r="T217" s="92"/>
      <c r="U217" s="186" t="s">
        <v>6008</v>
      </c>
      <c r="V217" s="92" t="s">
        <v>465</v>
      </c>
      <c r="W217" s="17"/>
    </row>
    <row r="218" spans="1:23" ht="64" x14ac:dyDescent="0.2">
      <c r="A218" s="20" t="s">
        <v>5845</v>
      </c>
      <c r="B218" s="15" t="s">
        <v>2158</v>
      </c>
      <c r="C218" s="5" t="s">
        <v>1504</v>
      </c>
      <c r="D218" s="5" t="s">
        <v>1504</v>
      </c>
      <c r="E218" s="281" t="s">
        <v>5726</v>
      </c>
      <c r="F218" s="185" t="s">
        <v>459</v>
      </c>
      <c r="G218" s="185" t="s">
        <v>206</v>
      </c>
      <c r="H218" s="185" t="s">
        <v>2381</v>
      </c>
      <c r="I218" s="185" t="s">
        <v>468</v>
      </c>
      <c r="J218" s="87" t="s">
        <v>1128</v>
      </c>
      <c r="K218" s="83" t="s">
        <v>1128</v>
      </c>
      <c r="L218" s="86" t="str">
        <f t="shared" si="6"/>
        <v>x.x</v>
      </c>
      <c r="M218" s="186"/>
      <c r="N218" s="92"/>
      <c r="O218" s="186" t="s">
        <v>33</v>
      </c>
      <c r="P218" s="92"/>
      <c r="Q218" s="186" t="s">
        <v>146</v>
      </c>
      <c r="R218" s="92"/>
      <c r="S218" s="186"/>
      <c r="T218" s="92"/>
      <c r="U218" s="186" t="s">
        <v>209</v>
      </c>
      <c r="V218" s="92"/>
      <c r="W218" s="17"/>
    </row>
    <row r="219" spans="1:23" ht="80" x14ac:dyDescent="0.2">
      <c r="A219" s="20" t="s">
        <v>5845</v>
      </c>
      <c r="B219" s="15" t="s">
        <v>2158</v>
      </c>
      <c r="C219" s="5" t="s">
        <v>1504</v>
      </c>
      <c r="D219" s="5" t="s">
        <v>1504</v>
      </c>
      <c r="E219" s="281" t="s">
        <v>5726</v>
      </c>
      <c r="F219" s="185" t="s">
        <v>459</v>
      </c>
      <c r="G219" s="185" t="s">
        <v>470</v>
      </c>
      <c r="H219" s="185" t="s">
        <v>2382</v>
      </c>
      <c r="I219" s="185" t="s">
        <v>472</v>
      </c>
      <c r="J219" s="87" t="s">
        <v>462</v>
      </c>
      <c r="K219" s="83" t="s">
        <v>473</v>
      </c>
      <c r="L219" s="86" t="str">
        <f t="shared" si="6"/>
        <v>MESSAGE - GOODS ITEM - CONTAINERS.Container number</v>
      </c>
      <c r="M219" s="186"/>
      <c r="N219" s="92"/>
      <c r="O219" s="186" t="s">
        <v>66</v>
      </c>
      <c r="P219" s="92" t="s">
        <v>33</v>
      </c>
      <c r="Q219" s="186" t="s">
        <v>244</v>
      </c>
      <c r="R219" s="92" t="s">
        <v>244</v>
      </c>
      <c r="S219" s="186"/>
      <c r="T219" s="92"/>
      <c r="U219" s="186" t="s">
        <v>475</v>
      </c>
      <c r="V219" s="92"/>
      <c r="W219" s="17"/>
    </row>
    <row r="220" spans="1:23" ht="80" x14ac:dyDescent="0.2">
      <c r="A220" s="20" t="s">
        <v>5845</v>
      </c>
      <c r="B220" s="15" t="s">
        <v>2158</v>
      </c>
      <c r="C220" s="5" t="s">
        <v>1504</v>
      </c>
      <c r="D220" s="5" t="s">
        <v>1504</v>
      </c>
      <c r="E220" s="281" t="s">
        <v>5726</v>
      </c>
      <c r="F220" s="185" t="s">
        <v>459</v>
      </c>
      <c r="G220" s="185" t="s">
        <v>478</v>
      </c>
      <c r="H220" s="185" t="s">
        <v>2384</v>
      </c>
      <c r="I220" s="185" t="s">
        <v>480</v>
      </c>
      <c r="J220" s="87" t="s">
        <v>481</v>
      </c>
      <c r="K220" s="83" t="s">
        <v>482</v>
      </c>
      <c r="L220" s="86" t="str">
        <f t="shared" si="6"/>
        <v>MESSAGE - SEALS INFO.Seals number</v>
      </c>
      <c r="M220" s="186"/>
      <c r="N220" s="92"/>
      <c r="O220" s="186" t="s">
        <v>33</v>
      </c>
      <c r="P220" s="92" t="s">
        <v>33</v>
      </c>
      <c r="Q220" s="186" t="s">
        <v>483</v>
      </c>
      <c r="R220" s="92" t="s">
        <v>483</v>
      </c>
      <c r="S220" s="186"/>
      <c r="T220" s="92"/>
      <c r="U220" s="186" t="s">
        <v>6009</v>
      </c>
      <c r="V220" s="92"/>
      <c r="W220" s="17"/>
    </row>
    <row r="221" spans="1:23" ht="48" x14ac:dyDescent="0.2">
      <c r="A221" s="20" t="s">
        <v>5845</v>
      </c>
      <c r="B221" s="15" t="s">
        <v>2158</v>
      </c>
      <c r="C221" s="5" t="s">
        <v>1504</v>
      </c>
      <c r="D221" s="5" t="s">
        <v>1504</v>
      </c>
      <c r="E221" s="281" t="s">
        <v>5732</v>
      </c>
      <c r="F221" s="226" t="s">
        <v>486</v>
      </c>
      <c r="G221" s="185"/>
      <c r="H221" s="226" t="s">
        <v>2386</v>
      </c>
      <c r="I221" s="226" t="s">
        <v>488</v>
      </c>
      <c r="J221" s="87" t="s">
        <v>489</v>
      </c>
      <c r="K221" s="83"/>
      <c r="L221" s="86" t="str">
        <f t="shared" si="6"/>
        <v>MESSAGE - SEALS INFO - SEALS ID</v>
      </c>
      <c r="M221" s="186" t="s">
        <v>444</v>
      </c>
      <c r="N221" s="92" t="s">
        <v>463</v>
      </c>
      <c r="O221" s="186" t="s">
        <v>66</v>
      </c>
      <c r="P221" s="92" t="s">
        <v>33</v>
      </c>
      <c r="Q221" s="186"/>
      <c r="R221" s="92"/>
      <c r="S221" s="186"/>
      <c r="T221" s="92"/>
      <c r="U221" s="186" t="s">
        <v>5745</v>
      </c>
      <c r="V221" s="92"/>
      <c r="W221" s="17"/>
    </row>
    <row r="222" spans="1:23" ht="64" x14ac:dyDescent="0.2">
      <c r="A222" s="20" t="s">
        <v>5845</v>
      </c>
      <c r="B222" s="15" t="s">
        <v>2158</v>
      </c>
      <c r="C222" s="5" t="s">
        <v>1504</v>
      </c>
      <c r="D222" s="5" t="s">
        <v>1504</v>
      </c>
      <c r="E222" s="281" t="s">
        <v>5732</v>
      </c>
      <c r="F222" s="185" t="s">
        <v>486</v>
      </c>
      <c r="G222" s="185" t="s">
        <v>206</v>
      </c>
      <c r="H222" s="185" t="s">
        <v>2388</v>
      </c>
      <c r="I222" s="185" t="s">
        <v>495</v>
      </c>
      <c r="J222" s="87" t="s">
        <v>1128</v>
      </c>
      <c r="K222" s="83" t="s">
        <v>1128</v>
      </c>
      <c r="L222" s="86" t="str">
        <f t="shared" si="6"/>
        <v>x.x</v>
      </c>
      <c r="M222" s="186"/>
      <c r="N222" s="92"/>
      <c r="O222" s="186" t="s">
        <v>33</v>
      </c>
      <c r="P222" s="92"/>
      <c r="Q222" s="186" t="s">
        <v>146</v>
      </c>
      <c r="R222" s="92"/>
      <c r="S222" s="186"/>
      <c r="T222" s="92"/>
      <c r="U222" s="186" t="s">
        <v>209</v>
      </c>
      <c r="V222" s="92"/>
      <c r="W222" s="17"/>
    </row>
    <row r="223" spans="1:23" ht="64" x14ac:dyDescent="0.2">
      <c r="A223" s="20" t="s">
        <v>5845</v>
      </c>
      <c r="B223" s="15" t="s">
        <v>2158</v>
      </c>
      <c r="C223" s="5" t="s">
        <v>1504</v>
      </c>
      <c r="D223" s="5" t="s">
        <v>1504</v>
      </c>
      <c r="E223" s="281" t="s">
        <v>5732</v>
      </c>
      <c r="F223" s="185" t="s">
        <v>486</v>
      </c>
      <c r="G223" s="185" t="s">
        <v>393</v>
      </c>
      <c r="H223" s="185" t="s">
        <v>2389</v>
      </c>
      <c r="I223" s="185" t="s">
        <v>497</v>
      </c>
      <c r="J223" s="87" t="s">
        <v>489</v>
      </c>
      <c r="K223" s="83" t="s">
        <v>498</v>
      </c>
      <c r="L223" s="86" t="str">
        <f t="shared" si="6"/>
        <v>MESSAGE - SEALS INFO - SEALS ID.Seals identity</v>
      </c>
      <c r="M223" s="186"/>
      <c r="N223" s="92"/>
      <c r="O223" s="186" t="s">
        <v>33</v>
      </c>
      <c r="P223" s="92" t="s">
        <v>33</v>
      </c>
      <c r="Q223" s="186" t="s">
        <v>499</v>
      </c>
      <c r="R223" s="92" t="s">
        <v>499</v>
      </c>
      <c r="S223" s="186"/>
      <c r="T223" s="92"/>
      <c r="U223" s="186" t="s">
        <v>6010</v>
      </c>
      <c r="V223" s="92"/>
      <c r="W223" s="17"/>
    </row>
    <row r="224" spans="1:23" ht="64" x14ac:dyDescent="0.2">
      <c r="A224" s="20" t="s">
        <v>5845</v>
      </c>
      <c r="B224" s="15" t="s">
        <v>2158</v>
      </c>
      <c r="C224" s="5" t="s">
        <v>1504</v>
      </c>
      <c r="D224" s="5" t="s">
        <v>1504</v>
      </c>
      <c r="E224" s="281" t="s">
        <v>5732</v>
      </c>
      <c r="F224" s="226" t="s">
        <v>501</v>
      </c>
      <c r="G224" s="185"/>
      <c r="H224" s="226" t="s">
        <v>2391</v>
      </c>
      <c r="I224" s="226" t="s">
        <v>503</v>
      </c>
      <c r="J224" s="87" t="s">
        <v>1128</v>
      </c>
      <c r="K224" s="83" t="s">
        <v>1128</v>
      </c>
      <c r="L224" s="86" t="str">
        <f t="shared" si="6"/>
        <v>x.x</v>
      </c>
      <c r="M224" s="186" t="s">
        <v>463</v>
      </c>
      <c r="N224" s="92"/>
      <c r="O224" s="186" t="s">
        <v>66</v>
      </c>
      <c r="P224" s="92"/>
      <c r="Q224" s="186"/>
      <c r="R224" s="92"/>
      <c r="S224" s="186"/>
      <c r="T224" s="92"/>
      <c r="U224" s="186" t="s">
        <v>504</v>
      </c>
      <c r="V224" s="92"/>
      <c r="W224" s="17"/>
    </row>
    <row r="225" spans="1:23" ht="96" x14ac:dyDescent="0.2">
      <c r="A225" s="20" t="s">
        <v>5845</v>
      </c>
      <c r="B225" s="15" t="s">
        <v>2158</v>
      </c>
      <c r="C225" s="5" t="s">
        <v>1504</v>
      </c>
      <c r="D225" s="5" t="s">
        <v>1504</v>
      </c>
      <c r="E225" s="281" t="s">
        <v>5732</v>
      </c>
      <c r="F225" s="185" t="s">
        <v>501</v>
      </c>
      <c r="G225" s="185" t="s">
        <v>206</v>
      </c>
      <c r="H225" s="185" t="s">
        <v>2394</v>
      </c>
      <c r="I225" s="185" t="s">
        <v>508</v>
      </c>
      <c r="J225" s="87" t="s">
        <v>1128</v>
      </c>
      <c r="K225" s="83" t="s">
        <v>1128</v>
      </c>
      <c r="L225" s="86" t="str">
        <f t="shared" si="6"/>
        <v>x.x</v>
      </c>
      <c r="M225" s="186"/>
      <c r="N225" s="92"/>
      <c r="O225" s="186" t="s">
        <v>33</v>
      </c>
      <c r="P225" s="92"/>
      <c r="Q225" s="186" t="s">
        <v>146</v>
      </c>
      <c r="R225" s="92"/>
      <c r="S225" s="186"/>
      <c r="T225" s="92"/>
      <c r="U225" s="186" t="s">
        <v>209</v>
      </c>
      <c r="V225" s="92"/>
      <c r="W225" s="17"/>
    </row>
    <row r="226" spans="1:23" ht="112" x14ac:dyDescent="0.2">
      <c r="A226" s="20" t="s">
        <v>5845</v>
      </c>
      <c r="B226" s="15" t="s">
        <v>2158</v>
      </c>
      <c r="C226" s="5" t="s">
        <v>1504</v>
      </c>
      <c r="D226" s="5" t="s">
        <v>1504</v>
      </c>
      <c r="E226" s="281" t="s">
        <v>5732</v>
      </c>
      <c r="F226" s="185" t="s">
        <v>501</v>
      </c>
      <c r="G226" s="185" t="s">
        <v>5731</v>
      </c>
      <c r="H226" s="185" t="s">
        <v>6011</v>
      </c>
      <c r="I226" s="185" t="s">
        <v>5746</v>
      </c>
      <c r="J226" s="87" t="s">
        <v>821</v>
      </c>
      <c r="K226" s="83" t="s">
        <v>325</v>
      </c>
      <c r="L226" s="86" t="str">
        <f t="shared" si="6"/>
        <v>MESSAGE - GOODS ITEM.Item number</v>
      </c>
      <c r="M226" s="186"/>
      <c r="N226" s="92"/>
      <c r="O226" s="186" t="s">
        <v>33</v>
      </c>
      <c r="P226" s="92"/>
      <c r="Q226" s="186" t="s">
        <v>146</v>
      </c>
      <c r="R226" s="92"/>
      <c r="S226" s="186"/>
      <c r="T226" s="92"/>
      <c r="U226" s="186" t="s">
        <v>5747</v>
      </c>
      <c r="V226" s="92"/>
      <c r="W226" s="17"/>
    </row>
    <row r="227" spans="1:23" ht="48" x14ac:dyDescent="0.2">
      <c r="A227" s="20" t="s">
        <v>5845</v>
      </c>
      <c r="B227" s="15" t="s">
        <v>2158</v>
      </c>
      <c r="C227" s="5" t="s">
        <v>1504</v>
      </c>
      <c r="D227" s="5" t="s">
        <v>1504</v>
      </c>
      <c r="E227" s="281" t="s">
        <v>5726</v>
      </c>
      <c r="F227" s="226" t="s">
        <v>1642</v>
      </c>
      <c r="G227" s="185"/>
      <c r="H227" s="226" t="s">
        <v>2398</v>
      </c>
      <c r="I227" s="226" t="s">
        <v>1644</v>
      </c>
      <c r="J227" s="87" t="s">
        <v>1128</v>
      </c>
      <c r="K227" s="83" t="s">
        <v>1128</v>
      </c>
      <c r="L227" s="86" t="str">
        <f t="shared" si="6"/>
        <v>x.x</v>
      </c>
      <c r="M227" s="186" t="s">
        <v>32</v>
      </c>
      <c r="N227" s="92"/>
      <c r="O227" s="186" t="s">
        <v>66</v>
      </c>
      <c r="P227" s="92"/>
      <c r="Q227" s="186"/>
      <c r="R227" s="92"/>
      <c r="S227" s="186"/>
      <c r="T227" s="92"/>
      <c r="U227" s="186" t="s">
        <v>6012</v>
      </c>
      <c r="V227" s="92"/>
      <c r="W227" s="17"/>
    </row>
    <row r="228" spans="1:23" ht="160" x14ac:dyDescent="0.2">
      <c r="A228" s="20" t="s">
        <v>5845</v>
      </c>
      <c r="B228" s="15" t="s">
        <v>2158</v>
      </c>
      <c r="C228" s="5" t="s">
        <v>1504</v>
      </c>
      <c r="D228" s="5" t="s">
        <v>1504</v>
      </c>
      <c r="E228" s="281" t="s">
        <v>5726</v>
      </c>
      <c r="F228" s="185" t="s">
        <v>1642</v>
      </c>
      <c r="G228" s="185" t="s">
        <v>1646</v>
      </c>
      <c r="H228" s="185" t="s">
        <v>2401</v>
      </c>
      <c r="I228" s="185" t="s">
        <v>1648</v>
      </c>
      <c r="J228" s="87" t="s">
        <v>31</v>
      </c>
      <c r="K228" s="83" t="s">
        <v>6013</v>
      </c>
      <c r="L228" s="86" t="str">
        <f t="shared" si="6"/>
        <v>MESSAGE - HEADER.Authorised location of goods, code or Agreed location of goods, code or Customs sub place or
Agreed location of goods</v>
      </c>
      <c r="M228" s="186"/>
      <c r="N228" s="92"/>
      <c r="O228" s="186" t="s">
        <v>33</v>
      </c>
      <c r="P228" s="92" t="s">
        <v>66</v>
      </c>
      <c r="Q228" s="186" t="s">
        <v>134</v>
      </c>
      <c r="R228" s="92" t="s">
        <v>244</v>
      </c>
      <c r="S228" s="186" t="s">
        <v>1650</v>
      </c>
      <c r="T228" s="92"/>
      <c r="U228" s="186"/>
      <c r="V228" s="92" t="s">
        <v>2403</v>
      </c>
      <c r="W228" s="17"/>
    </row>
    <row r="229" spans="1:23" ht="64" x14ac:dyDescent="0.2">
      <c r="A229" s="20" t="s">
        <v>5845</v>
      </c>
      <c r="B229" s="15" t="s">
        <v>2158</v>
      </c>
      <c r="C229" s="5" t="s">
        <v>1504</v>
      </c>
      <c r="D229" s="5" t="s">
        <v>1504</v>
      </c>
      <c r="E229" s="281" t="s">
        <v>5726</v>
      </c>
      <c r="F229" s="185" t="s">
        <v>1642</v>
      </c>
      <c r="G229" s="185" t="s">
        <v>1315</v>
      </c>
      <c r="H229" s="185" t="s">
        <v>2404</v>
      </c>
      <c r="I229" s="185" t="s">
        <v>1653</v>
      </c>
      <c r="J229" s="87" t="s">
        <v>1128</v>
      </c>
      <c r="K229" s="83" t="s">
        <v>1128</v>
      </c>
      <c r="L229" s="86" t="str">
        <f t="shared" si="6"/>
        <v>x.x</v>
      </c>
      <c r="M229" s="186"/>
      <c r="N229" s="92"/>
      <c r="O229" s="186" t="s">
        <v>33</v>
      </c>
      <c r="P229" s="92"/>
      <c r="Q229" s="186" t="s">
        <v>134</v>
      </c>
      <c r="R229" s="92"/>
      <c r="S229" s="186" t="s">
        <v>1654</v>
      </c>
      <c r="T229" s="92"/>
      <c r="U229" s="186" t="s">
        <v>5709</v>
      </c>
      <c r="V229" s="92"/>
      <c r="W229" s="17"/>
    </row>
    <row r="230" spans="1:23" ht="64" x14ac:dyDescent="0.2">
      <c r="A230" s="20" t="s">
        <v>5845</v>
      </c>
      <c r="B230" s="15" t="s">
        <v>2158</v>
      </c>
      <c r="C230" s="5" t="s">
        <v>1504</v>
      </c>
      <c r="D230" s="5" t="s">
        <v>1504</v>
      </c>
      <c r="E230" s="281" t="s">
        <v>5726</v>
      </c>
      <c r="F230" s="185" t="s">
        <v>1642</v>
      </c>
      <c r="G230" s="185" t="s">
        <v>1655</v>
      </c>
      <c r="H230" s="185" t="s">
        <v>2405</v>
      </c>
      <c r="I230" s="185" t="s">
        <v>1657</v>
      </c>
      <c r="J230" s="85" t="s">
        <v>6014</v>
      </c>
      <c r="K230" s="86" t="s">
        <v>6015</v>
      </c>
      <c r="L230" s="86" t="str">
        <f t="shared" si="6"/>
        <v>MESSAGE - HEADER..Agreed location of goods</v>
      </c>
      <c r="M230" s="186"/>
      <c r="N230" s="92"/>
      <c r="O230" s="186" t="s">
        <v>66</v>
      </c>
      <c r="P230" s="92"/>
      <c r="Q230" s="186" t="s">
        <v>68</v>
      </c>
      <c r="R230" s="92"/>
      <c r="S230" s="186"/>
      <c r="T230" s="92"/>
      <c r="U230" s="186" t="s">
        <v>1665</v>
      </c>
      <c r="V230" s="92"/>
      <c r="W230" s="17"/>
    </row>
    <row r="231" spans="1:23" ht="64" x14ac:dyDescent="0.2">
      <c r="A231" s="20" t="s">
        <v>5845</v>
      </c>
      <c r="B231" s="15" t="s">
        <v>2158</v>
      </c>
      <c r="C231" s="5" t="s">
        <v>1504</v>
      </c>
      <c r="D231" s="5" t="s">
        <v>1504</v>
      </c>
      <c r="E231" s="281" t="s">
        <v>5726</v>
      </c>
      <c r="F231" s="185" t="s">
        <v>1642</v>
      </c>
      <c r="G231" s="185" t="s">
        <v>1659</v>
      </c>
      <c r="H231" s="185" t="s">
        <v>2409</v>
      </c>
      <c r="I231" s="185" t="s">
        <v>1661</v>
      </c>
      <c r="J231" s="87" t="s">
        <v>1128</v>
      </c>
      <c r="K231" s="83" t="s">
        <v>1128</v>
      </c>
      <c r="L231" s="86" t="str">
        <f t="shared" si="6"/>
        <v>x.x</v>
      </c>
      <c r="M231" s="186"/>
      <c r="N231" s="92"/>
      <c r="O231" s="186" t="s">
        <v>66</v>
      </c>
      <c r="P231" s="92"/>
      <c r="Q231" s="186" t="s">
        <v>680</v>
      </c>
      <c r="R231" s="92"/>
      <c r="S231" s="186"/>
      <c r="T231" s="92"/>
      <c r="U231" s="186" t="s">
        <v>1662</v>
      </c>
      <c r="V231" s="92"/>
      <c r="W231" s="17"/>
    </row>
    <row r="232" spans="1:23" ht="64" x14ac:dyDescent="0.2">
      <c r="A232" s="20" t="s">
        <v>5845</v>
      </c>
      <c r="B232" s="15" t="s">
        <v>2158</v>
      </c>
      <c r="C232" s="5" t="s">
        <v>1504</v>
      </c>
      <c r="D232" s="5" t="s">
        <v>1504</v>
      </c>
      <c r="E232" s="281" t="s">
        <v>5726</v>
      </c>
      <c r="F232" s="185" t="s">
        <v>1642</v>
      </c>
      <c r="G232" s="185" t="s">
        <v>601</v>
      </c>
      <c r="H232" s="185" t="s">
        <v>2411</v>
      </c>
      <c r="I232" s="185" t="s">
        <v>1664</v>
      </c>
      <c r="J232" s="87" t="s">
        <v>1128</v>
      </c>
      <c r="K232" s="83" t="s">
        <v>1128</v>
      </c>
      <c r="L232" s="86" t="str">
        <f t="shared" si="6"/>
        <v>x.x</v>
      </c>
      <c r="M232" s="186"/>
      <c r="N232" s="92"/>
      <c r="O232" s="186" t="s">
        <v>66</v>
      </c>
      <c r="P232" s="92"/>
      <c r="Q232" s="186" t="s">
        <v>244</v>
      </c>
      <c r="R232" s="92"/>
      <c r="S232" s="186" t="s">
        <v>5761</v>
      </c>
      <c r="T232" s="92"/>
      <c r="U232" s="186" t="s">
        <v>1665</v>
      </c>
      <c r="V232" s="92"/>
      <c r="W232" s="17"/>
    </row>
    <row r="233" spans="1:23" ht="64" x14ac:dyDescent="0.2">
      <c r="A233" s="20" t="s">
        <v>5845</v>
      </c>
      <c r="B233" s="15" t="s">
        <v>2158</v>
      </c>
      <c r="C233" s="5" t="s">
        <v>1504</v>
      </c>
      <c r="D233" s="5" t="s">
        <v>1504</v>
      </c>
      <c r="E233" s="281" t="s">
        <v>5732</v>
      </c>
      <c r="F233" s="226" t="s">
        <v>1667</v>
      </c>
      <c r="G233" s="185"/>
      <c r="H233" s="226" t="s">
        <v>2413</v>
      </c>
      <c r="I233" s="226" t="s">
        <v>1669</v>
      </c>
      <c r="J233" s="87" t="s">
        <v>1128</v>
      </c>
      <c r="K233" s="83" t="s">
        <v>1128</v>
      </c>
      <c r="L233" s="86" t="str">
        <f t="shared" si="6"/>
        <v>x.x</v>
      </c>
      <c r="M233" s="186" t="s">
        <v>32</v>
      </c>
      <c r="N233" s="92"/>
      <c r="O233" s="186" t="s">
        <v>66</v>
      </c>
      <c r="P233" s="92"/>
      <c r="Q233" s="186"/>
      <c r="R233" s="92"/>
      <c r="S233" s="186"/>
      <c r="T233" s="92"/>
      <c r="U233" s="186" t="s">
        <v>1665</v>
      </c>
      <c r="V233" s="92"/>
      <c r="W233" s="17"/>
    </row>
    <row r="234" spans="1:23" ht="80" x14ac:dyDescent="0.2">
      <c r="A234" s="20" t="s">
        <v>5845</v>
      </c>
      <c r="B234" s="15" t="s">
        <v>2158</v>
      </c>
      <c r="C234" s="5" t="s">
        <v>1504</v>
      </c>
      <c r="D234" s="5" t="s">
        <v>1504</v>
      </c>
      <c r="E234" s="281" t="s">
        <v>5732</v>
      </c>
      <c r="F234" s="185" t="s">
        <v>1667</v>
      </c>
      <c r="G234" s="185" t="s">
        <v>180</v>
      </c>
      <c r="H234" s="185" t="s">
        <v>2415</v>
      </c>
      <c r="I234" s="185" t="s">
        <v>1671</v>
      </c>
      <c r="J234" s="87" t="s">
        <v>1128</v>
      </c>
      <c r="K234" s="83" t="s">
        <v>1128</v>
      </c>
      <c r="L234" s="86" t="str">
        <f t="shared" si="6"/>
        <v>x.x</v>
      </c>
      <c r="M234" s="186"/>
      <c r="N234" s="92"/>
      <c r="O234" s="186" t="s">
        <v>33</v>
      </c>
      <c r="P234" s="92"/>
      <c r="Q234" s="186" t="s">
        <v>183</v>
      </c>
      <c r="R234" s="92"/>
      <c r="S234" s="186" t="s">
        <v>1520</v>
      </c>
      <c r="T234" s="92"/>
      <c r="U234" s="186"/>
      <c r="V234" s="92"/>
      <c r="W234" s="17"/>
    </row>
    <row r="235" spans="1:23" ht="48" x14ac:dyDescent="0.2">
      <c r="A235" s="20" t="s">
        <v>5845</v>
      </c>
      <c r="B235" s="15" t="s">
        <v>2158</v>
      </c>
      <c r="C235" s="5" t="s">
        <v>1504</v>
      </c>
      <c r="D235" s="5" t="s">
        <v>1504</v>
      </c>
      <c r="E235" s="281" t="s">
        <v>5732</v>
      </c>
      <c r="F235" s="226" t="s">
        <v>5880</v>
      </c>
      <c r="G235" s="185"/>
      <c r="H235" s="226" t="s">
        <v>6016</v>
      </c>
      <c r="I235" s="226" t="s">
        <v>5835</v>
      </c>
      <c r="J235" s="87" t="s">
        <v>1128</v>
      </c>
      <c r="K235" s="83" t="s">
        <v>1128</v>
      </c>
      <c r="L235" s="86" t="str">
        <f t="shared" si="6"/>
        <v>x.x</v>
      </c>
      <c r="M235" s="186" t="s">
        <v>32</v>
      </c>
      <c r="N235" s="92"/>
      <c r="O235" s="186" t="s">
        <v>66</v>
      </c>
      <c r="P235" s="92"/>
      <c r="Q235" s="186"/>
      <c r="R235" s="92"/>
      <c r="S235" s="186"/>
      <c r="T235" s="92"/>
      <c r="U235" s="186" t="s">
        <v>1665</v>
      </c>
      <c r="V235" s="92"/>
      <c r="W235" s="17"/>
    </row>
    <row r="236" spans="1:23" ht="64" x14ac:dyDescent="0.2">
      <c r="A236" s="20" t="s">
        <v>5845</v>
      </c>
      <c r="B236" s="15" t="s">
        <v>2158</v>
      </c>
      <c r="C236" s="5" t="s">
        <v>1504</v>
      </c>
      <c r="D236" s="5" t="s">
        <v>1504</v>
      </c>
      <c r="E236" s="281" t="s">
        <v>5732</v>
      </c>
      <c r="F236" s="185" t="s">
        <v>5880</v>
      </c>
      <c r="G236" s="185" t="s">
        <v>1329</v>
      </c>
      <c r="H236" s="185" t="s">
        <v>6017</v>
      </c>
      <c r="I236" s="185" t="s">
        <v>5836</v>
      </c>
      <c r="J236" s="87" t="s">
        <v>1128</v>
      </c>
      <c r="K236" s="83" t="s">
        <v>1128</v>
      </c>
      <c r="L236" s="86" t="str">
        <f t="shared" si="6"/>
        <v>x.x</v>
      </c>
      <c r="M236" s="186"/>
      <c r="N236" s="92"/>
      <c r="O236" s="186" t="s">
        <v>33</v>
      </c>
      <c r="P236" s="92"/>
      <c r="Q236" s="186" t="s">
        <v>244</v>
      </c>
      <c r="R236" s="92"/>
      <c r="S236" s="186"/>
      <c r="T236" s="92"/>
      <c r="U236" s="186" t="s">
        <v>1332</v>
      </c>
      <c r="V236" s="92"/>
      <c r="W236" s="17"/>
    </row>
    <row r="237" spans="1:23" ht="64" x14ac:dyDescent="0.2">
      <c r="A237" s="20" t="s">
        <v>5845</v>
      </c>
      <c r="B237" s="15" t="s">
        <v>2158</v>
      </c>
      <c r="C237" s="5" t="s">
        <v>1504</v>
      </c>
      <c r="D237" s="5" t="s">
        <v>1504</v>
      </c>
      <c r="E237" s="281" t="s">
        <v>5732</v>
      </c>
      <c r="F237" s="185" t="s">
        <v>5880</v>
      </c>
      <c r="G237" s="185" t="s">
        <v>1333</v>
      </c>
      <c r="H237" s="185" t="s">
        <v>6018</v>
      </c>
      <c r="I237" s="185" t="s">
        <v>5837</v>
      </c>
      <c r="J237" s="87" t="s">
        <v>1128</v>
      </c>
      <c r="K237" s="83" t="s">
        <v>1128</v>
      </c>
      <c r="L237" s="86" t="str">
        <f t="shared" si="6"/>
        <v>x.x</v>
      </c>
      <c r="M237" s="186"/>
      <c r="N237" s="92"/>
      <c r="O237" s="186" t="s">
        <v>33</v>
      </c>
      <c r="P237" s="92"/>
      <c r="Q237" s="186" t="s">
        <v>244</v>
      </c>
      <c r="R237" s="92"/>
      <c r="S237" s="186"/>
      <c r="T237" s="92"/>
      <c r="U237" s="186" t="s">
        <v>1332</v>
      </c>
      <c r="V237" s="92"/>
      <c r="W237" s="17"/>
    </row>
    <row r="238" spans="1:23" ht="64" x14ac:dyDescent="0.2">
      <c r="A238" s="20" t="s">
        <v>5845</v>
      </c>
      <c r="B238" s="15" t="s">
        <v>2158</v>
      </c>
      <c r="C238" s="5" t="s">
        <v>1504</v>
      </c>
      <c r="D238" s="5" t="s">
        <v>1504</v>
      </c>
      <c r="E238" s="281" t="s">
        <v>5732</v>
      </c>
      <c r="F238" s="226" t="s">
        <v>1677</v>
      </c>
      <c r="G238" s="185"/>
      <c r="H238" s="226" t="s">
        <v>2420</v>
      </c>
      <c r="I238" s="226" t="s">
        <v>1679</v>
      </c>
      <c r="J238" s="87" t="s">
        <v>1128</v>
      </c>
      <c r="K238" s="83" t="s">
        <v>1128</v>
      </c>
      <c r="L238" s="86" t="str">
        <f t="shared" si="6"/>
        <v>x.x</v>
      </c>
      <c r="M238" s="186" t="s">
        <v>32</v>
      </c>
      <c r="N238" s="92"/>
      <c r="O238" s="186" t="s">
        <v>66</v>
      </c>
      <c r="P238" s="92"/>
      <c r="Q238" s="186"/>
      <c r="R238" s="92"/>
      <c r="S238" s="186"/>
      <c r="T238" s="92"/>
      <c r="U238" s="186" t="s">
        <v>1665</v>
      </c>
      <c r="V238" s="92"/>
      <c r="W238" s="17"/>
    </row>
    <row r="239" spans="1:23" ht="80" x14ac:dyDescent="0.2">
      <c r="A239" s="20" t="s">
        <v>5845</v>
      </c>
      <c r="B239" s="15" t="s">
        <v>2158</v>
      </c>
      <c r="C239" s="5" t="s">
        <v>1504</v>
      </c>
      <c r="D239" s="5" t="s">
        <v>1504</v>
      </c>
      <c r="E239" s="281" t="s">
        <v>5732</v>
      </c>
      <c r="F239" s="185" t="s">
        <v>1677</v>
      </c>
      <c r="G239" s="185" t="s">
        <v>240</v>
      </c>
      <c r="H239" s="185" t="s">
        <v>2422</v>
      </c>
      <c r="I239" s="185" t="s">
        <v>1681</v>
      </c>
      <c r="J239" s="87" t="s">
        <v>1128</v>
      </c>
      <c r="K239" s="83" t="s">
        <v>1128</v>
      </c>
      <c r="L239" s="86" t="str">
        <f t="shared" si="6"/>
        <v>x.x</v>
      </c>
      <c r="M239" s="186"/>
      <c r="N239" s="92"/>
      <c r="O239" s="186" t="s">
        <v>33</v>
      </c>
      <c r="P239" s="92"/>
      <c r="Q239" s="186" t="s">
        <v>244</v>
      </c>
      <c r="R239" s="92"/>
      <c r="S239" s="186"/>
      <c r="T239" s="92"/>
      <c r="U239" s="186" t="s">
        <v>5630</v>
      </c>
      <c r="V239" s="92"/>
      <c r="W239" s="17"/>
    </row>
    <row r="240" spans="1:23" ht="48" x14ac:dyDescent="0.2">
      <c r="A240" s="20" t="s">
        <v>5845</v>
      </c>
      <c r="B240" s="15" t="s">
        <v>2158</v>
      </c>
      <c r="C240" s="5" t="s">
        <v>1504</v>
      </c>
      <c r="D240" s="5" t="s">
        <v>1504</v>
      </c>
      <c r="E240" s="281" t="s">
        <v>5732</v>
      </c>
      <c r="F240" s="226" t="s">
        <v>413</v>
      </c>
      <c r="G240" s="185"/>
      <c r="H240" s="226" t="s">
        <v>2423</v>
      </c>
      <c r="I240" s="226" t="s">
        <v>263</v>
      </c>
      <c r="J240" s="87" t="s">
        <v>1128</v>
      </c>
      <c r="K240" s="83" t="s">
        <v>1128</v>
      </c>
      <c r="L240" s="86" t="str">
        <f t="shared" si="6"/>
        <v>x.x</v>
      </c>
      <c r="M240" s="186" t="s">
        <v>32</v>
      </c>
      <c r="N240" s="92"/>
      <c r="O240" s="186" t="s">
        <v>66</v>
      </c>
      <c r="P240" s="92"/>
      <c r="Q240" s="186"/>
      <c r="R240" s="92"/>
      <c r="S240" s="186"/>
      <c r="T240" s="92"/>
      <c r="U240" s="186" t="s">
        <v>1665</v>
      </c>
      <c r="V240" s="92"/>
      <c r="W240" s="17"/>
    </row>
    <row r="241" spans="1:23" ht="64" x14ac:dyDescent="0.2">
      <c r="A241" s="20" t="s">
        <v>5845</v>
      </c>
      <c r="B241" s="15" t="s">
        <v>2158</v>
      </c>
      <c r="C241" s="5" t="s">
        <v>1504</v>
      </c>
      <c r="D241" s="5" t="s">
        <v>1504</v>
      </c>
      <c r="E241" s="281" t="s">
        <v>5732</v>
      </c>
      <c r="F241" s="185" t="s">
        <v>413</v>
      </c>
      <c r="G241" s="185" t="s">
        <v>265</v>
      </c>
      <c r="H241" s="185" t="s">
        <v>2424</v>
      </c>
      <c r="I241" s="185" t="s">
        <v>267</v>
      </c>
      <c r="J241" s="87" t="s">
        <v>1128</v>
      </c>
      <c r="K241" s="83" t="s">
        <v>1128</v>
      </c>
      <c r="L241" s="86" t="str">
        <f t="shared" si="6"/>
        <v>x.x</v>
      </c>
      <c r="M241" s="186"/>
      <c r="N241" s="92"/>
      <c r="O241" s="186" t="s">
        <v>33</v>
      </c>
      <c r="P241" s="92"/>
      <c r="Q241" s="186" t="s">
        <v>258</v>
      </c>
      <c r="R241" s="92"/>
      <c r="S241" s="186"/>
      <c r="T241" s="92"/>
      <c r="U241" s="186" t="s">
        <v>259</v>
      </c>
      <c r="V241" s="92"/>
      <c r="W241" s="17"/>
    </row>
    <row r="242" spans="1:23" ht="64" x14ac:dyDescent="0.2">
      <c r="A242" s="20" t="s">
        <v>5845</v>
      </c>
      <c r="B242" s="15" t="s">
        <v>2158</v>
      </c>
      <c r="C242" s="5" t="s">
        <v>1504</v>
      </c>
      <c r="D242" s="5" t="s">
        <v>1504</v>
      </c>
      <c r="E242" s="281" t="s">
        <v>5732</v>
      </c>
      <c r="F242" s="185" t="s">
        <v>413</v>
      </c>
      <c r="G242" s="185" t="s">
        <v>269</v>
      </c>
      <c r="H242" s="185" t="s">
        <v>2425</v>
      </c>
      <c r="I242" s="185" t="s">
        <v>271</v>
      </c>
      <c r="J242" s="87" t="s">
        <v>1128</v>
      </c>
      <c r="K242" s="83" t="s">
        <v>1128</v>
      </c>
      <c r="L242" s="86" t="str">
        <f t="shared" si="6"/>
        <v>x.x</v>
      </c>
      <c r="M242" s="186"/>
      <c r="N242" s="92"/>
      <c r="O242" s="186" t="s">
        <v>66</v>
      </c>
      <c r="P242" s="92"/>
      <c r="Q242" s="186" t="s">
        <v>244</v>
      </c>
      <c r="R242" s="92"/>
      <c r="S242" s="186"/>
      <c r="T242" s="92"/>
      <c r="U242" s="186" t="s">
        <v>273</v>
      </c>
      <c r="V242" s="92"/>
      <c r="W242" s="17"/>
    </row>
    <row r="243" spans="1:23" ht="64" x14ac:dyDescent="0.2">
      <c r="A243" s="20" t="s">
        <v>5845</v>
      </c>
      <c r="B243" s="15" t="s">
        <v>2158</v>
      </c>
      <c r="C243" s="5" t="s">
        <v>1504</v>
      </c>
      <c r="D243" s="5" t="s">
        <v>1504</v>
      </c>
      <c r="E243" s="281" t="s">
        <v>5732</v>
      </c>
      <c r="F243" s="185" t="s">
        <v>413</v>
      </c>
      <c r="G243" s="185" t="s">
        <v>276</v>
      </c>
      <c r="H243" s="185" t="s">
        <v>2427</v>
      </c>
      <c r="I243" s="185" t="s">
        <v>278</v>
      </c>
      <c r="J243" s="87" t="s">
        <v>1128</v>
      </c>
      <c r="K243" s="83" t="s">
        <v>1128</v>
      </c>
      <c r="L243" s="86" t="str">
        <f t="shared" si="6"/>
        <v>x.x</v>
      </c>
      <c r="M243" s="186"/>
      <c r="N243" s="92"/>
      <c r="O243" s="186" t="s">
        <v>33</v>
      </c>
      <c r="P243" s="92"/>
      <c r="Q243" s="186" t="s">
        <v>68</v>
      </c>
      <c r="R243" s="92"/>
      <c r="S243" s="186"/>
      <c r="T243" s="92"/>
      <c r="U243" s="186"/>
      <c r="V243" s="92"/>
      <c r="W243" s="17"/>
    </row>
    <row r="244" spans="1:23" ht="64" x14ac:dyDescent="0.2">
      <c r="A244" s="20" t="s">
        <v>5845</v>
      </c>
      <c r="B244" s="15" t="s">
        <v>2158</v>
      </c>
      <c r="C244" s="5" t="s">
        <v>1504</v>
      </c>
      <c r="D244" s="5" t="s">
        <v>1504</v>
      </c>
      <c r="E244" s="281" t="s">
        <v>5732</v>
      </c>
      <c r="F244" s="185" t="s">
        <v>413</v>
      </c>
      <c r="G244" s="185" t="s">
        <v>279</v>
      </c>
      <c r="H244" s="185" t="s">
        <v>2428</v>
      </c>
      <c r="I244" s="185" t="s">
        <v>281</v>
      </c>
      <c r="J244" s="87" t="s">
        <v>1128</v>
      </c>
      <c r="K244" s="83" t="s">
        <v>1128</v>
      </c>
      <c r="L244" s="86" t="str">
        <f t="shared" si="6"/>
        <v>x.x</v>
      </c>
      <c r="M244" s="186"/>
      <c r="N244" s="92"/>
      <c r="O244" s="186" t="s">
        <v>33</v>
      </c>
      <c r="P244" s="92"/>
      <c r="Q244" s="186" t="s">
        <v>94</v>
      </c>
      <c r="R244" s="92"/>
      <c r="S244" s="186" t="s">
        <v>1311</v>
      </c>
      <c r="T244" s="92"/>
      <c r="U244" s="186"/>
      <c r="V244" s="92"/>
      <c r="W244" s="17"/>
    </row>
    <row r="245" spans="1:23" ht="64" x14ac:dyDescent="0.2">
      <c r="A245" s="20" t="s">
        <v>5845</v>
      </c>
      <c r="B245" s="15" t="s">
        <v>2158</v>
      </c>
      <c r="C245" s="5" t="s">
        <v>1504</v>
      </c>
      <c r="D245" s="5" t="s">
        <v>1504</v>
      </c>
      <c r="E245" s="281" t="s">
        <v>5732</v>
      </c>
      <c r="F245" s="226" t="s">
        <v>5884</v>
      </c>
      <c r="G245" s="185"/>
      <c r="H245" s="226" t="s">
        <v>6019</v>
      </c>
      <c r="I245" s="226" t="s">
        <v>5886</v>
      </c>
      <c r="J245" s="85" t="s">
        <v>1128</v>
      </c>
      <c r="K245" s="86" t="s">
        <v>1128</v>
      </c>
      <c r="L245" s="86" t="str">
        <f t="shared" si="6"/>
        <v>x.x</v>
      </c>
      <c r="M245" s="186" t="s">
        <v>32</v>
      </c>
      <c r="N245" s="92"/>
      <c r="O245" s="186" t="s">
        <v>66</v>
      </c>
      <c r="P245" s="92"/>
      <c r="Q245" s="186"/>
      <c r="R245" s="92"/>
      <c r="S245" s="186"/>
      <c r="T245" s="92"/>
      <c r="U245" s="186" t="s">
        <v>1665</v>
      </c>
      <c r="V245" s="92"/>
      <c r="W245" s="17"/>
    </row>
    <row r="246" spans="1:23" ht="80" x14ac:dyDescent="0.2">
      <c r="A246" s="20" t="s">
        <v>5845</v>
      </c>
      <c r="B246" s="15" t="s">
        <v>2158</v>
      </c>
      <c r="C246" s="5" t="s">
        <v>1504</v>
      </c>
      <c r="D246" s="5" t="s">
        <v>1504</v>
      </c>
      <c r="E246" s="281" t="s">
        <v>5732</v>
      </c>
      <c r="F246" s="185" t="s">
        <v>5884</v>
      </c>
      <c r="G246" s="185" t="s">
        <v>5887</v>
      </c>
      <c r="H246" s="185" t="s">
        <v>6020</v>
      </c>
      <c r="I246" s="185" t="s">
        <v>5889</v>
      </c>
      <c r="J246" s="85" t="s">
        <v>1128</v>
      </c>
      <c r="K246" s="86" t="s">
        <v>1128</v>
      </c>
      <c r="L246" s="86" t="str">
        <f t="shared" si="6"/>
        <v>x.x</v>
      </c>
      <c r="M246" s="186"/>
      <c r="N246" s="92"/>
      <c r="O246" s="186" t="s">
        <v>66</v>
      </c>
      <c r="P246" s="92"/>
      <c r="Q246" s="186" t="s">
        <v>244</v>
      </c>
      <c r="R246" s="92"/>
      <c r="S246" s="186"/>
      <c r="T246" s="92"/>
      <c r="U246" s="186" t="s">
        <v>5890</v>
      </c>
      <c r="V246" s="92"/>
      <c r="W246" s="17"/>
    </row>
    <row r="247" spans="1:23" ht="64" x14ac:dyDescent="0.2">
      <c r="A247" s="20" t="s">
        <v>5845</v>
      </c>
      <c r="B247" s="15" t="s">
        <v>2158</v>
      </c>
      <c r="C247" s="5" t="s">
        <v>1504</v>
      </c>
      <c r="D247" s="5" t="s">
        <v>1504</v>
      </c>
      <c r="E247" s="281" t="s">
        <v>5732</v>
      </c>
      <c r="F247" s="185" t="s">
        <v>5884</v>
      </c>
      <c r="G247" s="185" t="s">
        <v>269</v>
      </c>
      <c r="H247" s="185" t="s">
        <v>6021</v>
      </c>
      <c r="I247" s="185" t="s">
        <v>5892</v>
      </c>
      <c r="J247" s="85" t="s">
        <v>1128</v>
      </c>
      <c r="K247" s="86" t="s">
        <v>1128</v>
      </c>
      <c r="L247" s="86" t="str">
        <f t="shared" si="6"/>
        <v>x.x</v>
      </c>
      <c r="M247" s="186"/>
      <c r="N247" s="92"/>
      <c r="O247" s="186" t="s">
        <v>33</v>
      </c>
      <c r="P247" s="92"/>
      <c r="Q247" s="186" t="s">
        <v>244</v>
      </c>
      <c r="R247" s="92"/>
      <c r="S247" s="186"/>
      <c r="T247" s="92"/>
      <c r="U247" s="186"/>
      <c r="V247" s="92"/>
      <c r="W247" s="17"/>
    </row>
    <row r="248" spans="1:23" ht="64" x14ac:dyDescent="0.2">
      <c r="A248" s="20" t="s">
        <v>5845</v>
      </c>
      <c r="B248" s="15" t="s">
        <v>2158</v>
      </c>
      <c r="C248" s="5" t="s">
        <v>1504</v>
      </c>
      <c r="D248" s="5" t="s">
        <v>1504</v>
      </c>
      <c r="E248" s="281" t="s">
        <v>5732</v>
      </c>
      <c r="F248" s="185" t="s">
        <v>5884</v>
      </c>
      <c r="G248" s="185" t="s">
        <v>279</v>
      </c>
      <c r="H248" s="185" t="s">
        <v>6022</v>
      </c>
      <c r="I248" s="185" t="s">
        <v>5894</v>
      </c>
      <c r="J248" s="85" t="s">
        <v>1128</v>
      </c>
      <c r="K248" s="86" t="s">
        <v>1128</v>
      </c>
      <c r="L248" s="86" t="str">
        <f t="shared" si="6"/>
        <v>x.x</v>
      </c>
      <c r="M248" s="186"/>
      <c r="N248" s="92"/>
      <c r="O248" s="186" t="s">
        <v>33</v>
      </c>
      <c r="P248" s="92"/>
      <c r="Q248" s="186" t="s">
        <v>94</v>
      </c>
      <c r="R248" s="92"/>
      <c r="S248" s="186" t="s">
        <v>5895</v>
      </c>
      <c r="T248" s="92"/>
      <c r="U248" s="186"/>
      <c r="V248" s="92"/>
      <c r="W248" s="17"/>
    </row>
    <row r="249" spans="1:23" ht="64" x14ac:dyDescent="0.2">
      <c r="A249" s="20" t="s">
        <v>5845</v>
      </c>
      <c r="B249" s="15" t="s">
        <v>2158</v>
      </c>
      <c r="C249" s="5" t="s">
        <v>1504</v>
      </c>
      <c r="D249" s="5" t="s">
        <v>1504</v>
      </c>
      <c r="E249" s="281" t="s">
        <v>5732</v>
      </c>
      <c r="F249" s="226" t="s">
        <v>5896</v>
      </c>
      <c r="G249" s="185"/>
      <c r="H249" s="226" t="s">
        <v>6023</v>
      </c>
      <c r="I249" s="226" t="s">
        <v>5898</v>
      </c>
      <c r="J249" s="85" t="s">
        <v>1128</v>
      </c>
      <c r="K249" s="86" t="s">
        <v>1128</v>
      </c>
      <c r="L249" s="86" t="str">
        <f t="shared" si="6"/>
        <v>x.x</v>
      </c>
      <c r="M249" s="186" t="s">
        <v>32</v>
      </c>
      <c r="N249" s="92"/>
      <c r="O249" s="186" t="s">
        <v>66</v>
      </c>
      <c r="P249" s="92"/>
      <c r="Q249" s="186"/>
      <c r="R249" s="92"/>
      <c r="S249" s="186"/>
      <c r="T249" s="92"/>
      <c r="U249" s="186" t="s">
        <v>5899</v>
      </c>
      <c r="V249" s="92"/>
      <c r="W249" s="17"/>
    </row>
    <row r="250" spans="1:23" ht="64" x14ac:dyDescent="0.2">
      <c r="A250" s="20" t="s">
        <v>5845</v>
      </c>
      <c r="B250" s="15" t="s">
        <v>2158</v>
      </c>
      <c r="C250" s="5" t="s">
        <v>1504</v>
      </c>
      <c r="D250" s="5" t="s">
        <v>1504</v>
      </c>
      <c r="E250" s="281" t="s">
        <v>5732</v>
      </c>
      <c r="F250" s="185" t="s">
        <v>5896</v>
      </c>
      <c r="G250" s="185" t="s">
        <v>255</v>
      </c>
      <c r="H250" s="185" t="s">
        <v>6024</v>
      </c>
      <c r="I250" s="185" t="s">
        <v>5901</v>
      </c>
      <c r="J250" s="85" t="s">
        <v>1128</v>
      </c>
      <c r="K250" s="86" t="s">
        <v>1128</v>
      </c>
      <c r="L250" s="86" t="str">
        <f t="shared" si="6"/>
        <v>x.x</v>
      </c>
      <c r="M250" s="186"/>
      <c r="N250" s="92"/>
      <c r="O250" s="186" t="s">
        <v>33</v>
      </c>
      <c r="P250" s="92"/>
      <c r="Q250" s="186" t="s">
        <v>258</v>
      </c>
      <c r="R250" s="92"/>
      <c r="S250" s="186"/>
      <c r="T250" s="92"/>
      <c r="U250" s="186"/>
      <c r="V250" s="92"/>
      <c r="W250" s="17"/>
    </row>
    <row r="251" spans="1:23" ht="80" x14ac:dyDescent="0.2">
      <c r="A251" s="20" t="s">
        <v>5845</v>
      </c>
      <c r="B251" s="15" t="s">
        <v>2158</v>
      </c>
      <c r="C251" s="5" t="s">
        <v>1504</v>
      </c>
      <c r="D251" s="5" t="s">
        <v>1504</v>
      </c>
      <c r="E251" s="281" t="s">
        <v>5732</v>
      </c>
      <c r="F251" s="185" t="s">
        <v>5896</v>
      </c>
      <c r="G251" s="185" t="s">
        <v>5902</v>
      </c>
      <c r="H251" s="185" t="s">
        <v>6025</v>
      </c>
      <c r="I251" s="185" t="s">
        <v>5904</v>
      </c>
      <c r="J251" s="85" t="s">
        <v>1128</v>
      </c>
      <c r="K251" s="86" t="s">
        <v>1128</v>
      </c>
      <c r="L251" s="86" t="str">
        <f t="shared" si="6"/>
        <v>x.x</v>
      </c>
      <c r="M251" s="186"/>
      <c r="N251" s="92"/>
      <c r="O251" s="186" t="s">
        <v>33</v>
      </c>
      <c r="P251" s="92"/>
      <c r="Q251" s="186" t="s">
        <v>68</v>
      </c>
      <c r="R251" s="92"/>
      <c r="S251" s="186"/>
      <c r="T251" s="92"/>
      <c r="U251" s="186"/>
      <c r="V251" s="92"/>
      <c r="W251" s="17"/>
    </row>
    <row r="252" spans="1:23" ht="80" x14ac:dyDescent="0.2">
      <c r="A252" s="20" t="s">
        <v>5845</v>
      </c>
      <c r="B252" s="15" t="s">
        <v>2158</v>
      </c>
      <c r="C252" s="5" t="s">
        <v>1504</v>
      </c>
      <c r="D252" s="5" t="s">
        <v>1504</v>
      </c>
      <c r="E252" s="281" t="s">
        <v>5732</v>
      </c>
      <c r="F252" s="185" t="s">
        <v>5896</v>
      </c>
      <c r="G252" s="185" t="s">
        <v>5905</v>
      </c>
      <c r="H252" s="185" t="s">
        <v>6026</v>
      </c>
      <c r="I252" s="185" t="s">
        <v>5907</v>
      </c>
      <c r="J252" s="85" t="s">
        <v>1128</v>
      </c>
      <c r="K252" s="86" t="s">
        <v>1128</v>
      </c>
      <c r="L252" s="86" t="str">
        <f t="shared" si="6"/>
        <v>x.x</v>
      </c>
      <c r="M252" s="186"/>
      <c r="N252" s="92"/>
      <c r="O252" s="186" t="s">
        <v>103</v>
      </c>
      <c r="P252" s="92"/>
      <c r="Q252" s="186" t="s">
        <v>5908</v>
      </c>
      <c r="R252" s="92"/>
      <c r="S252" s="186"/>
      <c r="T252" s="92"/>
      <c r="U252" s="186" t="s">
        <v>81</v>
      </c>
      <c r="V252" s="92"/>
      <c r="W252" s="17"/>
    </row>
    <row r="253" spans="1:23" ht="96" x14ac:dyDescent="0.2">
      <c r="A253" s="20" t="s">
        <v>5845</v>
      </c>
      <c r="B253" s="15" t="s">
        <v>2158</v>
      </c>
      <c r="C253" s="5" t="s">
        <v>1504</v>
      </c>
      <c r="D253" s="5" t="s">
        <v>1504</v>
      </c>
      <c r="E253" s="281" t="s">
        <v>5726</v>
      </c>
      <c r="F253" s="226" t="s">
        <v>515</v>
      </c>
      <c r="G253" s="185"/>
      <c r="H253" s="226" t="s">
        <v>2429</v>
      </c>
      <c r="I253" s="226" t="s">
        <v>517</v>
      </c>
      <c r="J253" s="87" t="s">
        <v>1128</v>
      </c>
      <c r="K253" s="83" t="s">
        <v>1128</v>
      </c>
      <c r="L253" s="86" t="str">
        <f t="shared" si="6"/>
        <v>x.x</v>
      </c>
      <c r="M253" s="186" t="s">
        <v>316</v>
      </c>
      <c r="N253" s="92"/>
      <c r="O253" s="186" t="s">
        <v>66</v>
      </c>
      <c r="P253" s="92"/>
      <c r="Q253" s="186"/>
      <c r="R253" s="92"/>
      <c r="S253" s="186"/>
      <c r="T253" s="92"/>
      <c r="U253" s="186" t="s">
        <v>6027</v>
      </c>
      <c r="V253" s="92"/>
      <c r="W253" s="17"/>
    </row>
    <row r="254" spans="1:23" ht="80" x14ac:dyDescent="0.2">
      <c r="A254" s="20" t="s">
        <v>5845</v>
      </c>
      <c r="B254" s="15" t="s">
        <v>2158</v>
      </c>
      <c r="C254" s="5" t="s">
        <v>1504</v>
      </c>
      <c r="D254" s="5" t="s">
        <v>1504</v>
      </c>
      <c r="E254" s="281" t="s">
        <v>5726</v>
      </c>
      <c r="F254" s="185" t="s">
        <v>515</v>
      </c>
      <c r="G254" s="185" t="s">
        <v>206</v>
      </c>
      <c r="H254" s="185" t="s">
        <v>2430</v>
      </c>
      <c r="I254" s="185" t="s">
        <v>522</v>
      </c>
      <c r="J254" s="87" t="s">
        <v>1128</v>
      </c>
      <c r="K254" s="83" t="s">
        <v>1128</v>
      </c>
      <c r="L254" s="86" t="str">
        <f t="shared" ref="L254:L321" si="7">IF(ISTEXT(K254),CONCATENATE(J254,".", K254),J254)</f>
        <v>x.x</v>
      </c>
      <c r="M254" s="186"/>
      <c r="N254" s="92"/>
      <c r="O254" s="186" t="s">
        <v>33</v>
      </c>
      <c r="P254" s="92"/>
      <c r="Q254" s="186" t="s">
        <v>146</v>
      </c>
      <c r="R254" s="92"/>
      <c r="S254" s="186"/>
      <c r="T254" s="92"/>
      <c r="U254" s="186" t="s">
        <v>209</v>
      </c>
      <c r="V254" s="92"/>
      <c r="W254" s="17"/>
    </row>
    <row r="255" spans="1:23" ht="112" x14ac:dyDescent="0.2">
      <c r="A255" s="20" t="s">
        <v>5845</v>
      </c>
      <c r="B255" s="15" t="s">
        <v>2158</v>
      </c>
      <c r="C255" s="5" t="s">
        <v>1504</v>
      </c>
      <c r="D255" s="5" t="s">
        <v>1504</v>
      </c>
      <c r="E255" s="281" t="s">
        <v>5726</v>
      </c>
      <c r="F255" s="185" t="s">
        <v>515</v>
      </c>
      <c r="G255" s="185" t="s">
        <v>523</v>
      </c>
      <c r="H255" s="185" t="s">
        <v>2431</v>
      </c>
      <c r="I255" s="185" t="s">
        <v>525</v>
      </c>
      <c r="J255" s="87" t="s">
        <v>1128</v>
      </c>
      <c r="K255" s="83" t="s">
        <v>1128</v>
      </c>
      <c r="L255" s="86" t="str">
        <f t="shared" si="7"/>
        <v>x.x</v>
      </c>
      <c r="M255" s="186"/>
      <c r="N255" s="92"/>
      <c r="O255" s="186" t="s">
        <v>103</v>
      </c>
      <c r="P255" s="92"/>
      <c r="Q255" s="186" t="s">
        <v>526</v>
      </c>
      <c r="R255" s="92"/>
      <c r="S255" s="186" t="s">
        <v>527</v>
      </c>
      <c r="T255" s="92"/>
      <c r="U255" s="186" t="s">
        <v>6028</v>
      </c>
      <c r="V255" s="92"/>
      <c r="W255" s="17"/>
    </row>
    <row r="256" spans="1:23" ht="96" x14ac:dyDescent="0.2">
      <c r="A256" s="20" t="s">
        <v>5845</v>
      </c>
      <c r="B256" s="15" t="s">
        <v>2158</v>
      </c>
      <c r="C256" s="5" t="s">
        <v>1504</v>
      </c>
      <c r="D256" s="5" t="s">
        <v>1504</v>
      </c>
      <c r="E256" s="281" t="s">
        <v>5726</v>
      </c>
      <c r="F256" s="185" t="s">
        <v>515</v>
      </c>
      <c r="G256" s="185" t="s">
        <v>240</v>
      </c>
      <c r="H256" s="185" t="s">
        <v>2432</v>
      </c>
      <c r="I256" s="185" t="s">
        <v>532</v>
      </c>
      <c r="J256" s="87" t="s">
        <v>31</v>
      </c>
      <c r="K256" s="83" t="s">
        <v>533</v>
      </c>
      <c r="L256" s="86" t="str">
        <f t="shared" si="7"/>
        <v>MESSAGE - HEADER.Identity of means of transport at departure (exp/trans)</v>
      </c>
      <c r="M256" s="186"/>
      <c r="N256" s="92"/>
      <c r="O256" s="186" t="s">
        <v>103</v>
      </c>
      <c r="P256" s="92" t="s">
        <v>66</v>
      </c>
      <c r="Q256" s="186" t="s">
        <v>68</v>
      </c>
      <c r="R256" s="92" t="s">
        <v>534</v>
      </c>
      <c r="S256" s="186"/>
      <c r="T256" s="92"/>
      <c r="U256" s="186" t="s">
        <v>6029</v>
      </c>
      <c r="V256" s="92" t="s">
        <v>6030</v>
      </c>
      <c r="W256" s="17"/>
    </row>
    <row r="257" spans="1:23" ht="80" x14ac:dyDescent="0.2">
      <c r="A257" s="20" t="s">
        <v>5845</v>
      </c>
      <c r="B257" s="15" t="s">
        <v>2158</v>
      </c>
      <c r="C257" s="5" t="s">
        <v>1504</v>
      </c>
      <c r="D257" s="5" t="s">
        <v>1504</v>
      </c>
      <c r="E257" s="281" t="s">
        <v>5726</v>
      </c>
      <c r="F257" s="185" t="s">
        <v>515</v>
      </c>
      <c r="G257" s="185" t="s">
        <v>539</v>
      </c>
      <c r="H257" s="185" t="s">
        <v>2434</v>
      </c>
      <c r="I257" s="185" t="s">
        <v>541</v>
      </c>
      <c r="J257" s="87" t="s">
        <v>31</v>
      </c>
      <c r="K257" s="83" t="s">
        <v>542</v>
      </c>
      <c r="L257" s="86" t="str">
        <f t="shared" si="7"/>
        <v>MESSAGE - HEADER.Nationality of means of transport at departure</v>
      </c>
      <c r="M257" s="186"/>
      <c r="N257" s="92"/>
      <c r="O257" s="186" t="s">
        <v>103</v>
      </c>
      <c r="P257" s="92" t="s">
        <v>66</v>
      </c>
      <c r="Q257" s="186" t="s">
        <v>94</v>
      </c>
      <c r="R257" s="92" t="s">
        <v>94</v>
      </c>
      <c r="S257" s="186" t="s">
        <v>5748</v>
      </c>
      <c r="T257" s="92" t="s">
        <v>95</v>
      </c>
      <c r="U257" s="186" t="s">
        <v>6031</v>
      </c>
      <c r="V257" s="92" t="s">
        <v>6032</v>
      </c>
      <c r="W257" s="17"/>
    </row>
    <row r="258" spans="1:23" ht="64" x14ac:dyDescent="0.2">
      <c r="A258" s="20" t="s">
        <v>5845</v>
      </c>
      <c r="B258" s="15" t="s">
        <v>2158</v>
      </c>
      <c r="C258" s="5" t="s">
        <v>1504</v>
      </c>
      <c r="D258" s="5" t="s">
        <v>1504</v>
      </c>
      <c r="E258" s="281" t="s">
        <v>5726</v>
      </c>
      <c r="F258" s="226" t="s">
        <v>5750</v>
      </c>
      <c r="G258" s="185"/>
      <c r="H258" s="226" t="s">
        <v>6033</v>
      </c>
      <c r="I258" s="226" t="s">
        <v>5751</v>
      </c>
      <c r="J258" s="87" t="s">
        <v>550</v>
      </c>
      <c r="K258" s="83"/>
      <c r="L258" s="86" t="str">
        <f t="shared" si="7"/>
        <v>MESSAGE - ITINERARY</v>
      </c>
      <c r="M258" s="186" t="s">
        <v>444</v>
      </c>
      <c r="N258" s="92" t="s">
        <v>444</v>
      </c>
      <c r="O258" s="186" t="s">
        <v>66</v>
      </c>
      <c r="P258" s="92" t="s">
        <v>66</v>
      </c>
      <c r="Q258" s="186"/>
      <c r="R258" s="92"/>
      <c r="S258" s="186"/>
      <c r="T258" s="92"/>
      <c r="U258" s="186" t="s">
        <v>5752</v>
      </c>
      <c r="V258" s="92" t="s">
        <v>552</v>
      </c>
      <c r="W258" s="17"/>
    </row>
    <row r="259" spans="1:23" ht="80" x14ac:dyDescent="0.2">
      <c r="A259" s="20" t="s">
        <v>5845</v>
      </c>
      <c r="B259" s="15" t="s">
        <v>2158</v>
      </c>
      <c r="C259" s="5" t="s">
        <v>1504</v>
      </c>
      <c r="D259" s="5" t="s">
        <v>1504</v>
      </c>
      <c r="E259" s="281" t="s">
        <v>5726</v>
      </c>
      <c r="F259" s="185" t="s">
        <v>5750</v>
      </c>
      <c r="G259" s="185" t="s">
        <v>206</v>
      </c>
      <c r="H259" s="185" t="s">
        <v>6034</v>
      </c>
      <c r="I259" s="185" t="s">
        <v>5753</v>
      </c>
      <c r="J259" s="87" t="s">
        <v>1128</v>
      </c>
      <c r="K259" s="83" t="s">
        <v>1128</v>
      </c>
      <c r="L259" s="86" t="str">
        <f t="shared" si="7"/>
        <v>x.x</v>
      </c>
      <c r="M259" s="186"/>
      <c r="N259" s="92"/>
      <c r="O259" s="186" t="s">
        <v>33</v>
      </c>
      <c r="P259" s="92"/>
      <c r="Q259" s="186" t="s">
        <v>146</v>
      </c>
      <c r="R259" s="92"/>
      <c r="S259" s="186"/>
      <c r="T259" s="92"/>
      <c r="U259" s="186" t="s">
        <v>209</v>
      </c>
      <c r="V259" s="92"/>
      <c r="W259" s="17"/>
    </row>
    <row r="260" spans="1:23" ht="80" x14ac:dyDescent="0.2">
      <c r="A260" s="20" t="s">
        <v>5845</v>
      </c>
      <c r="B260" s="15" t="s">
        <v>2158</v>
      </c>
      <c r="C260" s="5" t="s">
        <v>1504</v>
      </c>
      <c r="D260" s="5" t="s">
        <v>1504</v>
      </c>
      <c r="E260" s="281" t="s">
        <v>5726</v>
      </c>
      <c r="F260" s="185" t="s">
        <v>5750</v>
      </c>
      <c r="G260" s="185" t="s">
        <v>279</v>
      </c>
      <c r="H260" s="185" t="s">
        <v>6035</v>
      </c>
      <c r="I260" s="185" t="s">
        <v>5754</v>
      </c>
      <c r="J260" s="87" t="s">
        <v>550</v>
      </c>
      <c r="K260" s="83" t="s">
        <v>559</v>
      </c>
      <c r="L260" s="86" t="str">
        <f t="shared" si="7"/>
        <v>MESSAGE - ITINERARY.Country of routing code</v>
      </c>
      <c r="M260" s="186"/>
      <c r="N260" s="92"/>
      <c r="O260" s="186" t="s">
        <v>33</v>
      </c>
      <c r="P260" s="92" t="s">
        <v>33</v>
      </c>
      <c r="Q260" s="186" t="s">
        <v>94</v>
      </c>
      <c r="R260" s="92" t="s">
        <v>94</v>
      </c>
      <c r="S260" s="186" t="s">
        <v>95</v>
      </c>
      <c r="T260" s="92" t="s">
        <v>95</v>
      </c>
      <c r="U260" s="186"/>
      <c r="V260" s="92"/>
      <c r="W260" s="17"/>
    </row>
    <row r="261" spans="1:23" ht="80" x14ac:dyDescent="0.2">
      <c r="A261" s="20" t="s">
        <v>5845</v>
      </c>
      <c r="B261" s="15" t="s">
        <v>2158</v>
      </c>
      <c r="C261" s="5" t="s">
        <v>1504</v>
      </c>
      <c r="D261" s="5" t="s">
        <v>1504</v>
      </c>
      <c r="E261" s="281" t="s">
        <v>5726</v>
      </c>
      <c r="F261" s="226" t="s">
        <v>562</v>
      </c>
      <c r="G261" s="185"/>
      <c r="H261" s="226" t="s">
        <v>2439</v>
      </c>
      <c r="I261" s="226" t="s">
        <v>564</v>
      </c>
      <c r="J261" s="87" t="s">
        <v>1128</v>
      </c>
      <c r="K261" s="83" t="s">
        <v>1128</v>
      </c>
      <c r="L261" s="86" t="str">
        <f t="shared" si="7"/>
        <v>x.x</v>
      </c>
      <c r="M261" s="186" t="s">
        <v>201</v>
      </c>
      <c r="N261" s="92"/>
      <c r="O261" s="186" t="s">
        <v>66</v>
      </c>
      <c r="P261" s="92"/>
      <c r="Q261" s="186"/>
      <c r="R261" s="92"/>
      <c r="S261" s="186"/>
      <c r="T261" s="92"/>
      <c r="U261" s="186" t="s">
        <v>6036</v>
      </c>
      <c r="V261" s="92"/>
      <c r="W261" s="17"/>
    </row>
    <row r="262" spans="1:23" ht="80" x14ac:dyDescent="0.2">
      <c r="A262" s="20" t="s">
        <v>5845</v>
      </c>
      <c r="B262" s="15" t="s">
        <v>2158</v>
      </c>
      <c r="C262" s="5" t="s">
        <v>1504</v>
      </c>
      <c r="D262" s="5" t="s">
        <v>1504</v>
      </c>
      <c r="E262" s="281" t="s">
        <v>5726</v>
      </c>
      <c r="F262" s="185" t="s">
        <v>562</v>
      </c>
      <c r="G262" s="185" t="s">
        <v>206</v>
      </c>
      <c r="H262" s="185" t="s">
        <v>6037</v>
      </c>
      <c r="I262" s="185" t="s">
        <v>5755</v>
      </c>
      <c r="J262" s="87" t="s">
        <v>1128</v>
      </c>
      <c r="K262" s="83" t="s">
        <v>1128</v>
      </c>
      <c r="L262" s="86" t="str">
        <f t="shared" si="7"/>
        <v>x.x</v>
      </c>
      <c r="M262" s="186"/>
      <c r="N262" s="91"/>
      <c r="O262" s="186" t="s">
        <v>33</v>
      </c>
      <c r="P262" s="91"/>
      <c r="Q262" s="186" t="s">
        <v>146</v>
      </c>
      <c r="R262" s="91"/>
      <c r="S262" s="186"/>
      <c r="T262" s="91"/>
      <c r="U262" s="186" t="s">
        <v>209</v>
      </c>
      <c r="V262" s="91"/>
      <c r="W262" s="17"/>
    </row>
    <row r="263" spans="1:23" ht="128" x14ac:dyDescent="0.2">
      <c r="A263" s="20" t="s">
        <v>5845</v>
      </c>
      <c r="B263" s="15" t="s">
        <v>2158</v>
      </c>
      <c r="C263" s="5" t="s">
        <v>1504</v>
      </c>
      <c r="D263" s="5" t="s">
        <v>1504</v>
      </c>
      <c r="E263" s="281" t="s">
        <v>5726</v>
      </c>
      <c r="F263" s="185" t="s">
        <v>562</v>
      </c>
      <c r="G263" s="185" t="s">
        <v>5756</v>
      </c>
      <c r="H263" s="185" t="s">
        <v>6038</v>
      </c>
      <c r="I263" s="185" t="s">
        <v>5757</v>
      </c>
      <c r="J263" s="87" t="s">
        <v>1128</v>
      </c>
      <c r="K263" s="83" t="s">
        <v>1128</v>
      </c>
      <c r="L263" s="86" t="str">
        <f t="shared" si="7"/>
        <v>x.x</v>
      </c>
      <c r="M263" s="186"/>
      <c r="N263" s="91"/>
      <c r="O263" s="186" t="s">
        <v>103</v>
      </c>
      <c r="P263" s="91"/>
      <c r="Q263" s="186" t="s">
        <v>183</v>
      </c>
      <c r="R263" s="91"/>
      <c r="S263" s="186" t="s">
        <v>184</v>
      </c>
      <c r="T263" s="91"/>
      <c r="U263" s="186" t="s">
        <v>6039</v>
      </c>
      <c r="V263" s="91"/>
      <c r="W263" s="17"/>
    </row>
    <row r="264" spans="1:23" ht="80" x14ac:dyDescent="0.2">
      <c r="A264" s="20" t="s">
        <v>5845</v>
      </c>
      <c r="B264" s="15" t="s">
        <v>2158</v>
      </c>
      <c r="C264" s="5" t="s">
        <v>1504</v>
      </c>
      <c r="D264" s="5" t="s">
        <v>1504</v>
      </c>
      <c r="E264" s="281" t="s">
        <v>5726</v>
      </c>
      <c r="F264" s="185" t="s">
        <v>562</v>
      </c>
      <c r="G264" s="185" t="s">
        <v>523</v>
      </c>
      <c r="H264" s="185" t="s">
        <v>2442</v>
      </c>
      <c r="I264" s="185" t="s">
        <v>568</v>
      </c>
      <c r="J264" s="87" t="s">
        <v>1128</v>
      </c>
      <c r="K264" s="83" t="s">
        <v>1128</v>
      </c>
      <c r="L264" s="86" t="str">
        <f t="shared" si="7"/>
        <v>x.x</v>
      </c>
      <c r="M264" s="186"/>
      <c r="N264" s="92"/>
      <c r="O264" s="186" t="s">
        <v>103</v>
      </c>
      <c r="P264" s="92"/>
      <c r="Q264" s="186" t="s">
        <v>526</v>
      </c>
      <c r="R264" s="92"/>
      <c r="S264" s="186" t="s">
        <v>5758</v>
      </c>
      <c r="T264" s="92"/>
      <c r="U264" s="186" t="s">
        <v>6040</v>
      </c>
      <c r="V264" s="92"/>
      <c r="W264" s="17"/>
    </row>
    <row r="265" spans="1:23" ht="96" x14ac:dyDescent="0.2">
      <c r="A265" s="20" t="s">
        <v>5845</v>
      </c>
      <c r="B265" s="15" t="s">
        <v>2158</v>
      </c>
      <c r="C265" s="5" t="s">
        <v>1504</v>
      </c>
      <c r="D265" s="5" t="s">
        <v>1504</v>
      </c>
      <c r="E265" s="281" t="s">
        <v>5726</v>
      </c>
      <c r="F265" s="185" t="s">
        <v>562</v>
      </c>
      <c r="G265" s="185" t="s">
        <v>240</v>
      </c>
      <c r="H265" s="185" t="s">
        <v>2443</v>
      </c>
      <c r="I265" s="185" t="s">
        <v>573</v>
      </c>
      <c r="J265" s="87" t="s">
        <v>31</v>
      </c>
      <c r="K265" s="83" t="s">
        <v>574</v>
      </c>
      <c r="L265" s="86" t="str">
        <f t="shared" si="7"/>
        <v>MESSAGE - HEADER.Identity of means of transport crossing border</v>
      </c>
      <c r="M265" s="186"/>
      <c r="N265" s="92"/>
      <c r="O265" s="186" t="s">
        <v>103</v>
      </c>
      <c r="P265" s="92" t="s">
        <v>66</v>
      </c>
      <c r="Q265" s="186" t="s">
        <v>68</v>
      </c>
      <c r="R265" s="92" t="s">
        <v>534</v>
      </c>
      <c r="S265" s="186"/>
      <c r="T265" s="92"/>
      <c r="U265" s="186" t="s">
        <v>5759</v>
      </c>
      <c r="V265" s="92" t="s">
        <v>576</v>
      </c>
      <c r="W265" s="17"/>
    </row>
    <row r="266" spans="1:23" ht="80" x14ac:dyDescent="0.2">
      <c r="A266" s="20" t="s">
        <v>5845</v>
      </c>
      <c r="B266" s="15" t="s">
        <v>2158</v>
      </c>
      <c r="C266" s="5" t="s">
        <v>1504</v>
      </c>
      <c r="D266" s="5" t="s">
        <v>1504</v>
      </c>
      <c r="E266" s="281" t="s">
        <v>5726</v>
      </c>
      <c r="F266" s="185" t="s">
        <v>562</v>
      </c>
      <c r="G266" s="185" t="s">
        <v>539</v>
      </c>
      <c r="H266" s="185" t="s">
        <v>2444</v>
      </c>
      <c r="I266" s="185" t="s">
        <v>582</v>
      </c>
      <c r="J266" s="87" t="s">
        <v>31</v>
      </c>
      <c r="K266" s="83" t="s">
        <v>583</v>
      </c>
      <c r="L266" s="86" t="str">
        <f t="shared" si="7"/>
        <v>MESSAGE - HEADER.Nationality of means of transport crossing border</v>
      </c>
      <c r="M266" s="186"/>
      <c r="N266" s="92"/>
      <c r="O266" s="186" t="s">
        <v>103</v>
      </c>
      <c r="P266" s="92" t="s">
        <v>66</v>
      </c>
      <c r="Q266" s="186" t="s">
        <v>94</v>
      </c>
      <c r="R266" s="92" t="s">
        <v>94</v>
      </c>
      <c r="S266" s="186" t="s">
        <v>5748</v>
      </c>
      <c r="T266" s="92" t="s">
        <v>95</v>
      </c>
      <c r="U266" s="186" t="s">
        <v>5760</v>
      </c>
      <c r="V266" s="92" t="s">
        <v>2445</v>
      </c>
      <c r="W266" s="17"/>
    </row>
    <row r="267" spans="1:23" ht="112" x14ac:dyDescent="0.2">
      <c r="A267" s="20" t="s">
        <v>5845</v>
      </c>
      <c r="B267" s="15" t="s">
        <v>2158</v>
      </c>
      <c r="C267" s="5" t="s">
        <v>1504</v>
      </c>
      <c r="D267" s="5" t="s">
        <v>1504</v>
      </c>
      <c r="E267" s="281" t="s">
        <v>5726</v>
      </c>
      <c r="F267" s="185" t="s">
        <v>562</v>
      </c>
      <c r="G267" s="185" t="s">
        <v>589</v>
      </c>
      <c r="H267" s="185" t="s">
        <v>2447</v>
      </c>
      <c r="I267" s="185" t="s">
        <v>591</v>
      </c>
      <c r="J267" s="87" t="s">
        <v>31</v>
      </c>
      <c r="K267" s="83" t="s">
        <v>589</v>
      </c>
      <c r="L267" s="86" t="str">
        <f t="shared" si="7"/>
        <v>MESSAGE - HEADER.Conveyance reference number</v>
      </c>
      <c r="M267" s="186"/>
      <c r="N267" s="92"/>
      <c r="O267" s="186" t="s">
        <v>66</v>
      </c>
      <c r="P267" s="92" t="s">
        <v>66</v>
      </c>
      <c r="Q267" s="186" t="s">
        <v>244</v>
      </c>
      <c r="R267" s="92" t="s">
        <v>68</v>
      </c>
      <c r="S267" s="186"/>
      <c r="T267" s="92"/>
      <c r="U267" s="186" t="s">
        <v>592</v>
      </c>
      <c r="V267" s="92" t="s">
        <v>593</v>
      </c>
      <c r="W267" s="17"/>
    </row>
    <row r="268" spans="1:23" ht="48" x14ac:dyDescent="0.2">
      <c r="A268" s="20" t="s">
        <v>5845</v>
      </c>
      <c r="B268" s="15" t="s">
        <v>2158</v>
      </c>
      <c r="C268" s="5" t="s">
        <v>1504</v>
      </c>
      <c r="D268" s="5" t="s">
        <v>1504</v>
      </c>
      <c r="E268" s="281" t="s">
        <v>5726</v>
      </c>
      <c r="F268" s="226" t="s">
        <v>595</v>
      </c>
      <c r="G268" s="185"/>
      <c r="H268" s="226" t="s">
        <v>2449</v>
      </c>
      <c r="I268" s="226" t="s">
        <v>597</v>
      </c>
      <c r="J268" s="87" t="s">
        <v>1128</v>
      </c>
      <c r="K268" s="83" t="s">
        <v>1128</v>
      </c>
      <c r="L268" s="86" t="str">
        <f t="shared" si="7"/>
        <v>x.x</v>
      </c>
      <c r="M268" s="186" t="s">
        <v>32</v>
      </c>
      <c r="N268" s="92"/>
      <c r="O268" s="186" t="s">
        <v>66</v>
      </c>
      <c r="P268" s="92"/>
      <c r="Q268" s="186"/>
      <c r="R268" s="92"/>
      <c r="S268" s="186"/>
      <c r="T268" s="92"/>
      <c r="U268" s="186" t="s">
        <v>6041</v>
      </c>
      <c r="V268" s="92"/>
      <c r="W268" s="17"/>
    </row>
    <row r="269" spans="1:23" ht="64" x14ac:dyDescent="0.2">
      <c r="A269" s="20" t="s">
        <v>5845</v>
      </c>
      <c r="B269" s="15" t="s">
        <v>2158</v>
      </c>
      <c r="C269" s="5" t="s">
        <v>1504</v>
      </c>
      <c r="D269" s="5" t="s">
        <v>1504</v>
      </c>
      <c r="E269" s="281" t="s">
        <v>5726</v>
      </c>
      <c r="F269" s="185" t="s">
        <v>595</v>
      </c>
      <c r="G269" s="185" t="s">
        <v>601</v>
      </c>
      <c r="H269" s="185" t="s">
        <v>2450</v>
      </c>
      <c r="I269" s="185" t="s">
        <v>603</v>
      </c>
      <c r="J269" s="87" t="s">
        <v>1128</v>
      </c>
      <c r="K269" s="83" t="s">
        <v>1128</v>
      </c>
      <c r="L269" s="86" t="str">
        <f t="shared" si="7"/>
        <v>x.x</v>
      </c>
      <c r="M269" s="186"/>
      <c r="N269" s="92"/>
      <c r="O269" s="186" t="s">
        <v>103</v>
      </c>
      <c r="P269" s="92"/>
      <c r="Q269" s="186" t="s">
        <v>244</v>
      </c>
      <c r="R269" s="92"/>
      <c r="S269" s="186" t="s">
        <v>5761</v>
      </c>
      <c r="T269" s="92"/>
      <c r="U269" s="186"/>
      <c r="V269" s="92"/>
      <c r="W269" s="17"/>
    </row>
    <row r="270" spans="1:23" ht="48" x14ac:dyDescent="0.2">
      <c r="A270" s="20" t="s">
        <v>5845</v>
      </c>
      <c r="B270" s="15" t="s">
        <v>2158</v>
      </c>
      <c r="C270" s="5" t="s">
        <v>1504</v>
      </c>
      <c r="D270" s="5" t="s">
        <v>1504</v>
      </c>
      <c r="E270" s="281" t="s">
        <v>5726</v>
      </c>
      <c r="F270" s="185" t="s">
        <v>595</v>
      </c>
      <c r="G270" s="185" t="s">
        <v>279</v>
      </c>
      <c r="H270" s="185" t="s">
        <v>2451</v>
      </c>
      <c r="I270" s="185" t="s">
        <v>607</v>
      </c>
      <c r="J270" s="87" t="s">
        <v>1128</v>
      </c>
      <c r="K270" s="83" t="s">
        <v>1128</v>
      </c>
      <c r="L270" s="86" t="str">
        <f t="shared" si="7"/>
        <v>x.x</v>
      </c>
      <c r="M270" s="186"/>
      <c r="N270" s="92"/>
      <c r="O270" s="186" t="s">
        <v>66</v>
      </c>
      <c r="P270" s="92"/>
      <c r="Q270" s="186" t="s">
        <v>94</v>
      </c>
      <c r="R270" s="92"/>
      <c r="S270" s="186" t="s">
        <v>95</v>
      </c>
      <c r="T270" s="92"/>
      <c r="U270" s="186" t="s">
        <v>608</v>
      </c>
      <c r="V270" s="92"/>
      <c r="W270" s="17"/>
    </row>
    <row r="271" spans="1:23" ht="48" x14ac:dyDescent="0.2">
      <c r="A271" s="20" t="s">
        <v>5845</v>
      </c>
      <c r="B271" s="15" t="s">
        <v>2158</v>
      </c>
      <c r="C271" s="5" t="s">
        <v>1504</v>
      </c>
      <c r="D271" s="5" t="s">
        <v>1504</v>
      </c>
      <c r="E271" s="281" t="s">
        <v>5726</v>
      </c>
      <c r="F271" s="185" t="s">
        <v>595</v>
      </c>
      <c r="G271" s="185" t="s">
        <v>611</v>
      </c>
      <c r="H271" s="185" t="s">
        <v>2453</v>
      </c>
      <c r="I271" s="185" t="s">
        <v>613</v>
      </c>
      <c r="J271" s="87" t="s">
        <v>31</v>
      </c>
      <c r="K271" s="83" t="s">
        <v>614</v>
      </c>
      <c r="L271" s="86" t="str">
        <f t="shared" si="7"/>
        <v>MESSAGE - HEADER.Place of loading, code</v>
      </c>
      <c r="M271" s="186"/>
      <c r="N271" s="92"/>
      <c r="O271" s="186" t="s">
        <v>66</v>
      </c>
      <c r="P271" s="92" t="s">
        <v>66</v>
      </c>
      <c r="Q271" s="186" t="s">
        <v>68</v>
      </c>
      <c r="R271" s="92" t="s">
        <v>244</v>
      </c>
      <c r="S271" s="186"/>
      <c r="T271" s="92"/>
      <c r="U271" s="186" t="s">
        <v>615</v>
      </c>
      <c r="V271" s="92" t="s">
        <v>616</v>
      </c>
      <c r="W271" s="17"/>
    </row>
    <row r="272" spans="1:23" ht="48" x14ac:dyDescent="0.2">
      <c r="A272" s="20" t="s">
        <v>5845</v>
      </c>
      <c r="B272" s="15" t="s">
        <v>2158</v>
      </c>
      <c r="C272" s="5" t="s">
        <v>1504</v>
      </c>
      <c r="D272" s="5" t="s">
        <v>1504</v>
      </c>
      <c r="E272" s="281" t="s">
        <v>5726</v>
      </c>
      <c r="F272" s="226" t="s">
        <v>620</v>
      </c>
      <c r="G272" s="185"/>
      <c r="H272" s="226" t="s">
        <v>2454</v>
      </c>
      <c r="I272" s="226" t="s">
        <v>622</v>
      </c>
      <c r="J272" s="87" t="s">
        <v>1128</v>
      </c>
      <c r="K272" s="83" t="s">
        <v>1128</v>
      </c>
      <c r="L272" s="86" t="str">
        <f t="shared" si="7"/>
        <v>x.x</v>
      </c>
      <c r="M272" s="186" t="s">
        <v>32</v>
      </c>
      <c r="N272" s="92"/>
      <c r="O272" s="186" t="s">
        <v>66</v>
      </c>
      <c r="P272" s="92"/>
      <c r="Q272" s="186"/>
      <c r="R272" s="92"/>
      <c r="S272" s="186"/>
      <c r="T272" s="92"/>
      <c r="U272" s="186" t="s">
        <v>6042</v>
      </c>
      <c r="V272" s="92"/>
      <c r="W272" s="17"/>
    </row>
    <row r="273" spans="1:23" ht="64" x14ac:dyDescent="0.2">
      <c r="A273" s="20" t="s">
        <v>5845</v>
      </c>
      <c r="B273" s="15" t="s">
        <v>2158</v>
      </c>
      <c r="C273" s="5" t="s">
        <v>1504</v>
      </c>
      <c r="D273" s="5" t="s">
        <v>1504</v>
      </c>
      <c r="E273" s="281" t="s">
        <v>5726</v>
      </c>
      <c r="F273" s="185" t="s">
        <v>620</v>
      </c>
      <c r="G273" s="185" t="s">
        <v>601</v>
      </c>
      <c r="H273" s="185" t="s">
        <v>2455</v>
      </c>
      <c r="I273" s="185" t="s">
        <v>625</v>
      </c>
      <c r="J273" s="87" t="s">
        <v>1128</v>
      </c>
      <c r="K273" s="83" t="s">
        <v>1128</v>
      </c>
      <c r="L273" s="86" t="str">
        <f t="shared" si="7"/>
        <v>x.x</v>
      </c>
      <c r="M273" s="186"/>
      <c r="N273" s="92"/>
      <c r="O273" s="186" t="s">
        <v>103</v>
      </c>
      <c r="P273" s="92"/>
      <c r="Q273" s="186" t="s">
        <v>244</v>
      </c>
      <c r="R273" s="92"/>
      <c r="S273" s="186" t="s">
        <v>5761</v>
      </c>
      <c r="T273" s="92"/>
      <c r="U273" s="186"/>
      <c r="V273" s="92"/>
      <c r="W273" s="17"/>
    </row>
    <row r="274" spans="1:23" ht="64" x14ac:dyDescent="0.2">
      <c r="A274" s="20" t="s">
        <v>5845</v>
      </c>
      <c r="B274" s="15" t="s">
        <v>2158</v>
      </c>
      <c r="C274" s="5" t="s">
        <v>1504</v>
      </c>
      <c r="D274" s="5" t="s">
        <v>1504</v>
      </c>
      <c r="E274" s="281" t="s">
        <v>5726</v>
      </c>
      <c r="F274" s="185" t="s">
        <v>620</v>
      </c>
      <c r="G274" s="185" t="s">
        <v>279</v>
      </c>
      <c r="H274" s="185" t="s">
        <v>2457</v>
      </c>
      <c r="I274" s="185" t="s">
        <v>628</v>
      </c>
      <c r="J274" s="87" t="s">
        <v>1128</v>
      </c>
      <c r="K274" s="83" t="s">
        <v>1128</v>
      </c>
      <c r="L274" s="86" t="str">
        <f t="shared" si="7"/>
        <v>x.x</v>
      </c>
      <c r="M274" s="186"/>
      <c r="N274" s="92"/>
      <c r="O274" s="186" t="s">
        <v>66</v>
      </c>
      <c r="P274" s="92"/>
      <c r="Q274" s="186" t="s">
        <v>94</v>
      </c>
      <c r="R274" s="92"/>
      <c r="S274" s="186" t="s">
        <v>95</v>
      </c>
      <c r="T274" s="92"/>
      <c r="U274" s="186" t="s">
        <v>608</v>
      </c>
      <c r="V274" s="92"/>
      <c r="W274" s="17"/>
    </row>
    <row r="275" spans="1:23" ht="64" x14ac:dyDescent="0.2">
      <c r="A275" s="20" t="s">
        <v>5845</v>
      </c>
      <c r="B275" s="15" t="s">
        <v>2158</v>
      </c>
      <c r="C275" s="5" t="s">
        <v>1504</v>
      </c>
      <c r="D275" s="5" t="s">
        <v>1504</v>
      </c>
      <c r="E275" s="281" t="s">
        <v>5726</v>
      </c>
      <c r="F275" s="185" t="s">
        <v>620</v>
      </c>
      <c r="G275" s="185" t="s">
        <v>611</v>
      </c>
      <c r="H275" s="185" t="s">
        <v>2459</v>
      </c>
      <c r="I275" s="185" t="s">
        <v>631</v>
      </c>
      <c r="J275" s="87" t="s">
        <v>2460</v>
      </c>
      <c r="K275" s="83" t="s">
        <v>632</v>
      </c>
      <c r="L275" s="86" t="str">
        <f t="shared" si="7"/>
        <v>MESSAGE-HEADER.Place of unloading, code</v>
      </c>
      <c r="M275" s="186"/>
      <c r="N275" s="92"/>
      <c r="O275" s="186" t="s">
        <v>66</v>
      </c>
      <c r="P275" s="92" t="s">
        <v>66</v>
      </c>
      <c r="Q275" s="186" t="s">
        <v>68</v>
      </c>
      <c r="R275" s="92" t="s">
        <v>68</v>
      </c>
      <c r="S275" s="186"/>
      <c r="T275" s="92"/>
      <c r="U275" s="186" t="s">
        <v>608</v>
      </c>
      <c r="V275" s="92" t="s">
        <v>2461</v>
      </c>
      <c r="W275" s="17"/>
    </row>
    <row r="276" spans="1:23" ht="48" x14ac:dyDescent="0.2">
      <c r="A276" s="20" t="s">
        <v>5845</v>
      </c>
      <c r="B276" s="15" t="s">
        <v>2158</v>
      </c>
      <c r="C276" s="5" t="s">
        <v>1504</v>
      </c>
      <c r="D276" s="5" t="s">
        <v>1504</v>
      </c>
      <c r="E276" s="281" t="s">
        <v>5726</v>
      </c>
      <c r="F276" s="226" t="s">
        <v>5762</v>
      </c>
      <c r="G276" s="185"/>
      <c r="H276" s="226" t="s">
        <v>6043</v>
      </c>
      <c r="I276" s="226" t="s">
        <v>5763</v>
      </c>
      <c r="J276" s="87" t="s">
        <v>1128</v>
      </c>
      <c r="K276" s="83" t="s">
        <v>1128</v>
      </c>
      <c r="L276" s="86" t="str">
        <f t="shared" si="7"/>
        <v>x.x</v>
      </c>
      <c r="M276" s="186" t="s">
        <v>463</v>
      </c>
      <c r="N276" s="92"/>
      <c r="O276" s="186" t="s">
        <v>103</v>
      </c>
      <c r="P276" s="92"/>
      <c r="Q276" s="186"/>
      <c r="R276" s="92"/>
      <c r="S276" s="186"/>
      <c r="T276" s="92"/>
      <c r="U276" s="186" t="s">
        <v>5764</v>
      </c>
      <c r="V276" s="92"/>
      <c r="W276" s="17"/>
    </row>
    <row r="277" spans="1:23" ht="64" x14ac:dyDescent="0.2">
      <c r="A277" s="20" t="s">
        <v>5845</v>
      </c>
      <c r="B277" s="15" t="s">
        <v>2158</v>
      </c>
      <c r="C277" s="5" t="s">
        <v>1504</v>
      </c>
      <c r="D277" s="5" t="s">
        <v>1504</v>
      </c>
      <c r="E277" s="281" t="s">
        <v>5726</v>
      </c>
      <c r="F277" s="185" t="s">
        <v>5762</v>
      </c>
      <c r="G277" s="185" t="s">
        <v>206</v>
      </c>
      <c r="H277" s="185" t="s">
        <v>6044</v>
      </c>
      <c r="I277" s="185" t="s">
        <v>5765</v>
      </c>
      <c r="J277" s="87" t="s">
        <v>1128</v>
      </c>
      <c r="K277" s="83" t="s">
        <v>1128</v>
      </c>
      <c r="L277" s="86" t="str">
        <f t="shared" si="7"/>
        <v>x.x</v>
      </c>
      <c r="M277" s="186"/>
      <c r="N277" s="92"/>
      <c r="O277" s="186" t="s">
        <v>33</v>
      </c>
      <c r="P277" s="92"/>
      <c r="Q277" s="186" t="s">
        <v>146</v>
      </c>
      <c r="R277" s="92"/>
      <c r="S277" s="186"/>
      <c r="T277" s="92"/>
      <c r="U277" s="186" t="s">
        <v>209</v>
      </c>
      <c r="V277" s="92"/>
      <c r="W277" s="17"/>
    </row>
    <row r="278" spans="1:23" ht="48" x14ac:dyDescent="0.2">
      <c r="A278" s="20" t="s">
        <v>5845</v>
      </c>
      <c r="B278" s="15" t="s">
        <v>2158</v>
      </c>
      <c r="C278" s="5" t="s">
        <v>1504</v>
      </c>
      <c r="D278" s="5" t="s">
        <v>1504</v>
      </c>
      <c r="E278" s="281" t="s">
        <v>5726</v>
      </c>
      <c r="F278" s="185" t="s">
        <v>5762</v>
      </c>
      <c r="G278" s="185" t="s">
        <v>386</v>
      </c>
      <c r="H278" s="185" t="s">
        <v>6045</v>
      </c>
      <c r="I278" s="185" t="s">
        <v>5766</v>
      </c>
      <c r="J278" s="87" t="s">
        <v>1128</v>
      </c>
      <c r="K278" s="83" t="s">
        <v>1128</v>
      </c>
      <c r="L278" s="86" t="str">
        <f t="shared" si="7"/>
        <v>x.x</v>
      </c>
      <c r="M278" s="186"/>
      <c r="N278" s="92"/>
      <c r="O278" s="186" t="s">
        <v>33</v>
      </c>
      <c r="P278" s="92"/>
      <c r="Q278" s="186" t="s">
        <v>660</v>
      </c>
      <c r="R278" s="92"/>
      <c r="S278" s="186" t="s">
        <v>5767</v>
      </c>
      <c r="T278" s="92"/>
      <c r="U278" s="186" t="s">
        <v>5768</v>
      </c>
      <c r="V278" s="92"/>
      <c r="W278" s="17"/>
    </row>
    <row r="279" spans="1:23" ht="64" x14ac:dyDescent="0.2">
      <c r="A279" s="20" t="s">
        <v>5845</v>
      </c>
      <c r="B279" s="15" t="s">
        <v>2158</v>
      </c>
      <c r="C279" s="5" t="s">
        <v>1504</v>
      </c>
      <c r="D279" s="5" t="s">
        <v>1504</v>
      </c>
      <c r="E279" s="281" t="s">
        <v>5726</v>
      </c>
      <c r="F279" s="185" t="s">
        <v>5762</v>
      </c>
      <c r="G279" s="185" t="s">
        <v>180</v>
      </c>
      <c r="H279" s="185" t="s">
        <v>6046</v>
      </c>
      <c r="I279" s="185" t="s">
        <v>5769</v>
      </c>
      <c r="J279" s="87" t="s">
        <v>1128</v>
      </c>
      <c r="K279" s="83" t="s">
        <v>1128</v>
      </c>
      <c r="L279" s="86" t="str">
        <f t="shared" si="7"/>
        <v>x.x</v>
      </c>
      <c r="M279" s="186"/>
      <c r="N279" s="92"/>
      <c r="O279" s="186" t="s">
        <v>33</v>
      </c>
      <c r="P279" s="92"/>
      <c r="Q279" s="186" t="s">
        <v>258</v>
      </c>
      <c r="R279" s="92"/>
      <c r="S279" s="186"/>
      <c r="T279" s="92"/>
      <c r="U279" s="186" t="s">
        <v>5770</v>
      </c>
      <c r="V279" s="92"/>
      <c r="W279" s="17"/>
    </row>
    <row r="280" spans="1:23" ht="80" x14ac:dyDescent="0.2">
      <c r="A280" s="20" t="s">
        <v>5845</v>
      </c>
      <c r="B280" s="15" t="s">
        <v>2158</v>
      </c>
      <c r="C280" s="5" t="s">
        <v>1504</v>
      </c>
      <c r="D280" s="5" t="s">
        <v>1504</v>
      </c>
      <c r="E280" s="281" t="s">
        <v>5726</v>
      </c>
      <c r="F280" s="185" t="s">
        <v>5762</v>
      </c>
      <c r="G280" s="185" t="s">
        <v>667</v>
      </c>
      <c r="H280" s="185" t="s">
        <v>6047</v>
      </c>
      <c r="I280" s="185" t="s">
        <v>5771</v>
      </c>
      <c r="J280" s="87" t="s">
        <v>1128</v>
      </c>
      <c r="K280" s="83" t="s">
        <v>1128</v>
      </c>
      <c r="L280" s="86" t="str">
        <f t="shared" si="7"/>
        <v>x.x</v>
      </c>
      <c r="M280" s="186"/>
      <c r="N280" s="92"/>
      <c r="O280" s="186" t="s">
        <v>103</v>
      </c>
      <c r="P280" s="92"/>
      <c r="Q280" s="186" t="s">
        <v>68</v>
      </c>
      <c r="R280" s="92"/>
      <c r="S280" s="186"/>
      <c r="T280" s="92"/>
      <c r="U280" s="186"/>
      <c r="V280" s="92"/>
      <c r="W280" s="17"/>
    </row>
    <row r="281" spans="1:23" ht="48" x14ac:dyDescent="0.2">
      <c r="A281" s="20" t="s">
        <v>5845</v>
      </c>
      <c r="B281" s="15" t="s">
        <v>2158</v>
      </c>
      <c r="C281" s="5" t="s">
        <v>1504</v>
      </c>
      <c r="D281" s="5" t="s">
        <v>1504</v>
      </c>
      <c r="E281" s="281" t="s">
        <v>5726</v>
      </c>
      <c r="F281" s="226" t="s">
        <v>5772</v>
      </c>
      <c r="G281" s="185"/>
      <c r="H281" s="226" t="s">
        <v>6048</v>
      </c>
      <c r="I281" s="226" t="s">
        <v>5773</v>
      </c>
      <c r="J281" s="87" t="s">
        <v>1128</v>
      </c>
      <c r="K281" s="83" t="s">
        <v>1128</v>
      </c>
      <c r="L281" s="86" t="str">
        <f t="shared" si="7"/>
        <v>x.x</v>
      </c>
      <c r="M281" s="186" t="s">
        <v>444</v>
      </c>
      <c r="N281" s="92"/>
      <c r="O281" s="186" t="s">
        <v>103</v>
      </c>
      <c r="P281" s="92"/>
      <c r="Q281" s="186"/>
      <c r="R281" s="92"/>
      <c r="S281" s="186"/>
      <c r="T281" s="92"/>
      <c r="U281" s="186" t="s">
        <v>5764</v>
      </c>
      <c r="V281" s="92"/>
      <c r="W281" s="17"/>
    </row>
    <row r="282" spans="1:23" ht="64" x14ac:dyDescent="0.2">
      <c r="A282" s="20" t="s">
        <v>5845</v>
      </c>
      <c r="B282" s="15" t="s">
        <v>2158</v>
      </c>
      <c r="C282" s="5" t="s">
        <v>1504</v>
      </c>
      <c r="D282" s="5" t="s">
        <v>1504</v>
      </c>
      <c r="E282" s="281" t="s">
        <v>5726</v>
      </c>
      <c r="F282" s="185" t="s">
        <v>5772</v>
      </c>
      <c r="G282" s="185" t="s">
        <v>206</v>
      </c>
      <c r="H282" s="185" t="s">
        <v>6049</v>
      </c>
      <c r="I282" s="185" t="s">
        <v>5774</v>
      </c>
      <c r="J282" s="87" t="s">
        <v>1128</v>
      </c>
      <c r="K282" s="83" t="s">
        <v>1128</v>
      </c>
      <c r="L282" s="86" t="str">
        <f t="shared" si="7"/>
        <v>x.x</v>
      </c>
      <c r="M282" s="186"/>
      <c r="N282" s="92"/>
      <c r="O282" s="186" t="s">
        <v>33</v>
      </c>
      <c r="P282" s="92"/>
      <c r="Q282" s="186" t="s">
        <v>146</v>
      </c>
      <c r="R282" s="92"/>
      <c r="S282" s="186"/>
      <c r="T282" s="92"/>
      <c r="U282" s="186" t="s">
        <v>209</v>
      </c>
      <c r="V282" s="92"/>
      <c r="W282" s="17"/>
    </row>
    <row r="283" spans="1:23" ht="48" x14ac:dyDescent="0.2">
      <c r="A283" s="20" t="s">
        <v>5845</v>
      </c>
      <c r="B283" s="15" t="s">
        <v>2158</v>
      </c>
      <c r="C283" s="5" t="s">
        <v>1504</v>
      </c>
      <c r="D283" s="5" t="s">
        <v>1504</v>
      </c>
      <c r="E283" s="281" t="s">
        <v>5726</v>
      </c>
      <c r="F283" s="185" t="s">
        <v>5772</v>
      </c>
      <c r="G283" s="185" t="s">
        <v>386</v>
      </c>
      <c r="H283" s="185" t="s">
        <v>6050</v>
      </c>
      <c r="I283" s="185" t="s">
        <v>5775</v>
      </c>
      <c r="J283" s="87" t="s">
        <v>1128</v>
      </c>
      <c r="K283" s="83" t="s">
        <v>1128</v>
      </c>
      <c r="L283" s="86" t="str">
        <f t="shared" si="7"/>
        <v>x.x</v>
      </c>
      <c r="M283" s="186"/>
      <c r="N283" s="92"/>
      <c r="O283" s="186" t="s">
        <v>33</v>
      </c>
      <c r="P283" s="92"/>
      <c r="Q283" s="186" t="s">
        <v>660</v>
      </c>
      <c r="R283" s="92"/>
      <c r="S283" s="186" t="s">
        <v>5776</v>
      </c>
      <c r="T283" s="92"/>
      <c r="U283" s="186" t="s">
        <v>5777</v>
      </c>
      <c r="V283" s="92"/>
      <c r="W283" s="17"/>
    </row>
    <row r="284" spans="1:23" ht="64" x14ac:dyDescent="0.2">
      <c r="A284" s="20" t="s">
        <v>5845</v>
      </c>
      <c r="B284" s="15" t="s">
        <v>2158</v>
      </c>
      <c r="C284" s="5" t="s">
        <v>1504</v>
      </c>
      <c r="D284" s="5" t="s">
        <v>1504</v>
      </c>
      <c r="E284" s="281" t="s">
        <v>5726</v>
      </c>
      <c r="F284" s="185" t="s">
        <v>5772</v>
      </c>
      <c r="G284" s="185" t="s">
        <v>180</v>
      </c>
      <c r="H284" s="185" t="s">
        <v>6051</v>
      </c>
      <c r="I284" s="185" t="s">
        <v>5778</v>
      </c>
      <c r="J284" s="87" t="s">
        <v>1128</v>
      </c>
      <c r="K284" s="83" t="s">
        <v>1128</v>
      </c>
      <c r="L284" s="86" t="str">
        <f t="shared" si="7"/>
        <v>x.x</v>
      </c>
      <c r="M284" s="186"/>
      <c r="N284" s="92"/>
      <c r="O284" s="186" t="s">
        <v>33</v>
      </c>
      <c r="P284" s="92"/>
      <c r="Q284" s="186" t="s">
        <v>258</v>
      </c>
      <c r="R284" s="92"/>
      <c r="S284" s="186"/>
      <c r="T284" s="92"/>
      <c r="U284" s="186" t="s">
        <v>5770</v>
      </c>
      <c r="V284" s="92"/>
      <c r="W284" s="17"/>
    </row>
    <row r="285" spans="1:23" ht="80" x14ac:dyDescent="0.2">
      <c r="A285" s="20" t="s">
        <v>5845</v>
      </c>
      <c r="B285" s="15" t="s">
        <v>2158</v>
      </c>
      <c r="C285" s="5" t="s">
        <v>1504</v>
      </c>
      <c r="D285" s="5" t="s">
        <v>1504</v>
      </c>
      <c r="E285" s="281" t="s">
        <v>5726</v>
      </c>
      <c r="F285" s="185" t="s">
        <v>5772</v>
      </c>
      <c r="G285" s="185" t="s">
        <v>5779</v>
      </c>
      <c r="H285" s="185" t="s">
        <v>6052</v>
      </c>
      <c r="I285" s="185" t="s">
        <v>5780</v>
      </c>
      <c r="J285" s="85" t="s">
        <v>1128</v>
      </c>
      <c r="K285" s="86" t="s">
        <v>1128</v>
      </c>
      <c r="L285" s="86" t="str">
        <f t="shared" si="7"/>
        <v>x.x</v>
      </c>
      <c r="M285" s="186"/>
      <c r="N285" s="92"/>
      <c r="O285" s="186" t="s">
        <v>103</v>
      </c>
      <c r="P285" s="92"/>
      <c r="Q285" s="186" t="s">
        <v>146</v>
      </c>
      <c r="R285" s="92"/>
      <c r="S285" s="186"/>
      <c r="T285" s="92"/>
      <c r="U285" s="186"/>
      <c r="V285" s="92"/>
      <c r="W285" s="17"/>
    </row>
    <row r="286" spans="1:23" ht="80" x14ac:dyDescent="0.2">
      <c r="A286" s="20" t="s">
        <v>5845</v>
      </c>
      <c r="B286" s="15" t="s">
        <v>2158</v>
      </c>
      <c r="C286" s="5" t="s">
        <v>1504</v>
      </c>
      <c r="D286" s="5" t="s">
        <v>1504</v>
      </c>
      <c r="E286" s="281" t="s">
        <v>5726</v>
      </c>
      <c r="F286" s="185" t="s">
        <v>5772</v>
      </c>
      <c r="G286" s="185" t="s">
        <v>667</v>
      </c>
      <c r="H286" s="185" t="s">
        <v>6053</v>
      </c>
      <c r="I286" s="185" t="s">
        <v>5781</v>
      </c>
      <c r="J286" s="87" t="s">
        <v>1128</v>
      </c>
      <c r="K286" s="83" t="s">
        <v>1128</v>
      </c>
      <c r="L286" s="86" t="str">
        <f t="shared" si="7"/>
        <v>x.x</v>
      </c>
      <c r="M286" s="186"/>
      <c r="N286" s="92"/>
      <c r="O286" s="186" t="s">
        <v>103</v>
      </c>
      <c r="P286" s="92"/>
      <c r="Q286" s="186" t="s">
        <v>68</v>
      </c>
      <c r="R286" s="92"/>
      <c r="S286" s="186"/>
      <c r="T286" s="92"/>
      <c r="U286" s="186"/>
      <c r="V286" s="92"/>
      <c r="W286" s="17"/>
    </row>
    <row r="287" spans="1:23" ht="48" x14ac:dyDescent="0.2">
      <c r="A287" s="20" t="s">
        <v>5845</v>
      </c>
      <c r="B287" s="15" t="s">
        <v>2158</v>
      </c>
      <c r="C287" s="5" t="s">
        <v>1504</v>
      </c>
      <c r="D287" s="5" t="s">
        <v>1504</v>
      </c>
      <c r="E287" s="281" t="s">
        <v>5726</v>
      </c>
      <c r="F287" s="226" t="s">
        <v>690</v>
      </c>
      <c r="G287" s="185"/>
      <c r="H287" s="226" t="s">
        <v>2485</v>
      </c>
      <c r="I287" s="226" t="s">
        <v>692</v>
      </c>
      <c r="J287" s="85" t="s">
        <v>1128</v>
      </c>
      <c r="K287" s="86" t="s">
        <v>1128</v>
      </c>
      <c r="L287" s="86" t="str">
        <f t="shared" ref="L287" si="8">IF(ISTEXT(K287),CONCATENATE(J287,".", K287),J287)</f>
        <v>x.x</v>
      </c>
      <c r="M287" s="186" t="s">
        <v>444</v>
      </c>
      <c r="N287" s="91" t="s">
        <v>444</v>
      </c>
      <c r="O287" s="186" t="s">
        <v>103</v>
      </c>
      <c r="P287" s="91" t="s">
        <v>66</v>
      </c>
      <c r="Q287" s="186"/>
      <c r="R287" s="91"/>
      <c r="S287" s="186"/>
      <c r="T287" s="91"/>
      <c r="U287" s="186" t="s">
        <v>6054</v>
      </c>
      <c r="V287" s="91" t="s">
        <v>6055</v>
      </c>
      <c r="W287" s="17"/>
    </row>
    <row r="288" spans="1:23" ht="64" x14ac:dyDescent="0.2">
      <c r="A288" s="20" t="s">
        <v>5845</v>
      </c>
      <c r="B288" s="15" t="s">
        <v>2158</v>
      </c>
      <c r="C288" s="5" t="s">
        <v>1504</v>
      </c>
      <c r="D288" s="5" t="s">
        <v>1504</v>
      </c>
      <c r="E288" s="281" t="s">
        <v>5726</v>
      </c>
      <c r="F288" s="185" t="s">
        <v>690</v>
      </c>
      <c r="G288" s="185" t="s">
        <v>206</v>
      </c>
      <c r="H288" s="185" t="s">
        <v>2487</v>
      </c>
      <c r="I288" s="185" t="s">
        <v>696</v>
      </c>
      <c r="J288" s="85" t="s">
        <v>1128</v>
      </c>
      <c r="K288" s="86" t="s">
        <v>1128</v>
      </c>
      <c r="L288" s="86" t="str">
        <f t="shared" si="7"/>
        <v>x.x</v>
      </c>
      <c r="M288" s="186"/>
      <c r="N288" s="91"/>
      <c r="O288" s="186" t="s">
        <v>33</v>
      </c>
      <c r="P288" s="91"/>
      <c r="Q288" s="186" t="s">
        <v>146</v>
      </c>
      <c r="R288" s="91"/>
      <c r="S288" s="186"/>
      <c r="T288" s="91"/>
      <c r="U288" s="186" t="s">
        <v>209</v>
      </c>
      <c r="V288" s="91"/>
      <c r="W288" s="17"/>
    </row>
    <row r="289" spans="1:23" ht="48" x14ac:dyDescent="0.2">
      <c r="A289" s="20" t="s">
        <v>5845</v>
      </c>
      <c r="B289" s="15" t="s">
        <v>2158</v>
      </c>
      <c r="C289" s="5" t="s">
        <v>1504</v>
      </c>
      <c r="D289" s="5" t="s">
        <v>1504</v>
      </c>
      <c r="E289" s="281" t="s">
        <v>5726</v>
      </c>
      <c r="F289" s="185" t="s">
        <v>690</v>
      </c>
      <c r="G289" s="185" t="s">
        <v>386</v>
      </c>
      <c r="H289" s="185" t="s">
        <v>2488</v>
      </c>
      <c r="I289" s="185" t="s">
        <v>698</v>
      </c>
      <c r="J289" s="85" t="s">
        <v>1128</v>
      </c>
      <c r="K289" s="86" t="s">
        <v>1128</v>
      </c>
      <c r="L289" s="86" t="str">
        <f t="shared" ref="L289:L290" si="9">IF(ISTEXT(K289),CONCATENATE(J289,".", K289),J289)</f>
        <v>x.x</v>
      </c>
      <c r="M289" s="186"/>
      <c r="N289" s="91"/>
      <c r="O289" s="186" t="s">
        <v>33</v>
      </c>
      <c r="P289" s="91"/>
      <c r="Q289" s="186" t="s">
        <v>660</v>
      </c>
      <c r="R289" s="91"/>
      <c r="S289" s="186" t="s">
        <v>699</v>
      </c>
      <c r="T289" s="91"/>
      <c r="U289" s="186" t="s">
        <v>5777</v>
      </c>
      <c r="V289" s="91"/>
      <c r="W289" s="17"/>
    </row>
    <row r="290" spans="1:23" ht="64" x14ac:dyDescent="0.2">
      <c r="A290" s="20" t="s">
        <v>5845</v>
      </c>
      <c r="B290" s="15" t="s">
        <v>2158</v>
      </c>
      <c r="C290" s="5" t="s">
        <v>1504</v>
      </c>
      <c r="D290" s="5" t="s">
        <v>1504</v>
      </c>
      <c r="E290" s="281" t="s">
        <v>5726</v>
      </c>
      <c r="F290" s="185" t="s">
        <v>690</v>
      </c>
      <c r="G290" s="185" t="s">
        <v>180</v>
      </c>
      <c r="H290" s="185" t="s">
        <v>2490</v>
      </c>
      <c r="I290" s="185" t="s">
        <v>702</v>
      </c>
      <c r="J290" s="85" t="s">
        <v>1128</v>
      </c>
      <c r="K290" s="86" t="s">
        <v>1128</v>
      </c>
      <c r="L290" s="86" t="str">
        <f t="shared" si="9"/>
        <v>x.x</v>
      </c>
      <c r="M290" s="186"/>
      <c r="N290" s="91"/>
      <c r="O290" s="186" t="s">
        <v>33</v>
      </c>
      <c r="P290" s="91"/>
      <c r="Q290" s="186" t="s">
        <v>258</v>
      </c>
      <c r="R290" s="91"/>
      <c r="S290" s="186"/>
      <c r="T290" s="91"/>
      <c r="U290" s="186" t="s">
        <v>5770</v>
      </c>
      <c r="V290" s="91"/>
      <c r="W290" s="17"/>
    </row>
    <row r="291" spans="1:23" ht="48" x14ac:dyDescent="0.2">
      <c r="A291" s="20" t="s">
        <v>5845</v>
      </c>
      <c r="B291" s="15" t="s">
        <v>2158</v>
      </c>
      <c r="C291" s="5" t="s">
        <v>1504</v>
      </c>
      <c r="D291" s="5" t="s">
        <v>1504</v>
      </c>
      <c r="E291" s="281" t="s">
        <v>5726</v>
      </c>
      <c r="F291" s="226" t="s">
        <v>5783</v>
      </c>
      <c r="G291" s="185"/>
      <c r="H291" s="226" t="s">
        <v>6056</v>
      </c>
      <c r="I291" s="226" t="s">
        <v>5784</v>
      </c>
      <c r="J291" s="85" t="s">
        <v>1128</v>
      </c>
      <c r="K291" s="86" t="s">
        <v>1128</v>
      </c>
      <c r="L291" s="86" t="str">
        <f t="shared" si="7"/>
        <v>x.x</v>
      </c>
      <c r="M291" s="186" t="s">
        <v>444</v>
      </c>
      <c r="N291" s="92"/>
      <c r="O291" s="186" t="s">
        <v>103</v>
      </c>
      <c r="P291" s="92"/>
      <c r="Q291" s="186"/>
      <c r="R291" s="92"/>
      <c r="S291" s="186"/>
      <c r="T291" s="92"/>
      <c r="U291" s="186" t="s">
        <v>5764</v>
      </c>
      <c r="V291" s="92"/>
      <c r="W291" s="17"/>
    </row>
    <row r="292" spans="1:23" ht="64" x14ac:dyDescent="0.2">
      <c r="A292" s="20" t="s">
        <v>5845</v>
      </c>
      <c r="B292" s="15" t="s">
        <v>2158</v>
      </c>
      <c r="C292" s="5" t="s">
        <v>1504</v>
      </c>
      <c r="D292" s="5" t="s">
        <v>1504</v>
      </c>
      <c r="E292" s="281" t="s">
        <v>5726</v>
      </c>
      <c r="F292" s="185" t="s">
        <v>5783</v>
      </c>
      <c r="G292" s="185" t="s">
        <v>206</v>
      </c>
      <c r="H292" s="185" t="s">
        <v>6057</v>
      </c>
      <c r="I292" s="185" t="s">
        <v>5785</v>
      </c>
      <c r="J292" s="85" t="s">
        <v>1128</v>
      </c>
      <c r="K292" s="86" t="s">
        <v>1128</v>
      </c>
      <c r="L292" s="86" t="str">
        <f t="shared" si="7"/>
        <v>x.x</v>
      </c>
      <c r="M292" s="186"/>
      <c r="N292" s="92"/>
      <c r="O292" s="186" t="s">
        <v>33</v>
      </c>
      <c r="P292" s="92"/>
      <c r="Q292" s="186" t="s">
        <v>146</v>
      </c>
      <c r="R292" s="92"/>
      <c r="S292" s="186"/>
      <c r="T292" s="92"/>
      <c r="U292" s="186" t="s">
        <v>209</v>
      </c>
      <c r="V292" s="92"/>
      <c r="W292" s="17"/>
    </row>
    <row r="293" spans="1:23" ht="48" x14ac:dyDescent="0.2">
      <c r="A293" s="20" t="s">
        <v>5845</v>
      </c>
      <c r="B293" s="15" t="s">
        <v>2158</v>
      </c>
      <c r="C293" s="5" t="s">
        <v>1504</v>
      </c>
      <c r="D293" s="5" t="s">
        <v>1504</v>
      </c>
      <c r="E293" s="281" t="s">
        <v>5726</v>
      </c>
      <c r="F293" s="185" t="s">
        <v>5783</v>
      </c>
      <c r="G293" s="185" t="s">
        <v>386</v>
      </c>
      <c r="H293" s="185" t="s">
        <v>6058</v>
      </c>
      <c r="I293" s="185" t="s">
        <v>5786</v>
      </c>
      <c r="J293" s="85" t="s">
        <v>1128</v>
      </c>
      <c r="K293" s="86" t="s">
        <v>1128</v>
      </c>
      <c r="L293" s="86" t="str">
        <f t="shared" si="7"/>
        <v>x.x</v>
      </c>
      <c r="M293" s="186"/>
      <c r="N293" s="92"/>
      <c r="O293" s="186" t="s">
        <v>33</v>
      </c>
      <c r="P293" s="92"/>
      <c r="Q293" s="186" t="s">
        <v>660</v>
      </c>
      <c r="R293" s="92"/>
      <c r="S293" s="186" t="s">
        <v>5787</v>
      </c>
      <c r="T293" s="92"/>
      <c r="U293" s="186" t="s">
        <v>5777</v>
      </c>
      <c r="V293" s="92"/>
      <c r="W293" s="17"/>
    </row>
    <row r="294" spans="1:23" ht="64" x14ac:dyDescent="0.2">
      <c r="A294" s="20" t="s">
        <v>5845</v>
      </c>
      <c r="B294" s="15" t="s">
        <v>2158</v>
      </c>
      <c r="C294" s="5" t="s">
        <v>1504</v>
      </c>
      <c r="D294" s="5" t="s">
        <v>1504</v>
      </c>
      <c r="E294" s="281" t="s">
        <v>5726</v>
      </c>
      <c r="F294" s="185" t="s">
        <v>5783</v>
      </c>
      <c r="G294" s="185" t="s">
        <v>180</v>
      </c>
      <c r="H294" s="185" t="s">
        <v>6059</v>
      </c>
      <c r="I294" s="185" t="s">
        <v>5788</v>
      </c>
      <c r="J294" s="85" t="s">
        <v>1128</v>
      </c>
      <c r="K294" s="86" t="s">
        <v>1128</v>
      </c>
      <c r="L294" s="86" t="str">
        <f t="shared" si="7"/>
        <v>x.x</v>
      </c>
      <c r="M294" s="186"/>
      <c r="N294" s="92"/>
      <c r="O294" s="186" t="s">
        <v>103</v>
      </c>
      <c r="P294" s="92"/>
      <c r="Q294" s="186" t="s">
        <v>258</v>
      </c>
      <c r="R294" s="92"/>
      <c r="S294" s="186"/>
      <c r="T294" s="92"/>
      <c r="U294" s="186" t="s">
        <v>5770</v>
      </c>
      <c r="V294" s="92"/>
      <c r="W294" s="17"/>
    </row>
    <row r="295" spans="1:23" ht="48" x14ac:dyDescent="0.2">
      <c r="A295" s="20" t="s">
        <v>5845</v>
      </c>
      <c r="B295" s="15" t="s">
        <v>2158</v>
      </c>
      <c r="C295" s="5" t="s">
        <v>1504</v>
      </c>
      <c r="D295" s="5" t="s">
        <v>1504</v>
      </c>
      <c r="E295" s="281" t="s">
        <v>5726</v>
      </c>
      <c r="F295" s="226" t="s">
        <v>636</v>
      </c>
      <c r="G295" s="185"/>
      <c r="H295" s="226" t="s">
        <v>2462</v>
      </c>
      <c r="I295" s="226" t="s">
        <v>638</v>
      </c>
      <c r="J295" s="87" t="s">
        <v>1128</v>
      </c>
      <c r="K295" s="83" t="s">
        <v>1128</v>
      </c>
      <c r="L295" s="86" t="str">
        <f t="shared" si="7"/>
        <v>x.x</v>
      </c>
      <c r="M295" s="186" t="s">
        <v>444</v>
      </c>
      <c r="N295" s="92"/>
      <c r="O295" s="186" t="s">
        <v>103</v>
      </c>
      <c r="P295" s="92"/>
      <c r="Q295" s="186"/>
      <c r="R295" s="92"/>
      <c r="S295" s="186"/>
      <c r="T295" s="92"/>
      <c r="U295" s="186" t="s">
        <v>5764</v>
      </c>
      <c r="V295" s="92"/>
      <c r="W295" s="17"/>
    </row>
    <row r="296" spans="1:23" ht="64" x14ac:dyDescent="0.2">
      <c r="A296" s="20" t="s">
        <v>5845</v>
      </c>
      <c r="B296" s="15" t="s">
        <v>2158</v>
      </c>
      <c r="C296" s="5" t="s">
        <v>1504</v>
      </c>
      <c r="D296" s="5" t="s">
        <v>1504</v>
      </c>
      <c r="E296" s="281" t="s">
        <v>5726</v>
      </c>
      <c r="F296" s="185" t="s">
        <v>636</v>
      </c>
      <c r="G296" s="185" t="s">
        <v>206</v>
      </c>
      <c r="H296" s="185" t="s">
        <v>2464</v>
      </c>
      <c r="I296" s="185" t="s">
        <v>642</v>
      </c>
      <c r="J296" s="87" t="s">
        <v>1128</v>
      </c>
      <c r="K296" s="83" t="s">
        <v>1128</v>
      </c>
      <c r="L296" s="86" t="str">
        <f t="shared" si="7"/>
        <v>x.x</v>
      </c>
      <c r="M296" s="186"/>
      <c r="N296" s="92"/>
      <c r="O296" s="186" t="s">
        <v>33</v>
      </c>
      <c r="P296" s="92"/>
      <c r="Q296" s="186" t="s">
        <v>146</v>
      </c>
      <c r="R296" s="92"/>
      <c r="S296" s="186"/>
      <c r="T296" s="92"/>
      <c r="U296" s="186" t="s">
        <v>209</v>
      </c>
      <c r="V296" s="92"/>
      <c r="W296" s="17"/>
    </row>
    <row r="297" spans="1:23" ht="64" x14ac:dyDescent="0.2">
      <c r="A297" s="20" t="s">
        <v>5845</v>
      </c>
      <c r="B297" s="15" t="s">
        <v>2158</v>
      </c>
      <c r="C297" s="5" t="s">
        <v>1504</v>
      </c>
      <c r="D297" s="5" t="s">
        <v>1504</v>
      </c>
      <c r="E297" s="281" t="s">
        <v>5726</v>
      </c>
      <c r="F297" s="185" t="s">
        <v>636</v>
      </c>
      <c r="G297" s="185" t="s">
        <v>287</v>
      </c>
      <c r="H297" s="185" t="s">
        <v>2465</v>
      </c>
      <c r="I297" s="185" t="s">
        <v>644</v>
      </c>
      <c r="J297" s="87" t="s">
        <v>1128</v>
      </c>
      <c r="K297" s="83" t="s">
        <v>1128</v>
      </c>
      <c r="L297" s="86" t="str">
        <f t="shared" si="7"/>
        <v>x.x</v>
      </c>
      <c r="M297" s="186"/>
      <c r="N297" s="92"/>
      <c r="O297" s="186" t="s">
        <v>33</v>
      </c>
      <c r="P297" s="92"/>
      <c r="Q297" s="186" t="s">
        <v>645</v>
      </c>
      <c r="R297" s="92"/>
      <c r="S297" s="186" t="s">
        <v>5789</v>
      </c>
      <c r="T297" s="92"/>
      <c r="U297" s="186" t="s">
        <v>5790</v>
      </c>
      <c r="V297" s="92"/>
      <c r="W297" s="17"/>
    </row>
    <row r="298" spans="1:23" ht="64" x14ac:dyDescent="0.2">
      <c r="A298" s="20" t="s">
        <v>5845</v>
      </c>
      <c r="B298" s="15" t="s">
        <v>2158</v>
      </c>
      <c r="C298" s="5" t="s">
        <v>1504</v>
      </c>
      <c r="D298" s="5" t="s">
        <v>1504</v>
      </c>
      <c r="E298" s="281" t="s">
        <v>5726</v>
      </c>
      <c r="F298" s="185" t="s">
        <v>636</v>
      </c>
      <c r="G298" s="185" t="s">
        <v>302</v>
      </c>
      <c r="H298" s="185" t="s">
        <v>2467</v>
      </c>
      <c r="I298" s="185" t="s">
        <v>649</v>
      </c>
      <c r="J298" s="87" t="s">
        <v>1128</v>
      </c>
      <c r="K298" s="83" t="s">
        <v>1128</v>
      </c>
      <c r="L298" s="86" t="str">
        <f t="shared" si="7"/>
        <v>x.x</v>
      </c>
      <c r="M298" s="186"/>
      <c r="N298" s="92"/>
      <c r="O298" s="186" t="s">
        <v>103</v>
      </c>
      <c r="P298" s="92"/>
      <c r="Q298" s="186" t="s">
        <v>305</v>
      </c>
      <c r="R298" s="92"/>
      <c r="S298" s="186"/>
      <c r="T298" s="92"/>
      <c r="U298" s="186"/>
      <c r="V298" s="92"/>
      <c r="W298" s="17"/>
    </row>
    <row r="299" spans="1:23" ht="48" x14ac:dyDescent="0.2">
      <c r="A299" s="20" t="s">
        <v>5845</v>
      </c>
      <c r="B299" s="15" t="s">
        <v>2158</v>
      </c>
      <c r="C299" s="5" t="s">
        <v>1504</v>
      </c>
      <c r="D299" s="5" t="s">
        <v>1504</v>
      </c>
      <c r="E299" s="281" t="s">
        <v>5726</v>
      </c>
      <c r="F299" s="226" t="s">
        <v>5791</v>
      </c>
      <c r="G299" s="185"/>
      <c r="H299" s="226" t="s">
        <v>6060</v>
      </c>
      <c r="I299" s="226" t="s">
        <v>805</v>
      </c>
      <c r="J299" s="87" t="s">
        <v>1128</v>
      </c>
      <c r="K299" s="83" t="s">
        <v>1128</v>
      </c>
      <c r="L299" s="86" t="str">
        <f t="shared" si="7"/>
        <v>x.x</v>
      </c>
      <c r="M299" s="186" t="s">
        <v>32</v>
      </c>
      <c r="N299" s="92"/>
      <c r="O299" s="186" t="s">
        <v>66</v>
      </c>
      <c r="P299" s="92"/>
      <c r="Q299" s="186"/>
      <c r="R299" s="92"/>
      <c r="S299" s="186"/>
      <c r="T299" s="92"/>
      <c r="U299" s="186" t="s">
        <v>3565</v>
      </c>
      <c r="V299" s="92"/>
      <c r="W299" s="17"/>
    </row>
    <row r="300" spans="1:23" ht="96" x14ac:dyDescent="0.2">
      <c r="A300" s="20" t="s">
        <v>5845</v>
      </c>
      <c r="B300" s="15" t="s">
        <v>2158</v>
      </c>
      <c r="C300" s="5" t="s">
        <v>1504</v>
      </c>
      <c r="D300" s="5" t="s">
        <v>1504</v>
      </c>
      <c r="E300" s="281" t="s">
        <v>5726</v>
      </c>
      <c r="F300" s="185" t="s">
        <v>5791</v>
      </c>
      <c r="G300" s="185" t="s">
        <v>809</v>
      </c>
      <c r="H300" s="185" t="s">
        <v>6061</v>
      </c>
      <c r="I300" s="185" t="s">
        <v>811</v>
      </c>
      <c r="J300" s="261" t="s">
        <v>821</v>
      </c>
      <c r="K300" s="261" t="s">
        <v>812</v>
      </c>
      <c r="L300" s="261" t="s">
        <v>5793</v>
      </c>
      <c r="M300" s="186"/>
      <c r="N300" s="92"/>
      <c r="O300" s="223" t="s">
        <v>33</v>
      </c>
      <c r="P300" s="262" t="s">
        <v>66</v>
      </c>
      <c r="Q300" s="223" t="s">
        <v>134</v>
      </c>
      <c r="R300" s="262" t="s">
        <v>134</v>
      </c>
      <c r="S300" s="223" t="s">
        <v>813</v>
      </c>
      <c r="T300" s="262" t="s">
        <v>813</v>
      </c>
      <c r="U300" s="186"/>
      <c r="V300" s="92"/>
      <c r="W300" s="17"/>
    </row>
    <row r="301" spans="1:23" ht="48" x14ac:dyDescent="0.2">
      <c r="A301" s="20" t="s">
        <v>5845</v>
      </c>
      <c r="B301" s="15" t="s">
        <v>2158</v>
      </c>
      <c r="C301" s="5" t="s">
        <v>1504</v>
      </c>
      <c r="D301" s="5" t="s">
        <v>1504</v>
      </c>
      <c r="E301" s="281" t="s">
        <v>5726</v>
      </c>
      <c r="F301" s="226" t="s">
        <v>716</v>
      </c>
      <c r="G301" s="185"/>
      <c r="H301" s="226" t="s">
        <v>2496</v>
      </c>
      <c r="I301" s="226" t="s">
        <v>718</v>
      </c>
      <c r="J301" s="87" t="s">
        <v>1128</v>
      </c>
      <c r="K301" s="83" t="s">
        <v>1128</v>
      </c>
      <c r="L301" s="86" t="str">
        <f t="shared" si="7"/>
        <v>x.x</v>
      </c>
      <c r="M301" s="186" t="s">
        <v>444</v>
      </c>
      <c r="N301" s="92"/>
      <c r="O301" s="186" t="s">
        <v>33</v>
      </c>
      <c r="P301" s="92"/>
      <c r="Q301" s="186"/>
      <c r="R301" s="92"/>
      <c r="S301" s="186"/>
      <c r="T301" s="92"/>
      <c r="U301" s="186" t="s">
        <v>719</v>
      </c>
      <c r="V301" s="92"/>
      <c r="W301" s="17"/>
    </row>
    <row r="302" spans="1:23" ht="64" x14ac:dyDescent="0.2">
      <c r="A302" s="20" t="s">
        <v>5845</v>
      </c>
      <c r="B302" s="15" t="s">
        <v>2158</v>
      </c>
      <c r="C302" s="5" t="s">
        <v>1504</v>
      </c>
      <c r="D302" s="5" t="s">
        <v>1504</v>
      </c>
      <c r="E302" s="281" t="s">
        <v>5726</v>
      </c>
      <c r="F302" s="185" t="s">
        <v>716</v>
      </c>
      <c r="G302" s="185" t="s">
        <v>206</v>
      </c>
      <c r="H302" s="185" t="s">
        <v>2498</v>
      </c>
      <c r="I302" s="185" t="s">
        <v>723</v>
      </c>
      <c r="J302" s="87" t="s">
        <v>1128</v>
      </c>
      <c r="K302" s="83" t="s">
        <v>1128</v>
      </c>
      <c r="L302" s="86" t="str">
        <f t="shared" si="7"/>
        <v>x.x</v>
      </c>
      <c r="M302" s="186"/>
      <c r="N302" s="92"/>
      <c r="O302" s="186" t="s">
        <v>33</v>
      </c>
      <c r="P302" s="92"/>
      <c r="Q302" s="186" t="s">
        <v>146</v>
      </c>
      <c r="R302" s="92"/>
      <c r="S302" s="186"/>
      <c r="T302" s="92"/>
      <c r="U302" s="186" t="s">
        <v>209</v>
      </c>
      <c r="V302" s="92"/>
      <c r="W302" s="17"/>
    </row>
    <row r="303" spans="1:23" ht="64" x14ac:dyDescent="0.2">
      <c r="A303" s="20" t="s">
        <v>5845</v>
      </c>
      <c r="B303" s="15" t="s">
        <v>2158</v>
      </c>
      <c r="C303" s="5" t="s">
        <v>1504</v>
      </c>
      <c r="D303" s="5" t="s">
        <v>1504</v>
      </c>
      <c r="E303" s="281" t="s">
        <v>5726</v>
      </c>
      <c r="F303" s="185" t="s">
        <v>716</v>
      </c>
      <c r="G303" s="185" t="s">
        <v>90</v>
      </c>
      <c r="H303" s="185" t="s">
        <v>2499</v>
      </c>
      <c r="I303" s="185" t="s">
        <v>725</v>
      </c>
      <c r="J303" s="85" t="s">
        <v>1128</v>
      </c>
      <c r="K303" s="86" t="s">
        <v>1128</v>
      </c>
      <c r="L303" s="86" t="str">
        <f t="shared" si="7"/>
        <v>x.x</v>
      </c>
      <c r="M303" s="186"/>
      <c r="N303" s="92"/>
      <c r="O303" s="186" t="s">
        <v>66</v>
      </c>
      <c r="P303" s="92"/>
      <c r="Q303" s="186" t="s">
        <v>94</v>
      </c>
      <c r="R303" s="92"/>
      <c r="S303" s="186" t="s">
        <v>95</v>
      </c>
      <c r="T303" s="92"/>
      <c r="U303" s="186" t="s">
        <v>6062</v>
      </c>
      <c r="V303" s="92"/>
      <c r="W303" s="17"/>
    </row>
    <row r="304" spans="1:23" ht="64" x14ac:dyDescent="0.2">
      <c r="A304" s="20" t="s">
        <v>5845</v>
      </c>
      <c r="B304" s="15" t="s">
        <v>2158</v>
      </c>
      <c r="C304" s="5" t="s">
        <v>1504</v>
      </c>
      <c r="D304" s="5" t="s">
        <v>1504</v>
      </c>
      <c r="E304" s="281" t="s">
        <v>5726</v>
      </c>
      <c r="F304" s="185" t="s">
        <v>716</v>
      </c>
      <c r="G304" s="185" t="s">
        <v>730</v>
      </c>
      <c r="H304" s="185" t="s">
        <v>2500</v>
      </c>
      <c r="I304" s="185" t="s">
        <v>732</v>
      </c>
      <c r="J304" s="87" t="s">
        <v>31</v>
      </c>
      <c r="K304" s="83" t="s">
        <v>162</v>
      </c>
      <c r="L304" s="86" t="str">
        <f t="shared" si="7"/>
        <v>MESSAGE - HEADER.Total gross mass</v>
      </c>
      <c r="M304" s="186"/>
      <c r="N304" s="92"/>
      <c r="O304" s="186" t="s">
        <v>33</v>
      </c>
      <c r="P304" s="92" t="s">
        <v>33</v>
      </c>
      <c r="Q304" s="186" t="s">
        <v>166</v>
      </c>
      <c r="R304" s="92" t="s">
        <v>167</v>
      </c>
      <c r="S304" s="186"/>
      <c r="T304" s="92"/>
      <c r="U304" s="186" t="s">
        <v>6063</v>
      </c>
      <c r="V304" s="92"/>
      <c r="W304" s="17"/>
    </row>
    <row r="305" spans="1:23" ht="80" x14ac:dyDescent="0.2">
      <c r="A305" s="20" t="s">
        <v>5845</v>
      </c>
      <c r="B305" s="15" t="s">
        <v>2158</v>
      </c>
      <c r="C305" s="5" t="s">
        <v>1504</v>
      </c>
      <c r="D305" s="5" t="s">
        <v>1504</v>
      </c>
      <c r="E305" s="281" t="s">
        <v>5726</v>
      </c>
      <c r="F305" s="185" t="s">
        <v>716</v>
      </c>
      <c r="G305" s="185" t="s">
        <v>5738</v>
      </c>
      <c r="H305" s="185" t="s">
        <v>6064</v>
      </c>
      <c r="I305" s="185" t="s">
        <v>5794</v>
      </c>
      <c r="J305" s="85" t="s">
        <v>1128</v>
      </c>
      <c r="K305" s="86" t="s">
        <v>1128</v>
      </c>
      <c r="L305" s="86" t="str">
        <f t="shared" si="7"/>
        <v>x.x</v>
      </c>
      <c r="M305" s="186"/>
      <c r="N305" s="92"/>
      <c r="O305" s="186" t="s">
        <v>66</v>
      </c>
      <c r="P305" s="92"/>
      <c r="Q305" s="186" t="s">
        <v>68</v>
      </c>
      <c r="R305" s="92"/>
      <c r="S305" s="186"/>
      <c r="T305" s="92"/>
      <c r="U305" s="186" t="s">
        <v>6065</v>
      </c>
      <c r="V305" s="92"/>
      <c r="W305" s="17"/>
    </row>
    <row r="306" spans="1:23" ht="64" x14ac:dyDescent="0.2">
      <c r="A306" s="20" t="s">
        <v>5845</v>
      </c>
      <c r="B306" s="15" t="s">
        <v>2158</v>
      </c>
      <c r="C306" s="5" t="s">
        <v>1504</v>
      </c>
      <c r="D306" s="5" t="s">
        <v>1504</v>
      </c>
      <c r="E306" s="281" t="s">
        <v>5732</v>
      </c>
      <c r="F306" s="226" t="s">
        <v>737</v>
      </c>
      <c r="G306" s="185"/>
      <c r="H306" s="226" t="s">
        <v>2502</v>
      </c>
      <c r="I306" s="226" t="s">
        <v>400</v>
      </c>
      <c r="J306" s="85" t="s">
        <v>1128</v>
      </c>
      <c r="K306" s="86" t="s">
        <v>1128</v>
      </c>
      <c r="L306" s="86" t="str">
        <f t="shared" si="7"/>
        <v>x.x</v>
      </c>
      <c r="M306" s="186" t="s">
        <v>32</v>
      </c>
      <c r="N306" s="92"/>
      <c r="O306" s="186" t="s">
        <v>66</v>
      </c>
      <c r="P306" s="92"/>
      <c r="Q306" s="186"/>
      <c r="R306" s="92"/>
      <c r="S306" s="186"/>
      <c r="T306" s="92"/>
      <c r="U306" s="186" t="s">
        <v>6066</v>
      </c>
      <c r="V306" s="92"/>
      <c r="W306" s="17"/>
    </row>
    <row r="307" spans="1:23" ht="80" x14ac:dyDescent="0.2">
      <c r="A307" s="20" t="s">
        <v>5845</v>
      </c>
      <c r="B307" s="15" t="s">
        <v>2158</v>
      </c>
      <c r="C307" s="5" t="s">
        <v>1504</v>
      </c>
      <c r="D307" s="5" t="s">
        <v>1504</v>
      </c>
      <c r="E307" s="281" t="s">
        <v>5732</v>
      </c>
      <c r="F307" s="185" t="s">
        <v>737</v>
      </c>
      <c r="G307" s="185" t="s">
        <v>240</v>
      </c>
      <c r="H307" s="185" t="s">
        <v>2505</v>
      </c>
      <c r="I307" s="185" t="s">
        <v>409</v>
      </c>
      <c r="J307" s="87" t="s">
        <v>401</v>
      </c>
      <c r="K307" s="83" t="s">
        <v>243</v>
      </c>
      <c r="L307" s="86" t="str">
        <f t="shared" si="7"/>
        <v>MESSAGE - (CONSIGNOR) TRADER.TIN</v>
      </c>
      <c r="M307" s="186"/>
      <c r="N307" s="92"/>
      <c r="O307" s="186" t="s">
        <v>103</v>
      </c>
      <c r="P307" s="92" t="s">
        <v>103</v>
      </c>
      <c r="Q307" s="186" t="s">
        <v>244</v>
      </c>
      <c r="R307" s="92" t="s">
        <v>244</v>
      </c>
      <c r="S307" s="186"/>
      <c r="T307" s="92"/>
      <c r="U307" s="186" t="s">
        <v>5630</v>
      </c>
      <c r="V307" s="92"/>
      <c r="W307" s="17"/>
    </row>
    <row r="308" spans="1:23" ht="64" x14ac:dyDescent="0.2">
      <c r="A308" s="20" t="s">
        <v>5845</v>
      </c>
      <c r="B308" s="15" t="s">
        <v>2158</v>
      </c>
      <c r="C308" s="5" t="s">
        <v>1504</v>
      </c>
      <c r="D308" s="5" t="s">
        <v>1504</v>
      </c>
      <c r="E308" s="281" t="s">
        <v>5732</v>
      </c>
      <c r="F308" s="185" t="s">
        <v>737</v>
      </c>
      <c r="G308" s="185" t="s">
        <v>255</v>
      </c>
      <c r="H308" s="185" t="s">
        <v>2506</v>
      </c>
      <c r="I308" s="185" t="s">
        <v>412</v>
      </c>
      <c r="J308" s="87" t="s">
        <v>401</v>
      </c>
      <c r="K308" s="83" t="s">
        <v>255</v>
      </c>
      <c r="L308" s="86" t="str">
        <f t="shared" si="7"/>
        <v>MESSAGE - (CONSIGNOR) TRADER.Name</v>
      </c>
      <c r="M308" s="186"/>
      <c r="N308" s="92"/>
      <c r="O308" s="186" t="s">
        <v>66</v>
      </c>
      <c r="P308" s="92" t="s">
        <v>33</v>
      </c>
      <c r="Q308" s="186" t="s">
        <v>258</v>
      </c>
      <c r="R308" s="92" t="s">
        <v>68</v>
      </c>
      <c r="S308" s="186"/>
      <c r="T308" s="92"/>
      <c r="U308" s="186" t="s">
        <v>1531</v>
      </c>
      <c r="V308" s="92"/>
      <c r="W308" s="17"/>
    </row>
    <row r="309" spans="1:23" ht="80" x14ac:dyDescent="0.2">
      <c r="A309" s="20" t="s">
        <v>5845</v>
      </c>
      <c r="B309" s="15" t="s">
        <v>2158</v>
      </c>
      <c r="C309" s="5" t="s">
        <v>1504</v>
      </c>
      <c r="D309" s="5" t="s">
        <v>1504</v>
      </c>
      <c r="E309" s="281" t="s">
        <v>5796</v>
      </c>
      <c r="F309" s="226" t="s">
        <v>745</v>
      </c>
      <c r="G309" s="185"/>
      <c r="H309" s="226" t="s">
        <v>2508</v>
      </c>
      <c r="I309" s="226" t="s">
        <v>263</v>
      </c>
      <c r="J309" s="87" t="s">
        <v>1128</v>
      </c>
      <c r="K309" s="83" t="s">
        <v>1128</v>
      </c>
      <c r="L309" s="86" t="str">
        <f t="shared" si="7"/>
        <v>x.x</v>
      </c>
      <c r="M309" s="186" t="s">
        <v>32</v>
      </c>
      <c r="N309" s="92"/>
      <c r="O309" s="186" t="s">
        <v>66</v>
      </c>
      <c r="P309" s="92"/>
      <c r="Q309" s="186"/>
      <c r="R309" s="92"/>
      <c r="S309" s="186"/>
      <c r="T309" s="92"/>
      <c r="U309" s="186" t="s">
        <v>1531</v>
      </c>
      <c r="V309" s="92"/>
      <c r="W309" s="17"/>
    </row>
    <row r="310" spans="1:23" ht="96" x14ac:dyDescent="0.2">
      <c r="A310" s="20" t="s">
        <v>5845</v>
      </c>
      <c r="B310" s="15" t="s">
        <v>2158</v>
      </c>
      <c r="C310" s="5" t="s">
        <v>1504</v>
      </c>
      <c r="D310" s="5" t="s">
        <v>1504</v>
      </c>
      <c r="E310" s="281" t="s">
        <v>5796</v>
      </c>
      <c r="F310" s="185" t="s">
        <v>745</v>
      </c>
      <c r="G310" s="185" t="s">
        <v>265</v>
      </c>
      <c r="H310" s="185" t="s">
        <v>2510</v>
      </c>
      <c r="I310" s="185" t="s">
        <v>267</v>
      </c>
      <c r="J310" s="87" t="s">
        <v>401</v>
      </c>
      <c r="K310" s="83" t="s">
        <v>265</v>
      </c>
      <c r="L310" s="86" t="str">
        <f t="shared" si="7"/>
        <v>MESSAGE - (CONSIGNOR) TRADER.Street and number</v>
      </c>
      <c r="M310" s="186"/>
      <c r="N310" s="92"/>
      <c r="O310" s="186" t="s">
        <v>33</v>
      </c>
      <c r="P310" s="92" t="s">
        <v>33</v>
      </c>
      <c r="Q310" s="186" t="s">
        <v>258</v>
      </c>
      <c r="R310" s="92" t="s">
        <v>68</v>
      </c>
      <c r="S310" s="186"/>
      <c r="T310" s="92"/>
      <c r="U310" s="186"/>
      <c r="V310" s="92"/>
      <c r="W310" s="17"/>
    </row>
    <row r="311" spans="1:23" ht="80" x14ac:dyDescent="0.2">
      <c r="A311" s="20" t="s">
        <v>5845</v>
      </c>
      <c r="B311" s="15" t="s">
        <v>2158</v>
      </c>
      <c r="C311" s="5" t="s">
        <v>1504</v>
      </c>
      <c r="D311" s="5" t="s">
        <v>1504</v>
      </c>
      <c r="E311" s="281" t="s">
        <v>5796</v>
      </c>
      <c r="F311" s="185" t="s">
        <v>745</v>
      </c>
      <c r="G311" s="185" t="s">
        <v>269</v>
      </c>
      <c r="H311" s="185" t="s">
        <v>2511</v>
      </c>
      <c r="I311" s="185" t="s">
        <v>271</v>
      </c>
      <c r="J311" s="87" t="s">
        <v>401</v>
      </c>
      <c r="K311" s="83" t="s">
        <v>862</v>
      </c>
      <c r="L311" s="86" t="str">
        <f t="shared" si="7"/>
        <v>MESSAGE - (CONSIGNOR) TRADER.Postal code</v>
      </c>
      <c r="M311" s="186"/>
      <c r="N311" s="92"/>
      <c r="O311" s="186" t="s">
        <v>66</v>
      </c>
      <c r="P311" s="92" t="s">
        <v>33</v>
      </c>
      <c r="Q311" s="186" t="s">
        <v>244</v>
      </c>
      <c r="R311" s="92" t="s">
        <v>54</v>
      </c>
      <c r="S311" s="186"/>
      <c r="T311" s="92"/>
      <c r="U311" s="186" t="s">
        <v>1339</v>
      </c>
      <c r="V311" s="92"/>
      <c r="W311" s="17"/>
    </row>
    <row r="312" spans="1:23" ht="80" x14ac:dyDescent="0.2">
      <c r="A312" s="20" t="s">
        <v>5845</v>
      </c>
      <c r="B312" s="15" t="s">
        <v>2158</v>
      </c>
      <c r="C312" s="5" t="s">
        <v>1504</v>
      </c>
      <c r="D312" s="5" t="s">
        <v>1504</v>
      </c>
      <c r="E312" s="281" t="s">
        <v>5796</v>
      </c>
      <c r="F312" s="185" t="s">
        <v>745</v>
      </c>
      <c r="G312" s="185" t="s">
        <v>276</v>
      </c>
      <c r="H312" s="185" t="s">
        <v>2513</v>
      </c>
      <c r="I312" s="185" t="s">
        <v>278</v>
      </c>
      <c r="J312" s="87" t="s">
        <v>401</v>
      </c>
      <c r="K312" s="83" t="s">
        <v>276</v>
      </c>
      <c r="L312" s="86" t="str">
        <f t="shared" si="7"/>
        <v>MESSAGE - (CONSIGNOR) TRADER.City</v>
      </c>
      <c r="M312" s="186"/>
      <c r="N312" s="92"/>
      <c r="O312" s="186" t="s">
        <v>33</v>
      </c>
      <c r="P312" s="92" t="s">
        <v>33</v>
      </c>
      <c r="Q312" s="186" t="s">
        <v>68</v>
      </c>
      <c r="R312" s="92" t="s">
        <v>68</v>
      </c>
      <c r="S312" s="186"/>
      <c r="T312" s="92"/>
      <c r="U312" s="186"/>
      <c r="V312" s="92"/>
      <c r="W312" s="17"/>
    </row>
    <row r="313" spans="1:23" ht="80" x14ac:dyDescent="0.2">
      <c r="A313" s="20" t="s">
        <v>5845</v>
      </c>
      <c r="B313" s="15" t="s">
        <v>2158</v>
      </c>
      <c r="C313" s="5" t="s">
        <v>1504</v>
      </c>
      <c r="D313" s="5" t="s">
        <v>1504</v>
      </c>
      <c r="E313" s="281" t="s">
        <v>5796</v>
      </c>
      <c r="F313" s="185" t="s">
        <v>745</v>
      </c>
      <c r="G313" s="185" t="s">
        <v>279</v>
      </c>
      <c r="H313" s="185" t="s">
        <v>2514</v>
      </c>
      <c r="I313" s="185" t="s">
        <v>281</v>
      </c>
      <c r="J313" s="87" t="s">
        <v>401</v>
      </c>
      <c r="K313" s="83" t="s">
        <v>282</v>
      </c>
      <c r="L313" s="86" t="str">
        <f t="shared" si="7"/>
        <v>MESSAGE - (CONSIGNOR) TRADER.Country code</v>
      </c>
      <c r="M313" s="186"/>
      <c r="N313" s="92"/>
      <c r="O313" s="186" t="s">
        <v>33</v>
      </c>
      <c r="P313" s="92" t="s">
        <v>33</v>
      </c>
      <c r="Q313" s="186" t="s">
        <v>94</v>
      </c>
      <c r="R313" s="92" t="s">
        <v>94</v>
      </c>
      <c r="S313" s="186" t="s">
        <v>5856</v>
      </c>
      <c r="T313" s="92" t="s">
        <v>95</v>
      </c>
      <c r="U313" s="186"/>
      <c r="V313" s="92"/>
      <c r="W313" s="17"/>
    </row>
    <row r="314" spans="1:23" ht="80" x14ac:dyDescent="0.2">
      <c r="A314" s="20" t="s">
        <v>5845</v>
      </c>
      <c r="B314" s="15" t="s">
        <v>2158</v>
      </c>
      <c r="C314" s="5" t="s">
        <v>1504</v>
      </c>
      <c r="D314" s="5" t="s">
        <v>1504</v>
      </c>
      <c r="E314" s="281" t="s">
        <v>5796</v>
      </c>
      <c r="F314" s="226" t="s">
        <v>6067</v>
      </c>
      <c r="G314" s="185"/>
      <c r="H314" s="226" t="s">
        <v>6068</v>
      </c>
      <c r="I314" s="226" t="s">
        <v>5898</v>
      </c>
      <c r="J314" s="85" t="s">
        <v>1128</v>
      </c>
      <c r="K314" s="86" t="s">
        <v>1128</v>
      </c>
      <c r="L314" s="86" t="str">
        <f t="shared" si="7"/>
        <v>x.x</v>
      </c>
      <c r="M314" s="186" t="s">
        <v>32</v>
      </c>
      <c r="N314" s="92"/>
      <c r="O314" s="186" t="s">
        <v>103</v>
      </c>
      <c r="P314" s="92"/>
      <c r="Q314" s="186"/>
      <c r="R314" s="92"/>
      <c r="S314" s="186"/>
      <c r="T314" s="92"/>
      <c r="U314" s="186" t="s">
        <v>5932</v>
      </c>
      <c r="V314" s="92"/>
      <c r="W314" s="17"/>
    </row>
    <row r="315" spans="1:23" ht="80" x14ac:dyDescent="0.2">
      <c r="A315" s="20" t="s">
        <v>5845</v>
      </c>
      <c r="B315" s="15" t="s">
        <v>2158</v>
      </c>
      <c r="C315" s="5" t="s">
        <v>1504</v>
      </c>
      <c r="D315" s="5" t="s">
        <v>1504</v>
      </c>
      <c r="E315" s="281" t="s">
        <v>5796</v>
      </c>
      <c r="F315" s="185" t="s">
        <v>6067</v>
      </c>
      <c r="G315" s="185" t="s">
        <v>255</v>
      </c>
      <c r="H315" s="185" t="s">
        <v>6069</v>
      </c>
      <c r="I315" s="185" t="s">
        <v>5901</v>
      </c>
      <c r="J315" s="85" t="s">
        <v>1128</v>
      </c>
      <c r="K315" s="86" t="s">
        <v>1128</v>
      </c>
      <c r="L315" s="86" t="str">
        <f t="shared" si="7"/>
        <v>x.x</v>
      </c>
      <c r="M315" s="186"/>
      <c r="N315" s="92"/>
      <c r="O315" s="186" t="s">
        <v>33</v>
      </c>
      <c r="P315" s="92"/>
      <c r="Q315" s="186" t="s">
        <v>258</v>
      </c>
      <c r="R315" s="92"/>
      <c r="S315" s="186"/>
      <c r="T315" s="92"/>
      <c r="U315" s="186"/>
      <c r="V315" s="92"/>
      <c r="W315" s="17"/>
    </row>
    <row r="316" spans="1:23" ht="96" x14ac:dyDescent="0.2">
      <c r="A316" s="20" t="s">
        <v>5845</v>
      </c>
      <c r="B316" s="15" t="s">
        <v>2158</v>
      </c>
      <c r="C316" s="5" t="s">
        <v>1504</v>
      </c>
      <c r="D316" s="5" t="s">
        <v>1504</v>
      </c>
      <c r="E316" s="281" t="s">
        <v>5796</v>
      </c>
      <c r="F316" s="185" t="s">
        <v>6067</v>
      </c>
      <c r="G316" s="185" t="s">
        <v>5902</v>
      </c>
      <c r="H316" s="185" t="s">
        <v>6070</v>
      </c>
      <c r="I316" s="185" t="s">
        <v>5904</v>
      </c>
      <c r="J316" s="85" t="s">
        <v>1128</v>
      </c>
      <c r="K316" s="86" t="s">
        <v>1128</v>
      </c>
      <c r="L316" s="86" t="str">
        <f t="shared" si="7"/>
        <v>x.x</v>
      </c>
      <c r="M316" s="186"/>
      <c r="N316" s="92"/>
      <c r="O316" s="186" t="s">
        <v>33</v>
      </c>
      <c r="P316" s="92"/>
      <c r="Q316" s="186" t="s">
        <v>68</v>
      </c>
      <c r="R316" s="92"/>
      <c r="S316" s="186"/>
      <c r="T316" s="92"/>
      <c r="U316" s="186"/>
      <c r="V316" s="92"/>
      <c r="W316" s="17"/>
    </row>
    <row r="317" spans="1:23" ht="96" x14ac:dyDescent="0.2">
      <c r="A317" s="20" t="s">
        <v>5845</v>
      </c>
      <c r="B317" s="15" t="s">
        <v>2158</v>
      </c>
      <c r="C317" s="5" t="s">
        <v>1504</v>
      </c>
      <c r="D317" s="5" t="s">
        <v>1504</v>
      </c>
      <c r="E317" s="281" t="s">
        <v>5796</v>
      </c>
      <c r="F317" s="185" t="s">
        <v>6067</v>
      </c>
      <c r="G317" s="185" t="s">
        <v>5905</v>
      </c>
      <c r="H317" s="185" t="s">
        <v>6071</v>
      </c>
      <c r="I317" s="185" t="s">
        <v>5907</v>
      </c>
      <c r="J317" s="85" t="s">
        <v>1128</v>
      </c>
      <c r="K317" s="86" t="s">
        <v>1128</v>
      </c>
      <c r="L317" s="86" t="str">
        <f t="shared" si="7"/>
        <v>x.x</v>
      </c>
      <c r="M317" s="186"/>
      <c r="N317" s="92"/>
      <c r="O317" s="186" t="s">
        <v>103</v>
      </c>
      <c r="P317" s="92"/>
      <c r="Q317" s="186" t="s">
        <v>5908</v>
      </c>
      <c r="R317" s="92"/>
      <c r="S317" s="186"/>
      <c r="T317" s="92"/>
      <c r="U317" s="186" t="s">
        <v>81</v>
      </c>
      <c r="V317" s="92"/>
      <c r="W317" s="17"/>
    </row>
    <row r="318" spans="1:23" ht="64" x14ac:dyDescent="0.2">
      <c r="A318" s="20" t="s">
        <v>5845</v>
      </c>
      <c r="B318" s="15" t="s">
        <v>2158</v>
      </c>
      <c r="C318" s="5" t="s">
        <v>1504</v>
      </c>
      <c r="D318" s="5" t="s">
        <v>1504</v>
      </c>
      <c r="E318" s="281" t="s">
        <v>5732</v>
      </c>
      <c r="F318" s="226" t="s">
        <v>751</v>
      </c>
      <c r="G318" s="185"/>
      <c r="H318" s="226" t="s">
        <v>2515</v>
      </c>
      <c r="I318" s="226" t="s">
        <v>422</v>
      </c>
      <c r="J318" s="85" t="s">
        <v>1128</v>
      </c>
      <c r="K318" s="86" t="s">
        <v>1128</v>
      </c>
      <c r="L318" s="86" t="str">
        <f t="shared" si="7"/>
        <v>x.x</v>
      </c>
      <c r="M318" s="186" t="s">
        <v>32</v>
      </c>
      <c r="N318" s="92"/>
      <c r="O318" s="186" t="s">
        <v>66</v>
      </c>
      <c r="P318" s="92"/>
      <c r="Q318" s="186"/>
      <c r="R318" s="92"/>
      <c r="S318" s="186"/>
      <c r="T318" s="92"/>
      <c r="U318" s="186" t="s">
        <v>6072</v>
      </c>
      <c r="V318" s="92"/>
      <c r="W318" s="17"/>
    </row>
    <row r="319" spans="1:23" ht="80" x14ac:dyDescent="0.2">
      <c r="A319" s="20" t="s">
        <v>5845</v>
      </c>
      <c r="B319" s="15" t="s">
        <v>2158</v>
      </c>
      <c r="C319" s="5" t="s">
        <v>1504</v>
      </c>
      <c r="D319" s="5" t="s">
        <v>1504</v>
      </c>
      <c r="E319" s="281" t="s">
        <v>5732</v>
      </c>
      <c r="F319" s="185" t="s">
        <v>751</v>
      </c>
      <c r="G319" s="185" t="s">
        <v>240</v>
      </c>
      <c r="H319" s="185" t="s">
        <v>2518</v>
      </c>
      <c r="I319" s="185" t="s">
        <v>429</v>
      </c>
      <c r="J319" s="87" t="s">
        <v>423</v>
      </c>
      <c r="K319" s="83" t="s">
        <v>243</v>
      </c>
      <c r="L319" s="86" t="str">
        <f t="shared" si="7"/>
        <v>MESSAGE - (CONSIGNEE) TRADER.TIN</v>
      </c>
      <c r="M319" s="186"/>
      <c r="N319" s="92"/>
      <c r="O319" s="186" t="s">
        <v>103</v>
      </c>
      <c r="P319" s="92"/>
      <c r="Q319" s="186" t="s">
        <v>244</v>
      </c>
      <c r="R319" s="92"/>
      <c r="S319" s="186"/>
      <c r="T319" s="92"/>
      <c r="U319" s="186" t="s">
        <v>5743</v>
      </c>
      <c r="V319" s="92"/>
      <c r="W319" s="17"/>
    </row>
    <row r="320" spans="1:23" ht="64" x14ac:dyDescent="0.2">
      <c r="A320" s="20" t="s">
        <v>5845</v>
      </c>
      <c r="B320" s="15" t="s">
        <v>2158</v>
      </c>
      <c r="C320" s="5" t="s">
        <v>1504</v>
      </c>
      <c r="D320" s="5" t="s">
        <v>1504</v>
      </c>
      <c r="E320" s="281" t="s">
        <v>5732</v>
      </c>
      <c r="F320" s="185" t="s">
        <v>751</v>
      </c>
      <c r="G320" s="185" t="s">
        <v>255</v>
      </c>
      <c r="H320" s="185" t="s">
        <v>2520</v>
      </c>
      <c r="I320" s="185" t="s">
        <v>433</v>
      </c>
      <c r="J320" s="87" t="s">
        <v>423</v>
      </c>
      <c r="K320" s="83" t="s">
        <v>255</v>
      </c>
      <c r="L320" s="86" t="str">
        <f t="shared" si="7"/>
        <v>MESSAGE - (CONSIGNEE) TRADER.Name</v>
      </c>
      <c r="M320" s="186"/>
      <c r="N320" s="92"/>
      <c r="O320" s="186" t="s">
        <v>66</v>
      </c>
      <c r="P320" s="92"/>
      <c r="Q320" s="186" t="s">
        <v>258</v>
      </c>
      <c r="R320" s="92"/>
      <c r="S320" s="186"/>
      <c r="T320" s="92"/>
      <c r="U320" s="186" t="s">
        <v>1531</v>
      </c>
      <c r="V320" s="92"/>
      <c r="W320" s="17"/>
    </row>
    <row r="321" spans="1:23" ht="64" x14ac:dyDescent="0.2">
      <c r="A321" s="20" t="s">
        <v>5845</v>
      </c>
      <c r="B321" s="15" t="s">
        <v>2158</v>
      </c>
      <c r="C321" s="5" t="s">
        <v>1504</v>
      </c>
      <c r="D321" s="5" t="s">
        <v>1504</v>
      </c>
      <c r="E321" s="281" t="s">
        <v>5796</v>
      </c>
      <c r="F321" s="226" t="s">
        <v>745</v>
      </c>
      <c r="G321" s="185"/>
      <c r="H321" s="226" t="s">
        <v>2521</v>
      </c>
      <c r="I321" s="226" t="s">
        <v>263</v>
      </c>
      <c r="J321" s="87" t="s">
        <v>1128</v>
      </c>
      <c r="K321" s="83" t="s">
        <v>1128</v>
      </c>
      <c r="L321" s="86" t="str">
        <f t="shared" si="7"/>
        <v>x.x</v>
      </c>
      <c r="M321" s="186" t="s">
        <v>32</v>
      </c>
      <c r="N321" s="92"/>
      <c r="O321" s="186" t="s">
        <v>66</v>
      </c>
      <c r="P321" s="92"/>
      <c r="Q321" s="186"/>
      <c r="R321" s="92"/>
      <c r="S321" s="186"/>
      <c r="T321" s="92"/>
      <c r="U321" s="186" t="s">
        <v>1531</v>
      </c>
      <c r="V321" s="92"/>
      <c r="W321" s="17"/>
    </row>
    <row r="322" spans="1:23" ht="80" x14ac:dyDescent="0.2">
      <c r="A322" s="20" t="s">
        <v>5845</v>
      </c>
      <c r="B322" s="15" t="s">
        <v>2158</v>
      </c>
      <c r="C322" s="5" t="s">
        <v>1504</v>
      </c>
      <c r="D322" s="5" t="s">
        <v>1504</v>
      </c>
      <c r="E322" s="281" t="s">
        <v>5796</v>
      </c>
      <c r="F322" s="185" t="s">
        <v>745</v>
      </c>
      <c r="G322" s="185" t="s">
        <v>265</v>
      </c>
      <c r="H322" s="185" t="s">
        <v>2522</v>
      </c>
      <c r="I322" s="185" t="s">
        <v>267</v>
      </c>
      <c r="J322" s="87" t="s">
        <v>423</v>
      </c>
      <c r="K322" s="83" t="s">
        <v>265</v>
      </c>
      <c r="L322" s="86" t="str">
        <f t="shared" ref="L322:L396" si="10">IF(ISTEXT(K322),CONCATENATE(J322,".", K322),J322)</f>
        <v>MESSAGE - (CONSIGNEE) TRADER.Street and number</v>
      </c>
      <c r="M322" s="186"/>
      <c r="N322" s="92"/>
      <c r="O322" s="186" t="s">
        <v>33</v>
      </c>
      <c r="P322" s="92"/>
      <c r="Q322" s="186" t="s">
        <v>258</v>
      </c>
      <c r="R322" s="92"/>
      <c r="S322" s="186"/>
      <c r="T322" s="92"/>
      <c r="U322" s="186"/>
      <c r="V322" s="92"/>
      <c r="W322" s="17"/>
    </row>
    <row r="323" spans="1:23" ht="80" x14ac:dyDescent="0.2">
      <c r="A323" s="20" t="s">
        <v>5845</v>
      </c>
      <c r="B323" s="15" t="s">
        <v>2158</v>
      </c>
      <c r="C323" s="5" t="s">
        <v>1504</v>
      </c>
      <c r="D323" s="5" t="s">
        <v>1504</v>
      </c>
      <c r="E323" s="281" t="s">
        <v>5796</v>
      </c>
      <c r="F323" s="185" t="s">
        <v>745</v>
      </c>
      <c r="G323" s="185" t="s">
        <v>269</v>
      </c>
      <c r="H323" s="185" t="s">
        <v>2523</v>
      </c>
      <c r="I323" s="185" t="s">
        <v>271</v>
      </c>
      <c r="J323" s="87" t="s">
        <v>423</v>
      </c>
      <c r="K323" s="83" t="s">
        <v>862</v>
      </c>
      <c r="L323" s="86" t="str">
        <f t="shared" si="10"/>
        <v>MESSAGE - (CONSIGNEE) TRADER.Postal code</v>
      </c>
      <c r="M323" s="186"/>
      <c r="N323" s="92"/>
      <c r="O323" s="186" t="s">
        <v>66</v>
      </c>
      <c r="P323" s="92"/>
      <c r="Q323" s="186" t="s">
        <v>244</v>
      </c>
      <c r="R323" s="92"/>
      <c r="S323" s="186"/>
      <c r="T323" s="92"/>
      <c r="U323" s="186" t="s">
        <v>1339</v>
      </c>
      <c r="V323" s="92"/>
      <c r="W323" s="17"/>
    </row>
    <row r="324" spans="1:23" ht="80" x14ac:dyDescent="0.2">
      <c r="A324" s="20" t="s">
        <v>5845</v>
      </c>
      <c r="B324" s="15" t="s">
        <v>2158</v>
      </c>
      <c r="C324" s="5" t="s">
        <v>1504</v>
      </c>
      <c r="D324" s="5" t="s">
        <v>1504</v>
      </c>
      <c r="E324" s="281" t="s">
        <v>5796</v>
      </c>
      <c r="F324" s="185" t="s">
        <v>745</v>
      </c>
      <c r="G324" s="185" t="s">
        <v>276</v>
      </c>
      <c r="H324" s="185" t="s">
        <v>2525</v>
      </c>
      <c r="I324" s="185" t="s">
        <v>278</v>
      </c>
      <c r="J324" s="87" t="s">
        <v>423</v>
      </c>
      <c r="K324" s="83" t="s">
        <v>276</v>
      </c>
      <c r="L324" s="86" t="str">
        <f t="shared" si="10"/>
        <v>MESSAGE - (CONSIGNEE) TRADER.City</v>
      </c>
      <c r="M324" s="186"/>
      <c r="N324" s="92"/>
      <c r="O324" s="186" t="s">
        <v>33</v>
      </c>
      <c r="P324" s="92"/>
      <c r="Q324" s="186" t="s">
        <v>68</v>
      </c>
      <c r="R324" s="92"/>
      <c r="S324" s="186"/>
      <c r="T324" s="92"/>
      <c r="U324" s="186"/>
      <c r="V324" s="92"/>
      <c r="W324" s="17"/>
    </row>
    <row r="325" spans="1:23" ht="80" x14ac:dyDescent="0.2">
      <c r="A325" s="20" t="s">
        <v>5845</v>
      </c>
      <c r="B325" s="15" t="s">
        <v>2158</v>
      </c>
      <c r="C325" s="5" t="s">
        <v>1504</v>
      </c>
      <c r="D325" s="5" t="s">
        <v>1504</v>
      </c>
      <c r="E325" s="281" t="s">
        <v>5796</v>
      </c>
      <c r="F325" s="185" t="s">
        <v>745</v>
      </c>
      <c r="G325" s="185" t="s">
        <v>279</v>
      </c>
      <c r="H325" s="185" t="s">
        <v>2526</v>
      </c>
      <c r="I325" s="185" t="s">
        <v>281</v>
      </c>
      <c r="J325" s="87" t="s">
        <v>423</v>
      </c>
      <c r="K325" s="83" t="s">
        <v>282</v>
      </c>
      <c r="L325" s="86" t="str">
        <f t="shared" si="10"/>
        <v>MESSAGE - (CONSIGNEE) TRADER.Country code</v>
      </c>
      <c r="M325" s="186"/>
      <c r="N325" s="92"/>
      <c r="O325" s="186" t="s">
        <v>33</v>
      </c>
      <c r="P325" s="92"/>
      <c r="Q325" s="186" t="s">
        <v>94</v>
      </c>
      <c r="R325" s="92"/>
      <c r="S325" s="186" t="s">
        <v>5856</v>
      </c>
      <c r="T325" s="92"/>
      <c r="U325" s="186"/>
      <c r="V325" s="92"/>
      <c r="W325" s="17"/>
    </row>
    <row r="326" spans="1:23" ht="80" x14ac:dyDescent="0.2">
      <c r="A326" s="20" t="s">
        <v>5845</v>
      </c>
      <c r="B326" s="15" t="s">
        <v>2158</v>
      </c>
      <c r="C326" s="5" t="s">
        <v>1504</v>
      </c>
      <c r="D326" s="5" t="s">
        <v>1504</v>
      </c>
      <c r="E326" s="281" t="s">
        <v>5732</v>
      </c>
      <c r="F326" s="226" t="s">
        <v>765</v>
      </c>
      <c r="G326" s="185"/>
      <c r="H326" s="226" t="s">
        <v>2527</v>
      </c>
      <c r="I326" s="226" t="s">
        <v>443</v>
      </c>
      <c r="J326" s="87" t="s">
        <v>1128</v>
      </c>
      <c r="K326" s="83" t="s">
        <v>1128</v>
      </c>
      <c r="L326" s="86" t="str">
        <f t="shared" si="10"/>
        <v>x.x</v>
      </c>
      <c r="M326" s="186" t="s">
        <v>444</v>
      </c>
      <c r="N326" s="92"/>
      <c r="O326" s="186" t="s">
        <v>103</v>
      </c>
      <c r="P326" s="92"/>
      <c r="Q326" s="186"/>
      <c r="R326" s="92"/>
      <c r="S326" s="186"/>
      <c r="T326" s="92"/>
      <c r="U326" s="186" t="s">
        <v>983</v>
      </c>
      <c r="V326" s="92"/>
      <c r="W326" s="17"/>
    </row>
    <row r="327" spans="1:23" ht="112" x14ac:dyDescent="0.2">
      <c r="A327" s="20" t="s">
        <v>5845</v>
      </c>
      <c r="B327" s="15" t="s">
        <v>2158</v>
      </c>
      <c r="C327" s="5" t="s">
        <v>1504</v>
      </c>
      <c r="D327" s="5" t="s">
        <v>1504</v>
      </c>
      <c r="E327" s="281" t="s">
        <v>5732</v>
      </c>
      <c r="F327" s="185" t="s">
        <v>765</v>
      </c>
      <c r="G327" s="185" t="s">
        <v>206</v>
      </c>
      <c r="H327" s="185" t="s">
        <v>2529</v>
      </c>
      <c r="I327" s="185" t="s">
        <v>449</v>
      </c>
      <c r="J327" s="87" t="s">
        <v>1128</v>
      </c>
      <c r="K327" s="83" t="s">
        <v>1128</v>
      </c>
      <c r="L327" s="86" t="str">
        <f t="shared" si="10"/>
        <v>x.x</v>
      </c>
      <c r="M327" s="186"/>
      <c r="N327" s="92"/>
      <c r="O327" s="186" t="s">
        <v>33</v>
      </c>
      <c r="P327" s="92"/>
      <c r="Q327" s="186" t="s">
        <v>146</v>
      </c>
      <c r="R327" s="92"/>
      <c r="S327" s="186"/>
      <c r="T327" s="92"/>
      <c r="U327" s="186" t="s">
        <v>209</v>
      </c>
      <c r="V327" s="92"/>
      <c r="W327" s="17"/>
    </row>
    <row r="328" spans="1:23" ht="80" x14ac:dyDescent="0.2">
      <c r="A328" s="20" t="s">
        <v>5845</v>
      </c>
      <c r="B328" s="15" t="s">
        <v>2158</v>
      </c>
      <c r="C328" s="5" t="s">
        <v>1504</v>
      </c>
      <c r="D328" s="5" t="s">
        <v>1504</v>
      </c>
      <c r="E328" s="281" t="s">
        <v>5732</v>
      </c>
      <c r="F328" s="185" t="s">
        <v>765</v>
      </c>
      <c r="G328" s="185" t="s">
        <v>450</v>
      </c>
      <c r="H328" s="185" t="s">
        <v>2530</v>
      </c>
      <c r="I328" s="185" t="s">
        <v>452</v>
      </c>
      <c r="J328" s="87" t="s">
        <v>1128</v>
      </c>
      <c r="K328" s="83" t="s">
        <v>1128</v>
      </c>
      <c r="L328" s="86" t="str">
        <f t="shared" si="10"/>
        <v>x.x</v>
      </c>
      <c r="M328" s="186"/>
      <c r="N328" s="92"/>
      <c r="O328" s="186" t="s">
        <v>33</v>
      </c>
      <c r="P328" s="92"/>
      <c r="Q328" s="186" t="s">
        <v>453</v>
      </c>
      <c r="R328" s="92"/>
      <c r="S328" s="186" t="s">
        <v>454</v>
      </c>
      <c r="T328" s="92"/>
      <c r="U328" s="186"/>
      <c r="V328" s="92"/>
      <c r="W328" s="17"/>
    </row>
    <row r="329" spans="1:23" ht="112" x14ac:dyDescent="0.2">
      <c r="A329" s="20" t="s">
        <v>5845</v>
      </c>
      <c r="B329" s="15" t="s">
        <v>2158</v>
      </c>
      <c r="C329" s="5" t="s">
        <v>1504</v>
      </c>
      <c r="D329" s="5" t="s">
        <v>1504</v>
      </c>
      <c r="E329" s="281" t="s">
        <v>5732</v>
      </c>
      <c r="F329" s="185" t="s">
        <v>765</v>
      </c>
      <c r="G329" s="185" t="s">
        <v>240</v>
      </c>
      <c r="H329" s="185" t="s">
        <v>2532</v>
      </c>
      <c r="I329" s="185" t="s">
        <v>457</v>
      </c>
      <c r="J329" s="87" t="s">
        <v>1128</v>
      </c>
      <c r="K329" s="83" t="s">
        <v>1128</v>
      </c>
      <c r="L329" s="86" t="str">
        <f t="shared" si="10"/>
        <v>x.x</v>
      </c>
      <c r="M329" s="186"/>
      <c r="N329" s="92"/>
      <c r="O329" s="186" t="s">
        <v>33</v>
      </c>
      <c r="P329" s="92"/>
      <c r="Q329" s="186" t="s">
        <v>244</v>
      </c>
      <c r="R329" s="92"/>
      <c r="S329" s="186"/>
      <c r="T329" s="92"/>
      <c r="U329" s="186" t="s">
        <v>5741</v>
      </c>
      <c r="V329" s="92"/>
      <c r="W329" s="17"/>
    </row>
    <row r="330" spans="1:23" ht="96" x14ac:dyDescent="0.2">
      <c r="A330" s="20" t="s">
        <v>5845</v>
      </c>
      <c r="B330" s="15" t="s">
        <v>2158</v>
      </c>
      <c r="C330" s="5" t="s">
        <v>1504</v>
      </c>
      <c r="D330" s="5" t="s">
        <v>1504</v>
      </c>
      <c r="E330" s="281" t="s">
        <v>5732</v>
      </c>
      <c r="F330" s="226" t="s">
        <v>774</v>
      </c>
      <c r="G330" s="185"/>
      <c r="H330" s="226" t="s">
        <v>2533</v>
      </c>
      <c r="I330" s="226" t="s">
        <v>517</v>
      </c>
      <c r="J330" s="87" t="s">
        <v>1128</v>
      </c>
      <c r="K330" s="83" t="s">
        <v>1128</v>
      </c>
      <c r="L330" s="86" t="str">
        <f t="shared" si="10"/>
        <v>x.x</v>
      </c>
      <c r="M330" s="186" t="s">
        <v>316</v>
      </c>
      <c r="N330" s="92"/>
      <c r="O330" s="186" t="s">
        <v>66</v>
      </c>
      <c r="P330" s="92"/>
      <c r="Q330" s="186"/>
      <c r="R330" s="92"/>
      <c r="S330" s="186"/>
      <c r="T330" s="92"/>
      <c r="U330" s="186" t="s">
        <v>6073</v>
      </c>
      <c r="V330" s="92"/>
      <c r="W330" s="17"/>
    </row>
    <row r="331" spans="1:23" ht="112" x14ac:dyDescent="0.2">
      <c r="A331" s="20" t="s">
        <v>5845</v>
      </c>
      <c r="B331" s="15" t="s">
        <v>2158</v>
      </c>
      <c r="C331" s="5" t="s">
        <v>1504</v>
      </c>
      <c r="D331" s="5" t="s">
        <v>1504</v>
      </c>
      <c r="E331" s="281" t="s">
        <v>5732</v>
      </c>
      <c r="F331" s="185" t="s">
        <v>774</v>
      </c>
      <c r="G331" s="185" t="s">
        <v>206</v>
      </c>
      <c r="H331" s="185" t="s">
        <v>2534</v>
      </c>
      <c r="I331" s="185" t="s">
        <v>522</v>
      </c>
      <c r="J331" s="87" t="s">
        <v>1128</v>
      </c>
      <c r="K331" s="83" t="s">
        <v>1128</v>
      </c>
      <c r="L331" s="86" t="str">
        <f t="shared" si="10"/>
        <v>x.x</v>
      </c>
      <c r="M331" s="186"/>
      <c r="N331" s="92"/>
      <c r="O331" s="186" t="s">
        <v>33</v>
      </c>
      <c r="P331" s="92"/>
      <c r="Q331" s="186" t="s">
        <v>146</v>
      </c>
      <c r="R331" s="92"/>
      <c r="S331" s="186"/>
      <c r="T331" s="92"/>
      <c r="U331" s="186" t="s">
        <v>209</v>
      </c>
      <c r="V331" s="92"/>
      <c r="W331" s="17"/>
    </row>
    <row r="332" spans="1:23" ht="112" x14ac:dyDescent="0.2">
      <c r="A332" s="20" t="s">
        <v>5845</v>
      </c>
      <c r="B332" s="15" t="s">
        <v>2158</v>
      </c>
      <c r="C332" s="5" t="s">
        <v>1504</v>
      </c>
      <c r="D332" s="5" t="s">
        <v>1504</v>
      </c>
      <c r="E332" s="281" t="s">
        <v>5732</v>
      </c>
      <c r="F332" s="185" t="s">
        <v>774</v>
      </c>
      <c r="G332" s="185" t="s">
        <v>523</v>
      </c>
      <c r="H332" s="185" t="s">
        <v>2535</v>
      </c>
      <c r="I332" s="185" t="s">
        <v>525</v>
      </c>
      <c r="J332" s="87" t="s">
        <v>1128</v>
      </c>
      <c r="K332" s="83" t="s">
        <v>1128</v>
      </c>
      <c r="L332" s="86" t="str">
        <f t="shared" si="10"/>
        <v>x.x</v>
      </c>
      <c r="M332" s="186"/>
      <c r="N332" s="92"/>
      <c r="O332" s="186" t="s">
        <v>33</v>
      </c>
      <c r="P332" s="92"/>
      <c r="Q332" s="186" t="s">
        <v>526</v>
      </c>
      <c r="R332" s="92"/>
      <c r="S332" s="186" t="s">
        <v>527</v>
      </c>
      <c r="T332" s="92"/>
      <c r="U332" s="186" t="s">
        <v>6074</v>
      </c>
      <c r="V332" s="92"/>
      <c r="W332" s="17"/>
    </row>
    <row r="333" spans="1:23" ht="112" x14ac:dyDescent="0.2">
      <c r="A333" s="20" t="s">
        <v>5845</v>
      </c>
      <c r="B333" s="15" t="s">
        <v>2158</v>
      </c>
      <c r="C333" s="5" t="s">
        <v>1504</v>
      </c>
      <c r="D333" s="5" t="s">
        <v>1504</v>
      </c>
      <c r="E333" s="281" t="s">
        <v>5732</v>
      </c>
      <c r="F333" s="185" t="s">
        <v>774</v>
      </c>
      <c r="G333" s="185" t="s">
        <v>240</v>
      </c>
      <c r="H333" s="185" t="s">
        <v>2536</v>
      </c>
      <c r="I333" s="185" t="s">
        <v>532</v>
      </c>
      <c r="J333" s="87" t="s">
        <v>31</v>
      </c>
      <c r="K333" s="83" t="s">
        <v>533</v>
      </c>
      <c r="L333" s="86" t="str">
        <f t="shared" si="10"/>
        <v>MESSAGE - HEADER.Identity of means of transport at departure (exp/trans)</v>
      </c>
      <c r="M333" s="186"/>
      <c r="N333" s="92"/>
      <c r="O333" s="186" t="s">
        <v>33</v>
      </c>
      <c r="P333" s="91" t="s">
        <v>66</v>
      </c>
      <c r="Q333" s="186" t="s">
        <v>68</v>
      </c>
      <c r="R333" s="92" t="s">
        <v>534</v>
      </c>
      <c r="S333" s="186"/>
      <c r="T333" s="92"/>
      <c r="U333" s="186" t="s">
        <v>5798</v>
      </c>
      <c r="V333" s="92" t="s">
        <v>6032</v>
      </c>
      <c r="W333" s="17"/>
    </row>
    <row r="334" spans="1:23" ht="96" x14ac:dyDescent="0.2">
      <c r="A334" s="20" t="s">
        <v>5845</v>
      </c>
      <c r="B334" s="15" t="s">
        <v>2158</v>
      </c>
      <c r="C334" s="5" t="s">
        <v>1504</v>
      </c>
      <c r="D334" s="5" t="s">
        <v>1504</v>
      </c>
      <c r="E334" s="281" t="s">
        <v>5732</v>
      </c>
      <c r="F334" s="185" t="s">
        <v>774</v>
      </c>
      <c r="G334" s="185" t="s">
        <v>539</v>
      </c>
      <c r="H334" s="185" t="s">
        <v>2539</v>
      </c>
      <c r="I334" s="185" t="s">
        <v>541</v>
      </c>
      <c r="J334" s="87" t="s">
        <v>31</v>
      </c>
      <c r="K334" s="83" t="s">
        <v>542</v>
      </c>
      <c r="L334" s="86" t="str">
        <f t="shared" si="10"/>
        <v>MESSAGE - HEADER.Nationality of means of transport at departure</v>
      </c>
      <c r="M334" s="186"/>
      <c r="N334" s="92"/>
      <c r="O334" s="186" t="s">
        <v>33</v>
      </c>
      <c r="P334" s="92" t="s">
        <v>66</v>
      </c>
      <c r="Q334" s="186" t="s">
        <v>94</v>
      </c>
      <c r="R334" s="92" t="s">
        <v>94</v>
      </c>
      <c r="S334" s="186" t="s">
        <v>5748</v>
      </c>
      <c r="T334" s="92" t="s">
        <v>95</v>
      </c>
      <c r="U334" s="186"/>
      <c r="V334" s="92" t="s">
        <v>544</v>
      </c>
      <c r="W334" s="17"/>
    </row>
    <row r="335" spans="1:23" ht="80" x14ac:dyDescent="0.2">
      <c r="A335" s="20" t="s">
        <v>5845</v>
      </c>
      <c r="B335" s="15" t="s">
        <v>2158</v>
      </c>
      <c r="C335" s="5" t="s">
        <v>1504</v>
      </c>
      <c r="D335" s="5" t="s">
        <v>1504</v>
      </c>
      <c r="E335" s="281" t="s">
        <v>5732</v>
      </c>
      <c r="F335" s="226" t="s">
        <v>5799</v>
      </c>
      <c r="G335" s="185"/>
      <c r="H335" s="226" t="s">
        <v>6075</v>
      </c>
      <c r="I335" s="226" t="s">
        <v>5763</v>
      </c>
      <c r="J335" s="87" t="s">
        <v>1128</v>
      </c>
      <c r="K335" s="86" t="s">
        <v>1128</v>
      </c>
      <c r="L335" s="86" t="str">
        <f t="shared" si="10"/>
        <v>x.x</v>
      </c>
      <c r="M335" s="186" t="s">
        <v>444</v>
      </c>
      <c r="N335" s="92"/>
      <c r="O335" s="186" t="s">
        <v>103</v>
      </c>
      <c r="P335" s="92"/>
      <c r="Q335" s="186"/>
      <c r="R335" s="92"/>
      <c r="S335" s="186"/>
      <c r="T335" s="92"/>
      <c r="U335" s="186" t="s">
        <v>6076</v>
      </c>
      <c r="V335" s="92"/>
      <c r="W335" s="17"/>
    </row>
    <row r="336" spans="1:23" ht="96" x14ac:dyDescent="0.2">
      <c r="A336" s="20" t="s">
        <v>5845</v>
      </c>
      <c r="B336" s="15" t="s">
        <v>2158</v>
      </c>
      <c r="C336" s="5" t="s">
        <v>1504</v>
      </c>
      <c r="D336" s="5" t="s">
        <v>1504</v>
      </c>
      <c r="E336" s="281" t="s">
        <v>5732</v>
      </c>
      <c r="F336" s="185" t="s">
        <v>5799</v>
      </c>
      <c r="G336" s="185" t="s">
        <v>206</v>
      </c>
      <c r="H336" s="185" t="s">
        <v>6077</v>
      </c>
      <c r="I336" s="185" t="s">
        <v>5765</v>
      </c>
      <c r="J336" s="87" t="s">
        <v>1128</v>
      </c>
      <c r="K336" s="83" t="s">
        <v>1128</v>
      </c>
      <c r="L336" s="86" t="str">
        <f t="shared" si="10"/>
        <v>x.x</v>
      </c>
      <c r="M336" s="186"/>
      <c r="N336" s="92"/>
      <c r="O336" s="186" t="s">
        <v>33</v>
      </c>
      <c r="P336" s="92"/>
      <c r="Q336" s="186" t="s">
        <v>146</v>
      </c>
      <c r="R336" s="92"/>
      <c r="S336" s="186"/>
      <c r="T336" s="92"/>
      <c r="U336" s="186" t="s">
        <v>209</v>
      </c>
      <c r="V336" s="92"/>
      <c r="W336" s="17"/>
    </row>
    <row r="337" spans="1:23" ht="80" x14ac:dyDescent="0.2">
      <c r="A337" s="20" t="s">
        <v>5845</v>
      </c>
      <c r="B337" s="15" t="s">
        <v>2158</v>
      </c>
      <c r="C337" s="5" t="s">
        <v>1504</v>
      </c>
      <c r="D337" s="5" t="s">
        <v>1504</v>
      </c>
      <c r="E337" s="281" t="s">
        <v>5732</v>
      </c>
      <c r="F337" s="185" t="s">
        <v>5799</v>
      </c>
      <c r="G337" s="185" t="s">
        <v>386</v>
      </c>
      <c r="H337" s="185" t="s">
        <v>6078</v>
      </c>
      <c r="I337" s="185" t="s">
        <v>5766</v>
      </c>
      <c r="J337" s="87" t="s">
        <v>1128</v>
      </c>
      <c r="K337" s="83" t="s">
        <v>1128</v>
      </c>
      <c r="L337" s="86" t="str">
        <f t="shared" si="10"/>
        <v>x.x</v>
      </c>
      <c r="M337" s="186"/>
      <c r="N337" s="92"/>
      <c r="O337" s="186" t="s">
        <v>33</v>
      </c>
      <c r="P337" s="92"/>
      <c r="Q337" s="186" t="s">
        <v>660</v>
      </c>
      <c r="R337" s="92"/>
      <c r="S337" s="186" t="s">
        <v>5800</v>
      </c>
      <c r="T337" s="92"/>
      <c r="U337" s="186"/>
      <c r="V337" s="92"/>
      <c r="W337" s="17"/>
    </row>
    <row r="338" spans="1:23" ht="96" x14ac:dyDescent="0.2">
      <c r="A338" s="20" t="s">
        <v>5845</v>
      </c>
      <c r="B338" s="15" t="s">
        <v>2158</v>
      </c>
      <c r="C338" s="5" t="s">
        <v>1504</v>
      </c>
      <c r="D338" s="5" t="s">
        <v>1504</v>
      </c>
      <c r="E338" s="281" t="s">
        <v>5732</v>
      </c>
      <c r="F338" s="185" t="s">
        <v>5799</v>
      </c>
      <c r="G338" s="185" t="s">
        <v>180</v>
      </c>
      <c r="H338" s="185" t="s">
        <v>6079</v>
      </c>
      <c r="I338" s="185" t="s">
        <v>5769</v>
      </c>
      <c r="J338" s="87" t="s">
        <v>1128</v>
      </c>
      <c r="K338" s="83" t="s">
        <v>1128</v>
      </c>
      <c r="L338" s="86" t="str">
        <f t="shared" si="10"/>
        <v>x.x</v>
      </c>
      <c r="M338" s="186"/>
      <c r="N338" s="92"/>
      <c r="O338" s="186" t="s">
        <v>33</v>
      </c>
      <c r="P338" s="92"/>
      <c r="Q338" s="186" t="s">
        <v>258</v>
      </c>
      <c r="R338" s="92"/>
      <c r="S338" s="186"/>
      <c r="T338" s="92"/>
      <c r="U338" s="186" t="s">
        <v>5801</v>
      </c>
      <c r="V338" s="92"/>
      <c r="W338" s="17"/>
    </row>
    <row r="339" spans="1:23" ht="112" x14ac:dyDescent="0.2">
      <c r="A339" s="20" t="s">
        <v>5845</v>
      </c>
      <c r="B339" s="15" t="s">
        <v>2158</v>
      </c>
      <c r="C339" s="5" t="s">
        <v>1504</v>
      </c>
      <c r="D339" s="5" t="s">
        <v>1504</v>
      </c>
      <c r="E339" s="281" t="s">
        <v>5732</v>
      </c>
      <c r="F339" s="185" t="s">
        <v>5799</v>
      </c>
      <c r="G339" s="185" t="s">
        <v>667</v>
      </c>
      <c r="H339" s="185" t="s">
        <v>6080</v>
      </c>
      <c r="I339" s="185" t="s">
        <v>5771</v>
      </c>
      <c r="J339" s="87" t="s">
        <v>1128</v>
      </c>
      <c r="K339" s="83" t="s">
        <v>1128</v>
      </c>
      <c r="L339" s="86" t="str">
        <f>IF(ISTEXT(K339),CONCATENATE(J339,".", K339),J339)</f>
        <v>x.x</v>
      </c>
      <c r="M339" s="186"/>
      <c r="N339" s="92"/>
      <c r="O339" s="186" t="s">
        <v>103</v>
      </c>
      <c r="P339" s="92"/>
      <c r="Q339" s="186" t="s">
        <v>68</v>
      </c>
      <c r="R339" s="92"/>
      <c r="S339" s="186"/>
      <c r="T339" s="92"/>
      <c r="U339" s="186"/>
      <c r="V339" s="92"/>
      <c r="W339" s="17"/>
    </row>
    <row r="340" spans="1:23" ht="80" x14ac:dyDescent="0.2">
      <c r="A340" s="20" t="s">
        <v>5845</v>
      </c>
      <c r="B340" s="15" t="s">
        <v>2158</v>
      </c>
      <c r="C340" s="5" t="s">
        <v>1504</v>
      </c>
      <c r="D340" s="5" t="s">
        <v>1504</v>
      </c>
      <c r="E340" s="281" t="s">
        <v>5732</v>
      </c>
      <c r="F340" s="226" t="s">
        <v>5802</v>
      </c>
      <c r="G340" s="185"/>
      <c r="H340" s="226" t="s">
        <v>6081</v>
      </c>
      <c r="I340" s="226" t="s">
        <v>5773</v>
      </c>
      <c r="J340" s="87" t="s">
        <v>1128</v>
      </c>
      <c r="K340" s="83" t="s">
        <v>1128</v>
      </c>
      <c r="L340" s="86" t="str">
        <f t="shared" ref="L340:L345" si="11">IF(ISTEXT(K340),CONCATENATE(J340,".", K340),J340)</f>
        <v>x.x</v>
      </c>
      <c r="M340" s="186" t="s">
        <v>444</v>
      </c>
      <c r="N340" s="92"/>
      <c r="O340" s="186" t="s">
        <v>103</v>
      </c>
      <c r="P340" s="92"/>
      <c r="Q340" s="186"/>
      <c r="R340" s="92"/>
      <c r="S340" s="186"/>
      <c r="T340" s="92"/>
      <c r="U340" s="186" t="s">
        <v>5764</v>
      </c>
      <c r="V340" s="92"/>
      <c r="W340" s="17"/>
    </row>
    <row r="341" spans="1:23" ht="96" x14ac:dyDescent="0.2">
      <c r="A341" s="20" t="s">
        <v>5845</v>
      </c>
      <c r="B341" s="15" t="s">
        <v>2158</v>
      </c>
      <c r="C341" s="5" t="s">
        <v>1504</v>
      </c>
      <c r="D341" s="5" t="s">
        <v>1504</v>
      </c>
      <c r="E341" s="281" t="s">
        <v>5732</v>
      </c>
      <c r="F341" s="185" t="s">
        <v>5802</v>
      </c>
      <c r="G341" s="185" t="s">
        <v>206</v>
      </c>
      <c r="H341" s="185" t="s">
        <v>6082</v>
      </c>
      <c r="I341" s="185" t="s">
        <v>5774</v>
      </c>
      <c r="J341" s="87" t="s">
        <v>1128</v>
      </c>
      <c r="K341" s="83" t="s">
        <v>1128</v>
      </c>
      <c r="L341" s="86" t="str">
        <f t="shared" si="11"/>
        <v>x.x</v>
      </c>
      <c r="M341" s="186"/>
      <c r="N341" s="92"/>
      <c r="O341" s="186" t="s">
        <v>33</v>
      </c>
      <c r="P341" s="92"/>
      <c r="Q341" s="186" t="s">
        <v>146</v>
      </c>
      <c r="R341" s="92"/>
      <c r="S341" s="186"/>
      <c r="T341" s="92"/>
      <c r="U341" s="186" t="s">
        <v>209</v>
      </c>
      <c r="V341" s="92"/>
      <c r="W341" s="17"/>
    </row>
    <row r="342" spans="1:23" ht="80" x14ac:dyDescent="0.2">
      <c r="A342" s="20" t="s">
        <v>5845</v>
      </c>
      <c r="B342" s="15" t="s">
        <v>2158</v>
      </c>
      <c r="C342" s="5" t="s">
        <v>1504</v>
      </c>
      <c r="D342" s="5" t="s">
        <v>1504</v>
      </c>
      <c r="E342" s="281" t="s">
        <v>5732</v>
      </c>
      <c r="F342" s="185" t="s">
        <v>5802</v>
      </c>
      <c r="G342" s="185" t="s">
        <v>386</v>
      </c>
      <c r="H342" s="185" t="s">
        <v>6083</v>
      </c>
      <c r="I342" s="185" t="s">
        <v>5775</v>
      </c>
      <c r="J342" s="87" t="s">
        <v>1128</v>
      </c>
      <c r="K342" s="83" t="s">
        <v>1128</v>
      </c>
      <c r="L342" s="86" t="str">
        <f t="shared" si="11"/>
        <v>x.x</v>
      </c>
      <c r="M342" s="186"/>
      <c r="N342" s="92"/>
      <c r="O342" s="186" t="s">
        <v>33</v>
      </c>
      <c r="P342" s="92"/>
      <c r="Q342" s="186" t="s">
        <v>660</v>
      </c>
      <c r="R342" s="92"/>
      <c r="S342" s="186" t="s">
        <v>5776</v>
      </c>
      <c r="T342" s="92"/>
      <c r="U342" s="186" t="s">
        <v>5777</v>
      </c>
      <c r="V342" s="92"/>
      <c r="W342" s="17"/>
    </row>
    <row r="343" spans="1:23" ht="96" x14ac:dyDescent="0.2">
      <c r="A343" s="20" t="s">
        <v>5845</v>
      </c>
      <c r="B343" s="15" t="s">
        <v>2158</v>
      </c>
      <c r="C343" s="5" t="s">
        <v>1504</v>
      </c>
      <c r="D343" s="5" t="s">
        <v>1504</v>
      </c>
      <c r="E343" s="281" t="s">
        <v>5732</v>
      </c>
      <c r="F343" s="185" t="s">
        <v>5802</v>
      </c>
      <c r="G343" s="185" t="s">
        <v>180</v>
      </c>
      <c r="H343" s="185" t="s">
        <v>6084</v>
      </c>
      <c r="I343" s="185" t="s">
        <v>5778</v>
      </c>
      <c r="J343" s="87" t="s">
        <v>1128</v>
      </c>
      <c r="K343" s="83" t="s">
        <v>1128</v>
      </c>
      <c r="L343" s="86" t="str">
        <f t="shared" si="11"/>
        <v>x.x</v>
      </c>
      <c r="M343" s="186"/>
      <c r="N343" s="92"/>
      <c r="O343" s="186" t="s">
        <v>33</v>
      </c>
      <c r="P343" s="92"/>
      <c r="Q343" s="186" t="s">
        <v>258</v>
      </c>
      <c r="R343" s="92"/>
      <c r="S343" s="186"/>
      <c r="T343" s="92"/>
      <c r="U343" s="186" t="s">
        <v>5770</v>
      </c>
      <c r="V343" s="92"/>
      <c r="W343" s="17"/>
    </row>
    <row r="344" spans="1:23" ht="112" x14ac:dyDescent="0.2">
      <c r="A344" s="20" t="s">
        <v>5845</v>
      </c>
      <c r="B344" s="15" t="s">
        <v>2158</v>
      </c>
      <c r="C344" s="5" t="s">
        <v>1504</v>
      </c>
      <c r="D344" s="5" t="s">
        <v>1504</v>
      </c>
      <c r="E344" s="281" t="s">
        <v>5732</v>
      </c>
      <c r="F344" s="185" t="s">
        <v>5802</v>
      </c>
      <c r="G344" s="185" t="s">
        <v>5779</v>
      </c>
      <c r="H344" s="185" t="s">
        <v>6085</v>
      </c>
      <c r="I344" s="185" t="s">
        <v>5780</v>
      </c>
      <c r="J344" s="87" t="s">
        <v>1128</v>
      </c>
      <c r="K344" s="83" t="s">
        <v>1128</v>
      </c>
      <c r="L344" s="86" t="str">
        <f t="shared" si="11"/>
        <v>x.x</v>
      </c>
      <c r="M344" s="186"/>
      <c r="N344" s="92"/>
      <c r="O344" s="186" t="s">
        <v>103</v>
      </c>
      <c r="P344" s="92"/>
      <c r="Q344" s="186" t="s">
        <v>146</v>
      </c>
      <c r="R344" s="92"/>
      <c r="S344" s="186"/>
      <c r="T344" s="92"/>
      <c r="U344" s="186"/>
      <c r="V344" s="92"/>
      <c r="W344" s="17"/>
    </row>
    <row r="345" spans="1:23" ht="112" x14ac:dyDescent="0.2">
      <c r="A345" s="20" t="s">
        <v>5845</v>
      </c>
      <c r="B345" s="15" t="s">
        <v>2158</v>
      </c>
      <c r="C345" s="5" t="s">
        <v>1504</v>
      </c>
      <c r="D345" s="5" t="s">
        <v>1504</v>
      </c>
      <c r="E345" s="281" t="s">
        <v>5732</v>
      </c>
      <c r="F345" s="185" t="s">
        <v>5802</v>
      </c>
      <c r="G345" s="185" t="s">
        <v>667</v>
      </c>
      <c r="H345" s="185" t="s">
        <v>6086</v>
      </c>
      <c r="I345" s="185" t="s">
        <v>5781</v>
      </c>
      <c r="J345" s="87" t="s">
        <v>1128</v>
      </c>
      <c r="K345" s="83" t="s">
        <v>1128</v>
      </c>
      <c r="L345" s="86" t="str">
        <f t="shared" si="11"/>
        <v>x.x</v>
      </c>
      <c r="M345" s="186"/>
      <c r="N345" s="92"/>
      <c r="O345" s="186" t="s">
        <v>103</v>
      </c>
      <c r="P345" s="92"/>
      <c r="Q345" s="186" t="s">
        <v>68</v>
      </c>
      <c r="R345" s="92"/>
      <c r="S345" s="186"/>
      <c r="T345" s="92"/>
      <c r="U345" s="186"/>
      <c r="V345" s="92"/>
      <c r="W345" s="17"/>
    </row>
    <row r="346" spans="1:23" ht="80" x14ac:dyDescent="0.2">
      <c r="A346" s="20" t="s">
        <v>5845</v>
      </c>
      <c r="B346" s="15" t="s">
        <v>2158</v>
      </c>
      <c r="C346" s="5" t="s">
        <v>1504</v>
      </c>
      <c r="D346" s="5" t="s">
        <v>1504</v>
      </c>
      <c r="E346" s="281" t="s">
        <v>5732</v>
      </c>
      <c r="F346" s="226" t="s">
        <v>796</v>
      </c>
      <c r="G346" s="185"/>
      <c r="H346" s="226" t="s">
        <v>2547</v>
      </c>
      <c r="I346" s="226" t="s">
        <v>692</v>
      </c>
      <c r="J346" s="87" t="s">
        <v>1128</v>
      </c>
      <c r="K346" s="83" t="s">
        <v>1128</v>
      </c>
      <c r="L346" s="86" t="str">
        <f t="shared" si="10"/>
        <v>x.x</v>
      </c>
      <c r="M346" s="186" t="s">
        <v>444</v>
      </c>
      <c r="N346" s="92"/>
      <c r="O346" s="186" t="s">
        <v>66</v>
      </c>
      <c r="P346" s="92"/>
      <c r="Q346" s="186"/>
      <c r="R346" s="92"/>
      <c r="S346" s="186"/>
      <c r="T346" s="92"/>
      <c r="U346" s="186" t="s">
        <v>5803</v>
      </c>
      <c r="V346" s="92"/>
      <c r="W346" s="17"/>
    </row>
    <row r="347" spans="1:23" ht="96" x14ac:dyDescent="0.2">
      <c r="A347" s="20" t="s">
        <v>5845</v>
      </c>
      <c r="B347" s="15" t="s">
        <v>2158</v>
      </c>
      <c r="C347" s="5" t="s">
        <v>1504</v>
      </c>
      <c r="D347" s="5" t="s">
        <v>1504</v>
      </c>
      <c r="E347" s="281" t="s">
        <v>5732</v>
      </c>
      <c r="F347" s="185" t="s">
        <v>796</v>
      </c>
      <c r="G347" s="185" t="s">
        <v>206</v>
      </c>
      <c r="H347" s="185" t="s">
        <v>2549</v>
      </c>
      <c r="I347" s="185" t="s">
        <v>696</v>
      </c>
      <c r="J347" s="87" t="s">
        <v>1128</v>
      </c>
      <c r="K347" s="83" t="s">
        <v>1128</v>
      </c>
      <c r="L347" s="86" t="str">
        <f t="shared" si="10"/>
        <v>x.x</v>
      </c>
      <c r="M347" s="186"/>
      <c r="N347" s="92"/>
      <c r="O347" s="186" t="s">
        <v>33</v>
      </c>
      <c r="P347" s="92"/>
      <c r="Q347" s="186" t="s">
        <v>146</v>
      </c>
      <c r="R347" s="92"/>
      <c r="S347" s="186"/>
      <c r="T347" s="92"/>
      <c r="U347" s="186" t="s">
        <v>209</v>
      </c>
      <c r="V347" s="92"/>
      <c r="W347" s="17"/>
    </row>
    <row r="348" spans="1:23" ht="80" x14ac:dyDescent="0.2">
      <c r="A348" s="20" t="s">
        <v>5845</v>
      </c>
      <c r="B348" s="15" t="s">
        <v>2158</v>
      </c>
      <c r="C348" s="5" t="s">
        <v>1504</v>
      </c>
      <c r="D348" s="5" t="s">
        <v>1504</v>
      </c>
      <c r="E348" s="281" t="s">
        <v>5732</v>
      </c>
      <c r="F348" s="185" t="s">
        <v>796</v>
      </c>
      <c r="G348" s="185" t="s">
        <v>386</v>
      </c>
      <c r="H348" s="185" t="s">
        <v>2550</v>
      </c>
      <c r="I348" s="185" t="s">
        <v>698</v>
      </c>
      <c r="J348" s="87" t="s">
        <v>1128</v>
      </c>
      <c r="K348" s="83" t="s">
        <v>1128</v>
      </c>
      <c r="L348" s="86" t="str">
        <f t="shared" si="10"/>
        <v>x.x</v>
      </c>
      <c r="M348" s="186"/>
      <c r="N348" s="92"/>
      <c r="O348" s="186" t="s">
        <v>33</v>
      </c>
      <c r="P348" s="92"/>
      <c r="Q348" s="186" t="s">
        <v>660</v>
      </c>
      <c r="R348" s="92"/>
      <c r="S348" s="186" t="s">
        <v>699</v>
      </c>
      <c r="T348" s="92"/>
      <c r="U348" s="186" t="s">
        <v>5777</v>
      </c>
      <c r="V348" s="92"/>
      <c r="W348" s="17"/>
    </row>
    <row r="349" spans="1:23" ht="96" x14ac:dyDescent="0.2">
      <c r="A349" s="20" t="s">
        <v>5845</v>
      </c>
      <c r="B349" s="15" t="s">
        <v>2158</v>
      </c>
      <c r="C349" s="5" t="s">
        <v>1504</v>
      </c>
      <c r="D349" s="5" t="s">
        <v>1504</v>
      </c>
      <c r="E349" s="281" t="s">
        <v>5732</v>
      </c>
      <c r="F349" s="185" t="s">
        <v>796</v>
      </c>
      <c r="G349" s="185" t="s">
        <v>180</v>
      </c>
      <c r="H349" s="185" t="s">
        <v>2552</v>
      </c>
      <c r="I349" s="185" t="s">
        <v>702</v>
      </c>
      <c r="J349" s="87" t="s">
        <v>1128</v>
      </c>
      <c r="K349" s="83" t="s">
        <v>1128</v>
      </c>
      <c r="L349" s="86" t="str">
        <f t="shared" si="10"/>
        <v>x.x</v>
      </c>
      <c r="M349" s="186"/>
      <c r="N349" s="92"/>
      <c r="O349" s="186" t="s">
        <v>33</v>
      </c>
      <c r="P349" s="92"/>
      <c r="Q349" s="186" t="s">
        <v>258</v>
      </c>
      <c r="R349" s="92"/>
      <c r="S349" s="186"/>
      <c r="T349" s="92"/>
      <c r="U349" s="186" t="s">
        <v>5770</v>
      </c>
      <c r="V349" s="92"/>
      <c r="W349" s="17"/>
    </row>
    <row r="350" spans="1:23" ht="80" x14ac:dyDescent="0.2">
      <c r="A350" s="20" t="s">
        <v>5845</v>
      </c>
      <c r="B350" s="15" t="s">
        <v>2158</v>
      </c>
      <c r="C350" s="5" t="s">
        <v>1504</v>
      </c>
      <c r="D350" s="5" t="s">
        <v>1504</v>
      </c>
      <c r="E350" s="281" t="s">
        <v>5732</v>
      </c>
      <c r="F350" s="226" t="s">
        <v>5804</v>
      </c>
      <c r="G350" s="185"/>
      <c r="H350" s="226" t="s">
        <v>6087</v>
      </c>
      <c r="I350" s="226" t="s">
        <v>5784</v>
      </c>
      <c r="J350" s="85" t="s">
        <v>1128</v>
      </c>
      <c r="K350" s="86" t="s">
        <v>1128</v>
      </c>
      <c r="L350" s="86" t="str">
        <f t="shared" si="10"/>
        <v>x.x</v>
      </c>
      <c r="M350" s="186" t="s">
        <v>444</v>
      </c>
      <c r="N350" s="92"/>
      <c r="O350" s="186" t="s">
        <v>103</v>
      </c>
      <c r="P350" s="92"/>
      <c r="Q350" s="186"/>
      <c r="R350" s="92"/>
      <c r="S350" s="186"/>
      <c r="T350" s="92"/>
      <c r="U350" s="186" t="s">
        <v>5764</v>
      </c>
      <c r="V350" s="92"/>
      <c r="W350" s="17"/>
    </row>
    <row r="351" spans="1:23" ht="96" x14ac:dyDescent="0.2">
      <c r="A351" s="20" t="s">
        <v>5845</v>
      </c>
      <c r="B351" s="15" t="s">
        <v>2158</v>
      </c>
      <c r="C351" s="5" t="s">
        <v>1504</v>
      </c>
      <c r="D351" s="5" t="s">
        <v>1504</v>
      </c>
      <c r="E351" s="281" t="s">
        <v>5732</v>
      </c>
      <c r="F351" s="185" t="s">
        <v>5804</v>
      </c>
      <c r="G351" s="185" t="s">
        <v>206</v>
      </c>
      <c r="H351" s="185" t="s">
        <v>6088</v>
      </c>
      <c r="I351" s="185" t="s">
        <v>5785</v>
      </c>
      <c r="J351" s="85" t="s">
        <v>1128</v>
      </c>
      <c r="K351" s="85" t="s">
        <v>1128</v>
      </c>
      <c r="L351" s="86" t="str">
        <f t="shared" si="10"/>
        <v>x.x</v>
      </c>
      <c r="M351" s="186"/>
      <c r="N351" s="92"/>
      <c r="O351" s="186" t="s">
        <v>33</v>
      </c>
      <c r="P351" s="92"/>
      <c r="Q351" s="186" t="s">
        <v>146</v>
      </c>
      <c r="R351" s="92"/>
      <c r="S351" s="186"/>
      <c r="T351" s="92"/>
      <c r="U351" s="186" t="s">
        <v>209</v>
      </c>
      <c r="V351" s="92"/>
      <c r="W351" s="17"/>
    </row>
    <row r="352" spans="1:23" ht="80" x14ac:dyDescent="0.2">
      <c r="A352" s="20" t="s">
        <v>5845</v>
      </c>
      <c r="B352" s="15" t="s">
        <v>2158</v>
      </c>
      <c r="C352" s="5" t="s">
        <v>1504</v>
      </c>
      <c r="D352" s="5" t="s">
        <v>1504</v>
      </c>
      <c r="E352" s="281" t="s">
        <v>5732</v>
      </c>
      <c r="F352" s="185" t="s">
        <v>5804</v>
      </c>
      <c r="G352" s="185" t="s">
        <v>386</v>
      </c>
      <c r="H352" s="185" t="s">
        <v>6089</v>
      </c>
      <c r="I352" s="185" t="s">
        <v>5786</v>
      </c>
      <c r="J352" s="85" t="s">
        <v>1128</v>
      </c>
      <c r="K352" s="86" t="s">
        <v>1128</v>
      </c>
      <c r="L352" s="86" t="str">
        <f t="shared" si="10"/>
        <v>x.x</v>
      </c>
      <c r="M352" s="186"/>
      <c r="N352" s="92"/>
      <c r="O352" s="186" t="s">
        <v>33</v>
      </c>
      <c r="P352" s="92"/>
      <c r="Q352" s="186" t="s">
        <v>660</v>
      </c>
      <c r="R352" s="92"/>
      <c r="S352" s="186" t="s">
        <v>5787</v>
      </c>
      <c r="T352" s="92"/>
      <c r="U352" s="186" t="s">
        <v>5777</v>
      </c>
      <c r="V352" s="92"/>
      <c r="W352" s="17"/>
    </row>
    <row r="353" spans="1:23" ht="96" x14ac:dyDescent="0.2">
      <c r="A353" s="20" t="s">
        <v>5845</v>
      </c>
      <c r="B353" s="15" t="s">
        <v>2158</v>
      </c>
      <c r="C353" s="5" t="s">
        <v>1504</v>
      </c>
      <c r="D353" s="5" t="s">
        <v>1504</v>
      </c>
      <c r="E353" s="281" t="s">
        <v>5732</v>
      </c>
      <c r="F353" s="185" t="s">
        <v>5804</v>
      </c>
      <c r="G353" s="185" t="s">
        <v>180</v>
      </c>
      <c r="H353" s="185" t="s">
        <v>6090</v>
      </c>
      <c r="I353" s="185" t="s">
        <v>5788</v>
      </c>
      <c r="J353" s="85" t="s">
        <v>1128</v>
      </c>
      <c r="K353" s="86" t="s">
        <v>1128</v>
      </c>
      <c r="L353" s="86" t="str">
        <f t="shared" si="10"/>
        <v>x.x</v>
      </c>
      <c r="M353" s="186"/>
      <c r="N353" s="92"/>
      <c r="O353" s="186" t="s">
        <v>103</v>
      </c>
      <c r="P353" s="92"/>
      <c r="Q353" s="186" t="s">
        <v>258</v>
      </c>
      <c r="R353" s="92"/>
      <c r="S353" s="186"/>
      <c r="T353" s="92"/>
      <c r="U353" s="186" t="s">
        <v>5770</v>
      </c>
      <c r="V353" s="92"/>
      <c r="W353" s="17"/>
    </row>
    <row r="354" spans="1:23" ht="80" x14ac:dyDescent="0.2">
      <c r="A354" s="20" t="s">
        <v>5845</v>
      </c>
      <c r="B354" s="15" t="s">
        <v>2158</v>
      </c>
      <c r="C354" s="5" t="s">
        <v>1504</v>
      </c>
      <c r="D354" s="5" t="s">
        <v>1504</v>
      </c>
      <c r="E354" s="281" t="s">
        <v>5732</v>
      </c>
      <c r="F354" s="226" t="s">
        <v>5805</v>
      </c>
      <c r="G354" s="185"/>
      <c r="H354" s="226" t="s">
        <v>6091</v>
      </c>
      <c r="I354" s="226" t="s">
        <v>638</v>
      </c>
      <c r="J354" s="87" t="s">
        <v>1128</v>
      </c>
      <c r="K354" s="83" t="s">
        <v>1128</v>
      </c>
      <c r="L354" s="86" t="str">
        <f t="shared" si="10"/>
        <v>x.x</v>
      </c>
      <c r="M354" s="186" t="s">
        <v>444</v>
      </c>
      <c r="N354" s="92"/>
      <c r="O354" s="186" t="s">
        <v>103</v>
      </c>
      <c r="P354" s="92"/>
      <c r="Q354" s="186"/>
      <c r="R354" s="92"/>
      <c r="S354" s="186"/>
      <c r="T354" s="92"/>
      <c r="U354" s="186" t="s">
        <v>5764</v>
      </c>
      <c r="V354" s="92"/>
      <c r="W354" s="17"/>
    </row>
    <row r="355" spans="1:23" ht="96" x14ac:dyDescent="0.2">
      <c r="A355" s="20" t="s">
        <v>5845</v>
      </c>
      <c r="B355" s="15" t="s">
        <v>2158</v>
      </c>
      <c r="C355" s="5" t="s">
        <v>1504</v>
      </c>
      <c r="D355" s="5" t="s">
        <v>1504</v>
      </c>
      <c r="E355" s="281" t="s">
        <v>5732</v>
      </c>
      <c r="F355" s="185" t="s">
        <v>5805</v>
      </c>
      <c r="G355" s="185" t="s">
        <v>206</v>
      </c>
      <c r="H355" s="185" t="s">
        <v>6092</v>
      </c>
      <c r="I355" s="185" t="s">
        <v>642</v>
      </c>
      <c r="J355" s="87" t="s">
        <v>1128</v>
      </c>
      <c r="K355" s="83" t="s">
        <v>1128</v>
      </c>
      <c r="L355" s="86" t="str">
        <f t="shared" si="10"/>
        <v>x.x</v>
      </c>
      <c r="M355" s="186"/>
      <c r="N355" s="92"/>
      <c r="O355" s="186" t="s">
        <v>33</v>
      </c>
      <c r="P355" s="92"/>
      <c r="Q355" s="186" t="s">
        <v>146</v>
      </c>
      <c r="R355" s="92"/>
      <c r="S355" s="186"/>
      <c r="T355" s="92"/>
      <c r="U355" s="186" t="s">
        <v>209</v>
      </c>
      <c r="V355" s="92"/>
      <c r="W355" s="17"/>
    </row>
    <row r="356" spans="1:23" ht="96" x14ac:dyDescent="0.2">
      <c r="A356" s="20" t="s">
        <v>5845</v>
      </c>
      <c r="B356" s="15" t="s">
        <v>2158</v>
      </c>
      <c r="C356" s="5" t="s">
        <v>1504</v>
      </c>
      <c r="D356" s="5" t="s">
        <v>1504</v>
      </c>
      <c r="E356" s="281" t="s">
        <v>5732</v>
      </c>
      <c r="F356" s="185" t="s">
        <v>5805</v>
      </c>
      <c r="G356" s="185" t="s">
        <v>287</v>
      </c>
      <c r="H356" s="185" t="s">
        <v>6093</v>
      </c>
      <c r="I356" s="185" t="s">
        <v>644</v>
      </c>
      <c r="J356" s="87" t="s">
        <v>1128</v>
      </c>
      <c r="K356" s="83" t="s">
        <v>1128</v>
      </c>
      <c r="L356" s="86" t="str">
        <f t="shared" si="10"/>
        <v>x.x</v>
      </c>
      <c r="M356" s="186"/>
      <c r="N356" s="92"/>
      <c r="O356" s="186" t="s">
        <v>33</v>
      </c>
      <c r="P356" s="92"/>
      <c r="Q356" s="186" t="s">
        <v>645</v>
      </c>
      <c r="R356" s="92"/>
      <c r="S356" s="186" t="s">
        <v>5789</v>
      </c>
      <c r="T356" s="92"/>
      <c r="U356" s="186" t="s">
        <v>5806</v>
      </c>
      <c r="V356" s="92"/>
      <c r="W356" s="17"/>
    </row>
    <row r="357" spans="1:23" ht="96" x14ac:dyDescent="0.2">
      <c r="A357" s="20" t="s">
        <v>5845</v>
      </c>
      <c r="B357" s="15" t="s">
        <v>2158</v>
      </c>
      <c r="C357" s="5" t="s">
        <v>1504</v>
      </c>
      <c r="D357" s="5" t="s">
        <v>1504</v>
      </c>
      <c r="E357" s="281" t="s">
        <v>5732</v>
      </c>
      <c r="F357" s="185" t="s">
        <v>5805</v>
      </c>
      <c r="G357" s="185" t="s">
        <v>302</v>
      </c>
      <c r="H357" s="185" t="s">
        <v>6094</v>
      </c>
      <c r="I357" s="185" t="s">
        <v>649</v>
      </c>
      <c r="J357" s="87" t="s">
        <v>1128</v>
      </c>
      <c r="K357" s="83" t="s">
        <v>1128</v>
      </c>
      <c r="L357" s="86" t="str">
        <f t="shared" si="10"/>
        <v>x.x</v>
      </c>
      <c r="M357" s="186"/>
      <c r="N357" s="92"/>
      <c r="O357" s="186" t="s">
        <v>103</v>
      </c>
      <c r="P357" s="92"/>
      <c r="Q357" s="186" t="s">
        <v>305</v>
      </c>
      <c r="R357" s="92"/>
      <c r="S357" s="186"/>
      <c r="T357" s="92"/>
      <c r="U357" s="186"/>
      <c r="V357" s="92"/>
      <c r="W357" s="17"/>
    </row>
    <row r="358" spans="1:23" ht="80" x14ac:dyDescent="0.2">
      <c r="A358" s="20" t="s">
        <v>5845</v>
      </c>
      <c r="B358" s="15" t="s">
        <v>2158</v>
      </c>
      <c r="C358" s="5" t="s">
        <v>1504</v>
      </c>
      <c r="D358" s="5" t="s">
        <v>1504</v>
      </c>
      <c r="E358" s="281" t="s">
        <v>5732</v>
      </c>
      <c r="F358" s="226" t="s">
        <v>803</v>
      </c>
      <c r="G358" s="185"/>
      <c r="H358" s="226" t="s">
        <v>2553</v>
      </c>
      <c r="I358" s="226" t="s">
        <v>805</v>
      </c>
      <c r="J358" s="87" t="s">
        <v>1128</v>
      </c>
      <c r="K358" s="83" t="s">
        <v>1128</v>
      </c>
      <c r="L358" s="86" t="str">
        <f t="shared" si="10"/>
        <v>x.x</v>
      </c>
      <c r="M358" s="186" t="s">
        <v>32</v>
      </c>
      <c r="N358" s="92"/>
      <c r="O358" s="186" t="s">
        <v>66</v>
      </c>
      <c r="P358" s="92"/>
      <c r="Q358" s="186"/>
      <c r="R358" s="92" t="s">
        <v>134</v>
      </c>
      <c r="S358" s="186"/>
      <c r="T358" s="92"/>
      <c r="U358" s="186" t="s">
        <v>6095</v>
      </c>
      <c r="V358" s="92"/>
      <c r="W358" s="17"/>
    </row>
    <row r="359" spans="1:23" ht="96" x14ac:dyDescent="0.2">
      <c r="A359" s="20" t="s">
        <v>5845</v>
      </c>
      <c r="B359" s="15" t="s">
        <v>2158</v>
      </c>
      <c r="C359" s="5" t="s">
        <v>1504</v>
      </c>
      <c r="D359" s="5" t="s">
        <v>1504</v>
      </c>
      <c r="E359" s="281" t="s">
        <v>5732</v>
      </c>
      <c r="F359" s="185" t="s">
        <v>803</v>
      </c>
      <c r="G359" s="185" t="s">
        <v>809</v>
      </c>
      <c r="H359" s="185" t="s">
        <v>2556</v>
      </c>
      <c r="I359" s="185" t="s">
        <v>811</v>
      </c>
      <c r="J359" s="87" t="s">
        <v>31</v>
      </c>
      <c r="K359" s="83" t="s">
        <v>812</v>
      </c>
      <c r="L359" s="86" t="str">
        <f t="shared" si="10"/>
        <v>MESSAGE - HEADER.Transport charges/ Method of Payment</v>
      </c>
      <c r="M359" s="186"/>
      <c r="N359" s="92"/>
      <c r="O359" s="186" t="s">
        <v>33</v>
      </c>
      <c r="P359" s="91" t="s">
        <v>66</v>
      </c>
      <c r="Q359" s="186" t="s">
        <v>134</v>
      </c>
      <c r="R359" s="92" t="s">
        <v>134</v>
      </c>
      <c r="S359" s="186" t="s">
        <v>813</v>
      </c>
      <c r="T359" s="92" t="s">
        <v>813</v>
      </c>
      <c r="U359" s="186"/>
      <c r="V359" s="92" t="s">
        <v>929</v>
      </c>
      <c r="W359" s="17"/>
    </row>
    <row r="360" spans="1:23" ht="64" x14ac:dyDescent="0.2">
      <c r="A360" s="20" t="s">
        <v>5845</v>
      </c>
      <c r="B360" s="15" t="s">
        <v>2158</v>
      </c>
      <c r="C360" s="5" t="s">
        <v>1504</v>
      </c>
      <c r="D360" s="5" t="s">
        <v>1504</v>
      </c>
      <c r="E360" s="281" t="s">
        <v>5732</v>
      </c>
      <c r="F360" s="226" t="s">
        <v>823</v>
      </c>
      <c r="G360" s="185"/>
      <c r="H360" s="226" t="s">
        <v>2562</v>
      </c>
      <c r="I360" s="226" t="s">
        <v>825</v>
      </c>
      <c r="J360" s="87" t="s">
        <v>821</v>
      </c>
      <c r="K360" s="83"/>
      <c r="L360" s="86" t="str">
        <f t="shared" si="10"/>
        <v>MESSAGE - GOODS ITEM</v>
      </c>
      <c r="M360" s="186" t="s">
        <v>316</v>
      </c>
      <c r="N360" s="92" t="s">
        <v>316</v>
      </c>
      <c r="O360" s="186" t="s">
        <v>33</v>
      </c>
      <c r="P360" s="92" t="s">
        <v>33</v>
      </c>
      <c r="Q360" s="186"/>
      <c r="R360" s="92"/>
      <c r="S360" s="186"/>
      <c r="T360" s="92"/>
      <c r="U360" s="186" t="s">
        <v>6096</v>
      </c>
      <c r="V360" s="92"/>
      <c r="W360" s="17"/>
    </row>
    <row r="361" spans="1:23" ht="96" x14ac:dyDescent="0.2">
      <c r="A361" s="20" t="s">
        <v>5845</v>
      </c>
      <c r="B361" s="15" t="s">
        <v>2158</v>
      </c>
      <c r="C361" s="5" t="s">
        <v>1504</v>
      </c>
      <c r="D361" s="5" t="s">
        <v>1504</v>
      </c>
      <c r="E361" s="281" t="s">
        <v>5732</v>
      </c>
      <c r="F361" s="185" t="s">
        <v>823</v>
      </c>
      <c r="G361" s="185" t="s">
        <v>831</v>
      </c>
      <c r="H361" s="185" t="s">
        <v>2564</v>
      </c>
      <c r="I361" s="185" t="s">
        <v>833</v>
      </c>
      <c r="J361" s="87" t="s">
        <v>1128</v>
      </c>
      <c r="K361" s="83" t="s">
        <v>1128</v>
      </c>
      <c r="L361" s="86" t="str">
        <f t="shared" si="10"/>
        <v>x.x</v>
      </c>
      <c r="M361" s="186"/>
      <c r="N361" s="92"/>
      <c r="O361" s="186" t="s">
        <v>33</v>
      </c>
      <c r="P361" s="92"/>
      <c r="Q361" s="186" t="s">
        <v>146</v>
      </c>
      <c r="R361" s="92"/>
      <c r="S361" s="186"/>
      <c r="T361" s="92"/>
      <c r="U361" s="186" t="s">
        <v>6097</v>
      </c>
      <c r="V361" s="92"/>
      <c r="W361" s="17"/>
    </row>
    <row r="362" spans="1:23" ht="112" x14ac:dyDescent="0.2">
      <c r="A362" s="20" t="s">
        <v>5845</v>
      </c>
      <c r="B362" s="15" t="s">
        <v>2158</v>
      </c>
      <c r="C362" s="5" t="s">
        <v>1504</v>
      </c>
      <c r="D362" s="5" t="s">
        <v>1504</v>
      </c>
      <c r="E362" s="281" t="s">
        <v>5732</v>
      </c>
      <c r="F362" s="185" t="s">
        <v>823</v>
      </c>
      <c r="G362" s="185" t="s">
        <v>5731</v>
      </c>
      <c r="H362" s="185" t="s">
        <v>6098</v>
      </c>
      <c r="I362" s="185" t="s">
        <v>5808</v>
      </c>
      <c r="J362" s="87" t="s">
        <v>821</v>
      </c>
      <c r="K362" s="83" t="s">
        <v>325</v>
      </c>
      <c r="L362" s="86" t="str">
        <f t="shared" si="10"/>
        <v>MESSAGE - GOODS ITEM.Item number</v>
      </c>
      <c r="M362" s="186"/>
      <c r="N362" s="92"/>
      <c r="O362" s="186" t="s">
        <v>33</v>
      </c>
      <c r="P362" s="92" t="s">
        <v>33</v>
      </c>
      <c r="Q362" s="186" t="s">
        <v>146</v>
      </c>
      <c r="R362" s="92" t="s">
        <v>146</v>
      </c>
      <c r="S362" s="186"/>
      <c r="T362" s="92"/>
      <c r="U362" s="186" t="s">
        <v>5809</v>
      </c>
      <c r="V362" s="92" t="s">
        <v>2565</v>
      </c>
      <c r="W362" s="17"/>
    </row>
    <row r="363" spans="1:23" ht="96" x14ac:dyDescent="0.2">
      <c r="A363" s="20" t="s">
        <v>5845</v>
      </c>
      <c r="B363" s="15" t="s">
        <v>2158</v>
      </c>
      <c r="C363" s="5" t="s">
        <v>1504</v>
      </c>
      <c r="D363" s="5" t="s">
        <v>1504</v>
      </c>
      <c r="E363" s="281" t="s">
        <v>5732</v>
      </c>
      <c r="F363" s="185" t="s">
        <v>823</v>
      </c>
      <c r="G363" s="185" t="s">
        <v>49</v>
      </c>
      <c r="H363" s="185" t="s">
        <v>2567</v>
      </c>
      <c r="I363" s="185" t="s">
        <v>839</v>
      </c>
      <c r="J363" s="87" t="s">
        <v>821</v>
      </c>
      <c r="K363" s="83" t="s">
        <v>52</v>
      </c>
      <c r="L363" s="86" t="str">
        <f t="shared" si="10"/>
        <v>MESSAGE - GOODS ITEM.Type of declaration</v>
      </c>
      <c r="M363" s="186"/>
      <c r="N363" s="92"/>
      <c r="O363" s="186" t="s">
        <v>66</v>
      </c>
      <c r="P363" s="91" t="s">
        <v>66</v>
      </c>
      <c r="Q363" s="186" t="s">
        <v>53</v>
      </c>
      <c r="R363" s="92" t="s">
        <v>54</v>
      </c>
      <c r="S363" s="186" t="s">
        <v>5810</v>
      </c>
      <c r="T363" s="92" t="s">
        <v>55</v>
      </c>
      <c r="U363" s="186" t="s">
        <v>6099</v>
      </c>
      <c r="V363" s="92" t="s">
        <v>841</v>
      </c>
      <c r="W363" s="17"/>
    </row>
    <row r="364" spans="1:23" ht="96" x14ac:dyDescent="0.2">
      <c r="A364" s="20" t="s">
        <v>5845</v>
      </c>
      <c r="B364" s="15" t="s">
        <v>2158</v>
      </c>
      <c r="C364" s="5" t="s">
        <v>1504</v>
      </c>
      <c r="D364" s="5" t="s">
        <v>1504</v>
      </c>
      <c r="E364" s="281" t="s">
        <v>5732</v>
      </c>
      <c r="F364" s="185" t="s">
        <v>823</v>
      </c>
      <c r="G364" s="185" t="s">
        <v>90</v>
      </c>
      <c r="H364" s="185" t="s">
        <v>2569</v>
      </c>
      <c r="I364" s="185" t="s">
        <v>844</v>
      </c>
      <c r="J364" s="87" t="s">
        <v>821</v>
      </c>
      <c r="K364" s="83" t="s">
        <v>93</v>
      </c>
      <c r="L364" s="86" t="str">
        <f t="shared" si="10"/>
        <v>MESSAGE - GOODS ITEM.Country of dispatch/export code</v>
      </c>
      <c r="M364" s="186"/>
      <c r="N364" s="92"/>
      <c r="O364" s="186" t="s">
        <v>66</v>
      </c>
      <c r="P364" s="92" t="s">
        <v>66</v>
      </c>
      <c r="Q364" s="186" t="s">
        <v>94</v>
      </c>
      <c r="R364" s="92" t="s">
        <v>94</v>
      </c>
      <c r="S364" s="186" t="s">
        <v>95</v>
      </c>
      <c r="T364" s="92" t="s">
        <v>95</v>
      </c>
      <c r="U364" s="186" t="s">
        <v>6100</v>
      </c>
      <c r="V364" s="92" t="s">
        <v>2570</v>
      </c>
      <c r="W364" s="17"/>
    </row>
    <row r="365" spans="1:23" ht="96" x14ac:dyDescent="0.2">
      <c r="A365" s="20" t="s">
        <v>5845</v>
      </c>
      <c r="B365" s="15" t="s">
        <v>2158</v>
      </c>
      <c r="C365" s="5" t="s">
        <v>1504</v>
      </c>
      <c r="D365" s="5" t="s">
        <v>1504</v>
      </c>
      <c r="E365" s="281" t="s">
        <v>5732</v>
      </c>
      <c r="F365" s="185" t="s">
        <v>823</v>
      </c>
      <c r="G365" s="185" t="s">
        <v>363</v>
      </c>
      <c r="H365" s="185" t="s">
        <v>2571</v>
      </c>
      <c r="I365" s="185" t="s">
        <v>846</v>
      </c>
      <c r="J365" s="87" t="s">
        <v>821</v>
      </c>
      <c r="K365" s="83" t="s">
        <v>366</v>
      </c>
      <c r="L365" s="86" t="str">
        <f t="shared" si="10"/>
        <v>MESSAGE - GOODS ITEM.Country of destination code</v>
      </c>
      <c r="M365" s="186"/>
      <c r="N365" s="92"/>
      <c r="O365" s="186" t="s">
        <v>66</v>
      </c>
      <c r="P365" s="92" t="s">
        <v>66</v>
      </c>
      <c r="Q365" s="186" t="s">
        <v>94</v>
      </c>
      <c r="R365" s="92" t="s">
        <v>94</v>
      </c>
      <c r="S365" s="186" t="s">
        <v>95</v>
      </c>
      <c r="T365" s="92" t="s">
        <v>95</v>
      </c>
      <c r="U365" s="186" t="s">
        <v>6101</v>
      </c>
      <c r="V365" s="92" t="s">
        <v>847</v>
      </c>
      <c r="W365" s="17"/>
    </row>
    <row r="366" spans="1:23" ht="96" x14ac:dyDescent="0.2">
      <c r="A366" s="20" t="s">
        <v>5845</v>
      </c>
      <c r="B366" s="15" t="s">
        <v>2158</v>
      </c>
      <c r="C366" s="5" t="s">
        <v>1504</v>
      </c>
      <c r="D366" s="5" t="s">
        <v>1504</v>
      </c>
      <c r="E366" s="281" t="s">
        <v>5732</v>
      </c>
      <c r="F366" s="185" t="s">
        <v>823</v>
      </c>
      <c r="G366" s="185" t="s">
        <v>5738</v>
      </c>
      <c r="H366" s="185" t="s">
        <v>6102</v>
      </c>
      <c r="I366" s="185" t="s">
        <v>5811</v>
      </c>
      <c r="J366" s="87" t="s">
        <v>821</v>
      </c>
      <c r="K366" s="83" t="s">
        <v>713</v>
      </c>
      <c r="L366" s="86" t="str">
        <f t="shared" si="10"/>
        <v>MESSAGE - GOODS ITEM.Commercial Reference Number</v>
      </c>
      <c r="M366" s="186"/>
      <c r="N366" s="92"/>
      <c r="O366" s="186" t="s">
        <v>66</v>
      </c>
      <c r="P366" s="92" t="s">
        <v>66</v>
      </c>
      <c r="Q366" s="186" t="s">
        <v>68</v>
      </c>
      <c r="R366" s="92" t="s">
        <v>258</v>
      </c>
      <c r="S366" s="186"/>
      <c r="T366" s="92"/>
      <c r="U366" s="186" t="s">
        <v>6103</v>
      </c>
      <c r="V366" s="92" t="s">
        <v>714</v>
      </c>
      <c r="W366" s="17"/>
    </row>
    <row r="367" spans="1:23" ht="80" x14ac:dyDescent="0.2">
      <c r="A367" s="20" t="s">
        <v>5845</v>
      </c>
      <c r="B367" s="15" t="s">
        <v>2158</v>
      </c>
      <c r="C367" s="5" t="s">
        <v>1504</v>
      </c>
      <c r="D367" s="5" t="s">
        <v>1504</v>
      </c>
      <c r="E367" s="281" t="s">
        <v>5796</v>
      </c>
      <c r="F367" s="226" t="s">
        <v>849</v>
      </c>
      <c r="G367" s="185"/>
      <c r="H367" s="226" t="s">
        <v>2573</v>
      </c>
      <c r="I367" s="226" t="s">
        <v>422</v>
      </c>
      <c r="J367" s="87" t="s">
        <v>851</v>
      </c>
      <c r="K367" s="83"/>
      <c r="L367" s="86" t="str">
        <f t="shared" si="10"/>
        <v>MESSAGE - GOODS ITEM - (CONSIGNEE) TRADER</v>
      </c>
      <c r="M367" s="186" t="s">
        <v>32</v>
      </c>
      <c r="N367" s="92" t="s">
        <v>32</v>
      </c>
      <c r="O367" s="186" t="s">
        <v>103</v>
      </c>
      <c r="P367" s="92" t="s">
        <v>66</v>
      </c>
      <c r="Q367" s="186"/>
      <c r="R367" s="92"/>
      <c r="S367" s="186"/>
      <c r="T367" s="92"/>
      <c r="U367" s="186" t="s">
        <v>6104</v>
      </c>
      <c r="V367" s="92" t="s">
        <v>2574</v>
      </c>
      <c r="W367" s="17"/>
    </row>
    <row r="368" spans="1:23" ht="112" x14ac:dyDescent="0.2">
      <c r="A368" s="20" t="s">
        <v>5845</v>
      </c>
      <c r="B368" s="15" t="s">
        <v>2158</v>
      </c>
      <c r="C368" s="5" t="s">
        <v>1504</v>
      </c>
      <c r="D368" s="5" t="s">
        <v>1504</v>
      </c>
      <c r="E368" s="281" t="s">
        <v>5796</v>
      </c>
      <c r="F368" s="185" t="s">
        <v>849</v>
      </c>
      <c r="G368" s="185" t="s">
        <v>240</v>
      </c>
      <c r="H368" s="185" t="s">
        <v>2575</v>
      </c>
      <c r="I368" s="185" t="s">
        <v>429</v>
      </c>
      <c r="J368" s="87" t="s">
        <v>851</v>
      </c>
      <c r="K368" s="83" t="s">
        <v>243</v>
      </c>
      <c r="L368" s="86" t="str">
        <f t="shared" si="10"/>
        <v>MESSAGE - GOODS ITEM - (CONSIGNEE) TRADER.TIN</v>
      </c>
      <c r="M368" s="186"/>
      <c r="N368" s="92"/>
      <c r="O368" s="186" t="s">
        <v>103</v>
      </c>
      <c r="P368" s="92" t="s">
        <v>103</v>
      </c>
      <c r="Q368" s="186" t="s">
        <v>244</v>
      </c>
      <c r="R368" s="92" t="s">
        <v>244</v>
      </c>
      <c r="S368" s="186"/>
      <c r="T368" s="92"/>
      <c r="U368" s="186" t="s">
        <v>5743</v>
      </c>
      <c r="V368" s="92" t="s">
        <v>2576</v>
      </c>
      <c r="W368" s="17"/>
    </row>
    <row r="369" spans="1:23" ht="96" x14ac:dyDescent="0.2">
      <c r="A369" s="20" t="s">
        <v>5845</v>
      </c>
      <c r="B369" s="15" t="s">
        <v>2158</v>
      </c>
      <c r="C369" s="5" t="s">
        <v>1504</v>
      </c>
      <c r="D369" s="5" t="s">
        <v>1504</v>
      </c>
      <c r="E369" s="281" t="s">
        <v>5796</v>
      </c>
      <c r="F369" s="185" t="s">
        <v>849</v>
      </c>
      <c r="G369" s="185" t="s">
        <v>255</v>
      </c>
      <c r="H369" s="185" t="s">
        <v>2577</v>
      </c>
      <c r="I369" s="185" t="s">
        <v>433</v>
      </c>
      <c r="J369" s="87" t="s">
        <v>851</v>
      </c>
      <c r="K369" s="83" t="s">
        <v>255</v>
      </c>
      <c r="L369" s="86" t="str">
        <f t="shared" si="10"/>
        <v>MESSAGE - GOODS ITEM - (CONSIGNEE) TRADER.Name</v>
      </c>
      <c r="M369" s="186"/>
      <c r="N369" s="92"/>
      <c r="O369" s="186" t="s">
        <v>103</v>
      </c>
      <c r="P369" s="92" t="s">
        <v>33</v>
      </c>
      <c r="Q369" s="186" t="s">
        <v>258</v>
      </c>
      <c r="R369" s="92" t="s">
        <v>68</v>
      </c>
      <c r="S369" s="186"/>
      <c r="T369" s="92"/>
      <c r="U369" s="186" t="s">
        <v>6105</v>
      </c>
      <c r="V369" s="92" t="s">
        <v>2578</v>
      </c>
      <c r="W369" s="17"/>
    </row>
    <row r="370" spans="1:23" ht="96" x14ac:dyDescent="0.2">
      <c r="A370" s="20" t="s">
        <v>5845</v>
      </c>
      <c r="B370" s="15" t="s">
        <v>2158</v>
      </c>
      <c r="C370" s="5" t="s">
        <v>1504</v>
      </c>
      <c r="D370" s="5" t="s">
        <v>1504</v>
      </c>
      <c r="E370" s="281" t="s">
        <v>5812</v>
      </c>
      <c r="F370" s="226" t="s">
        <v>858</v>
      </c>
      <c r="G370" s="185"/>
      <c r="H370" s="226" t="s">
        <v>2579</v>
      </c>
      <c r="I370" s="226" t="s">
        <v>263</v>
      </c>
      <c r="J370" s="87" t="s">
        <v>1128</v>
      </c>
      <c r="K370" s="83" t="s">
        <v>1128</v>
      </c>
      <c r="L370" s="86" t="str">
        <f t="shared" si="10"/>
        <v>x.x</v>
      </c>
      <c r="M370" s="186" t="s">
        <v>32</v>
      </c>
      <c r="N370" s="92"/>
      <c r="O370" s="186" t="s">
        <v>103</v>
      </c>
      <c r="P370" s="92"/>
      <c r="Q370" s="186"/>
      <c r="R370" s="92"/>
      <c r="S370" s="186"/>
      <c r="T370" s="92"/>
      <c r="U370" s="186" t="s">
        <v>6106</v>
      </c>
      <c r="V370" s="92"/>
      <c r="W370" s="17"/>
    </row>
    <row r="371" spans="1:23" ht="112" x14ac:dyDescent="0.2">
      <c r="A371" s="20" t="s">
        <v>5845</v>
      </c>
      <c r="B371" s="15" t="s">
        <v>2158</v>
      </c>
      <c r="C371" s="5" t="s">
        <v>1504</v>
      </c>
      <c r="D371" s="5" t="s">
        <v>1504</v>
      </c>
      <c r="E371" s="281" t="s">
        <v>5812</v>
      </c>
      <c r="F371" s="185" t="s">
        <v>858</v>
      </c>
      <c r="G371" s="185" t="s">
        <v>265</v>
      </c>
      <c r="H371" s="185" t="s">
        <v>2580</v>
      </c>
      <c r="I371" s="185" t="s">
        <v>267</v>
      </c>
      <c r="J371" s="87" t="s">
        <v>851</v>
      </c>
      <c r="K371" s="83" t="s">
        <v>265</v>
      </c>
      <c r="L371" s="86" t="str">
        <f t="shared" si="10"/>
        <v>MESSAGE - GOODS ITEM - (CONSIGNEE) TRADER.Street and number</v>
      </c>
      <c r="M371" s="186"/>
      <c r="N371" s="92"/>
      <c r="O371" s="186" t="s">
        <v>33</v>
      </c>
      <c r="P371" s="92" t="s">
        <v>33</v>
      </c>
      <c r="Q371" s="186" t="s">
        <v>258</v>
      </c>
      <c r="R371" s="92" t="s">
        <v>68</v>
      </c>
      <c r="S371" s="186"/>
      <c r="T371" s="92"/>
      <c r="U371" s="186" t="s">
        <v>259</v>
      </c>
      <c r="V371" s="92" t="s">
        <v>2578</v>
      </c>
      <c r="W371" s="17"/>
    </row>
    <row r="372" spans="1:23" ht="96" x14ac:dyDescent="0.2">
      <c r="A372" s="20" t="s">
        <v>5845</v>
      </c>
      <c r="B372" s="15" t="s">
        <v>2158</v>
      </c>
      <c r="C372" s="5" t="s">
        <v>1504</v>
      </c>
      <c r="D372" s="5" t="s">
        <v>1504</v>
      </c>
      <c r="E372" s="281" t="s">
        <v>5812</v>
      </c>
      <c r="F372" s="185" t="s">
        <v>858</v>
      </c>
      <c r="G372" s="185" t="s">
        <v>269</v>
      </c>
      <c r="H372" s="185" t="s">
        <v>2581</v>
      </c>
      <c r="I372" s="185" t="s">
        <v>271</v>
      </c>
      <c r="J372" s="87" t="s">
        <v>851</v>
      </c>
      <c r="K372" s="83" t="s">
        <v>862</v>
      </c>
      <c r="L372" s="86" t="str">
        <f t="shared" si="10"/>
        <v>MESSAGE - GOODS ITEM - (CONSIGNEE) TRADER.Postal code</v>
      </c>
      <c r="M372" s="186"/>
      <c r="N372" s="92"/>
      <c r="O372" s="186" t="s">
        <v>103</v>
      </c>
      <c r="P372" s="92" t="s">
        <v>33</v>
      </c>
      <c r="Q372" s="186" t="s">
        <v>244</v>
      </c>
      <c r="R372" s="92" t="s">
        <v>54</v>
      </c>
      <c r="S372" s="186"/>
      <c r="T372" s="92"/>
      <c r="U372" s="186" t="s">
        <v>5813</v>
      </c>
      <c r="V372" s="92" t="s">
        <v>2578</v>
      </c>
      <c r="W372" s="17"/>
    </row>
    <row r="373" spans="1:23" ht="96" x14ac:dyDescent="0.2">
      <c r="A373" s="20" t="s">
        <v>5845</v>
      </c>
      <c r="B373" s="15" t="s">
        <v>2158</v>
      </c>
      <c r="C373" s="5" t="s">
        <v>1504</v>
      </c>
      <c r="D373" s="5" t="s">
        <v>1504</v>
      </c>
      <c r="E373" s="281" t="s">
        <v>5812</v>
      </c>
      <c r="F373" s="185" t="s">
        <v>858</v>
      </c>
      <c r="G373" s="185" t="s">
        <v>276</v>
      </c>
      <c r="H373" s="185" t="s">
        <v>2582</v>
      </c>
      <c r="I373" s="185" t="s">
        <v>278</v>
      </c>
      <c r="J373" s="87" t="s">
        <v>851</v>
      </c>
      <c r="K373" s="83" t="s">
        <v>276</v>
      </c>
      <c r="L373" s="86" t="str">
        <f t="shared" si="10"/>
        <v>MESSAGE - GOODS ITEM - (CONSIGNEE) TRADER.City</v>
      </c>
      <c r="M373" s="186"/>
      <c r="N373" s="92"/>
      <c r="O373" s="186" t="s">
        <v>33</v>
      </c>
      <c r="P373" s="92" t="s">
        <v>33</v>
      </c>
      <c r="Q373" s="186" t="s">
        <v>68</v>
      </c>
      <c r="R373" s="92" t="s">
        <v>68</v>
      </c>
      <c r="S373" s="186"/>
      <c r="T373" s="92"/>
      <c r="U373" s="186"/>
      <c r="V373" s="92" t="s">
        <v>2578</v>
      </c>
      <c r="W373" s="17"/>
    </row>
    <row r="374" spans="1:23" ht="96" x14ac:dyDescent="0.2">
      <c r="A374" s="20" t="s">
        <v>5845</v>
      </c>
      <c r="B374" s="15" t="s">
        <v>2158</v>
      </c>
      <c r="C374" s="5" t="s">
        <v>1504</v>
      </c>
      <c r="D374" s="5" t="s">
        <v>1504</v>
      </c>
      <c r="E374" s="281" t="s">
        <v>5812</v>
      </c>
      <c r="F374" s="185" t="s">
        <v>858</v>
      </c>
      <c r="G374" s="185" t="s">
        <v>279</v>
      </c>
      <c r="H374" s="185" t="s">
        <v>2583</v>
      </c>
      <c r="I374" s="185" t="s">
        <v>281</v>
      </c>
      <c r="J374" s="87" t="s">
        <v>851</v>
      </c>
      <c r="K374" s="83" t="s">
        <v>282</v>
      </c>
      <c r="L374" s="86" t="str">
        <f t="shared" si="10"/>
        <v>MESSAGE - GOODS ITEM - (CONSIGNEE) TRADER.Country code</v>
      </c>
      <c r="M374" s="186"/>
      <c r="N374" s="92"/>
      <c r="O374" s="186" t="s">
        <v>33</v>
      </c>
      <c r="P374" s="92" t="s">
        <v>33</v>
      </c>
      <c r="Q374" s="186" t="s">
        <v>94</v>
      </c>
      <c r="R374" s="92" t="s">
        <v>94</v>
      </c>
      <c r="S374" s="186" t="s">
        <v>5856</v>
      </c>
      <c r="T374" s="92"/>
      <c r="U374" s="186"/>
      <c r="V374" s="92" t="s">
        <v>2578</v>
      </c>
      <c r="W374" s="17"/>
    </row>
    <row r="375" spans="1:23" ht="112" x14ac:dyDescent="0.2">
      <c r="A375" s="20" t="s">
        <v>5845</v>
      </c>
      <c r="B375" s="15" t="s">
        <v>2158</v>
      </c>
      <c r="C375" s="5" t="s">
        <v>1504</v>
      </c>
      <c r="D375" s="5" t="s">
        <v>1504</v>
      </c>
      <c r="E375" s="281" t="s">
        <v>5796</v>
      </c>
      <c r="F375" s="226" t="s">
        <v>865</v>
      </c>
      <c r="G375" s="185"/>
      <c r="H375" s="226" t="s">
        <v>2584</v>
      </c>
      <c r="I375" s="226" t="s">
        <v>443</v>
      </c>
      <c r="J375" s="87" t="s">
        <v>1128</v>
      </c>
      <c r="K375" s="83" t="s">
        <v>1128</v>
      </c>
      <c r="L375" s="86" t="str">
        <f t="shared" si="10"/>
        <v>x.x</v>
      </c>
      <c r="M375" s="186" t="s">
        <v>444</v>
      </c>
      <c r="N375" s="92"/>
      <c r="O375" s="186" t="s">
        <v>103</v>
      </c>
      <c r="P375" s="92"/>
      <c r="Q375" s="186"/>
      <c r="R375" s="92"/>
      <c r="S375" s="186"/>
      <c r="T375" s="92"/>
      <c r="U375" s="186" t="s">
        <v>983</v>
      </c>
      <c r="V375" s="92"/>
      <c r="W375" s="17"/>
    </row>
    <row r="376" spans="1:23" ht="128" x14ac:dyDescent="0.2">
      <c r="A376" s="20" t="s">
        <v>5845</v>
      </c>
      <c r="B376" s="15" t="s">
        <v>2158</v>
      </c>
      <c r="C376" s="5" t="s">
        <v>1504</v>
      </c>
      <c r="D376" s="5" t="s">
        <v>1504</v>
      </c>
      <c r="E376" s="281" t="s">
        <v>5796</v>
      </c>
      <c r="F376" s="185" t="s">
        <v>865</v>
      </c>
      <c r="G376" s="185" t="s">
        <v>206</v>
      </c>
      <c r="H376" s="185" t="s">
        <v>2585</v>
      </c>
      <c r="I376" s="185" t="s">
        <v>449</v>
      </c>
      <c r="J376" s="87" t="s">
        <v>1128</v>
      </c>
      <c r="K376" s="83" t="s">
        <v>1128</v>
      </c>
      <c r="L376" s="86" t="str">
        <f t="shared" si="10"/>
        <v>x.x</v>
      </c>
      <c r="M376" s="186"/>
      <c r="N376" s="92"/>
      <c r="O376" s="186" t="s">
        <v>33</v>
      </c>
      <c r="P376" s="92"/>
      <c r="Q376" s="186" t="s">
        <v>146</v>
      </c>
      <c r="R376" s="92"/>
      <c r="S376" s="186"/>
      <c r="T376" s="92"/>
      <c r="U376" s="186" t="s">
        <v>209</v>
      </c>
      <c r="V376" s="92"/>
      <c r="W376" s="17"/>
    </row>
    <row r="377" spans="1:23" ht="112" x14ac:dyDescent="0.2">
      <c r="A377" s="20" t="s">
        <v>5845</v>
      </c>
      <c r="B377" s="15" t="s">
        <v>2158</v>
      </c>
      <c r="C377" s="5" t="s">
        <v>1504</v>
      </c>
      <c r="D377" s="5" t="s">
        <v>1504</v>
      </c>
      <c r="E377" s="281" t="s">
        <v>5796</v>
      </c>
      <c r="F377" s="185" t="s">
        <v>865</v>
      </c>
      <c r="G377" s="185" t="s">
        <v>450</v>
      </c>
      <c r="H377" s="185" t="s">
        <v>2586</v>
      </c>
      <c r="I377" s="185" t="s">
        <v>452</v>
      </c>
      <c r="J377" s="87" t="s">
        <v>1128</v>
      </c>
      <c r="K377" s="83" t="s">
        <v>1128</v>
      </c>
      <c r="L377" s="86" t="str">
        <f t="shared" si="10"/>
        <v>x.x</v>
      </c>
      <c r="M377" s="186"/>
      <c r="N377" s="92"/>
      <c r="O377" s="186" t="s">
        <v>33</v>
      </c>
      <c r="P377" s="92"/>
      <c r="Q377" s="186" t="s">
        <v>453</v>
      </c>
      <c r="R377" s="92"/>
      <c r="S377" s="186" t="s">
        <v>454</v>
      </c>
      <c r="T377" s="92"/>
      <c r="U377" s="186"/>
      <c r="V377" s="92"/>
      <c r="W377" s="17"/>
    </row>
    <row r="378" spans="1:23" ht="128" x14ac:dyDescent="0.2">
      <c r="A378" s="20" t="s">
        <v>5845</v>
      </c>
      <c r="B378" s="15" t="s">
        <v>2158</v>
      </c>
      <c r="C378" s="5" t="s">
        <v>1504</v>
      </c>
      <c r="D378" s="5" t="s">
        <v>1504</v>
      </c>
      <c r="E378" s="281" t="s">
        <v>5796</v>
      </c>
      <c r="F378" s="185" t="s">
        <v>865</v>
      </c>
      <c r="G378" s="185" t="s">
        <v>240</v>
      </c>
      <c r="H378" s="185" t="s">
        <v>2587</v>
      </c>
      <c r="I378" s="185" t="s">
        <v>457</v>
      </c>
      <c r="J378" s="87" t="s">
        <v>1128</v>
      </c>
      <c r="K378" s="83" t="s">
        <v>1128</v>
      </c>
      <c r="L378" s="86" t="str">
        <f t="shared" si="10"/>
        <v>x.x</v>
      </c>
      <c r="M378" s="186"/>
      <c r="N378" s="92"/>
      <c r="O378" s="186" t="s">
        <v>33</v>
      </c>
      <c r="P378" s="92"/>
      <c r="Q378" s="186" t="s">
        <v>244</v>
      </c>
      <c r="R378" s="92"/>
      <c r="S378" s="186"/>
      <c r="T378" s="92"/>
      <c r="U378" s="186" t="s">
        <v>5741</v>
      </c>
      <c r="V378" s="92"/>
      <c r="W378" s="17"/>
    </row>
    <row r="379" spans="1:23" ht="96" x14ac:dyDescent="0.2">
      <c r="A379" s="20" t="s">
        <v>5845</v>
      </c>
      <c r="B379" s="15" t="s">
        <v>2158</v>
      </c>
      <c r="C379" s="5" t="s">
        <v>1504</v>
      </c>
      <c r="D379" s="5" t="s">
        <v>1504</v>
      </c>
      <c r="E379" s="281" t="s">
        <v>5796</v>
      </c>
      <c r="F379" s="226" t="s">
        <v>871</v>
      </c>
      <c r="G379" s="185"/>
      <c r="H379" s="226" t="s">
        <v>2589</v>
      </c>
      <c r="I379" s="226" t="s">
        <v>873</v>
      </c>
      <c r="J379" s="87" t="s">
        <v>1128</v>
      </c>
      <c r="K379" s="83" t="s">
        <v>1128</v>
      </c>
      <c r="L379" s="86" t="str">
        <f t="shared" si="10"/>
        <v>x.x</v>
      </c>
      <c r="M379" s="186" t="s">
        <v>32</v>
      </c>
      <c r="N379" s="92"/>
      <c r="O379" s="186" t="s">
        <v>33</v>
      </c>
      <c r="P379" s="92"/>
      <c r="Q379" s="186"/>
      <c r="R379" s="92" t="s">
        <v>881</v>
      </c>
      <c r="S379" s="186"/>
      <c r="T379" s="92"/>
      <c r="U379" s="186"/>
      <c r="V379" s="92"/>
      <c r="W379" s="17"/>
    </row>
    <row r="380" spans="1:23" ht="112" x14ac:dyDescent="0.2">
      <c r="A380" s="20" t="s">
        <v>5845</v>
      </c>
      <c r="B380" s="15" t="s">
        <v>2158</v>
      </c>
      <c r="C380" s="5" t="s">
        <v>1504</v>
      </c>
      <c r="D380" s="5" t="s">
        <v>1504</v>
      </c>
      <c r="E380" s="281" t="s">
        <v>5796</v>
      </c>
      <c r="F380" s="185" t="s">
        <v>871</v>
      </c>
      <c r="G380" s="185" t="s">
        <v>877</v>
      </c>
      <c r="H380" s="185" t="s">
        <v>2591</v>
      </c>
      <c r="I380" s="185" t="s">
        <v>879</v>
      </c>
      <c r="J380" s="87" t="s">
        <v>821</v>
      </c>
      <c r="K380" s="83" t="s">
        <v>880</v>
      </c>
      <c r="L380" s="86" t="str">
        <f t="shared" si="10"/>
        <v>MESSAGE - GOODS ITEM.Goods description</v>
      </c>
      <c r="M380" s="186"/>
      <c r="N380" s="92"/>
      <c r="O380" s="186" t="s">
        <v>33</v>
      </c>
      <c r="P380" s="92" t="s">
        <v>33</v>
      </c>
      <c r="Q380" s="186" t="s">
        <v>305</v>
      </c>
      <c r="R380" s="92" t="s">
        <v>881</v>
      </c>
      <c r="S380" s="186"/>
      <c r="T380" s="92"/>
      <c r="U380" s="186" t="s">
        <v>882</v>
      </c>
      <c r="V380" s="92"/>
      <c r="W380" s="17"/>
    </row>
    <row r="381" spans="1:23" ht="96" x14ac:dyDescent="0.2">
      <c r="A381" s="20" t="s">
        <v>5845</v>
      </c>
      <c r="B381" s="15" t="s">
        <v>2158</v>
      </c>
      <c r="C381" s="5" t="s">
        <v>1504</v>
      </c>
      <c r="D381" s="5" t="s">
        <v>1504</v>
      </c>
      <c r="E381" s="281" t="s">
        <v>5796</v>
      </c>
      <c r="F381" s="185" t="s">
        <v>871</v>
      </c>
      <c r="G381" s="185" t="s">
        <v>885</v>
      </c>
      <c r="H381" s="185" t="s">
        <v>2592</v>
      </c>
      <c r="I381" s="185" t="s">
        <v>887</v>
      </c>
      <c r="J381" s="87" t="s">
        <v>1128</v>
      </c>
      <c r="K381" s="83" t="s">
        <v>1128</v>
      </c>
      <c r="L381" s="86" t="str">
        <f t="shared" si="10"/>
        <v>x.x</v>
      </c>
      <c r="M381" s="186"/>
      <c r="N381" s="92"/>
      <c r="O381" s="186" t="s">
        <v>103</v>
      </c>
      <c r="P381" s="92"/>
      <c r="Q381" s="186" t="s">
        <v>888</v>
      </c>
      <c r="R381" s="92"/>
      <c r="S381" s="186" t="s">
        <v>889</v>
      </c>
      <c r="T381" s="92"/>
      <c r="U381" s="186" t="s">
        <v>6107</v>
      </c>
      <c r="V381" s="92"/>
      <c r="W381" s="17"/>
    </row>
    <row r="382" spans="1:23" ht="112" x14ac:dyDescent="0.2">
      <c r="A382" s="20" t="s">
        <v>5845</v>
      </c>
      <c r="B382" s="15" t="s">
        <v>2158</v>
      </c>
      <c r="C382" s="5" t="s">
        <v>1504</v>
      </c>
      <c r="D382" s="5" t="s">
        <v>1504</v>
      </c>
      <c r="E382" s="281" t="s">
        <v>5812</v>
      </c>
      <c r="F382" s="226" t="s">
        <v>892</v>
      </c>
      <c r="G382" s="185"/>
      <c r="H382" s="226" t="s">
        <v>2593</v>
      </c>
      <c r="I382" s="226" t="s">
        <v>894</v>
      </c>
      <c r="J382" s="87" t="s">
        <v>1128</v>
      </c>
      <c r="K382" s="83" t="s">
        <v>1128</v>
      </c>
      <c r="L382" s="86" t="str">
        <f t="shared" si="10"/>
        <v>x.x</v>
      </c>
      <c r="M382" s="186" t="s">
        <v>32</v>
      </c>
      <c r="N382" s="92"/>
      <c r="O382" s="186" t="s">
        <v>66</v>
      </c>
      <c r="P382" s="92"/>
      <c r="Q382" s="186"/>
      <c r="R382" s="92"/>
      <c r="S382" s="186"/>
      <c r="T382" s="92"/>
      <c r="U382" s="186" t="s">
        <v>5814</v>
      </c>
      <c r="V382" s="92"/>
      <c r="W382" s="17"/>
    </row>
    <row r="383" spans="1:23" ht="144" x14ac:dyDescent="0.2">
      <c r="A383" s="20" t="s">
        <v>5845</v>
      </c>
      <c r="B383" s="15" t="s">
        <v>2158</v>
      </c>
      <c r="C383" s="5" t="s">
        <v>1504</v>
      </c>
      <c r="D383" s="5" t="s">
        <v>1504</v>
      </c>
      <c r="E383" s="281" t="s">
        <v>5812</v>
      </c>
      <c r="F383" s="185" t="s">
        <v>892</v>
      </c>
      <c r="G383" s="185" t="s">
        <v>5815</v>
      </c>
      <c r="H383" s="185" t="s">
        <v>6108</v>
      </c>
      <c r="I383" s="185" t="s">
        <v>5816</v>
      </c>
      <c r="J383" s="87" t="s">
        <v>821</v>
      </c>
      <c r="K383" s="83" t="s">
        <v>900</v>
      </c>
      <c r="L383" s="86" t="str">
        <f t="shared" si="10"/>
        <v>MESSAGE - GOODS ITEM.Commodity code</v>
      </c>
      <c r="M383" s="186"/>
      <c r="N383" s="92"/>
      <c r="O383" s="186" t="s">
        <v>33</v>
      </c>
      <c r="P383" s="92" t="s">
        <v>66</v>
      </c>
      <c r="Q383" s="186" t="s">
        <v>901</v>
      </c>
      <c r="R383" s="92" t="s">
        <v>902</v>
      </c>
      <c r="S383" s="186" t="s">
        <v>903</v>
      </c>
      <c r="T383" s="92"/>
      <c r="U383" s="186"/>
      <c r="V383" s="92" t="s">
        <v>6109</v>
      </c>
      <c r="W383" s="17"/>
    </row>
    <row r="384" spans="1:23" ht="144" x14ac:dyDescent="0.2">
      <c r="A384" s="20" t="s">
        <v>5845</v>
      </c>
      <c r="B384" s="15" t="s">
        <v>2158</v>
      </c>
      <c r="C384" s="5" t="s">
        <v>1504</v>
      </c>
      <c r="D384" s="5" t="s">
        <v>1504</v>
      </c>
      <c r="E384" s="281" t="s">
        <v>5812</v>
      </c>
      <c r="F384" s="185" t="s">
        <v>892</v>
      </c>
      <c r="G384" s="185" t="s">
        <v>909</v>
      </c>
      <c r="H384" s="185" t="s">
        <v>2599</v>
      </c>
      <c r="I384" s="185" t="s">
        <v>911</v>
      </c>
      <c r="J384" s="87" t="s">
        <v>1128</v>
      </c>
      <c r="K384" s="83" t="s">
        <v>1128</v>
      </c>
      <c r="L384" s="86" t="str">
        <f t="shared" si="10"/>
        <v>x.x</v>
      </c>
      <c r="M384" s="186"/>
      <c r="N384" s="92"/>
      <c r="O384" s="186" t="s">
        <v>66</v>
      </c>
      <c r="P384" s="92"/>
      <c r="Q384" s="186" t="s">
        <v>291</v>
      </c>
      <c r="R384" s="92"/>
      <c r="S384" s="186"/>
      <c r="T384" s="92"/>
      <c r="U384" s="186" t="s">
        <v>6110</v>
      </c>
      <c r="V384" s="92"/>
      <c r="W384" s="17"/>
    </row>
    <row r="385" spans="1:23" ht="112" x14ac:dyDescent="0.2">
      <c r="A385" s="20" t="s">
        <v>5845</v>
      </c>
      <c r="B385" s="15" t="s">
        <v>2158</v>
      </c>
      <c r="C385" s="5" t="s">
        <v>1504</v>
      </c>
      <c r="D385" s="5" t="s">
        <v>1504</v>
      </c>
      <c r="E385" s="281" t="s">
        <v>5812</v>
      </c>
      <c r="F385" s="226" t="s">
        <v>917</v>
      </c>
      <c r="G385" s="185"/>
      <c r="H385" s="226" t="s">
        <v>2600</v>
      </c>
      <c r="I385" s="226" t="s">
        <v>919</v>
      </c>
      <c r="J385" s="87" t="s">
        <v>1128</v>
      </c>
      <c r="K385" s="83" t="s">
        <v>1128</v>
      </c>
      <c r="L385" s="86" t="str">
        <f t="shared" si="10"/>
        <v>x.x</v>
      </c>
      <c r="M385" s="186" t="s">
        <v>444</v>
      </c>
      <c r="N385" s="92"/>
      <c r="O385" s="186" t="s">
        <v>103</v>
      </c>
      <c r="P385" s="92"/>
      <c r="Q385" s="186"/>
      <c r="R385" s="92"/>
      <c r="S385" s="186"/>
      <c r="T385" s="92"/>
      <c r="U385" s="186" t="s">
        <v>5817</v>
      </c>
      <c r="V385" s="92"/>
      <c r="W385" s="17"/>
    </row>
    <row r="386" spans="1:23" ht="128" x14ac:dyDescent="0.2">
      <c r="A386" s="20" t="s">
        <v>5845</v>
      </c>
      <c r="B386" s="15" t="s">
        <v>2158</v>
      </c>
      <c r="C386" s="5" t="s">
        <v>1504</v>
      </c>
      <c r="D386" s="5" t="s">
        <v>1504</v>
      </c>
      <c r="E386" s="281" t="s">
        <v>5812</v>
      </c>
      <c r="F386" s="185" t="s">
        <v>917</v>
      </c>
      <c r="G386" s="185" t="s">
        <v>206</v>
      </c>
      <c r="H386" s="185" t="s">
        <v>2602</v>
      </c>
      <c r="I386" s="185" t="s">
        <v>923</v>
      </c>
      <c r="J386" s="87" t="s">
        <v>1128</v>
      </c>
      <c r="K386" s="83" t="s">
        <v>1128</v>
      </c>
      <c r="L386" s="86" t="str">
        <f t="shared" si="10"/>
        <v>x.x</v>
      </c>
      <c r="M386" s="186"/>
      <c r="N386" s="92"/>
      <c r="O386" s="186" t="s">
        <v>33</v>
      </c>
      <c r="P386" s="92"/>
      <c r="Q386" s="186" t="s">
        <v>146</v>
      </c>
      <c r="R386" s="92"/>
      <c r="S386" s="186"/>
      <c r="T386" s="92"/>
      <c r="U386" s="186" t="s">
        <v>209</v>
      </c>
      <c r="V386" s="92"/>
      <c r="W386" s="17"/>
    </row>
    <row r="387" spans="1:23" ht="128" x14ac:dyDescent="0.2">
      <c r="A387" s="20" t="s">
        <v>5845</v>
      </c>
      <c r="B387" s="15" t="s">
        <v>2158</v>
      </c>
      <c r="C387" s="5" t="s">
        <v>1504</v>
      </c>
      <c r="D387" s="5" t="s">
        <v>1504</v>
      </c>
      <c r="E387" s="281" t="s">
        <v>5812</v>
      </c>
      <c r="F387" s="185" t="s">
        <v>917</v>
      </c>
      <c r="G387" s="185" t="s">
        <v>924</v>
      </c>
      <c r="H387" s="185" t="s">
        <v>2603</v>
      </c>
      <c r="I387" s="185" t="s">
        <v>926</v>
      </c>
      <c r="J387" s="87" t="s">
        <v>821</v>
      </c>
      <c r="K387" s="83" t="s">
        <v>927</v>
      </c>
      <c r="L387" s="86" t="str">
        <f t="shared" si="10"/>
        <v>MESSAGE - GOODS ITEM.UN dangerous goods code</v>
      </c>
      <c r="M387" s="186"/>
      <c r="N387" s="92"/>
      <c r="O387" s="186" t="s">
        <v>33</v>
      </c>
      <c r="P387" s="92" t="s">
        <v>103</v>
      </c>
      <c r="Q387" s="186" t="s">
        <v>660</v>
      </c>
      <c r="R387" s="92" t="s">
        <v>660</v>
      </c>
      <c r="S387" s="186" t="s">
        <v>928</v>
      </c>
      <c r="T387" s="92" t="s">
        <v>928</v>
      </c>
      <c r="U387" s="186"/>
      <c r="V387" s="92" t="s">
        <v>929</v>
      </c>
      <c r="W387" s="17"/>
    </row>
    <row r="388" spans="1:23" ht="112" x14ac:dyDescent="0.2">
      <c r="A388" s="20" t="s">
        <v>5845</v>
      </c>
      <c r="B388" s="15" t="s">
        <v>2158</v>
      </c>
      <c r="C388" s="5" t="s">
        <v>1504</v>
      </c>
      <c r="D388" s="5" t="s">
        <v>1504</v>
      </c>
      <c r="E388" s="281" t="s">
        <v>5812</v>
      </c>
      <c r="F388" s="226" t="s">
        <v>933</v>
      </c>
      <c r="G388" s="185"/>
      <c r="H388" s="226" t="s">
        <v>2604</v>
      </c>
      <c r="I388" s="226" t="s">
        <v>935</v>
      </c>
      <c r="J388" s="87" t="s">
        <v>1128</v>
      </c>
      <c r="K388" s="83" t="s">
        <v>1128</v>
      </c>
      <c r="L388" s="86" t="str">
        <f t="shared" si="10"/>
        <v>x.x</v>
      </c>
      <c r="M388" s="186" t="s">
        <v>32</v>
      </c>
      <c r="N388" s="92"/>
      <c r="O388" s="186" t="s">
        <v>103</v>
      </c>
      <c r="P388" s="92"/>
      <c r="Q388" s="186"/>
      <c r="R388" s="92"/>
      <c r="S388" s="186"/>
      <c r="T388" s="92"/>
      <c r="U388" s="186" t="s">
        <v>5749</v>
      </c>
      <c r="V388" s="92"/>
      <c r="W388" s="17"/>
    </row>
    <row r="389" spans="1:23" ht="128" x14ac:dyDescent="0.2">
      <c r="A389" s="20" t="s">
        <v>5845</v>
      </c>
      <c r="B389" s="15" t="s">
        <v>2158</v>
      </c>
      <c r="C389" s="5" t="s">
        <v>1504</v>
      </c>
      <c r="D389" s="5" t="s">
        <v>1504</v>
      </c>
      <c r="E389" s="281" t="s">
        <v>5812</v>
      </c>
      <c r="F389" s="185" t="s">
        <v>933</v>
      </c>
      <c r="G389" s="185" t="s">
        <v>730</v>
      </c>
      <c r="H389" s="185" t="s">
        <v>2605</v>
      </c>
      <c r="I389" s="185" t="s">
        <v>937</v>
      </c>
      <c r="J389" s="87" t="s">
        <v>821</v>
      </c>
      <c r="K389" s="83" t="s">
        <v>730</v>
      </c>
      <c r="L389" s="86" t="str">
        <f>IF(ISTEXT(K389),CONCATENATE(J389,".", K389),J389)</f>
        <v>MESSAGE - GOODS ITEM.Gross mass</v>
      </c>
      <c r="M389" s="186"/>
      <c r="N389" s="92"/>
      <c r="O389" s="186" t="s">
        <v>103</v>
      </c>
      <c r="P389" s="92" t="s">
        <v>103</v>
      </c>
      <c r="Q389" s="186" t="s">
        <v>166</v>
      </c>
      <c r="R389" s="92" t="s">
        <v>167</v>
      </c>
      <c r="S389" s="186"/>
      <c r="T389" s="92"/>
      <c r="U389" s="186" t="s">
        <v>5818</v>
      </c>
      <c r="V389" s="92" t="s">
        <v>2606</v>
      </c>
      <c r="W389" s="17"/>
    </row>
    <row r="390" spans="1:23" ht="112" x14ac:dyDescent="0.2">
      <c r="A390" s="20" t="s">
        <v>5845</v>
      </c>
      <c r="B390" s="15" t="s">
        <v>2158</v>
      </c>
      <c r="C390" s="5" t="s">
        <v>1504</v>
      </c>
      <c r="D390" s="5" t="s">
        <v>1504</v>
      </c>
      <c r="E390" s="281" t="s">
        <v>5812</v>
      </c>
      <c r="F390" s="185" t="s">
        <v>933</v>
      </c>
      <c r="G390" s="185" t="s">
        <v>943</v>
      </c>
      <c r="H390" s="185" t="s">
        <v>2607</v>
      </c>
      <c r="I390" s="185" t="s">
        <v>945</v>
      </c>
      <c r="J390" s="87" t="s">
        <v>821</v>
      </c>
      <c r="K390" s="83" t="s">
        <v>943</v>
      </c>
      <c r="L390" s="86" t="str">
        <f t="shared" si="10"/>
        <v>MESSAGE - GOODS ITEM.Net mass</v>
      </c>
      <c r="M390" s="186"/>
      <c r="N390" s="92"/>
      <c r="O390" s="186" t="s">
        <v>66</v>
      </c>
      <c r="P390" s="92" t="s">
        <v>103</v>
      </c>
      <c r="Q390" s="186" t="s">
        <v>166</v>
      </c>
      <c r="R390" s="92" t="s">
        <v>167</v>
      </c>
      <c r="S390" s="186"/>
      <c r="T390" s="92"/>
      <c r="U390" s="186" t="s">
        <v>6111</v>
      </c>
      <c r="V390" s="92"/>
      <c r="W390" s="17"/>
    </row>
    <row r="391" spans="1:23" ht="128" x14ac:dyDescent="0.2">
      <c r="A391" s="20" t="s">
        <v>5845</v>
      </c>
      <c r="B391" s="15" t="s">
        <v>2158</v>
      </c>
      <c r="C391" s="5" t="s">
        <v>1504</v>
      </c>
      <c r="D391" s="5" t="s">
        <v>1504</v>
      </c>
      <c r="E391" s="281" t="s">
        <v>5812</v>
      </c>
      <c r="F391" s="185" t="s">
        <v>933</v>
      </c>
      <c r="G391" s="185" t="s">
        <v>6112</v>
      </c>
      <c r="H391" s="185" t="s">
        <v>6113</v>
      </c>
      <c r="I391" s="185" t="s">
        <v>6114</v>
      </c>
      <c r="J391" s="85" t="s">
        <v>1128</v>
      </c>
      <c r="K391" s="86" t="s">
        <v>1128</v>
      </c>
      <c r="L391" s="86" t="str">
        <f t="shared" si="10"/>
        <v>x.x</v>
      </c>
      <c r="M391" s="186"/>
      <c r="N391" s="92"/>
      <c r="O391" s="186" t="s">
        <v>103</v>
      </c>
      <c r="P391" s="92"/>
      <c r="Q391" s="186" t="s">
        <v>166</v>
      </c>
      <c r="R391" s="92"/>
      <c r="S391" s="186"/>
      <c r="T391" s="92"/>
      <c r="U391" s="186"/>
      <c r="V391" s="92"/>
      <c r="W391" s="17"/>
    </row>
    <row r="392" spans="1:23" ht="80" x14ac:dyDescent="0.2">
      <c r="A392" s="20" t="s">
        <v>5845</v>
      </c>
      <c r="B392" s="15" t="s">
        <v>2158</v>
      </c>
      <c r="C392" s="5" t="s">
        <v>1504</v>
      </c>
      <c r="D392" s="5" t="s">
        <v>1504</v>
      </c>
      <c r="E392" s="281" t="s">
        <v>5796</v>
      </c>
      <c r="F392" s="226" t="s">
        <v>948</v>
      </c>
      <c r="G392" s="185"/>
      <c r="H392" s="226" t="s">
        <v>2608</v>
      </c>
      <c r="I392" s="226" t="s">
        <v>950</v>
      </c>
      <c r="J392" s="87" t="s">
        <v>951</v>
      </c>
      <c r="K392" s="83"/>
      <c r="L392" s="86" t="str">
        <f t="shared" si="10"/>
        <v>MESSAGE - GOODS ITEM - PACKAGES</v>
      </c>
      <c r="M392" s="186" t="s">
        <v>444</v>
      </c>
      <c r="N392" s="92" t="s">
        <v>444</v>
      </c>
      <c r="O392" s="186" t="s">
        <v>33</v>
      </c>
      <c r="P392" s="92" t="s">
        <v>33</v>
      </c>
      <c r="Q392" s="186"/>
      <c r="R392" s="92"/>
      <c r="S392" s="186"/>
      <c r="T392" s="92"/>
      <c r="U392" s="186"/>
      <c r="V392" s="92"/>
      <c r="W392" s="17"/>
    </row>
    <row r="393" spans="1:23" ht="96" x14ac:dyDescent="0.2">
      <c r="A393" s="20" t="s">
        <v>5845</v>
      </c>
      <c r="B393" s="15" t="s">
        <v>2158</v>
      </c>
      <c r="C393" s="5" t="s">
        <v>1504</v>
      </c>
      <c r="D393" s="5" t="s">
        <v>1504</v>
      </c>
      <c r="E393" s="281" t="s">
        <v>5796</v>
      </c>
      <c r="F393" s="185" t="s">
        <v>948</v>
      </c>
      <c r="G393" s="185" t="s">
        <v>206</v>
      </c>
      <c r="H393" s="185" t="s">
        <v>2609</v>
      </c>
      <c r="I393" s="185" t="s">
        <v>954</v>
      </c>
      <c r="J393" s="87" t="s">
        <v>1128</v>
      </c>
      <c r="K393" s="83" t="s">
        <v>1128</v>
      </c>
      <c r="L393" s="86" t="str">
        <f t="shared" si="10"/>
        <v>x.x</v>
      </c>
      <c r="M393" s="186"/>
      <c r="N393" s="92"/>
      <c r="O393" s="186" t="s">
        <v>33</v>
      </c>
      <c r="P393" s="92"/>
      <c r="Q393" s="186" t="s">
        <v>146</v>
      </c>
      <c r="R393" s="92"/>
      <c r="S393" s="186"/>
      <c r="T393" s="92"/>
      <c r="U393" s="186" t="s">
        <v>209</v>
      </c>
      <c r="V393" s="92"/>
      <c r="W393" s="17"/>
    </row>
    <row r="394" spans="1:23" ht="96" x14ac:dyDescent="0.2">
      <c r="A394" s="20" t="s">
        <v>5845</v>
      </c>
      <c r="B394" s="15" t="s">
        <v>2158</v>
      </c>
      <c r="C394" s="5" t="s">
        <v>1504</v>
      </c>
      <c r="D394" s="5" t="s">
        <v>1504</v>
      </c>
      <c r="E394" s="281" t="s">
        <v>5796</v>
      </c>
      <c r="F394" s="185" t="s">
        <v>948</v>
      </c>
      <c r="G394" s="185" t="s">
        <v>956</v>
      </c>
      <c r="H394" s="185" t="s">
        <v>2610</v>
      </c>
      <c r="I394" s="185" t="s">
        <v>958</v>
      </c>
      <c r="J394" s="87" t="s">
        <v>951</v>
      </c>
      <c r="K394" s="83" t="s">
        <v>959</v>
      </c>
      <c r="L394" s="86" t="str">
        <f t="shared" si="10"/>
        <v>MESSAGE - GOODS ITEM - PACKAGES.Kind of packages</v>
      </c>
      <c r="M394" s="186"/>
      <c r="N394" s="92"/>
      <c r="O394" s="186" t="s">
        <v>33</v>
      </c>
      <c r="P394" s="92" t="s">
        <v>33</v>
      </c>
      <c r="Q394" s="186" t="s">
        <v>291</v>
      </c>
      <c r="R394" s="92" t="s">
        <v>389</v>
      </c>
      <c r="S394" s="186" t="s">
        <v>960</v>
      </c>
      <c r="T394" s="92" t="s">
        <v>960</v>
      </c>
      <c r="U394" s="186"/>
      <c r="V394" s="92"/>
      <c r="W394" s="17"/>
    </row>
    <row r="395" spans="1:23" ht="112" x14ac:dyDescent="0.2">
      <c r="A395" s="20" t="s">
        <v>5845</v>
      </c>
      <c r="B395" s="15" t="s">
        <v>2158</v>
      </c>
      <c r="C395" s="5" t="s">
        <v>1504</v>
      </c>
      <c r="D395" s="5" t="s">
        <v>1504</v>
      </c>
      <c r="E395" s="281" t="s">
        <v>5796</v>
      </c>
      <c r="F395" s="185" t="s">
        <v>948</v>
      </c>
      <c r="G395" s="185" t="s">
        <v>964</v>
      </c>
      <c r="H395" s="185" t="s">
        <v>2612</v>
      </c>
      <c r="I395" s="185" t="s">
        <v>966</v>
      </c>
      <c r="J395" s="87" t="s">
        <v>951</v>
      </c>
      <c r="K395" s="83" t="s">
        <v>2613</v>
      </c>
      <c r="L395" s="86" t="str">
        <f t="shared" si="10"/>
        <v>MESSAGE - GOODS ITEM - PACKAGES.Number of packages OR Number of Pieces</v>
      </c>
      <c r="M395" s="186"/>
      <c r="N395" s="92"/>
      <c r="O395" s="186" t="s">
        <v>66</v>
      </c>
      <c r="P395" s="92" t="s">
        <v>66</v>
      </c>
      <c r="Q395" s="186" t="s">
        <v>153</v>
      </c>
      <c r="R395" s="92" t="s">
        <v>146</v>
      </c>
      <c r="S395" s="186"/>
      <c r="T395" s="92"/>
      <c r="U395" s="186" t="s">
        <v>5819</v>
      </c>
      <c r="V395" s="92" t="s">
        <v>2614</v>
      </c>
      <c r="W395" s="17"/>
    </row>
    <row r="396" spans="1:23" ht="96" x14ac:dyDescent="0.2">
      <c r="A396" s="20" t="s">
        <v>5845</v>
      </c>
      <c r="B396" s="15" t="s">
        <v>2158</v>
      </c>
      <c r="C396" s="5" t="s">
        <v>1504</v>
      </c>
      <c r="D396" s="5" t="s">
        <v>1504</v>
      </c>
      <c r="E396" s="281" t="s">
        <v>5796</v>
      </c>
      <c r="F396" s="185" t="s">
        <v>948</v>
      </c>
      <c r="G396" s="185" t="s">
        <v>972</v>
      </c>
      <c r="H396" s="185" t="s">
        <v>2615</v>
      </c>
      <c r="I396" s="185" t="s">
        <v>974</v>
      </c>
      <c r="J396" s="87" t="s">
        <v>951</v>
      </c>
      <c r="K396" s="83" t="s">
        <v>975</v>
      </c>
      <c r="L396" s="86" t="str">
        <f t="shared" si="10"/>
        <v>MESSAGE - GOODS ITEM - PACKAGES.Marks &amp; numbers of packages</v>
      </c>
      <c r="M396" s="186"/>
      <c r="N396" s="92"/>
      <c r="O396" s="186" t="s">
        <v>66</v>
      </c>
      <c r="P396" s="92" t="s">
        <v>66</v>
      </c>
      <c r="Q396" s="186" t="s">
        <v>305</v>
      </c>
      <c r="R396" s="92" t="s">
        <v>976</v>
      </c>
      <c r="S396" s="186"/>
      <c r="T396" s="92"/>
      <c r="U396" s="186" t="s">
        <v>5820</v>
      </c>
      <c r="V396" s="92" t="s">
        <v>978</v>
      </c>
      <c r="W396" s="17"/>
    </row>
    <row r="397" spans="1:23" ht="96" x14ac:dyDescent="0.2">
      <c r="A397" s="20" t="s">
        <v>5845</v>
      </c>
      <c r="B397" s="15" t="s">
        <v>2158</v>
      </c>
      <c r="C397" s="5" t="s">
        <v>1504</v>
      </c>
      <c r="D397" s="5" t="s">
        <v>1504</v>
      </c>
      <c r="E397" s="281" t="s">
        <v>5796</v>
      </c>
      <c r="F397" s="226" t="s">
        <v>5821</v>
      </c>
      <c r="G397" s="185"/>
      <c r="H397" s="226" t="s">
        <v>6115</v>
      </c>
      <c r="I397" s="226" t="s">
        <v>5763</v>
      </c>
      <c r="J397" s="87" t="s">
        <v>1011</v>
      </c>
      <c r="K397" s="83"/>
      <c r="L397" s="86" t="str">
        <f t="shared" ref="L397:L475" si="12">IF(ISTEXT(K397),CONCATENATE(J397,".", K397),J397)</f>
        <v>MESSAGE - GOODS ITEM - PREVIOUS ADMINISTRATIVE REFERENCES</v>
      </c>
      <c r="M397" s="186" t="s">
        <v>444</v>
      </c>
      <c r="N397" s="92" t="s">
        <v>201</v>
      </c>
      <c r="O397" s="186" t="s">
        <v>66</v>
      </c>
      <c r="P397" s="92" t="s">
        <v>66</v>
      </c>
      <c r="Q397" s="186"/>
      <c r="R397" s="92"/>
      <c r="S397" s="186"/>
      <c r="T397" s="92"/>
      <c r="U397" s="186" t="s">
        <v>6116</v>
      </c>
      <c r="V397" s="92" t="s">
        <v>2631</v>
      </c>
      <c r="W397" s="17"/>
    </row>
    <row r="398" spans="1:23" ht="112" x14ac:dyDescent="0.2">
      <c r="A398" s="20" t="s">
        <v>5845</v>
      </c>
      <c r="B398" s="15" t="s">
        <v>2158</v>
      </c>
      <c r="C398" s="5" t="s">
        <v>1504</v>
      </c>
      <c r="D398" s="5" t="s">
        <v>1504</v>
      </c>
      <c r="E398" s="281" t="s">
        <v>5796</v>
      </c>
      <c r="F398" s="185" t="s">
        <v>5821</v>
      </c>
      <c r="G398" s="185" t="s">
        <v>206</v>
      </c>
      <c r="H398" s="185" t="s">
        <v>6117</v>
      </c>
      <c r="I398" s="185" t="s">
        <v>5765</v>
      </c>
      <c r="J398" s="87" t="s">
        <v>1128</v>
      </c>
      <c r="K398" s="83" t="s">
        <v>1128</v>
      </c>
      <c r="L398" s="86" t="str">
        <f t="shared" si="12"/>
        <v>x.x</v>
      </c>
      <c r="M398" s="186"/>
      <c r="N398" s="92"/>
      <c r="O398" s="186" t="s">
        <v>33</v>
      </c>
      <c r="P398" s="92"/>
      <c r="Q398" s="186" t="s">
        <v>146</v>
      </c>
      <c r="R398" s="92"/>
      <c r="S398" s="186"/>
      <c r="T398" s="92"/>
      <c r="U398" s="186" t="s">
        <v>209</v>
      </c>
      <c r="V398" s="92"/>
      <c r="W398" s="17"/>
    </row>
    <row r="399" spans="1:23" ht="128" x14ac:dyDescent="0.2">
      <c r="A399" s="20" t="s">
        <v>5845</v>
      </c>
      <c r="B399" s="15" t="s">
        <v>2158</v>
      </c>
      <c r="C399" s="5" t="s">
        <v>1504</v>
      </c>
      <c r="D399" s="5" t="s">
        <v>1504</v>
      </c>
      <c r="E399" s="281" t="s">
        <v>5796</v>
      </c>
      <c r="F399" s="185" t="s">
        <v>5821</v>
      </c>
      <c r="G399" s="185" t="s">
        <v>386</v>
      </c>
      <c r="H399" s="185" t="s">
        <v>6118</v>
      </c>
      <c r="I399" s="185" t="s">
        <v>5766</v>
      </c>
      <c r="J399" s="87" t="s">
        <v>1011</v>
      </c>
      <c r="K399" s="83" t="s">
        <v>2637</v>
      </c>
      <c r="L399" s="86" t="str">
        <f t="shared" si="12"/>
        <v>MESSAGE - GOODS ITEM - PREVIOUS ADMINISTRATIVE REFERENCES.Previous document type</v>
      </c>
      <c r="M399" s="186"/>
      <c r="N399" s="92"/>
      <c r="O399" s="186" t="s">
        <v>33</v>
      </c>
      <c r="P399" s="92" t="s">
        <v>33</v>
      </c>
      <c r="Q399" s="186" t="s">
        <v>660</v>
      </c>
      <c r="R399" s="92" t="s">
        <v>1019</v>
      </c>
      <c r="S399" s="186" t="s">
        <v>5767</v>
      </c>
      <c r="T399" s="92"/>
      <c r="U399" s="186" t="s">
        <v>5768</v>
      </c>
      <c r="V399" s="92" t="s">
        <v>2638</v>
      </c>
      <c r="W399" s="17"/>
    </row>
    <row r="400" spans="1:23" ht="128" x14ac:dyDescent="0.2">
      <c r="A400" s="20" t="s">
        <v>5845</v>
      </c>
      <c r="B400" s="15" t="s">
        <v>2158</v>
      </c>
      <c r="C400" s="5" t="s">
        <v>1504</v>
      </c>
      <c r="D400" s="5" t="s">
        <v>1504</v>
      </c>
      <c r="E400" s="281" t="s">
        <v>5796</v>
      </c>
      <c r="F400" s="185" t="s">
        <v>5821</v>
      </c>
      <c r="G400" s="185" t="s">
        <v>180</v>
      </c>
      <c r="H400" s="185" t="s">
        <v>6119</v>
      </c>
      <c r="I400" s="185" t="s">
        <v>5769</v>
      </c>
      <c r="J400" s="87" t="s">
        <v>1011</v>
      </c>
      <c r="K400" s="83" t="s">
        <v>2641</v>
      </c>
      <c r="L400" s="86" t="str">
        <f t="shared" si="12"/>
        <v>MESSAGE - GOODS ITEM - PREVIOUS ADMINISTRATIVE REFERENCES.Previous document reference</v>
      </c>
      <c r="M400" s="186"/>
      <c r="N400" s="92"/>
      <c r="O400" s="186" t="s">
        <v>33</v>
      </c>
      <c r="P400" s="92" t="s">
        <v>33</v>
      </c>
      <c r="Q400" s="186" t="s">
        <v>258</v>
      </c>
      <c r="R400" s="92" t="s">
        <v>68</v>
      </c>
      <c r="S400" s="186"/>
      <c r="T400" s="92"/>
      <c r="U400" s="186" t="s">
        <v>6120</v>
      </c>
      <c r="V400" s="92"/>
      <c r="W400" s="17"/>
    </row>
    <row r="401" spans="1:23" ht="112" x14ac:dyDescent="0.2">
      <c r="A401" s="20" t="s">
        <v>5845</v>
      </c>
      <c r="B401" s="15" t="s">
        <v>2158</v>
      </c>
      <c r="C401" s="5" t="s">
        <v>1504</v>
      </c>
      <c r="D401" s="5" t="s">
        <v>1504</v>
      </c>
      <c r="E401" s="281" t="s">
        <v>5796</v>
      </c>
      <c r="F401" s="185" t="s">
        <v>5821</v>
      </c>
      <c r="G401" s="185" t="s">
        <v>831</v>
      </c>
      <c r="H401" s="185" t="s">
        <v>6121</v>
      </c>
      <c r="I401" s="185" t="s">
        <v>5822</v>
      </c>
      <c r="J401" s="85" t="s">
        <v>1128</v>
      </c>
      <c r="K401" s="86" t="s">
        <v>1128</v>
      </c>
      <c r="L401" s="86" t="str">
        <f t="shared" si="12"/>
        <v>x.x</v>
      </c>
      <c r="M401" s="186"/>
      <c r="N401" s="92"/>
      <c r="O401" s="186" t="s">
        <v>103</v>
      </c>
      <c r="P401" s="92"/>
      <c r="Q401" s="186" t="s">
        <v>146</v>
      </c>
      <c r="R401" s="92"/>
      <c r="S401" s="186"/>
      <c r="T401" s="92"/>
      <c r="U401" s="186" t="s">
        <v>6122</v>
      </c>
      <c r="V401" s="92"/>
      <c r="W401" s="17"/>
    </row>
    <row r="402" spans="1:23" ht="112" x14ac:dyDescent="0.2">
      <c r="A402" s="20" t="s">
        <v>5845</v>
      </c>
      <c r="B402" s="15" t="s">
        <v>2158</v>
      </c>
      <c r="C402" s="5" t="s">
        <v>1504</v>
      </c>
      <c r="D402" s="5" t="s">
        <v>1504</v>
      </c>
      <c r="E402" s="281" t="s">
        <v>5796</v>
      </c>
      <c r="F402" s="185" t="s">
        <v>5821</v>
      </c>
      <c r="G402" s="185" t="s">
        <v>956</v>
      </c>
      <c r="H402" s="185" t="s">
        <v>6123</v>
      </c>
      <c r="I402" s="185" t="s">
        <v>6124</v>
      </c>
      <c r="J402" s="85" t="s">
        <v>1128</v>
      </c>
      <c r="K402" s="86" t="s">
        <v>1128</v>
      </c>
      <c r="L402" s="86" t="str">
        <f t="shared" si="12"/>
        <v>x.x</v>
      </c>
      <c r="M402" s="186"/>
      <c r="N402" s="92"/>
      <c r="O402" s="186" t="s">
        <v>103</v>
      </c>
      <c r="P402" s="92"/>
      <c r="Q402" s="186" t="s">
        <v>291</v>
      </c>
      <c r="R402" s="92"/>
      <c r="S402" s="186" t="s">
        <v>960</v>
      </c>
      <c r="T402" s="92"/>
      <c r="U402" s="186"/>
      <c r="V402" s="92"/>
      <c r="W402" s="17"/>
    </row>
    <row r="403" spans="1:23" ht="112" x14ac:dyDescent="0.2">
      <c r="A403" s="20" t="s">
        <v>5845</v>
      </c>
      <c r="B403" s="15" t="s">
        <v>2158</v>
      </c>
      <c r="C403" s="5" t="s">
        <v>1504</v>
      </c>
      <c r="D403" s="5" t="s">
        <v>1504</v>
      </c>
      <c r="E403" s="281" t="s">
        <v>5796</v>
      </c>
      <c r="F403" s="185" t="s">
        <v>5821</v>
      </c>
      <c r="G403" s="185" t="s">
        <v>964</v>
      </c>
      <c r="H403" s="185" t="s">
        <v>6125</v>
      </c>
      <c r="I403" s="185" t="s">
        <v>6126</v>
      </c>
      <c r="J403" s="85" t="s">
        <v>1128</v>
      </c>
      <c r="K403" s="86" t="s">
        <v>1128</v>
      </c>
      <c r="L403" s="86" t="str">
        <f t="shared" si="12"/>
        <v>x.x</v>
      </c>
      <c r="M403" s="186"/>
      <c r="N403" s="92"/>
      <c r="O403" s="186" t="s">
        <v>103</v>
      </c>
      <c r="P403" s="92"/>
      <c r="Q403" s="186" t="s">
        <v>153</v>
      </c>
      <c r="R403" s="92"/>
      <c r="S403" s="186"/>
      <c r="T403" s="92"/>
      <c r="U403" s="186"/>
      <c r="V403" s="92"/>
      <c r="W403" s="17"/>
    </row>
    <row r="404" spans="1:23" ht="128" x14ac:dyDescent="0.2">
      <c r="A404" s="20" t="s">
        <v>5845</v>
      </c>
      <c r="B404" s="15" t="s">
        <v>2158</v>
      </c>
      <c r="C404" s="5" t="s">
        <v>1504</v>
      </c>
      <c r="D404" s="5" t="s">
        <v>1504</v>
      </c>
      <c r="E404" s="281" t="s">
        <v>5796</v>
      </c>
      <c r="F404" s="185" t="s">
        <v>5821</v>
      </c>
      <c r="G404" s="185" t="s">
        <v>6127</v>
      </c>
      <c r="H404" s="185" t="s">
        <v>6128</v>
      </c>
      <c r="I404" s="185" t="s">
        <v>6129</v>
      </c>
      <c r="J404" s="85" t="s">
        <v>1128</v>
      </c>
      <c r="K404" s="86" t="s">
        <v>1128</v>
      </c>
      <c r="L404" s="86" t="str">
        <f t="shared" si="12"/>
        <v>x.x</v>
      </c>
      <c r="M404" s="186"/>
      <c r="N404" s="92"/>
      <c r="O404" s="186" t="s">
        <v>66</v>
      </c>
      <c r="P404" s="92"/>
      <c r="Q404" s="186" t="s">
        <v>680</v>
      </c>
      <c r="R404" s="92"/>
      <c r="S404" s="186" t="s">
        <v>6130</v>
      </c>
      <c r="T404" s="92"/>
      <c r="U404" s="186" t="s">
        <v>6131</v>
      </c>
      <c r="V404" s="92"/>
      <c r="W404" s="17"/>
    </row>
    <row r="405" spans="1:23" ht="112" x14ac:dyDescent="0.2">
      <c r="A405" s="20" t="s">
        <v>5845</v>
      </c>
      <c r="B405" s="15" t="s">
        <v>2158</v>
      </c>
      <c r="C405" s="5" t="s">
        <v>1504</v>
      </c>
      <c r="D405" s="5" t="s">
        <v>1504</v>
      </c>
      <c r="E405" s="281" t="s">
        <v>5796</v>
      </c>
      <c r="F405" s="185" t="s">
        <v>5821</v>
      </c>
      <c r="G405" s="185" t="s">
        <v>6132</v>
      </c>
      <c r="H405" s="185" t="s">
        <v>6133</v>
      </c>
      <c r="I405" s="185" t="s">
        <v>6134</v>
      </c>
      <c r="J405" s="85" t="s">
        <v>1128</v>
      </c>
      <c r="K405" s="86" t="s">
        <v>1128</v>
      </c>
      <c r="L405" s="86" t="str">
        <f t="shared" si="12"/>
        <v>x.x</v>
      </c>
      <c r="M405" s="186"/>
      <c r="N405" s="92"/>
      <c r="O405" s="186" t="s">
        <v>103</v>
      </c>
      <c r="P405" s="92"/>
      <c r="Q405" s="186" t="s">
        <v>166</v>
      </c>
      <c r="R405" s="92"/>
      <c r="S405" s="186"/>
      <c r="T405" s="92"/>
      <c r="U405" s="186"/>
      <c r="V405" s="92"/>
      <c r="W405" s="17"/>
    </row>
    <row r="406" spans="1:23" ht="128" x14ac:dyDescent="0.2">
      <c r="A406" s="20" t="s">
        <v>5845</v>
      </c>
      <c r="B406" s="15" t="s">
        <v>2158</v>
      </c>
      <c r="C406" s="5" t="s">
        <v>1504</v>
      </c>
      <c r="D406" s="5" t="s">
        <v>1504</v>
      </c>
      <c r="E406" s="281" t="s">
        <v>5796</v>
      </c>
      <c r="F406" s="185" t="s">
        <v>5821</v>
      </c>
      <c r="G406" s="185" t="s">
        <v>667</v>
      </c>
      <c r="H406" s="185" t="s">
        <v>6135</v>
      </c>
      <c r="I406" s="185" t="s">
        <v>5771</v>
      </c>
      <c r="J406" s="87" t="s">
        <v>1011</v>
      </c>
      <c r="K406" s="83" t="s">
        <v>667</v>
      </c>
      <c r="L406" s="86" t="str">
        <f t="shared" si="12"/>
        <v>MESSAGE - GOODS ITEM - PREVIOUS ADMINISTRATIVE REFERENCES.Complement of information</v>
      </c>
      <c r="M406" s="186"/>
      <c r="N406" s="92"/>
      <c r="O406" s="186" t="s">
        <v>103</v>
      </c>
      <c r="P406" s="92" t="s">
        <v>103</v>
      </c>
      <c r="Q406" s="186" t="s">
        <v>68</v>
      </c>
      <c r="R406" s="92" t="s">
        <v>1030</v>
      </c>
      <c r="S406" s="186"/>
      <c r="T406" s="92"/>
      <c r="U406" s="186" t="s">
        <v>1031</v>
      </c>
      <c r="V406" s="92"/>
      <c r="W406" s="17"/>
    </row>
    <row r="407" spans="1:23" ht="96" x14ac:dyDescent="0.2">
      <c r="A407" s="20" t="s">
        <v>5845</v>
      </c>
      <c r="B407" s="15" t="s">
        <v>2158</v>
      </c>
      <c r="C407" s="5" t="s">
        <v>1504</v>
      </c>
      <c r="D407" s="5" t="s">
        <v>1504</v>
      </c>
      <c r="E407" s="281" t="s">
        <v>5796</v>
      </c>
      <c r="F407" s="226" t="s">
        <v>5823</v>
      </c>
      <c r="G407" s="185"/>
      <c r="H407" s="226" t="s">
        <v>6136</v>
      </c>
      <c r="I407" s="226" t="s">
        <v>5773</v>
      </c>
      <c r="J407" s="87" t="s">
        <v>64</v>
      </c>
      <c r="K407" s="83"/>
      <c r="L407" s="86" t="str">
        <f>IF(ISTEXT(K407),CONCATENATE(J407,".", K407),J407)</f>
        <v>MESSAGE - GOODS ITEM - PRODUCED DOCUMENTS/CERTIFICATES</v>
      </c>
      <c r="M407" s="186" t="s">
        <v>444</v>
      </c>
      <c r="N407" s="92" t="s">
        <v>444</v>
      </c>
      <c r="O407" s="186" t="s">
        <v>103</v>
      </c>
      <c r="P407" s="92" t="s">
        <v>66</v>
      </c>
      <c r="Q407" s="186"/>
      <c r="R407" s="92"/>
      <c r="S407" s="186"/>
      <c r="T407" s="92"/>
      <c r="U407" s="186" t="s">
        <v>6137</v>
      </c>
      <c r="V407" s="92" t="s">
        <v>996</v>
      </c>
      <c r="W407" s="17"/>
    </row>
    <row r="408" spans="1:23" ht="112" x14ac:dyDescent="0.2">
      <c r="A408" s="20" t="s">
        <v>5845</v>
      </c>
      <c r="B408" s="15" t="s">
        <v>2158</v>
      </c>
      <c r="C408" s="5" t="s">
        <v>1504</v>
      </c>
      <c r="D408" s="5" t="s">
        <v>1504</v>
      </c>
      <c r="E408" s="281" t="s">
        <v>5796</v>
      </c>
      <c r="F408" s="185" t="s">
        <v>5823</v>
      </c>
      <c r="G408" s="185" t="s">
        <v>206</v>
      </c>
      <c r="H408" s="185" t="s">
        <v>6138</v>
      </c>
      <c r="I408" s="185" t="s">
        <v>5774</v>
      </c>
      <c r="J408" s="87" t="s">
        <v>1128</v>
      </c>
      <c r="K408" s="83" t="s">
        <v>1128</v>
      </c>
      <c r="L408" s="86" t="str">
        <f t="shared" si="12"/>
        <v>x.x</v>
      </c>
      <c r="M408" s="186"/>
      <c r="N408" s="92"/>
      <c r="O408" s="186" t="s">
        <v>33</v>
      </c>
      <c r="P408" s="92"/>
      <c r="Q408" s="186" t="s">
        <v>146</v>
      </c>
      <c r="R408" s="92"/>
      <c r="S408" s="186"/>
      <c r="T408" s="92"/>
      <c r="U408" s="186" t="s">
        <v>209</v>
      </c>
      <c r="V408" s="92"/>
      <c r="W408" s="17"/>
    </row>
    <row r="409" spans="1:23" ht="96" x14ac:dyDescent="0.2">
      <c r="A409" s="20" t="s">
        <v>5845</v>
      </c>
      <c r="B409" s="15" t="s">
        <v>2158</v>
      </c>
      <c r="C409" s="5" t="s">
        <v>1504</v>
      </c>
      <c r="D409" s="5" t="s">
        <v>1504</v>
      </c>
      <c r="E409" s="281" t="s">
        <v>5796</v>
      </c>
      <c r="F409" s="185" t="s">
        <v>5823</v>
      </c>
      <c r="G409" s="185" t="s">
        <v>386</v>
      </c>
      <c r="H409" s="185" t="s">
        <v>6139</v>
      </c>
      <c r="I409" s="185" t="s">
        <v>5775</v>
      </c>
      <c r="J409" s="87" t="s">
        <v>64</v>
      </c>
      <c r="K409" s="83" t="s">
        <v>1000</v>
      </c>
      <c r="L409" s="86" t="str">
        <f t="shared" si="12"/>
        <v>MESSAGE - GOODS ITEM - PRODUCED DOCUMENTS/CERTIFICATES.Document type</v>
      </c>
      <c r="M409" s="186"/>
      <c r="N409" s="92"/>
      <c r="O409" s="186" t="s">
        <v>33</v>
      </c>
      <c r="P409" s="92" t="s">
        <v>33</v>
      </c>
      <c r="Q409" s="186" t="s">
        <v>660</v>
      </c>
      <c r="R409" s="92" t="s">
        <v>680</v>
      </c>
      <c r="S409" s="186" t="s">
        <v>5776</v>
      </c>
      <c r="T409" s="92" t="s">
        <v>661</v>
      </c>
      <c r="U409" s="186" t="s">
        <v>5825</v>
      </c>
      <c r="V409" s="92" t="s">
        <v>1001</v>
      </c>
      <c r="W409" s="17"/>
    </row>
    <row r="410" spans="1:23" ht="112" x14ac:dyDescent="0.2">
      <c r="A410" s="20" t="s">
        <v>5845</v>
      </c>
      <c r="B410" s="15" t="s">
        <v>2158</v>
      </c>
      <c r="C410" s="5" t="s">
        <v>1504</v>
      </c>
      <c r="D410" s="5" t="s">
        <v>1504</v>
      </c>
      <c r="E410" s="281" t="s">
        <v>5796</v>
      </c>
      <c r="F410" s="185" t="s">
        <v>5823</v>
      </c>
      <c r="G410" s="185" t="s">
        <v>180</v>
      </c>
      <c r="H410" s="185" t="s">
        <v>6140</v>
      </c>
      <c r="I410" s="185" t="s">
        <v>5778</v>
      </c>
      <c r="J410" s="87" t="s">
        <v>64</v>
      </c>
      <c r="K410" s="83" t="s">
        <v>65</v>
      </c>
      <c r="L410" s="86" t="str">
        <f t="shared" si="12"/>
        <v>MESSAGE - GOODS ITEM - PRODUCED DOCUMENTS/CERTIFICATES.Document reference</v>
      </c>
      <c r="M410" s="186"/>
      <c r="N410" s="92"/>
      <c r="O410" s="186" t="s">
        <v>33</v>
      </c>
      <c r="P410" s="92" t="s">
        <v>66</v>
      </c>
      <c r="Q410" s="186" t="s">
        <v>258</v>
      </c>
      <c r="R410" s="92" t="s">
        <v>68</v>
      </c>
      <c r="S410" s="186"/>
      <c r="T410" s="92"/>
      <c r="U410" s="186" t="s">
        <v>6141</v>
      </c>
      <c r="V410" s="92" t="s">
        <v>70</v>
      </c>
      <c r="W410" s="17"/>
    </row>
    <row r="411" spans="1:23" ht="128" x14ac:dyDescent="0.2">
      <c r="A411" s="20" t="s">
        <v>5845</v>
      </c>
      <c r="B411" s="15" t="s">
        <v>2158</v>
      </c>
      <c r="C411" s="5" t="s">
        <v>1504</v>
      </c>
      <c r="D411" s="5" t="s">
        <v>1504</v>
      </c>
      <c r="E411" s="281" t="s">
        <v>5796</v>
      </c>
      <c r="F411" s="185" t="s">
        <v>5823</v>
      </c>
      <c r="G411" s="185" t="s">
        <v>5779</v>
      </c>
      <c r="H411" s="185" t="s">
        <v>6142</v>
      </c>
      <c r="I411" s="185" t="s">
        <v>5780</v>
      </c>
      <c r="J411" s="85" t="s">
        <v>1128</v>
      </c>
      <c r="K411" s="86" t="s">
        <v>1128</v>
      </c>
      <c r="L411" s="86" t="str">
        <f t="shared" si="12"/>
        <v>x.x</v>
      </c>
      <c r="M411" s="186"/>
      <c r="N411" s="92"/>
      <c r="O411" s="186" t="s">
        <v>103</v>
      </c>
      <c r="P411" s="92"/>
      <c r="Q411" s="186" t="s">
        <v>146</v>
      </c>
      <c r="R411" s="92"/>
      <c r="S411" s="186"/>
      <c r="T411" s="92"/>
      <c r="U411" s="186"/>
      <c r="V411" s="92"/>
      <c r="W411" s="17"/>
    </row>
    <row r="412" spans="1:23" ht="128" x14ac:dyDescent="0.2">
      <c r="A412" s="20" t="s">
        <v>5845</v>
      </c>
      <c r="B412" s="15" t="s">
        <v>2158</v>
      </c>
      <c r="C412" s="5" t="s">
        <v>1504</v>
      </c>
      <c r="D412" s="5" t="s">
        <v>1504</v>
      </c>
      <c r="E412" s="281" t="s">
        <v>5796</v>
      </c>
      <c r="F412" s="185" t="s">
        <v>5823</v>
      </c>
      <c r="G412" s="185" t="s">
        <v>667</v>
      </c>
      <c r="H412" s="185" t="s">
        <v>6143</v>
      </c>
      <c r="I412" s="185" t="s">
        <v>5781</v>
      </c>
      <c r="J412" s="87" t="s">
        <v>64</v>
      </c>
      <c r="K412" s="83" t="s">
        <v>667</v>
      </c>
      <c r="L412" s="86" t="str">
        <f t="shared" si="12"/>
        <v>MESSAGE - GOODS ITEM - PRODUCED DOCUMENTS/CERTIFICATES.Complement of information</v>
      </c>
      <c r="M412" s="186"/>
      <c r="N412" s="92"/>
      <c r="O412" s="186" t="s">
        <v>103</v>
      </c>
      <c r="P412" s="92" t="s">
        <v>103</v>
      </c>
      <c r="Q412" s="186" t="s">
        <v>68</v>
      </c>
      <c r="R412" s="92" t="s">
        <v>1030</v>
      </c>
      <c r="S412" s="186"/>
      <c r="T412" s="92"/>
      <c r="U412" s="186" t="s">
        <v>1031</v>
      </c>
      <c r="V412" s="92" t="s">
        <v>2631</v>
      </c>
      <c r="W412" s="17"/>
    </row>
    <row r="413" spans="1:23" ht="96" x14ac:dyDescent="0.2">
      <c r="A413" s="20" t="s">
        <v>5845</v>
      </c>
      <c r="B413" s="15" t="s">
        <v>2158</v>
      </c>
      <c r="C413" s="5" t="s">
        <v>1504</v>
      </c>
      <c r="D413" s="5" t="s">
        <v>1504</v>
      </c>
      <c r="E413" s="281" t="s">
        <v>5796</v>
      </c>
      <c r="F413" s="226" t="s">
        <v>5827</v>
      </c>
      <c r="G413" s="185"/>
      <c r="H413" s="226" t="s">
        <v>6144</v>
      </c>
      <c r="I413" s="226" t="s">
        <v>692</v>
      </c>
      <c r="J413" s="85" t="s">
        <v>64</v>
      </c>
      <c r="K413" s="86"/>
      <c r="L413" s="86" t="str">
        <f t="shared" si="12"/>
        <v>MESSAGE - GOODS ITEM - PRODUCED DOCUMENTS/CERTIFICATES</v>
      </c>
      <c r="M413" s="186" t="s">
        <v>444</v>
      </c>
      <c r="N413" s="91" t="s">
        <v>444</v>
      </c>
      <c r="O413" s="186" t="s">
        <v>103</v>
      </c>
      <c r="P413" s="91" t="s">
        <v>66</v>
      </c>
      <c r="Q413" s="186"/>
      <c r="R413" s="91"/>
      <c r="S413" s="186"/>
      <c r="T413" s="91"/>
      <c r="U413" s="186" t="s">
        <v>5828</v>
      </c>
      <c r="V413" s="91" t="s">
        <v>996</v>
      </c>
      <c r="W413" s="17"/>
    </row>
    <row r="414" spans="1:23" ht="112" x14ac:dyDescent="0.2">
      <c r="A414" s="20" t="s">
        <v>5845</v>
      </c>
      <c r="B414" s="15" t="s">
        <v>2158</v>
      </c>
      <c r="C414" s="5" t="s">
        <v>1504</v>
      </c>
      <c r="D414" s="5" t="s">
        <v>1504</v>
      </c>
      <c r="E414" s="281" t="s">
        <v>5796</v>
      </c>
      <c r="F414" s="185" t="s">
        <v>5827</v>
      </c>
      <c r="G414" s="185" t="s">
        <v>206</v>
      </c>
      <c r="H414" s="185" t="s">
        <v>6145</v>
      </c>
      <c r="I414" s="185" t="s">
        <v>696</v>
      </c>
      <c r="J414" s="85" t="s">
        <v>1128</v>
      </c>
      <c r="K414" s="86" t="s">
        <v>1128</v>
      </c>
      <c r="L414" s="86" t="str">
        <f t="shared" si="12"/>
        <v>x.x</v>
      </c>
      <c r="M414" s="186"/>
      <c r="N414" s="91"/>
      <c r="O414" s="186" t="s">
        <v>33</v>
      </c>
      <c r="P414" s="91"/>
      <c r="Q414" s="186" t="s">
        <v>146</v>
      </c>
      <c r="R414" s="91"/>
      <c r="S414" s="186"/>
      <c r="T414" s="91"/>
      <c r="U414" s="186" t="s">
        <v>209</v>
      </c>
      <c r="V414" s="91"/>
      <c r="W414" s="17"/>
    </row>
    <row r="415" spans="1:23" ht="96" x14ac:dyDescent="0.2">
      <c r="A415" s="20" t="s">
        <v>5845</v>
      </c>
      <c r="B415" s="15" t="s">
        <v>2158</v>
      </c>
      <c r="C415" s="5" t="s">
        <v>1504</v>
      </c>
      <c r="D415" s="5" t="s">
        <v>1504</v>
      </c>
      <c r="E415" s="281" t="s">
        <v>5796</v>
      </c>
      <c r="F415" s="185" t="s">
        <v>5827</v>
      </c>
      <c r="G415" s="185" t="s">
        <v>386</v>
      </c>
      <c r="H415" s="185" t="s">
        <v>6146</v>
      </c>
      <c r="I415" s="185" t="s">
        <v>698</v>
      </c>
      <c r="J415" s="85" t="s">
        <v>64</v>
      </c>
      <c r="K415" s="86" t="s">
        <v>1000</v>
      </c>
      <c r="L415" s="86" t="str">
        <f t="shared" si="12"/>
        <v>MESSAGE - GOODS ITEM - PRODUCED DOCUMENTS/CERTIFICATES.Document type</v>
      </c>
      <c r="M415" s="186"/>
      <c r="N415" s="91"/>
      <c r="O415" s="186" t="s">
        <v>33</v>
      </c>
      <c r="P415" s="91" t="s">
        <v>33</v>
      </c>
      <c r="Q415" s="186" t="s">
        <v>660</v>
      </c>
      <c r="R415" s="91" t="s">
        <v>680</v>
      </c>
      <c r="S415" s="186" t="s">
        <v>699</v>
      </c>
      <c r="T415" s="91" t="s">
        <v>661</v>
      </c>
      <c r="U415" s="186" t="s">
        <v>5777</v>
      </c>
      <c r="V415" s="91" t="s">
        <v>5829</v>
      </c>
      <c r="W415" s="17"/>
    </row>
    <row r="416" spans="1:23" ht="112" x14ac:dyDescent="0.2">
      <c r="A416" s="20" t="s">
        <v>5845</v>
      </c>
      <c r="B416" s="15" t="s">
        <v>2158</v>
      </c>
      <c r="C416" s="5" t="s">
        <v>1504</v>
      </c>
      <c r="D416" s="5" t="s">
        <v>1504</v>
      </c>
      <c r="E416" s="281" t="s">
        <v>5796</v>
      </c>
      <c r="F416" s="185" t="s">
        <v>5827</v>
      </c>
      <c r="G416" s="185" t="s">
        <v>180</v>
      </c>
      <c r="H416" s="185" t="s">
        <v>6147</v>
      </c>
      <c r="I416" s="185" t="s">
        <v>702</v>
      </c>
      <c r="J416" s="85" t="s">
        <v>64</v>
      </c>
      <c r="K416" s="86" t="s">
        <v>65</v>
      </c>
      <c r="L416" s="86" t="str">
        <f t="shared" si="12"/>
        <v>MESSAGE - GOODS ITEM - PRODUCED DOCUMENTS/CERTIFICATES.Document reference</v>
      </c>
      <c r="M416" s="186"/>
      <c r="N416" s="91"/>
      <c r="O416" s="186" t="s">
        <v>33</v>
      </c>
      <c r="P416" s="91" t="s">
        <v>66</v>
      </c>
      <c r="Q416" s="186" t="s">
        <v>258</v>
      </c>
      <c r="R416" s="91" t="s">
        <v>68</v>
      </c>
      <c r="S416" s="186"/>
      <c r="T416" s="91"/>
      <c r="U416" s="186" t="s">
        <v>5770</v>
      </c>
      <c r="V416" s="91" t="s">
        <v>5830</v>
      </c>
      <c r="W416" s="17"/>
    </row>
    <row r="417" spans="1:23" ht="96" x14ac:dyDescent="0.2">
      <c r="A417" s="20" t="s">
        <v>5845</v>
      </c>
      <c r="B417" s="15" t="s">
        <v>2158</v>
      </c>
      <c r="C417" s="5" t="s">
        <v>1504</v>
      </c>
      <c r="D417" s="5" t="s">
        <v>1504</v>
      </c>
      <c r="E417" s="281" t="s">
        <v>5796</v>
      </c>
      <c r="F417" s="226" t="s">
        <v>5831</v>
      </c>
      <c r="G417" s="185"/>
      <c r="H417" s="226" t="s">
        <v>6148</v>
      </c>
      <c r="I417" s="226" t="s">
        <v>5784</v>
      </c>
      <c r="J417" s="85" t="s">
        <v>64</v>
      </c>
      <c r="K417" s="86"/>
      <c r="L417" s="86" t="str">
        <f t="shared" si="12"/>
        <v>MESSAGE - GOODS ITEM - PRODUCED DOCUMENTS/CERTIFICATES</v>
      </c>
      <c r="M417" s="186" t="s">
        <v>444</v>
      </c>
      <c r="N417" s="91" t="s">
        <v>444</v>
      </c>
      <c r="O417" s="186" t="s">
        <v>103</v>
      </c>
      <c r="P417" s="91" t="s">
        <v>103</v>
      </c>
      <c r="Q417" s="186"/>
      <c r="R417" s="91"/>
      <c r="S417" s="186"/>
      <c r="T417" s="91"/>
      <c r="U417" s="186" t="s">
        <v>6149</v>
      </c>
      <c r="V417" s="91"/>
      <c r="W417" s="17"/>
    </row>
    <row r="418" spans="1:23" ht="112" x14ac:dyDescent="0.2">
      <c r="A418" s="20" t="s">
        <v>5845</v>
      </c>
      <c r="B418" s="15" t="s">
        <v>2158</v>
      </c>
      <c r="C418" s="5" t="s">
        <v>1504</v>
      </c>
      <c r="D418" s="5" t="s">
        <v>1504</v>
      </c>
      <c r="E418" s="281" t="s">
        <v>5796</v>
      </c>
      <c r="F418" s="185" t="s">
        <v>5831</v>
      </c>
      <c r="G418" s="185" t="s">
        <v>206</v>
      </c>
      <c r="H418" s="185" t="s">
        <v>6150</v>
      </c>
      <c r="I418" s="185" t="s">
        <v>5785</v>
      </c>
      <c r="J418" s="85" t="s">
        <v>1128</v>
      </c>
      <c r="K418" s="85" t="s">
        <v>1128</v>
      </c>
      <c r="L418" s="86" t="str">
        <f t="shared" si="12"/>
        <v>x.x</v>
      </c>
      <c r="M418" s="186"/>
      <c r="N418" s="91"/>
      <c r="O418" s="186" t="s">
        <v>33</v>
      </c>
      <c r="P418" s="91"/>
      <c r="Q418" s="186" t="s">
        <v>146</v>
      </c>
      <c r="R418" s="91"/>
      <c r="S418" s="186"/>
      <c r="T418" s="91"/>
      <c r="U418" s="186" t="s">
        <v>209</v>
      </c>
      <c r="V418" s="91"/>
      <c r="W418" s="17"/>
    </row>
    <row r="419" spans="1:23" ht="96" x14ac:dyDescent="0.2">
      <c r="A419" s="20" t="s">
        <v>5845</v>
      </c>
      <c r="B419" s="15" t="s">
        <v>2158</v>
      </c>
      <c r="C419" s="5" t="s">
        <v>1504</v>
      </c>
      <c r="D419" s="5" t="s">
        <v>1504</v>
      </c>
      <c r="E419" s="281" t="s">
        <v>5796</v>
      </c>
      <c r="F419" s="185" t="s">
        <v>5831</v>
      </c>
      <c r="G419" s="185" t="s">
        <v>386</v>
      </c>
      <c r="H419" s="185" t="s">
        <v>6151</v>
      </c>
      <c r="I419" s="185" t="s">
        <v>5786</v>
      </c>
      <c r="J419" s="85" t="s">
        <v>64</v>
      </c>
      <c r="K419" s="86" t="s">
        <v>1000</v>
      </c>
      <c r="L419" s="86" t="str">
        <f t="shared" si="12"/>
        <v>MESSAGE - GOODS ITEM - PRODUCED DOCUMENTS/CERTIFICATES.Document type</v>
      </c>
      <c r="M419" s="186"/>
      <c r="N419" s="91"/>
      <c r="O419" s="186" t="s">
        <v>33</v>
      </c>
      <c r="P419" s="91" t="s">
        <v>33</v>
      </c>
      <c r="Q419" s="186" t="s">
        <v>660</v>
      </c>
      <c r="R419" s="91" t="s">
        <v>680</v>
      </c>
      <c r="S419" s="186" t="s">
        <v>5787</v>
      </c>
      <c r="T419" s="91" t="s">
        <v>661</v>
      </c>
      <c r="U419" s="186" t="s">
        <v>5777</v>
      </c>
      <c r="V419" s="91" t="s">
        <v>1001</v>
      </c>
      <c r="W419" s="17"/>
    </row>
    <row r="420" spans="1:23" ht="112" x14ac:dyDescent="0.2">
      <c r="A420" s="20" t="s">
        <v>5845</v>
      </c>
      <c r="B420" s="15" t="s">
        <v>2158</v>
      </c>
      <c r="C420" s="5" t="s">
        <v>1504</v>
      </c>
      <c r="D420" s="5" t="s">
        <v>1504</v>
      </c>
      <c r="E420" s="281" t="s">
        <v>5796</v>
      </c>
      <c r="F420" s="185" t="s">
        <v>5831</v>
      </c>
      <c r="G420" s="185" t="s">
        <v>180</v>
      </c>
      <c r="H420" s="185" t="s">
        <v>6152</v>
      </c>
      <c r="I420" s="185" t="s">
        <v>5788</v>
      </c>
      <c r="J420" s="85" t="s">
        <v>64</v>
      </c>
      <c r="K420" s="86" t="s">
        <v>65</v>
      </c>
      <c r="L420" s="86" t="str">
        <f t="shared" si="12"/>
        <v>MESSAGE - GOODS ITEM - PRODUCED DOCUMENTS/CERTIFICATES.Document reference</v>
      </c>
      <c r="M420" s="186"/>
      <c r="N420" s="91"/>
      <c r="O420" s="186" t="s">
        <v>66</v>
      </c>
      <c r="P420" s="91" t="s">
        <v>66</v>
      </c>
      <c r="Q420" s="186" t="s">
        <v>258</v>
      </c>
      <c r="R420" s="91" t="s">
        <v>68</v>
      </c>
      <c r="S420" s="186"/>
      <c r="T420" s="91"/>
      <c r="U420" s="186" t="s">
        <v>6153</v>
      </c>
      <c r="V420" s="91" t="s">
        <v>70</v>
      </c>
      <c r="W420" s="17"/>
    </row>
    <row r="421" spans="1:23" ht="96" x14ac:dyDescent="0.2">
      <c r="A421" s="20" t="s">
        <v>5845</v>
      </c>
      <c r="B421" s="15" t="s">
        <v>2158</v>
      </c>
      <c r="C421" s="5" t="s">
        <v>1504</v>
      </c>
      <c r="D421" s="5" t="s">
        <v>1504</v>
      </c>
      <c r="E421" s="281" t="s">
        <v>5796</v>
      </c>
      <c r="F421" s="226" t="s">
        <v>980</v>
      </c>
      <c r="G421" s="185"/>
      <c r="H421" s="226" t="s">
        <v>2616</v>
      </c>
      <c r="I421" s="226" t="s">
        <v>638</v>
      </c>
      <c r="J421" s="87" t="s">
        <v>1128</v>
      </c>
      <c r="K421" s="83" t="s">
        <v>1128</v>
      </c>
      <c r="L421" s="86" t="str">
        <f t="shared" si="12"/>
        <v>x.x</v>
      </c>
      <c r="M421" s="186" t="s">
        <v>444</v>
      </c>
      <c r="N421" s="92"/>
      <c r="O421" s="186" t="s">
        <v>103</v>
      </c>
      <c r="P421" s="92"/>
      <c r="Q421" s="186"/>
      <c r="R421" s="92"/>
      <c r="S421" s="186"/>
      <c r="T421" s="92"/>
      <c r="U421" s="186" t="s">
        <v>983</v>
      </c>
      <c r="V421" s="92"/>
      <c r="W421" s="17"/>
    </row>
    <row r="422" spans="1:23" ht="112" x14ac:dyDescent="0.2">
      <c r="A422" s="20" t="s">
        <v>5845</v>
      </c>
      <c r="B422" s="15" t="s">
        <v>2158</v>
      </c>
      <c r="C422" s="5" t="s">
        <v>1504</v>
      </c>
      <c r="D422" s="5" t="s">
        <v>1504</v>
      </c>
      <c r="E422" s="281" t="s">
        <v>5796</v>
      </c>
      <c r="F422" s="185" t="s">
        <v>980</v>
      </c>
      <c r="G422" s="185" t="s">
        <v>206</v>
      </c>
      <c r="H422" s="185" t="s">
        <v>2618</v>
      </c>
      <c r="I422" s="185" t="s">
        <v>642</v>
      </c>
      <c r="J422" s="87" t="s">
        <v>1128</v>
      </c>
      <c r="K422" s="83" t="s">
        <v>1128</v>
      </c>
      <c r="L422" s="86" t="str">
        <f t="shared" si="12"/>
        <v>x.x</v>
      </c>
      <c r="M422" s="186"/>
      <c r="N422" s="92"/>
      <c r="O422" s="186" t="s">
        <v>33</v>
      </c>
      <c r="P422" s="92"/>
      <c r="Q422" s="186" t="s">
        <v>146</v>
      </c>
      <c r="R422" s="92"/>
      <c r="S422" s="186"/>
      <c r="T422" s="92"/>
      <c r="U422" s="186" t="s">
        <v>209</v>
      </c>
      <c r="V422" s="92"/>
      <c r="W422" s="17"/>
    </row>
    <row r="423" spans="1:23" ht="112" x14ac:dyDescent="0.2">
      <c r="A423" s="20" t="s">
        <v>5845</v>
      </c>
      <c r="B423" s="15" t="s">
        <v>2158</v>
      </c>
      <c r="C423" s="5" t="s">
        <v>1504</v>
      </c>
      <c r="D423" s="5" t="s">
        <v>1504</v>
      </c>
      <c r="E423" s="281" t="s">
        <v>5796</v>
      </c>
      <c r="F423" s="185" t="s">
        <v>980</v>
      </c>
      <c r="G423" s="185" t="s">
        <v>287</v>
      </c>
      <c r="H423" s="185" t="s">
        <v>2619</v>
      </c>
      <c r="I423" s="185" t="s">
        <v>644</v>
      </c>
      <c r="J423" s="87" t="s">
        <v>982</v>
      </c>
      <c r="K423" s="83" t="s">
        <v>988</v>
      </c>
      <c r="L423" s="86" t="str">
        <f t="shared" si="12"/>
        <v>MESSAGE - GOODS ITEM - SPECIAL MENTIONS.Additional information coded</v>
      </c>
      <c r="M423" s="186"/>
      <c r="N423" s="92"/>
      <c r="O423" s="186" t="s">
        <v>33</v>
      </c>
      <c r="P423" s="92" t="s">
        <v>103</v>
      </c>
      <c r="Q423" s="186" t="s">
        <v>645</v>
      </c>
      <c r="R423" s="92" t="s">
        <v>53</v>
      </c>
      <c r="S423" s="186" t="s">
        <v>5789</v>
      </c>
      <c r="T423" s="92" t="s">
        <v>646</v>
      </c>
      <c r="U423" s="186" t="s">
        <v>5832</v>
      </c>
      <c r="V423" s="92" t="s">
        <v>2620</v>
      </c>
      <c r="W423" s="17"/>
    </row>
    <row r="424" spans="1:23" ht="112" x14ac:dyDescent="0.2">
      <c r="A424" s="20" t="s">
        <v>5845</v>
      </c>
      <c r="B424" s="15" t="s">
        <v>2158</v>
      </c>
      <c r="C424" s="5" t="s">
        <v>1504</v>
      </c>
      <c r="D424" s="5" t="s">
        <v>1504</v>
      </c>
      <c r="E424" s="281" t="s">
        <v>5796</v>
      </c>
      <c r="F424" s="185" t="s">
        <v>980</v>
      </c>
      <c r="G424" s="185" t="s">
        <v>302</v>
      </c>
      <c r="H424" s="185" t="s">
        <v>2622</v>
      </c>
      <c r="I424" s="185" t="s">
        <v>649</v>
      </c>
      <c r="J424" s="87" t="s">
        <v>1128</v>
      </c>
      <c r="K424" s="83" t="s">
        <v>1128</v>
      </c>
      <c r="L424" s="86" t="str">
        <f t="shared" si="12"/>
        <v>x.x</v>
      </c>
      <c r="M424" s="186"/>
      <c r="N424" s="92"/>
      <c r="O424" s="186" t="s">
        <v>103</v>
      </c>
      <c r="P424" s="92"/>
      <c r="Q424" s="186" t="s">
        <v>305</v>
      </c>
      <c r="R424" s="92"/>
      <c r="S424" s="186"/>
      <c r="T424" s="92"/>
      <c r="U424" s="186"/>
      <c r="V424" s="92"/>
      <c r="W424" s="17"/>
    </row>
    <row r="425" spans="1:23" ht="96" x14ac:dyDescent="0.2">
      <c r="A425" s="20" t="s">
        <v>5845</v>
      </c>
      <c r="B425" s="15" t="s">
        <v>2158</v>
      </c>
      <c r="C425" s="5" t="s">
        <v>1504</v>
      </c>
      <c r="D425" s="5" t="s">
        <v>1504</v>
      </c>
      <c r="E425" s="281" t="s">
        <v>5796</v>
      </c>
      <c r="F425" s="226" t="s">
        <v>1033</v>
      </c>
      <c r="G425" s="185"/>
      <c r="H425" s="226" t="s">
        <v>2645</v>
      </c>
      <c r="I425" s="226" t="s">
        <v>805</v>
      </c>
      <c r="J425" s="87" t="s">
        <v>1128</v>
      </c>
      <c r="K425" s="83" t="s">
        <v>1128</v>
      </c>
      <c r="L425" s="86" t="str">
        <f t="shared" si="12"/>
        <v>x.x</v>
      </c>
      <c r="M425" s="186" t="s">
        <v>32</v>
      </c>
      <c r="N425" s="92"/>
      <c r="O425" s="186" t="s">
        <v>103</v>
      </c>
      <c r="P425" s="92"/>
      <c r="Q425" s="186"/>
      <c r="R425" s="92"/>
      <c r="S425" s="186"/>
      <c r="T425" s="92"/>
      <c r="U425" s="186" t="s">
        <v>6154</v>
      </c>
      <c r="V425" s="92"/>
      <c r="W425" s="17"/>
    </row>
    <row r="426" spans="1:23" ht="112" x14ac:dyDescent="0.2">
      <c r="A426" s="20" t="s">
        <v>5845</v>
      </c>
      <c r="B426" s="15" t="s">
        <v>2158</v>
      </c>
      <c r="C426" s="5" t="s">
        <v>1504</v>
      </c>
      <c r="D426" s="5" t="s">
        <v>1504</v>
      </c>
      <c r="E426" s="281" t="s">
        <v>5796</v>
      </c>
      <c r="F426" s="185" t="s">
        <v>1033</v>
      </c>
      <c r="G426" s="185" t="s">
        <v>809</v>
      </c>
      <c r="H426" s="185" t="s">
        <v>2647</v>
      </c>
      <c r="I426" s="185" t="s">
        <v>811</v>
      </c>
      <c r="J426" s="87" t="s">
        <v>821</v>
      </c>
      <c r="K426" s="83" t="s">
        <v>812</v>
      </c>
      <c r="L426" s="86" t="str">
        <f t="shared" si="12"/>
        <v>MESSAGE - GOODS ITEM.Transport charges/ Method of Payment</v>
      </c>
      <c r="M426" s="186"/>
      <c r="N426" s="92"/>
      <c r="O426" s="186" t="s">
        <v>33</v>
      </c>
      <c r="P426" s="92" t="s">
        <v>66</v>
      </c>
      <c r="Q426" s="186" t="s">
        <v>134</v>
      </c>
      <c r="R426" s="92" t="s">
        <v>134</v>
      </c>
      <c r="S426" s="186" t="s">
        <v>813</v>
      </c>
      <c r="T426" s="92" t="s">
        <v>813</v>
      </c>
      <c r="U426" s="186"/>
      <c r="V426" s="92" t="s">
        <v>6155</v>
      </c>
      <c r="W426" s="17"/>
    </row>
    <row r="427" spans="1:23" ht="32" x14ac:dyDescent="0.2">
      <c r="A427" s="20" t="s">
        <v>5845</v>
      </c>
      <c r="B427" s="15" t="s">
        <v>2651</v>
      </c>
      <c r="C427" s="5" t="s">
        <v>1504</v>
      </c>
      <c r="D427" s="5" t="s">
        <v>1504</v>
      </c>
      <c r="E427" s="281" t="s">
        <v>5708</v>
      </c>
      <c r="F427" s="227" t="s">
        <v>29</v>
      </c>
      <c r="G427" s="69"/>
      <c r="H427" s="227" t="s">
        <v>2652</v>
      </c>
      <c r="I427" s="227" t="s">
        <v>29</v>
      </c>
      <c r="J427" s="87" t="s">
        <v>31</v>
      </c>
      <c r="K427" s="83"/>
      <c r="L427" s="86" t="str">
        <f t="shared" si="12"/>
        <v>MESSAGE - HEADER</v>
      </c>
      <c r="M427" s="68" t="s">
        <v>32</v>
      </c>
      <c r="N427" s="92" t="s">
        <v>32</v>
      </c>
      <c r="O427" s="68" t="s">
        <v>33</v>
      </c>
      <c r="P427" s="92" t="s">
        <v>33</v>
      </c>
      <c r="Q427" s="68"/>
      <c r="R427" s="92"/>
      <c r="S427" s="68"/>
      <c r="T427" s="92"/>
      <c r="U427" s="68"/>
      <c r="V427" s="92"/>
      <c r="W427" s="17"/>
    </row>
    <row r="428" spans="1:23" ht="48" x14ac:dyDescent="0.2">
      <c r="A428" s="20" t="s">
        <v>5845</v>
      </c>
      <c r="B428" s="15" t="s">
        <v>2651</v>
      </c>
      <c r="C428" s="5" t="s">
        <v>1504</v>
      </c>
      <c r="D428" s="5" t="s">
        <v>1504</v>
      </c>
      <c r="E428" s="281" t="s">
        <v>5708</v>
      </c>
      <c r="F428" s="69" t="s">
        <v>29</v>
      </c>
      <c r="G428" s="69" t="s">
        <v>2672</v>
      </c>
      <c r="H428" s="69" t="s">
        <v>6156</v>
      </c>
      <c r="I428" s="69" t="s">
        <v>2674</v>
      </c>
      <c r="J428" s="87" t="s">
        <v>1128</v>
      </c>
      <c r="K428" s="83" t="s">
        <v>1128</v>
      </c>
      <c r="L428" s="86" t="str">
        <f t="shared" si="12"/>
        <v>x.x</v>
      </c>
      <c r="M428" s="68"/>
      <c r="N428" s="92"/>
      <c r="O428" s="68" t="s">
        <v>66</v>
      </c>
      <c r="P428" s="91"/>
      <c r="Q428" s="68" t="s">
        <v>902</v>
      </c>
      <c r="R428" s="91"/>
      <c r="S428" s="68"/>
      <c r="T428" s="92"/>
      <c r="U428" s="68" t="s">
        <v>5847</v>
      </c>
      <c r="V428" s="92"/>
      <c r="W428" s="17"/>
    </row>
    <row r="429" spans="1:23" ht="64" x14ac:dyDescent="0.2">
      <c r="A429" s="20" t="s">
        <v>5845</v>
      </c>
      <c r="B429" s="15" t="s">
        <v>2651</v>
      </c>
      <c r="C429" s="5" t="s">
        <v>1504</v>
      </c>
      <c r="D429" s="5" t="s">
        <v>1504</v>
      </c>
      <c r="E429" s="281" t="s">
        <v>5708</v>
      </c>
      <c r="F429" s="69" t="s">
        <v>29</v>
      </c>
      <c r="G429" s="69" t="s">
        <v>40</v>
      </c>
      <c r="H429" s="69" t="s">
        <v>2653</v>
      </c>
      <c r="I429" s="69" t="s">
        <v>42</v>
      </c>
      <c r="J429" s="87" t="s">
        <v>31</v>
      </c>
      <c r="K429" s="83" t="s">
        <v>43</v>
      </c>
      <c r="L429" s="86" t="str">
        <f t="shared" si="12"/>
        <v>MESSAGE - HEADER.Document/reference number</v>
      </c>
      <c r="M429" s="68"/>
      <c r="N429" s="92"/>
      <c r="O429" s="68" t="s">
        <v>66</v>
      </c>
      <c r="P429" s="91" t="s">
        <v>33</v>
      </c>
      <c r="Q429" s="68" t="s">
        <v>44</v>
      </c>
      <c r="R429" s="91" t="s">
        <v>45</v>
      </c>
      <c r="S429" s="68"/>
      <c r="T429" s="91"/>
      <c r="U429" s="68" t="s">
        <v>5848</v>
      </c>
      <c r="V429" s="92"/>
      <c r="W429" s="17"/>
    </row>
    <row r="430" spans="1:23" ht="32" x14ac:dyDescent="0.2">
      <c r="A430" s="20" t="s">
        <v>5845</v>
      </c>
      <c r="B430" s="15" t="s">
        <v>2651</v>
      </c>
      <c r="C430" s="5" t="s">
        <v>1504</v>
      </c>
      <c r="D430" s="5" t="s">
        <v>1504</v>
      </c>
      <c r="E430" s="281" t="s">
        <v>5708</v>
      </c>
      <c r="F430" s="227" t="s">
        <v>1778</v>
      </c>
      <c r="G430" s="69"/>
      <c r="H430" s="227" t="s">
        <v>2654</v>
      </c>
      <c r="I430" s="227" t="s">
        <v>1778</v>
      </c>
      <c r="J430" s="87" t="s">
        <v>1128</v>
      </c>
      <c r="K430" s="86" t="s">
        <v>1128</v>
      </c>
      <c r="L430" s="86" t="str">
        <f t="shared" si="12"/>
        <v>x.x</v>
      </c>
      <c r="M430" s="68" t="s">
        <v>32</v>
      </c>
      <c r="N430" s="92"/>
      <c r="O430" s="68" t="s">
        <v>33</v>
      </c>
      <c r="P430" s="92"/>
      <c r="Q430" s="68"/>
      <c r="R430" s="92"/>
      <c r="S430" s="68"/>
      <c r="T430" s="91"/>
      <c r="U430" s="68"/>
      <c r="V430" s="92"/>
      <c r="W430" s="17"/>
    </row>
    <row r="431" spans="1:23" ht="64" x14ac:dyDescent="0.2">
      <c r="A431" s="20" t="s">
        <v>5845</v>
      </c>
      <c r="B431" s="15" t="s">
        <v>2651</v>
      </c>
      <c r="C431" s="5" t="s">
        <v>1504</v>
      </c>
      <c r="D431" s="5" t="s">
        <v>1504</v>
      </c>
      <c r="E431" s="281" t="s">
        <v>5708</v>
      </c>
      <c r="F431" s="69" t="s">
        <v>1778</v>
      </c>
      <c r="G431" s="69" t="s">
        <v>5920</v>
      </c>
      <c r="H431" s="69" t="s">
        <v>6157</v>
      </c>
      <c r="I431" s="69" t="s">
        <v>5922</v>
      </c>
      <c r="J431" s="87" t="s">
        <v>31</v>
      </c>
      <c r="K431" s="83" t="s">
        <v>1784</v>
      </c>
      <c r="L431" s="86" t="str">
        <f t="shared" si="12"/>
        <v>MESSAGE - HEADER.Date of cancellation request</v>
      </c>
      <c r="M431" s="68"/>
      <c r="N431" s="92"/>
      <c r="O431" s="68" t="s">
        <v>66</v>
      </c>
      <c r="P431" s="92" t="s">
        <v>33</v>
      </c>
      <c r="Q431" s="68" t="s">
        <v>222</v>
      </c>
      <c r="R431" s="92" t="s">
        <v>80</v>
      </c>
      <c r="S431" s="68"/>
      <c r="T431" s="92"/>
      <c r="U431" s="68" t="s">
        <v>1785</v>
      </c>
      <c r="V431" s="92"/>
      <c r="W431" s="17"/>
    </row>
    <row r="432" spans="1:23" ht="48" x14ac:dyDescent="0.2">
      <c r="A432" s="20" t="s">
        <v>5845</v>
      </c>
      <c r="B432" s="15" t="s">
        <v>2651</v>
      </c>
      <c r="C432" s="5" t="s">
        <v>1504</v>
      </c>
      <c r="D432" s="5" t="s">
        <v>1504</v>
      </c>
      <c r="E432" s="281" t="s">
        <v>5708</v>
      </c>
      <c r="F432" s="69" t="s">
        <v>1778</v>
      </c>
      <c r="G432" s="69" t="s">
        <v>5923</v>
      </c>
      <c r="H432" s="69" t="s">
        <v>6158</v>
      </c>
      <c r="I432" s="69" t="s">
        <v>5925</v>
      </c>
      <c r="J432" s="87" t="s">
        <v>1128</v>
      </c>
      <c r="K432" s="83" t="s">
        <v>1128</v>
      </c>
      <c r="L432" s="86" t="str">
        <f t="shared" si="12"/>
        <v>x.x</v>
      </c>
      <c r="M432" s="68"/>
      <c r="N432" s="92"/>
      <c r="O432" s="68" t="s">
        <v>66</v>
      </c>
      <c r="P432" s="92"/>
      <c r="Q432" s="68" t="s">
        <v>222</v>
      </c>
      <c r="R432" s="92"/>
      <c r="S432" s="68"/>
      <c r="T432" s="92"/>
      <c r="U432" s="68" t="s">
        <v>5926</v>
      </c>
      <c r="V432" s="92"/>
      <c r="W432" s="17"/>
    </row>
    <row r="433" spans="1:23" ht="32" x14ac:dyDescent="0.2">
      <c r="A433" s="20" t="s">
        <v>5845</v>
      </c>
      <c r="B433" s="15" t="s">
        <v>2651</v>
      </c>
      <c r="C433" s="5" t="s">
        <v>1504</v>
      </c>
      <c r="D433" s="5" t="s">
        <v>1504</v>
      </c>
      <c r="E433" s="281" t="s">
        <v>5708</v>
      </c>
      <c r="F433" s="69" t="s">
        <v>1778</v>
      </c>
      <c r="G433" s="69" t="s">
        <v>1793</v>
      </c>
      <c r="H433" s="69" t="s">
        <v>2657</v>
      </c>
      <c r="I433" s="69" t="s">
        <v>1795</v>
      </c>
      <c r="J433" s="87" t="s">
        <v>1128</v>
      </c>
      <c r="K433" s="83" t="s">
        <v>1128</v>
      </c>
      <c r="L433" s="86" t="str">
        <f t="shared" si="12"/>
        <v>x.x</v>
      </c>
      <c r="M433" s="68"/>
      <c r="N433" s="92"/>
      <c r="O433" s="68" t="s">
        <v>66</v>
      </c>
      <c r="P433" s="92"/>
      <c r="Q433" s="68" t="s">
        <v>104</v>
      </c>
      <c r="R433" s="92"/>
      <c r="S433" s="68" t="s">
        <v>114</v>
      </c>
      <c r="T433" s="92"/>
      <c r="U433" s="68" t="s">
        <v>1797</v>
      </c>
      <c r="V433" s="92"/>
      <c r="W433" s="17"/>
    </row>
    <row r="434" spans="1:23" ht="48" x14ac:dyDescent="0.2">
      <c r="A434" s="20" t="s">
        <v>5845</v>
      </c>
      <c r="B434" s="15" t="s">
        <v>2651</v>
      </c>
      <c r="C434" s="5" t="s">
        <v>1504</v>
      </c>
      <c r="D434" s="5" t="s">
        <v>1504</v>
      </c>
      <c r="E434" s="281" t="s">
        <v>5708</v>
      </c>
      <c r="F434" s="69" t="s">
        <v>1778</v>
      </c>
      <c r="G434" s="69" t="s">
        <v>1800</v>
      </c>
      <c r="H434" s="69" t="s">
        <v>2658</v>
      </c>
      <c r="I434" s="69" t="s">
        <v>1802</v>
      </c>
      <c r="J434" s="87" t="s">
        <v>1128</v>
      </c>
      <c r="K434" s="83" t="s">
        <v>1128</v>
      </c>
      <c r="L434" s="86" t="str">
        <f t="shared" si="12"/>
        <v>x.x</v>
      </c>
      <c r="M434" s="68"/>
      <c r="N434" s="92"/>
      <c r="O434" s="68" t="s">
        <v>33</v>
      </c>
      <c r="P434" s="92"/>
      <c r="Q434" s="68" t="s">
        <v>104</v>
      </c>
      <c r="R434" s="92"/>
      <c r="S434" s="68" t="s">
        <v>114</v>
      </c>
      <c r="T434" s="92"/>
      <c r="U434" s="68" t="s">
        <v>5928</v>
      </c>
      <c r="V434" s="92"/>
      <c r="W434" s="17"/>
    </row>
    <row r="435" spans="1:23" ht="48" x14ac:dyDescent="0.2">
      <c r="A435" s="20" t="s">
        <v>5845</v>
      </c>
      <c r="B435" s="15" t="s">
        <v>2651</v>
      </c>
      <c r="C435" s="5" t="s">
        <v>1504</v>
      </c>
      <c r="D435" s="5" t="s">
        <v>1504</v>
      </c>
      <c r="E435" s="281" t="s">
        <v>5708</v>
      </c>
      <c r="F435" s="69" t="s">
        <v>1778</v>
      </c>
      <c r="G435" s="69" t="s">
        <v>1807</v>
      </c>
      <c r="H435" s="69" t="s">
        <v>2660</v>
      </c>
      <c r="I435" s="69" t="s">
        <v>1809</v>
      </c>
      <c r="J435" s="87" t="s">
        <v>31</v>
      </c>
      <c r="K435" s="83" t="s">
        <v>2661</v>
      </c>
      <c r="L435" s="86" t="str">
        <f t="shared" si="12"/>
        <v>MESSAGE - HEADER.Cancellation reason</v>
      </c>
      <c r="M435" s="68"/>
      <c r="N435" s="92"/>
      <c r="O435" s="68" t="s">
        <v>66</v>
      </c>
      <c r="P435" s="92" t="s">
        <v>33</v>
      </c>
      <c r="Q435" s="68" t="s">
        <v>305</v>
      </c>
      <c r="R435" s="92" t="s">
        <v>1107</v>
      </c>
      <c r="S435" s="68"/>
      <c r="T435" s="92"/>
      <c r="U435" s="68" t="s">
        <v>1811</v>
      </c>
      <c r="V435" s="92"/>
      <c r="W435" s="17"/>
    </row>
    <row r="436" spans="1:23" ht="64" x14ac:dyDescent="0.2">
      <c r="A436" s="20" t="s">
        <v>5845</v>
      </c>
      <c r="B436" s="15" t="s">
        <v>2651</v>
      </c>
      <c r="C436" s="5" t="s">
        <v>1504</v>
      </c>
      <c r="D436" s="5" t="s">
        <v>1504</v>
      </c>
      <c r="E436" s="281" t="s">
        <v>5708</v>
      </c>
      <c r="F436" s="227" t="s">
        <v>176</v>
      </c>
      <c r="G436" s="69"/>
      <c r="H436" s="227" t="s">
        <v>2662</v>
      </c>
      <c r="I436" s="227" t="s">
        <v>176</v>
      </c>
      <c r="J436" s="87" t="s">
        <v>178</v>
      </c>
      <c r="K436" s="83"/>
      <c r="L436" s="86" t="str">
        <f t="shared" si="12"/>
        <v>MESSAGE - (DEPARTURE) CUSTOMS OFFICE</v>
      </c>
      <c r="M436" s="68" t="s">
        <v>32</v>
      </c>
      <c r="N436" s="92" t="s">
        <v>32</v>
      </c>
      <c r="O436" s="68" t="s">
        <v>33</v>
      </c>
      <c r="P436" s="92" t="s">
        <v>33</v>
      </c>
      <c r="Q436" s="68"/>
      <c r="R436" s="92"/>
      <c r="S436" s="68"/>
      <c r="T436" s="92"/>
      <c r="U436" s="68"/>
      <c r="V436" s="92"/>
      <c r="W436" s="17"/>
    </row>
    <row r="437" spans="1:23" ht="80" x14ac:dyDescent="0.2">
      <c r="A437" s="20" t="s">
        <v>5845</v>
      </c>
      <c r="B437" s="15" t="s">
        <v>2651</v>
      </c>
      <c r="C437" s="5" t="s">
        <v>1504</v>
      </c>
      <c r="D437" s="5" t="s">
        <v>1504</v>
      </c>
      <c r="E437" s="281" t="s">
        <v>5708</v>
      </c>
      <c r="F437" s="69" t="s">
        <v>176</v>
      </c>
      <c r="G437" s="69" t="s">
        <v>180</v>
      </c>
      <c r="H437" s="69" t="s">
        <v>2663</v>
      </c>
      <c r="I437" s="69" t="s">
        <v>182</v>
      </c>
      <c r="J437" s="87" t="s">
        <v>178</v>
      </c>
      <c r="K437" s="83" t="s">
        <v>180</v>
      </c>
      <c r="L437" s="86" t="str">
        <f t="shared" si="12"/>
        <v>MESSAGE - (DEPARTURE) CUSTOMS OFFICE.Reference number</v>
      </c>
      <c r="M437" s="68"/>
      <c r="N437" s="92"/>
      <c r="O437" s="68" t="s">
        <v>33</v>
      </c>
      <c r="P437" s="92" t="s">
        <v>33</v>
      </c>
      <c r="Q437" s="68" t="s">
        <v>183</v>
      </c>
      <c r="R437" s="92" t="s">
        <v>183</v>
      </c>
      <c r="S437" s="68" t="s">
        <v>1520</v>
      </c>
      <c r="T437" s="92"/>
      <c r="U437" s="68"/>
      <c r="V437" s="92"/>
      <c r="W437" s="17"/>
    </row>
    <row r="438" spans="1:23" ht="48" x14ac:dyDescent="0.2">
      <c r="A438" s="20" t="s">
        <v>5845</v>
      </c>
      <c r="B438" s="15" t="s">
        <v>2651</v>
      </c>
      <c r="C438" s="5" t="s">
        <v>1504</v>
      </c>
      <c r="D438" s="5" t="s">
        <v>1504</v>
      </c>
      <c r="E438" s="281" t="s">
        <v>5708</v>
      </c>
      <c r="F438" s="227" t="s">
        <v>236</v>
      </c>
      <c r="G438" s="69"/>
      <c r="H438" s="227" t="s">
        <v>2664</v>
      </c>
      <c r="I438" s="227" t="s">
        <v>236</v>
      </c>
      <c r="J438" s="87" t="s">
        <v>238</v>
      </c>
      <c r="K438" s="83"/>
      <c r="L438" s="86" t="str">
        <f t="shared" si="12"/>
        <v>MESSAGE - (PRINCIPAL) TRADER</v>
      </c>
      <c r="M438" s="68" t="s">
        <v>32</v>
      </c>
      <c r="N438" s="92" t="s">
        <v>32</v>
      </c>
      <c r="O438" s="68" t="s">
        <v>33</v>
      </c>
      <c r="P438" s="92" t="s">
        <v>33</v>
      </c>
      <c r="Q438" s="68"/>
      <c r="R438" s="92"/>
      <c r="S438" s="68"/>
      <c r="T438" s="92"/>
      <c r="U438" s="68"/>
      <c r="V438" s="92"/>
      <c r="W438" s="17"/>
    </row>
    <row r="439" spans="1:23" ht="80" x14ac:dyDescent="0.2">
      <c r="A439" s="20" t="s">
        <v>5845</v>
      </c>
      <c r="B439" s="15" t="s">
        <v>2651</v>
      </c>
      <c r="C439" s="5" t="s">
        <v>1504</v>
      </c>
      <c r="D439" s="5" t="s">
        <v>1504</v>
      </c>
      <c r="E439" s="281" t="s">
        <v>5708</v>
      </c>
      <c r="F439" s="69" t="s">
        <v>236</v>
      </c>
      <c r="G439" s="69" t="s">
        <v>240</v>
      </c>
      <c r="H439" s="69" t="s">
        <v>2665</v>
      </c>
      <c r="I439" s="69" t="s">
        <v>242</v>
      </c>
      <c r="J439" s="87" t="s">
        <v>238</v>
      </c>
      <c r="K439" s="83" t="s">
        <v>243</v>
      </c>
      <c r="L439" s="86" t="str">
        <f t="shared" si="12"/>
        <v>MESSAGE - (PRINCIPAL) TRADER.TIN</v>
      </c>
      <c r="M439" s="68"/>
      <c r="N439" s="92"/>
      <c r="O439" s="68" t="s">
        <v>103</v>
      </c>
      <c r="P439" s="92" t="s">
        <v>66</v>
      </c>
      <c r="Q439" s="68" t="s">
        <v>244</v>
      </c>
      <c r="R439" s="92" t="s">
        <v>244</v>
      </c>
      <c r="S439" s="68"/>
      <c r="T439" s="92"/>
      <c r="U439" s="68" t="s">
        <v>6159</v>
      </c>
      <c r="V439" s="92" t="s">
        <v>2666</v>
      </c>
      <c r="W439" s="17"/>
    </row>
    <row r="440" spans="1:23" ht="96" x14ac:dyDescent="0.2">
      <c r="A440" s="20" t="s">
        <v>5845</v>
      </c>
      <c r="B440" s="15" t="s">
        <v>2651</v>
      </c>
      <c r="C440" s="5" t="s">
        <v>1504</v>
      </c>
      <c r="D440" s="5" t="s">
        <v>1504</v>
      </c>
      <c r="E440" s="281" t="s">
        <v>5708</v>
      </c>
      <c r="F440" s="69" t="s">
        <v>236</v>
      </c>
      <c r="G440" s="69" t="s">
        <v>248</v>
      </c>
      <c r="H440" s="69" t="s">
        <v>2667</v>
      </c>
      <c r="I440" s="69" t="s">
        <v>250</v>
      </c>
      <c r="J440" s="87" t="s">
        <v>238</v>
      </c>
      <c r="K440" s="83" t="s">
        <v>251</v>
      </c>
      <c r="L440" s="86" t="str">
        <f t="shared" si="12"/>
        <v>MESSAGE - (PRINCIPAL) TRADER.Holder ID TIR</v>
      </c>
      <c r="M440" s="68"/>
      <c r="N440" s="92"/>
      <c r="O440" s="68" t="s">
        <v>66</v>
      </c>
      <c r="P440" s="92" t="s">
        <v>66</v>
      </c>
      <c r="Q440" s="68" t="s">
        <v>244</v>
      </c>
      <c r="R440" s="92" t="s">
        <v>244</v>
      </c>
      <c r="S440" s="68"/>
      <c r="T440" s="92"/>
      <c r="U440" s="68" t="s">
        <v>5725</v>
      </c>
      <c r="V440" s="92" t="s">
        <v>253</v>
      </c>
      <c r="W440" s="17"/>
    </row>
    <row r="441" spans="1:23" ht="64" x14ac:dyDescent="0.2">
      <c r="A441" s="20" t="s">
        <v>5845</v>
      </c>
      <c r="B441" s="15" t="s">
        <v>2651</v>
      </c>
      <c r="C441" s="5" t="s">
        <v>1504</v>
      </c>
      <c r="D441" s="5" t="s">
        <v>1504</v>
      </c>
      <c r="E441" s="281" t="s">
        <v>5708</v>
      </c>
      <c r="F441" s="69" t="s">
        <v>236</v>
      </c>
      <c r="G441" s="69" t="s">
        <v>255</v>
      </c>
      <c r="H441" s="69" t="s">
        <v>1820</v>
      </c>
      <c r="I441" s="69" t="s">
        <v>257</v>
      </c>
      <c r="J441" s="87" t="s">
        <v>238</v>
      </c>
      <c r="K441" s="83" t="s">
        <v>255</v>
      </c>
      <c r="L441" s="86" t="str">
        <f t="shared" si="12"/>
        <v>MESSAGE - (PRINCIPAL) TRADER.Name</v>
      </c>
      <c r="M441" s="68"/>
      <c r="N441" s="92"/>
      <c r="O441" s="68" t="s">
        <v>66</v>
      </c>
      <c r="P441" s="92" t="s">
        <v>66</v>
      </c>
      <c r="Q441" s="68" t="s">
        <v>258</v>
      </c>
      <c r="R441" s="92" t="s">
        <v>68</v>
      </c>
      <c r="S441" s="68"/>
      <c r="T441" s="92"/>
      <c r="U441" s="68" t="s">
        <v>1531</v>
      </c>
      <c r="V441" s="92" t="s">
        <v>1532</v>
      </c>
      <c r="W441" s="17"/>
    </row>
    <row r="442" spans="1:23" ht="64" x14ac:dyDescent="0.2">
      <c r="A442" s="20" t="s">
        <v>5845</v>
      </c>
      <c r="B442" s="15" t="s">
        <v>2651</v>
      </c>
      <c r="C442" s="5" t="s">
        <v>1504</v>
      </c>
      <c r="D442" s="5" t="s">
        <v>1504</v>
      </c>
      <c r="E442" s="281" t="s">
        <v>5726</v>
      </c>
      <c r="F442" s="227" t="s">
        <v>261</v>
      </c>
      <c r="G442" s="69"/>
      <c r="H442" s="227" t="s">
        <v>1821</v>
      </c>
      <c r="I442" s="227" t="s">
        <v>263</v>
      </c>
      <c r="J442" s="87" t="s">
        <v>1128</v>
      </c>
      <c r="K442" s="83" t="s">
        <v>1128</v>
      </c>
      <c r="L442" s="86" t="str">
        <f t="shared" si="12"/>
        <v>x.x</v>
      </c>
      <c r="M442" s="68" t="s">
        <v>32</v>
      </c>
      <c r="N442" s="92"/>
      <c r="O442" s="68" t="s">
        <v>66</v>
      </c>
      <c r="P442" s="92"/>
      <c r="Q442" s="68"/>
      <c r="R442" s="92"/>
      <c r="S442" s="68"/>
      <c r="T442" s="92"/>
      <c r="U442" s="68" t="s">
        <v>1531</v>
      </c>
      <c r="V442" s="92"/>
      <c r="W442" s="17"/>
    </row>
    <row r="443" spans="1:23" ht="80" x14ac:dyDescent="0.2">
      <c r="A443" s="20" t="s">
        <v>5845</v>
      </c>
      <c r="B443" s="15" t="s">
        <v>2651</v>
      </c>
      <c r="C443" s="5" t="s">
        <v>1504</v>
      </c>
      <c r="D443" s="5" t="s">
        <v>1504</v>
      </c>
      <c r="E443" s="281" t="s">
        <v>5726</v>
      </c>
      <c r="F443" s="69" t="s">
        <v>261</v>
      </c>
      <c r="G443" s="69" t="s">
        <v>265</v>
      </c>
      <c r="H443" s="69" t="s">
        <v>1822</v>
      </c>
      <c r="I443" s="69" t="s">
        <v>267</v>
      </c>
      <c r="J443" s="87" t="s">
        <v>1523</v>
      </c>
      <c r="K443" s="83" t="s">
        <v>265</v>
      </c>
      <c r="L443" s="86" t="str">
        <f t="shared" si="12"/>
        <v>MESSGE - (PRINCIPAL) TRADER.Street and number</v>
      </c>
      <c r="M443" s="68"/>
      <c r="N443" s="92"/>
      <c r="O443" s="68" t="s">
        <v>33</v>
      </c>
      <c r="P443" s="92" t="s">
        <v>66</v>
      </c>
      <c r="Q443" s="68" t="s">
        <v>258</v>
      </c>
      <c r="R443" s="92" t="s">
        <v>68</v>
      </c>
      <c r="S443" s="68"/>
      <c r="T443" s="92"/>
      <c r="U443" s="68"/>
      <c r="V443" s="92" t="s">
        <v>1532</v>
      </c>
      <c r="W443" s="17"/>
    </row>
    <row r="444" spans="1:23" ht="64" x14ac:dyDescent="0.2">
      <c r="A444" s="20" t="s">
        <v>5845</v>
      </c>
      <c r="B444" s="15" t="s">
        <v>2651</v>
      </c>
      <c r="C444" s="5" t="s">
        <v>1504</v>
      </c>
      <c r="D444" s="5" t="s">
        <v>1504</v>
      </c>
      <c r="E444" s="281" t="s">
        <v>5726</v>
      </c>
      <c r="F444" s="69" t="s">
        <v>261</v>
      </c>
      <c r="G444" s="69" t="s">
        <v>269</v>
      </c>
      <c r="H444" s="69" t="s">
        <v>1823</v>
      </c>
      <c r="I444" s="69" t="s">
        <v>271</v>
      </c>
      <c r="J444" s="87" t="s">
        <v>1523</v>
      </c>
      <c r="K444" s="83" t="s">
        <v>862</v>
      </c>
      <c r="L444" s="86" t="str">
        <f t="shared" si="12"/>
        <v>MESSGE - (PRINCIPAL) TRADER.Postal code</v>
      </c>
      <c r="M444" s="68"/>
      <c r="N444" s="92"/>
      <c r="O444" s="68" t="s">
        <v>66</v>
      </c>
      <c r="P444" s="92" t="s">
        <v>66</v>
      </c>
      <c r="Q444" s="68" t="s">
        <v>244</v>
      </c>
      <c r="R444" s="92" t="s">
        <v>54</v>
      </c>
      <c r="S444" s="68"/>
      <c r="T444" s="92"/>
      <c r="U444" s="68" t="s">
        <v>6160</v>
      </c>
      <c r="V444" s="92" t="s">
        <v>1532</v>
      </c>
      <c r="W444" s="17"/>
    </row>
    <row r="445" spans="1:23" ht="64" x14ac:dyDescent="0.2">
      <c r="A445" s="20" t="s">
        <v>5845</v>
      </c>
      <c r="B445" s="15" t="s">
        <v>2651</v>
      </c>
      <c r="C445" s="5" t="s">
        <v>1504</v>
      </c>
      <c r="D445" s="5" t="s">
        <v>1504</v>
      </c>
      <c r="E445" s="281" t="s">
        <v>5726</v>
      </c>
      <c r="F445" s="69" t="s">
        <v>261</v>
      </c>
      <c r="G445" s="69" t="s">
        <v>276</v>
      </c>
      <c r="H445" s="69" t="s">
        <v>1824</v>
      </c>
      <c r="I445" s="69" t="s">
        <v>278</v>
      </c>
      <c r="J445" s="87" t="s">
        <v>1523</v>
      </c>
      <c r="K445" s="83" t="s">
        <v>276</v>
      </c>
      <c r="L445" s="86" t="str">
        <f t="shared" si="12"/>
        <v>MESSGE - (PRINCIPAL) TRADER.City</v>
      </c>
      <c r="M445" s="68"/>
      <c r="N445" s="92"/>
      <c r="O445" s="68" t="s">
        <v>33</v>
      </c>
      <c r="P445" s="92" t="s">
        <v>66</v>
      </c>
      <c r="Q445" s="68" t="s">
        <v>68</v>
      </c>
      <c r="R445" s="92" t="s">
        <v>68</v>
      </c>
      <c r="S445" s="68"/>
      <c r="T445" s="92"/>
      <c r="U445" s="68"/>
      <c r="V445" s="92" t="s">
        <v>1532</v>
      </c>
      <c r="W445" s="17"/>
    </row>
    <row r="446" spans="1:23" ht="64" x14ac:dyDescent="0.2">
      <c r="A446" s="20" t="s">
        <v>5845</v>
      </c>
      <c r="B446" s="15" t="s">
        <v>2651</v>
      </c>
      <c r="C446" s="5" t="s">
        <v>1504</v>
      </c>
      <c r="D446" s="5" t="s">
        <v>1504</v>
      </c>
      <c r="E446" s="281" t="s">
        <v>5726</v>
      </c>
      <c r="F446" s="69" t="s">
        <v>261</v>
      </c>
      <c r="G446" s="69" t="s">
        <v>279</v>
      </c>
      <c r="H446" s="69" t="s">
        <v>1825</v>
      </c>
      <c r="I446" s="69" t="s">
        <v>281</v>
      </c>
      <c r="J446" s="87" t="s">
        <v>1523</v>
      </c>
      <c r="K446" s="83" t="s">
        <v>282</v>
      </c>
      <c r="L446" s="86" t="str">
        <f t="shared" si="12"/>
        <v>MESSGE - (PRINCIPAL) TRADER.Country code</v>
      </c>
      <c r="M446" s="68"/>
      <c r="N446" s="92"/>
      <c r="O446" s="68" t="s">
        <v>33</v>
      </c>
      <c r="P446" s="92" t="s">
        <v>66</v>
      </c>
      <c r="Q446" s="68" t="s">
        <v>94</v>
      </c>
      <c r="R446" s="92" t="s">
        <v>94</v>
      </c>
      <c r="S446" s="68" t="s">
        <v>5856</v>
      </c>
      <c r="T446" s="92" t="s">
        <v>95</v>
      </c>
      <c r="U446" s="68"/>
      <c r="V446" s="92" t="s">
        <v>1532</v>
      </c>
      <c r="W446" s="17"/>
    </row>
    <row r="447" spans="1:23" ht="64" x14ac:dyDescent="0.2">
      <c r="A447" s="20" t="s">
        <v>5845</v>
      </c>
      <c r="B447" s="15" t="s">
        <v>2651</v>
      </c>
      <c r="C447" s="5" t="s">
        <v>1504</v>
      </c>
      <c r="D447" s="5" t="s">
        <v>1504</v>
      </c>
      <c r="E447" s="281" t="s">
        <v>5726</v>
      </c>
      <c r="F447" s="185" t="s">
        <v>5930</v>
      </c>
      <c r="G447" s="185"/>
      <c r="H447" s="227" t="s">
        <v>5931</v>
      </c>
      <c r="I447" s="185" t="s">
        <v>5898</v>
      </c>
      <c r="J447" s="85" t="s">
        <v>1128</v>
      </c>
      <c r="K447" s="86" t="s">
        <v>1128</v>
      </c>
      <c r="L447" s="86" t="str">
        <f t="shared" si="12"/>
        <v>x.x</v>
      </c>
      <c r="M447" s="68" t="s">
        <v>32</v>
      </c>
      <c r="N447" s="92"/>
      <c r="O447" s="68" t="s">
        <v>1747</v>
      </c>
      <c r="P447" s="92"/>
      <c r="Q447" s="68"/>
      <c r="R447" s="92"/>
      <c r="S447" s="68"/>
      <c r="T447" s="92"/>
      <c r="U447" s="68" t="s">
        <v>5932</v>
      </c>
      <c r="V447" s="92"/>
      <c r="W447" s="17"/>
    </row>
    <row r="448" spans="1:23" ht="64" x14ac:dyDescent="0.2">
      <c r="A448" s="20" t="s">
        <v>5845</v>
      </c>
      <c r="B448" s="15" t="s">
        <v>2651</v>
      </c>
      <c r="C448" s="5" t="s">
        <v>1504</v>
      </c>
      <c r="D448" s="5" t="s">
        <v>1504</v>
      </c>
      <c r="E448" s="281" t="s">
        <v>5726</v>
      </c>
      <c r="F448" s="185" t="s">
        <v>5930</v>
      </c>
      <c r="G448" s="185" t="s">
        <v>255</v>
      </c>
      <c r="H448" s="69" t="s">
        <v>5933</v>
      </c>
      <c r="I448" s="185" t="s">
        <v>5901</v>
      </c>
      <c r="J448" s="85" t="s">
        <v>1128</v>
      </c>
      <c r="K448" s="86" t="s">
        <v>1128</v>
      </c>
      <c r="L448" s="86" t="str">
        <f t="shared" si="12"/>
        <v>x.x</v>
      </c>
      <c r="M448" s="186"/>
      <c r="N448" s="92"/>
      <c r="O448" s="186" t="s">
        <v>33</v>
      </c>
      <c r="P448" s="92"/>
      <c r="Q448" s="186" t="s">
        <v>258</v>
      </c>
      <c r="R448" s="92"/>
      <c r="S448" s="186"/>
      <c r="T448" s="92"/>
      <c r="U448" s="186"/>
      <c r="V448" s="92"/>
      <c r="W448" s="17"/>
    </row>
    <row r="449" spans="1:23" ht="96" x14ac:dyDescent="0.2">
      <c r="A449" s="20" t="s">
        <v>5845</v>
      </c>
      <c r="B449" s="15" t="s">
        <v>2651</v>
      </c>
      <c r="C449" s="5" t="s">
        <v>1504</v>
      </c>
      <c r="D449" s="5" t="s">
        <v>1504</v>
      </c>
      <c r="E449" s="281" t="s">
        <v>5726</v>
      </c>
      <c r="F449" s="185" t="s">
        <v>5930</v>
      </c>
      <c r="G449" s="185" t="s">
        <v>5902</v>
      </c>
      <c r="H449" s="69" t="s">
        <v>5934</v>
      </c>
      <c r="I449" s="185" t="s">
        <v>5904</v>
      </c>
      <c r="J449" s="87" t="s">
        <v>1128</v>
      </c>
      <c r="K449" s="83" t="s">
        <v>1128</v>
      </c>
      <c r="L449" s="86" t="str">
        <f t="shared" si="12"/>
        <v>x.x</v>
      </c>
      <c r="M449" s="186"/>
      <c r="N449" s="92"/>
      <c r="O449" s="186" t="s">
        <v>33</v>
      </c>
      <c r="P449" s="92"/>
      <c r="Q449" s="186" t="s">
        <v>68</v>
      </c>
      <c r="R449" s="92"/>
      <c r="S449" s="186"/>
      <c r="T449" s="92"/>
      <c r="U449" s="186"/>
      <c r="V449" s="92"/>
      <c r="W449" s="17"/>
    </row>
    <row r="450" spans="1:23" ht="80" x14ac:dyDescent="0.2">
      <c r="A450" s="20" t="s">
        <v>5845</v>
      </c>
      <c r="B450" s="15" t="s">
        <v>2651</v>
      </c>
      <c r="C450" s="5" t="s">
        <v>1504</v>
      </c>
      <c r="D450" s="5" t="s">
        <v>1504</v>
      </c>
      <c r="E450" s="281" t="s">
        <v>5726</v>
      </c>
      <c r="F450" s="185" t="s">
        <v>5930</v>
      </c>
      <c r="G450" s="185" t="s">
        <v>5935</v>
      </c>
      <c r="H450" s="69" t="s">
        <v>5936</v>
      </c>
      <c r="I450" s="185" t="s">
        <v>5937</v>
      </c>
      <c r="J450" s="87" t="s">
        <v>1128</v>
      </c>
      <c r="K450" s="83" t="s">
        <v>1128</v>
      </c>
      <c r="L450" s="86" t="str">
        <f t="shared" si="12"/>
        <v>x.x</v>
      </c>
      <c r="M450" s="186"/>
      <c r="N450" s="92"/>
      <c r="O450" s="186" t="s">
        <v>1747</v>
      </c>
      <c r="P450" s="92"/>
      <c r="Q450" s="186" t="s">
        <v>5908</v>
      </c>
      <c r="R450" s="92"/>
      <c r="S450" s="186"/>
      <c r="T450" s="92"/>
      <c r="U450" s="186" t="s">
        <v>81</v>
      </c>
      <c r="V450" s="92"/>
      <c r="W450" s="17"/>
    </row>
    <row r="451" spans="1:23" ht="32" x14ac:dyDescent="0.2">
      <c r="A451" s="20" t="s">
        <v>5845</v>
      </c>
      <c r="B451" s="15" t="s">
        <v>2668</v>
      </c>
      <c r="C451" s="5" t="s">
        <v>28</v>
      </c>
      <c r="D451" s="5" t="s">
        <v>1504</v>
      </c>
      <c r="E451" s="281" t="s">
        <v>5708</v>
      </c>
      <c r="F451" s="226" t="s">
        <v>29</v>
      </c>
      <c r="G451" s="283"/>
      <c r="H451" s="226" t="s">
        <v>2669</v>
      </c>
      <c r="I451" s="226" t="s">
        <v>29</v>
      </c>
      <c r="J451" s="85" t="s">
        <v>31</v>
      </c>
      <c r="K451" s="86"/>
      <c r="L451" s="86" t="str">
        <f t="shared" si="12"/>
        <v>MESSAGE - HEADER</v>
      </c>
      <c r="M451" s="186" t="s">
        <v>32</v>
      </c>
      <c r="N451" s="91" t="s">
        <v>32</v>
      </c>
      <c r="O451" s="186" t="s">
        <v>33</v>
      </c>
      <c r="P451" s="91" t="s">
        <v>33</v>
      </c>
      <c r="Q451" s="186"/>
      <c r="R451" s="91"/>
      <c r="S451" s="186"/>
      <c r="T451" s="92"/>
      <c r="U451" s="186"/>
      <c r="V451" s="91"/>
      <c r="W451" s="17" t="s">
        <v>36</v>
      </c>
    </row>
    <row r="452" spans="1:23" ht="48" x14ac:dyDescent="0.2">
      <c r="A452" s="20" t="s">
        <v>5845</v>
      </c>
      <c r="B452" s="15" t="s">
        <v>2668</v>
      </c>
      <c r="C452" s="5" t="s">
        <v>28</v>
      </c>
      <c r="D452" s="5" t="s">
        <v>1504</v>
      </c>
      <c r="E452" s="281" t="s">
        <v>5708</v>
      </c>
      <c r="F452" s="283" t="s">
        <v>29</v>
      </c>
      <c r="G452" s="283" t="s">
        <v>2672</v>
      </c>
      <c r="H452" s="283" t="s">
        <v>2673</v>
      </c>
      <c r="I452" s="283" t="s">
        <v>2674</v>
      </c>
      <c r="J452" s="85" t="s">
        <v>31</v>
      </c>
      <c r="K452" s="86" t="s">
        <v>180</v>
      </c>
      <c r="L452" s="86" t="str">
        <f t="shared" si="12"/>
        <v>MESSAGE - HEADER.Reference number</v>
      </c>
      <c r="M452" s="186"/>
      <c r="N452" s="91"/>
      <c r="O452" s="186" t="s">
        <v>33</v>
      </c>
      <c r="P452" s="91" t="s">
        <v>33</v>
      </c>
      <c r="Q452" s="186" t="s">
        <v>902</v>
      </c>
      <c r="R452" s="91" t="s">
        <v>902</v>
      </c>
      <c r="S452" s="186"/>
      <c r="T452" s="91"/>
      <c r="U452" s="186"/>
      <c r="V452" s="91"/>
      <c r="W452" s="17" t="s">
        <v>36</v>
      </c>
    </row>
    <row r="453" spans="1:23" ht="64" x14ac:dyDescent="0.2">
      <c r="A453" s="20" t="s">
        <v>5845</v>
      </c>
      <c r="B453" s="15" t="s">
        <v>2668</v>
      </c>
      <c r="C453" s="5" t="s">
        <v>28</v>
      </c>
      <c r="D453" s="5" t="s">
        <v>1504</v>
      </c>
      <c r="E453" s="281" t="s">
        <v>5708</v>
      </c>
      <c r="F453" s="283" t="s">
        <v>29</v>
      </c>
      <c r="G453" s="283" t="s">
        <v>49</v>
      </c>
      <c r="H453" s="283" t="s">
        <v>2676</v>
      </c>
      <c r="I453" s="283" t="s">
        <v>51</v>
      </c>
      <c r="J453" s="85" t="s">
        <v>2163</v>
      </c>
      <c r="K453" s="86" t="s">
        <v>52</v>
      </c>
      <c r="L453" s="86" t="str">
        <f t="shared" si="12"/>
        <v> MESSAGE - HEADER.Type of declaration</v>
      </c>
      <c r="M453" s="186"/>
      <c r="N453" s="91"/>
      <c r="O453" s="186" t="s">
        <v>33</v>
      </c>
      <c r="P453" s="91" t="s">
        <v>33</v>
      </c>
      <c r="Q453" s="186" t="s">
        <v>53</v>
      </c>
      <c r="R453" s="91" t="s">
        <v>54</v>
      </c>
      <c r="S453" s="186" t="s">
        <v>5710</v>
      </c>
      <c r="T453" s="91" t="s">
        <v>55</v>
      </c>
      <c r="U453" s="186" t="s">
        <v>5711</v>
      </c>
      <c r="V453" s="91" t="s">
        <v>57</v>
      </c>
      <c r="W453" s="17" t="s">
        <v>36</v>
      </c>
    </row>
    <row r="454" spans="1:23" ht="80" x14ac:dyDescent="0.2">
      <c r="A454" s="20" t="s">
        <v>5845</v>
      </c>
      <c r="B454" s="15" t="s">
        <v>2668</v>
      </c>
      <c r="C454" s="5" t="s">
        <v>28</v>
      </c>
      <c r="D454" s="5" t="s">
        <v>1504</v>
      </c>
      <c r="E454" s="281" t="s">
        <v>5708</v>
      </c>
      <c r="F454" s="283" t="s">
        <v>29</v>
      </c>
      <c r="G454" s="283" t="s">
        <v>2164</v>
      </c>
      <c r="H454" s="283" t="s">
        <v>2680</v>
      </c>
      <c r="I454" s="283" t="s">
        <v>2166</v>
      </c>
      <c r="J454" s="85" t="s">
        <v>1128</v>
      </c>
      <c r="K454" s="86" t="s">
        <v>1128</v>
      </c>
      <c r="L454" s="86" t="str">
        <f t="shared" si="12"/>
        <v>x.x</v>
      </c>
      <c r="M454" s="186"/>
      <c r="N454" s="91"/>
      <c r="O454" s="186" t="s">
        <v>33</v>
      </c>
      <c r="P454" s="91"/>
      <c r="Q454" s="186" t="s">
        <v>134</v>
      </c>
      <c r="R454" s="91"/>
      <c r="S454" s="186" t="s">
        <v>2167</v>
      </c>
      <c r="T454" s="91"/>
      <c r="U454" s="186"/>
      <c r="V454" s="91"/>
      <c r="W454" s="17" t="s">
        <v>115</v>
      </c>
    </row>
    <row r="455" spans="1:23" ht="96" x14ac:dyDescent="0.2">
      <c r="A455" s="20" t="s">
        <v>5845</v>
      </c>
      <c r="B455" s="15" t="s">
        <v>2668</v>
      </c>
      <c r="C455" s="5" t="s">
        <v>28</v>
      </c>
      <c r="D455" s="5" t="s">
        <v>1504</v>
      </c>
      <c r="E455" s="281" t="s">
        <v>5708</v>
      </c>
      <c r="F455" s="283" t="s">
        <v>29</v>
      </c>
      <c r="G455" s="283" t="s">
        <v>61</v>
      </c>
      <c r="H455" s="283" t="s">
        <v>2682</v>
      </c>
      <c r="I455" s="283" t="s">
        <v>63</v>
      </c>
      <c r="J455" s="85" t="s">
        <v>64</v>
      </c>
      <c r="K455" s="86" t="s">
        <v>65</v>
      </c>
      <c r="L455" s="86" t="str">
        <f t="shared" si="12"/>
        <v>MESSAGE - GOODS ITEM - PRODUCED DOCUMENTS/CERTIFICATES.Document reference</v>
      </c>
      <c r="M455" s="186"/>
      <c r="N455" s="91"/>
      <c r="O455" s="186" t="s">
        <v>66</v>
      </c>
      <c r="P455" s="91" t="s">
        <v>66</v>
      </c>
      <c r="Q455" s="186" t="s">
        <v>67</v>
      </c>
      <c r="R455" s="91" t="s">
        <v>68</v>
      </c>
      <c r="S455" s="186"/>
      <c r="T455" s="91"/>
      <c r="U455" s="186" t="s">
        <v>69</v>
      </c>
      <c r="V455" s="91" t="s">
        <v>5939</v>
      </c>
      <c r="W455" s="17" t="s">
        <v>36</v>
      </c>
    </row>
    <row r="456" spans="1:23" ht="80" x14ac:dyDescent="0.2">
      <c r="A456" s="20" t="s">
        <v>5845</v>
      </c>
      <c r="B456" s="15" t="s">
        <v>2668</v>
      </c>
      <c r="C456" s="5" t="s">
        <v>28</v>
      </c>
      <c r="D456" s="5" t="s">
        <v>1504</v>
      </c>
      <c r="E456" s="281">
        <v>1</v>
      </c>
      <c r="F456" s="185" t="s">
        <v>29</v>
      </c>
      <c r="G456" s="185" t="s">
        <v>5940</v>
      </c>
      <c r="H456" s="185" t="s">
        <v>6161</v>
      </c>
      <c r="I456" s="185" t="s">
        <v>5942</v>
      </c>
      <c r="J456" s="87" t="s">
        <v>1128</v>
      </c>
      <c r="K456" s="83" t="s">
        <v>1128</v>
      </c>
      <c r="L456" s="86" t="str">
        <f t="shared" si="12"/>
        <v>x.x</v>
      </c>
      <c r="M456" s="186"/>
      <c r="N456" s="92"/>
      <c r="O456" s="186" t="s">
        <v>103</v>
      </c>
      <c r="P456" s="92"/>
      <c r="Q456" s="186" t="s">
        <v>222</v>
      </c>
      <c r="R456" s="92"/>
      <c r="S456" s="186"/>
      <c r="T456" s="92"/>
      <c r="U456" s="186" t="s">
        <v>81</v>
      </c>
      <c r="V456" s="92"/>
      <c r="W456" s="17" t="s">
        <v>115</v>
      </c>
    </row>
    <row r="457" spans="1:23" ht="80" x14ac:dyDescent="0.2">
      <c r="A457" s="20" t="s">
        <v>5845</v>
      </c>
      <c r="B457" s="15" t="s">
        <v>2668</v>
      </c>
      <c r="C457" s="5" t="s">
        <v>28</v>
      </c>
      <c r="D457" s="5" t="s">
        <v>1504</v>
      </c>
      <c r="E457" s="281" t="s">
        <v>5708</v>
      </c>
      <c r="F457" s="283" t="s">
        <v>29</v>
      </c>
      <c r="G457" s="283" t="s">
        <v>100</v>
      </c>
      <c r="H457" s="283" t="s">
        <v>2687</v>
      </c>
      <c r="I457" s="283" t="s">
        <v>102</v>
      </c>
      <c r="J457" s="85" t="s">
        <v>31</v>
      </c>
      <c r="K457" s="86" t="s">
        <v>100</v>
      </c>
      <c r="L457" s="86" t="str">
        <f t="shared" si="12"/>
        <v>MESSAGE - HEADER.Security</v>
      </c>
      <c r="M457" s="186"/>
      <c r="N457" s="91"/>
      <c r="O457" s="186" t="s">
        <v>33</v>
      </c>
      <c r="P457" s="91" t="s">
        <v>103</v>
      </c>
      <c r="Q457" s="186" t="s">
        <v>104</v>
      </c>
      <c r="R457" s="91" t="s">
        <v>104</v>
      </c>
      <c r="S457" s="186" t="s">
        <v>5712</v>
      </c>
      <c r="T457" s="91" t="s">
        <v>105</v>
      </c>
      <c r="U457" s="186"/>
      <c r="V457" s="91" t="s">
        <v>106</v>
      </c>
      <c r="W457" s="17" t="s">
        <v>139</v>
      </c>
    </row>
    <row r="458" spans="1:23" ht="64" x14ac:dyDescent="0.2">
      <c r="A458" s="20" t="s">
        <v>5845</v>
      </c>
      <c r="B458" s="15" t="s">
        <v>2668</v>
      </c>
      <c r="C458" s="5" t="s">
        <v>28</v>
      </c>
      <c r="D458" s="5" t="s">
        <v>1504</v>
      </c>
      <c r="E458" s="281" t="s">
        <v>5708</v>
      </c>
      <c r="F458" s="283" t="s">
        <v>29</v>
      </c>
      <c r="G458" s="283" t="s">
        <v>111</v>
      </c>
      <c r="H458" s="283" t="s">
        <v>2689</v>
      </c>
      <c r="I458" s="283" t="s">
        <v>113</v>
      </c>
      <c r="J458" s="85" t="s">
        <v>1128</v>
      </c>
      <c r="K458" s="86" t="s">
        <v>1128</v>
      </c>
      <c r="L458" s="86" t="str">
        <f t="shared" si="12"/>
        <v>x.x</v>
      </c>
      <c r="M458" s="186"/>
      <c r="N458" s="91"/>
      <c r="O458" s="186" t="s">
        <v>33</v>
      </c>
      <c r="P458" s="91"/>
      <c r="Q458" s="186" t="s">
        <v>104</v>
      </c>
      <c r="R458" s="91"/>
      <c r="S458" s="186" t="s">
        <v>114</v>
      </c>
      <c r="T458" s="91"/>
      <c r="U458" s="186" t="s">
        <v>5943</v>
      </c>
      <c r="V458" s="91"/>
      <c r="W458" s="17" t="s">
        <v>115</v>
      </c>
    </row>
    <row r="459" spans="1:23" ht="80" x14ac:dyDescent="0.2">
      <c r="A459" s="20" t="s">
        <v>5845</v>
      </c>
      <c r="B459" s="15" t="s">
        <v>2668</v>
      </c>
      <c r="C459" s="5" t="s">
        <v>28</v>
      </c>
      <c r="D459" s="5" t="s">
        <v>1504</v>
      </c>
      <c r="E459" s="281" t="s">
        <v>5708</v>
      </c>
      <c r="F459" s="283" t="s">
        <v>29</v>
      </c>
      <c r="G459" s="283" t="s">
        <v>130</v>
      </c>
      <c r="H459" s="283" t="s">
        <v>2694</v>
      </c>
      <c r="I459" s="283" t="s">
        <v>132</v>
      </c>
      <c r="J459" s="85" t="s">
        <v>31</v>
      </c>
      <c r="K459" s="86" t="s">
        <v>2179</v>
      </c>
      <c r="L459" s="86" t="str">
        <f t="shared" si="12"/>
        <v>MESSAGE - HEADER.Specific Circumstance Indicator</v>
      </c>
      <c r="M459" s="186"/>
      <c r="N459" s="91"/>
      <c r="O459" s="186" t="s">
        <v>103</v>
      </c>
      <c r="P459" s="91" t="s">
        <v>66</v>
      </c>
      <c r="Q459" s="186" t="s">
        <v>133</v>
      </c>
      <c r="R459" s="91" t="s">
        <v>134</v>
      </c>
      <c r="S459" s="186" t="s">
        <v>5713</v>
      </c>
      <c r="T459" s="91" t="s">
        <v>136</v>
      </c>
      <c r="U459" s="186"/>
      <c r="V459" s="91" t="s">
        <v>138</v>
      </c>
      <c r="W459" s="17" t="s">
        <v>139</v>
      </c>
    </row>
    <row r="460" spans="1:23" ht="80" x14ac:dyDescent="0.2">
      <c r="A460" s="20" t="s">
        <v>5845</v>
      </c>
      <c r="B460" s="15" t="s">
        <v>2668</v>
      </c>
      <c r="C460" s="5" t="s">
        <v>28</v>
      </c>
      <c r="D460" s="5" t="s">
        <v>1504</v>
      </c>
      <c r="E460" s="281" t="s">
        <v>5708</v>
      </c>
      <c r="F460" s="283" t="s">
        <v>29</v>
      </c>
      <c r="G460" s="283" t="s">
        <v>5944</v>
      </c>
      <c r="H460" s="283" t="s">
        <v>6162</v>
      </c>
      <c r="I460" s="283" t="s">
        <v>5946</v>
      </c>
      <c r="J460" s="85" t="s">
        <v>31</v>
      </c>
      <c r="K460" s="86" t="s">
        <v>2188</v>
      </c>
      <c r="L460" s="86" t="str">
        <f t="shared" si="12"/>
        <v>MESSAGE - HEADER.Dialog language indicator at departure</v>
      </c>
      <c r="M460" s="186"/>
      <c r="N460" s="91"/>
      <c r="O460" s="186" t="s">
        <v>103</v>
      </c>
      <c r="P460" s="91" t="s">
        <v>103</v>
      </c>
      <c r="Q460" s="186" t="s">
        <v>94</v>
      </c>
      <c r="R460" s="91" t="s">
        <v>94</v>
      </c>
      <c r="S460" s="186" t="s">
        <v>5878</v>
      </c>
      <c r="T460" s="91" t="s">
        <v>1639</v>
      </c>
      <c r="U460" s="186" t="s">
        <v>1640</v>
      </c>
      <c r="V460" s="91" t="s">
        <v>2189</v>
      </c>
      <c r="W460" s="17" t="s">
        <v>36</v>
      </c>
    </row>
    <row r="461" spans="1:23" ht="48" x14ac:dyDescent="0.2">
      <c r="A461" s="20" t="s">
        <v>5845</v>
      </c>
      <c r="B461" s="15" t="s">
        <v>2668</v>
      </c>
      <c r="C461" s="5" t="s">
        <v>28</v>
      </c>
      <c r="D461" s="5" t="s">
        <v>1504</v>
      </c>
      <c r="E461" s="281" t="s">
        <v>5708</v>
      </c>
      <c r="F461" s="283" t="s">
        <v>29</v>
      </c>
      <c r="G461" s="283" t="s">
        <v>172</v>
      </c>
      <c r="H461" s="283" t="s">
        <v>2707</v>
      </c>
      <c r="I461" s="283" t="s">
        <v>174</v>
      </c>
      <c r="J461" s="85" t="s">
        <v>1128</v>
      </c>
      <c r="K461" s="86" t="s">
        <v>1128</v>
      </c>
      <c r="L461" s="86" t="str">
        <f t="shared" si="12"/>
        <v>x.x</v>
      </c>
      <c r="M461" s="186"/>
      <c r="N461" s="91"/>
      <c r="O461" s="186" t="s">
        <v>33</v>
      </c>
      <c r="P461" s="91"/>
      <c r="Q461" s="186" t="s">
        <v>104</v>
      </c>
      <c r="R461" s="91"/>
      <c r="S461" s="186" t="s">
        <v>114</v>
      </c>
      <c r="T461" s="91"/>
      <c r="U461" s="186"/>
      <c r="V461" s="91"/>
      <c r="W461" s="17" t="s">
        <v>115</v>
      </c>
    </row>
    <row r="462" spans="1:23" ht="64" x14ac:dyDescent="0.2">
      <c r="A462" s="20" t="s">
        <v>5845</v>
      </c>
      <c r="B462" s="15" t="s">
        <v>2668</v>
      </c>
      <c r="C462" s="5" t="s">
        <v>28</v>
      </c>
      <c r="D462" s="5" t="s">
        <v>1504</v>
      </c>
      <c r="E462" s="281" t="s">
        <v>5708</v>
      </c>
      <c r="F462" s="283" t="s">
        <v>29</v>
      </c>
      <c r="G462" s="283" t="s">
        <v>297</v>
      </c>
      <c r="H462" s="283" t="s">
        <v>6163</v>
      </c>
      <c r="I462" s="283" t="s">
        <v>5950</v>
      </c>
      <c r="J462" s="85" t="s">
        <v>5951</v>
      </c>
      <c r="K462" s="86" t="s">
        <v>297</v>
      </c>
      <c r="L462" s="86" t="str">
        <f t="shared" si="12"/>
        <v>MESSAGE-CONTROL RESULT.Limit date</v>
      </c>
      <c r="M462" s="186"/>
      <c r="N462" s="91"/>
      <c r="O462" s="186" t="s">
        <v>66</v>
      </c>
      <c r="P462" s="91" t="s">
        <v>33</v>
      </c>
      <c r="Q462" s="186" t="s">
        <v>79</v>
      </c>
      <c r="R462" s="91" t="s">
        <v>183</v>
      </c>
      <c r="S462" s="186"/>
      <c r="T462" s="91"/>
      <c r="U462" s="186" t="s">
        <v>5952</v>
      </c>
      <c r="V462" s="91"/>
      <c r="W462" s="17" t="s">
        <v>36</v>
      </c>
    </row>
    <row r="463" spans="1:23" ht="48" x14ac:dyDescent="0.2">
      <c r="A463" s="20" t="s">
        <v>5845</v>
      </c>
      <c r="B463" s="15" t="s">
        <v>2668</v>
      </c>
      <c r="C463" s="5" t="s">
        <v>28</v>
      </c>
      <c r="D463" s="5" t="s">
        <v>1504</v>
      </c>
      <c r="E463" s="281" t="s">
        <v>5708</v>
      </c>
      <c r="F463" s="226" t="s">
        <v>5863</v>
      </c>
      <c r="G463" s="283"/>
      <c r="H463" s="226" t="s">
        <v>6164</v>
      </c>
      <c r="I463" s="226" t="s">
        <v>5863</v>
      </c>
      <c r="J463" s="85" t="s">
        <v>1128</v>
      </c>
      <c r="K463" s="86" t="s">
        <v>1128</v>
      </c>
      <c r="L463" s="86" t="str">
        <f t="shared" si="12"/>
        <v>x.x</v>
      </c>
      <c r="M463" s="186" t="s">
        <v>201</v>
      </c>
      <c r="N463" s="91"/>
      <c r="O463" s="186" t="s">
        <v>66</v>
      </c>
      <c r="P463" s="91"/>
      <c r="Q463" s="186"/>
      <c r="R463" s="91"/>
      <c r="S463" s="186"/>
      <c r="T463" s="91"/>
      <c r="U463" s="186" t="s">
        <v>5954</v>
      </c>
      <c r="V463" s="91"/>
      <c r="W463" s="17" t="s">
        <v>115</v>
      </c>
    </row>
    <row r="464" spans="1:23" ht="48" x14ac:dyDescent="0.2">
      <c r="A464" s="20" t="s">
        <v>5845</v>
      </c>
      <c r="B464" s="15" t="s">
        <v>2668</v>
      </c>
      <c r="C464" s="5" t="s">
        <v>28</v>
      </c>
      <c r="D464" s="5" t="s">
        <v>1504</v>
      </c>
      <c r="E464" s="281" t="s">
        <v>5708</v>
      </c>
      <c r="F464" s="283" t="s">
        <v>5863</v>
      </c>
      <c r="G464" s="283" t="s">
        <v>206</v>
      </c>
      <c r="H464" s="283" t="s">
        <v>6165</v>
      </c>
      <c r="I464" s="283" t="s">
        <v>5867</v>
      </c>
      <c r="J464" s="85" t="s">
        <v>1128</v>
      </c>
      <c r="K464" s="86" t="s">
        <v>1128</v>
      </c>
      <c r="L464" s="86" t="str">
        <f t="shared" si="12"/>
        <v>x.x</v>
      </c>
      <c r="M464" s="186"/>
      <c r="N464" s="91"/>
      <c r="O464" s="186" t="s">
        <v>33</v>
      </c>
      <c r="P464" s="91"/>
      <c r="Q464" s="186" t="s">
        <v>146</v>
      </c>
      <c r="R464" s="91"/>
      <c r="S464" s="186"/>
      <c r="T464" s="91"/>
      <c r="U464" s="186" t="s">
        <v>209</v>
      </c>
      <c r="V464" s="91"/>
      <c r="W464" s="17" t="s">
        <v>115</v>
      </c>
    </row>
    <row r="465" spans="1:23" ht="64" x14ac:dyDescent="0.2">
      <c r="A465" s="20" t="s">
        <v>5845</v>
      </c>
      <c r="B465" s="15" t="s">
        <v>2668</v>
      </c>
      <c r="C465" s="5" t="s">
        <v>28</v>
      </c>
      <c r="D465" s="5" t="s">
        <v>1504</v>
      </c>
      <c r="E465" s="281" t="s">
        <v>5708</v>
      </c>
      <c r="F465" s="283" t="s">
        <v>5863</v>
      </c>
      <c r="G465" s="283" t="s">
        <v>386</v>
      </c>
      <c r="H465" s="283" t="s">
        <v>6166</v>
      </c>
      <c r="I465" s="283" t="s">
        <v>5869</v>
      </c>
      <c r="J465" s="85" t="s">
        <v>1128</v>
      </c>
      <c r="K465" s="86" t="s">
        <v>1128</v>
      </c>
      <c r="L465" s="86" t="str">
        <f t="shared" si="12"/>
        <v>x.x</v>
      </c>
      <c r="M465" s="186"/>
      <c r="N465" s="91"/>
      <c r="O465" s="186" t="s">
        <v>33</v>
      </c>
      <c r="P465" s="91"/>
      <c r="Q465" s="186" t="s">
        <v>680</v>
      </c>
      <c r="R465" s="91"/>
      <c r="S465" s="186" t="s">
        <v>5957</v>
      </c>
      <c r="T465" s="91"/>
      <c r="U465" s="186" t="s">
        <v>5958</v>
      </c>
      <c r="V465" s="91"/>
      <c r="W465" s="17" t="s">
        <v>115</v>
      </c>
    </row>
    <row r="466" spans="1:23" ht="48" x14ac:dyDescent="0.2">
      <c r="A466" s="20" t="s">
        <v>5845</v>
      </c>
      <c r="B466" s="15" t="s">
        <v>2668</v>
      </c>
      <c r="C466" s="5" t="s">
        <v>28</v>
      </c>
      <c r="D466" s="5" t="s">
        <v>1504</v>
      </c>
      <c r="E466" s="281" t="s">
        <v>5708</v>
      </c>
      <c r="F466" s="283" t="s">
        <v>5863</v>
      </c>
      <c r="G466" s="283" t="s">
        <v>180</v>
      </c>
      <c r="H466" s="283" t="s">
        <v>6167</v>
      </c>
      <c r="I466" s="283" t="s">
        <v>5873</v>
      </c>
      <c r="J466" s="85" t="s">
        <v>1128</v>
      </c>
      <c r="K466" s="86" t="s">
        <v>1128</v>
      </c>
      <c r="L466" s="86" t="str">
        <f t="shared" si="12"/>
        <v>x.x</v>
      </c>
      <c r="M466" s="186"/>
      <c r="N466" s="91"/>
      <c r="O466" s="186" t="s">
        <v>33</v>
      </c>
      <c r="P466" s="91"/>
      <c r="Q466" s="186" t="s">
        <v>68</v>
      </c>
      <c r="R466" s="91"/>
      <c r="S466" s="186"/>
      <c r="T466" s="91"/>
      <c r="U466" s="186" t="s">
        <v>5960</v>
      </c>
      <c r="V466" s="91"/>
      <c r="W466" s="17" t="s">
        <v>115</v>
      </c>
    </row>
    <row r="467" spans="1:23" ht="64" x14ac:dyDescent="0.2">
      <c r="A467" s="20" t="s">
        <v>5845</v>
      </c>
      <c r="B467" s="15" t="s">
        <v>2668</v>
      </c>
      <c r="C467" s="5" t="s">
        <v>28</v>
      </c>
      <c r="D467" s="5" t="s">
        <v>1504</v>
      </c>
      <c r="E467" s="281" t="s">
        <v>5708</v>
      </c>
      <c r="F467" s="226" t="s">
        <v>176</v>
      </c>
      <c r="G467" s="283"/>
      <c r="H467" s="226" t="s">
        <v>2709</v>
      </c>
      <c r="I467" s="226" t="s">
        <v>176</v>
      </c>
      <c r="J467" s="85" t="s">
        <v>178</v>
      </c>
      <c r="K467" s="86"/>
      <c r="L467" s="86" t="str">
        <f t="shared" si="12"/>
        <v>MESSAGE - (DEPARTURE) CUSTOMS OFFICE</v>
      </c>
      <c r="M467" s="186" t="s">
        <v>32</v>
      </c>
      <c r="N467" s="91" t="s">
        <v>32</v>
      </c>
      <c r="O467" s="186" t="s">
        <v>33</v>
      </c>
      <c r="P467" s="91" t="s">
        <v>33</v>
      </c>
      <c r="Q467" s="186"/>
      <c r="R467" s="91"/>
      <c r="S467" s="186"/>
      <c r="T467" s="91"/>
      <c r="U467" s="186"/>
      <c r="V467" s="91"/>
      <c r="W467" s="17" t="s">
        <v>36</v>
      </c>
    </row>
    <row r="468" spans="1:23" ht="80" x14ac:dyDescent="0.2">
      <c r="A468" s="20" t="s">
        <v>5845</v>
      </c>
      <c r="B468" s="15" t="s">
        <v>2668</v>
      </c>
      <c r="C468" s="5" t="s">
        <v>28</v>
      </c>
      <c r="D468" s="5" t="s">
        <v>1504</v>
      </c>
      <c r="E468" s="281" t="s">
        <v>5708</v>
      </c>
      <c r="F468" s="283" t="s">
        <v>176</v>
      </c>
      <c r="G468" s="283" t="s">
        <v>180</v>
      </c>
      <c r="H468" s="283" t="s">
        <v>2710</v>
      </c>
      <c r="I468" s="283" t="s">
        <v>182</v>
      </c>
      <c r="J468" s="85" t="s">
        <v>178</v>
      </c>
      <c r="K468" s="86" t="s">
        <v>180</v>
      </c>
      <c r="L468" s="86" t="str">
        <f t="shared" si="12"/>
        <v>MESSAGE - (DEPARTURE) CUSTOMS OFFICE.Reference number</v>
      </c>
      <c r="M468" s="186"/>
      <c r="N468" s="91"/>
      <c r="O468" s="186" t="s">
        <v>33</v>
      </c>
      <c r="P468" s="91" t="s">
        <v>33</v>
      </c>
      <c r="Q468" s="186" t="s">
        <v>183</v>
      </c>
      <c r="R468" s="91" t="s">
        <v>183</v>
      </c>
      <c r="S468" s="186" t="s">
        <v>1520</v>
      </c>
      <c r="T468" s="91"/>
      <c r="U468" s="186" t="s">
        <v>185</v>
      </c>
      <c r="V468" s="91" t="s">
        <v>186</v>
      </c>
      <c r="W468" s="17" t="s">
        <v>36</v>
      </c>
    </row>
    <row r="469" spans="1:23" ht="64" x14ac:dyDescent="0.2">
      <c r="A469" s="20" t="s">
        <v>5845</v>
      </c>
      <c r="B469" s="15" t="s">
        <v>2668</v>
      </c>
      <c r="C469" s="5" t="s">
        <v>28</v>
      </c>
      <c r="D469" s="5" t="s">
        <v>1504</v>
      </c>
      <c r="E469" s="281" t="s">
        <v>5708</v>
      </c>
      <c r="F469" s="226" t="s">
        <v>5714</v>
      </c>
      <c r="G469" s="283"/>
      <c r="H469" s="226" t="s">
        <v>6168</v>
      </c>
      <c r="I469" s="226" t="s">
        <v>5714</v>
      </c>
      <c r="J469" s="85" t="s">
        <v>190</v>
      </c>
      <c r="K469" s="86"/>
      <c r="L469" s="86" t="str">
        <f t="shared" si="12"/>
        <v>MESSAGE - (DESTINATION) CUSTOMS OFFICE</v>
      </c>
      <c r="M469" s="186" t="s">
        <v>32</v>
      </c>
      <c r="N469" s="91" t="s">
        <v>32</v>
      </c>
      <c r="O469" s="186" t="s">
        <v>33</v>
      </c>
      <c r="P469" s="91" t="s">
        <v>33</v>
      </c>
      <c r="Q469" s="186"/>
      <c r="R469" s="91"/>
      <c r="S469" s="186"/>
      <c r="T469" s="91"/>
      <c r="U469" s="186" t="s">
        <v>5962</v>
      </c>
      <c r="V469" s="91"/>
      <c r="W469" s="17" t="s">
        <v>36</v>
      </c>
    </row>
    <row r="470" spans="1:23" ht="96" x14ac:dyDescent="0.2">
      <c r="A470" s="20" t="s">
        <v>5845</v>
      </c>
      <c r="B470" s="15" t="s">
        <v>2668</v>
      </c>
      <c r="C470" s="5" t="s">
        <v>28</v>
      </c>
      <c r="D470" s="5" t="s">
        <v>1504</v>
      </c>
      <c r="E470" s="281" t="s">
        <v>5708</v>
      </c>
      <c r="F470" s="283" t="s">
        <v>5714</v>
      </c>
      <c r="G470" s="283" t="s">
        <v>180</v>
      </c>
      <c r="H470" s="283" t="s">
        <v>6169</v>
      </c>
      <c r="I470" s="283" t="s">
        <v>5715</v>
      </c>
      <c r="J470" s="85" t="s">
        <v>190</v>
      </c>
      <c r="K470" s="86" t="s">
        <v>180</v>
      </c>
      <c r="L470" s="86" t="str">
        <f t="shared" si="12"/>
        <v>MESSAGE - (DESTINATION) CUSTOMS OFFICE.Reference number</v>
      </c>
      <c r="M470" s="186"/>
      <c r="N470" s="91"/>
      <c r="O470" s="186" t="s">
        <v>33</v>
      </c>
      <c r="P470" s="91" t="s">
        <v>33</v>
      </c>
      <c r="Q470" s="186" t="s">
        <v>183</v>
      </c>
      <c r="R470" s="91" t="s">
        <v>183</v>
      </c>
      <c r="S470" s="186" t="s">
        <v>1627</v>
      </c>
      <c r="T470" s="91"/>
      <c r="U470" s="186" t="s">
        <v>195</v>
      </c>
      <c r="V470" s="91" t="s">
        <v>5964</v>
      </c>
      <c r="W470" s="17" t="s">
        <v>36</v>
      </c>
    </row>
    <row r="471" spans="1:23" ht="64" x14ac:dyDescent="0.2">
      <c r="A471" s="20" t="s">
        <v>5845</v>
      </c>
      <c r="B471" s="15" t="s">
        <v>2668</v>
      </c>
      <c r="C471" s="5" t="s">
        <v>28</v>
      </c>
      <c r="D471" s="5" t="s">
        <v>1504</v>
      </c>
      <c r="E471" s="281" t="s">
        <v>5708</v>
      </c>
      <c r="F471" s="226" t="s">
        <v>5716</v>
      </c>
      <c r="G471" s="283"/>
      <c r="H471" s="226" t="s">
        <v>6170</v>
      </c>
      <c r="I471" s="226" t="s">
        <v>5716</v>
      </c>
      <c r="J471" s="85" t="s">
        <v>200</v>
      </c>
      <c r="K471" s="86"/>
      <c r="L471" s="86" t="str">
        <f t="shared" si="12"/>
        <v>MESSAGE - (TRANSIT) CUSTOMS OFFICE</v>
      </c>
      <c r="M471" s="186" t="s">
        <v>201</v>
      </c>
      <c r="N471" s="91" t="s">
        <v>201</v>
      </c>
      <c r="O471" s="186" t="s">
        <v>66</v>
      </c>
      <c r="P471" s="91" t="s">
        <v>66</v>
      </c>
      <c r="Q471" s="186"/>
      <c r="R471" s="91"/>
      <c r="S471" s="186"/>
      <c r="T471" s="91"/>
      <c r="U471" s="186" t="s">
        <v>202</v>
      </c>
      <c r="V471" s="91" t="s">
        <v>203</v>
      </c>
      <c r="W471" s="17" t="s">
        <v>405</v>
      </c>
    </row>
    <row r="472" spans="1:23" ht="96" x14ac:dyDescent="0.2">
      <c r="A472" s="20" t="s">
        <v>5845</v>
      </c>
      <c r="B472" s="15" t="s">
        <v>2668</v>
      </c>
      <c r="C472" s="5" t="s">
        <v>28</v>
      </c>
      <c r="D472" s="5" t="s">
        <v>1504</v>
      </c>
      <c r="E472" s="281" t="s">
        <v>5708</v>
      </c>
      <c r="F472" s="283" t="s">
        <v>5716</v>
      </c>
      <c r="G472" s="283" t="s">
        <v>206</v>
      </c>
      <c r="H472" s="283" t="s">
        <v>6171</v>
      </c>
      <c r="I472" s="283" t="s">
        <v>5717</v>
      </c>
      <c r="J472" s="85" t="s">
        <v>1128</v>
      </c>
      <c r="K472" s="86" t="s">
        <v>1128</v>
      </c>
      <c r="L472" s="86" t="str">
        <f t="shared" si="12"/>
        <v>x.x</v>
      </c>
      <c r="M472" s="186"/>
      <c r="N472" s="91"/>
      <c r="O472" s="186" t="s">
        <v>33</v>
      </c>
      <c r="P472" s="91"/>
      <c r="Q472" s="186" t="s">
        <v>146</v>
      </c>
      <c r="R472" s="91"/>
      <c r="S472" s="186"/>
      <c r="T472" s="91"/>
      <c r="U472" s="186" t="s">
        <v>209</v>
      </c>
      <c r="V472" s="91"/>
      <c r="W472" s="17" t="s">
        <v>115</v>
      </c>
    </row>
    <row r="473" spans="1:23" ht="96" x14ac:dyDescent="0.2">
      <c r="A473" s="20" t="s">
        <v>5845</v>
      </c>
      <c r="B473" s="15" t="s">
        <v>2668</v>
      </c>
      <c r="C473" s="5" t="s">
        <v>28</v>
      </c>
      <c r="D473" s="5" t="s">
        <v>1504</v>
      </c>
      <c r="E473" s="281" t="s">
        <v>5708</v>
      </c>
      <c r="F473" s="283" t="s">
        <v>5716</v>
      </c>
      <c r="G473" s="283" t="s">
        <v>180</v>
      </c>
      <c r="H473" s="283" t="s">
        <v>6172</v>
      </c>
      <c r="I473" s="283" t="s">
        <v>5718</v>
      </c>
      <c r="J473" s="85" t="s">
        <v>200</v>
      </c>
      <c r="K473" s="86" t="s">
        <v>180</v>
      </c>
      <c r="L473" s="86" t="str">
        <f t="shared" si="12"/>
        <v>MESSAGE - (TRANSIT) CUSTOMS OFFICE.Reference number</v>
      </c>
      <c r="M473" s="186"/>
      <c r="N473" s="91"/>
      <c r="O473" s="186" t="s">
        <v>33</v>
      </c>
      <c r="P473" s="91" t="s">
        <v>33</v>
      </c>
      <c r="Q473" s="186" t="s">
        <v>183</v>
      </c>
      <c r="R473" s="91" t="s">
        <v>183</v>
      </c>
      <c r="S473" s="186" t="s">
        <v>2208</v>
      </c>
      <c r="T473" s="91"/>
      <c r="U473" s="186" t="s">
        <v>5719</v>
      </c>
      <c r="V473" s="91" t="s">
        <v>4517</v>
      </c>
      <c r="W473" s="17" t="s">
        <v>405</v>
      </c>
    </row>
    <row r="474" spans="1:23" ht="112" x14ac:dyDescent="0.2">
      <c r="A474" s="20" t="s">
        <v>5845</v>
      </c>
      <c r="B474" s="15" t="s">
        <v>2668</v>
      </c>
      <c r="C474" s="5" t="s">
        <v>28</v>
      </c>
      <c r="D474" s="5" t="s">
        <v>1504</v>
      </c>
      <c r="E474" s="281" t="s">
        <v>5708</v>
      </c>
      <c r="F474" s="283" t="s">
        <v>5716</v>
      </c>
      <c r="G474" s="283" t="s">
        <v>218</v>
      </c>
      <c r="H474" s="283" t="s">
        <v>6173</v>
      </c>
      <c r="I474" s="283" t="s">
        <v>5720</v>
      </c>
      <c r="J474" s="85" t="s">
        <v>200</v>
      </c>
      <c r="K474" s="86" t="s">
        <v>221</v>
      </c>
      <c r="L474" s="86" t="str">
        <f t="shared" si="12"/>
        <v>MESSAGE - (TRANSIT) CUSTOMS OFFICE.Arrival Time</v>
      </c>
      <c r="M474" s="186"/>
      <c r="N474" s="91"/>
      <c r="O474" s="186" t="s">
        <v>66</v>
      </c>
      <c r="P474" s="91" t="s">
        <v>66</v>
      </c>
      <c r="Q474" s="186" t="s">
        <v>222</v>
      </c>
      <c r="R474" s="91" t="s">
        <v>1136</v>
      </c>
      <c r="S474" s="186"/>
      <c r="T474" s="91"/>
      <c r="U474" s="186" t="s">
        <v>5970</v>
      </c>
      <c r="V474" s="91" t="s">
        <v>2211</v>
      </c>
      <c r="W474" s="17" t="s">
        <v>46</v>
      </c>
    </row>
    <row r="475" spans="1:23" ht="64" x14ac:dyDescent="0.2">
      <c r="A475" s="20" t="s">
        <v>5845</v>
      </c>
      <c r="B475" s="15" t="s">
        <v>2668</v>
      </c>
      <c r="C475" s="5" t="s">
        <v>28</v>
      </c>
      <c r="D475" s="5" t="s">
        <v>1504</v>
      </c>
      <c r="E475" s="281" t="s">
        <v>5708</v>
      </c>
      <c r="F475" s="226" t="s">
        <v>5721</v>
      </c>
      <c r="G475" s="283"/>
      <c r="H475" s="226" t="s">
        <v>6174</v>
      </c>
      <c r="I475" s="226" t="s">
        <v>5721</v>
      </c>
      <c r="J475" s="85" t="s">
        <v>1128</v>
      </c>
      <c r="K475" s="86" t="s">
        <v>1128</v>
      </c>
      <c r="L475" s="86" t="str">
        <f t="shared" si="12"/>
        <v>x.x</v>
      </c>
      <c r="M475" s="186" t="s">
        <v>201</v>
      </c>
      <c r="N475" s="91"/>
      <c r="O475" s="186" t="s">
        <v>66</v>
      </c>
      <c r="P475" s="91"/>
      <c r="Q475" s="186"/>
      <c r="R475" s="91"/>
      <c r="S475" s="186"/>
      <c r="T475" s="91"/>
      <c r="U475" s="186" t="s">
        <v>551</v>
      </c>
      <c r="V475" s="91"/>
      <c r="W475" s="17" t="s">
        <v>115</v>
      </c>
    </row>
    <row r="476" spans="1:23" ht="96" x14ac:dyDescent="0.2">
      <c r="A476" s="20" t="s">
        <v>5845</v>
      </c>
      <c r="B476" s="15" t="s">
        <v>2668</v>
      </c>
      <c r="C476" s="5" t="s">
        <v>28</v>
      </c>
      <c r="D476" s="5" t="s">
        <v>1504</v>
      </c>
      <c r="E476" s="281" t="s">
        <v>5708</v>
      </c>
      <c r="F476" s="283" t="s">
        <v>5721</v>
      </c>
      <c r="G476" s="283" t="s">
        <v>206</v>
      </c>
      <c r="H476" s="283" t="s">
        <v>6175</v>
      </c>
      <c r="I476" s="283" t="s">
        <v>5722</v>
      </c>
      <c r="J476" s="85" t="s">
        <v>1128</v>
      </c>
      <c r="K476" s="86" t="s">
        <v>1128</v>
      </c>
      <c r="L476" s="86" t="str">
        <f t="shared" ref="L476:L539" si="13">IF(ISTEXT(K476),CONCATENATE(J476,".", K476),J476)</f>
        <v>x.x</v>
      </c>
      <c r="M476" s="186"/>
      <c r="N476" s="91"/>
      <c r="O476" s="186" t="s">
        <v>33</v>
      </c>
      <c r="P476" s="91"/>
      <c r="Q476" s="186" t="s">
        <v>146</v>
      </c>
      <c r="R476" s="91"/>
      <c r="S476" s="186"/>
      <c r="T476" s="91"/>
      <c r="U476" s="186" t="s">
        <v>209</v>
      </c>
      <c r="V476" s="91"/>
      <c r="W476" s="17" t="s">
        <v>115</v>
      </c>
    </row>
    <row r="477" spans="1:23" ht="96" x14ac:dyDescent="0.2">
      <c r="A477" s="20" t="s">
        <v>5845</v>
      </c>
      <c r="B477" s="15" t="s">
        <v>2668</v>
      </c>
      <c r="C477" s="5" t="s">
        <v>28</v>
      </c>
      <c r="D477" s="5" t="s">
        <v>1504</v>
      </c>
      <c r="E477" s="281" t="s">
        <v>5708</v>
      </c>
      <c r="F477" s="283" t="s">
        <v>5721</v>
      </c>
      <c r="G477" s="283" t="s">
        <v>180</v>
      </c>
      <c r="H477" s="283" t="s">
        <v>6176</v>
      </c>
      <c r="I477" s="283" t="s">
        <v>5723</v>
      </c>
      <c r="J477" s="85" t="s">
        <v>1128</v>
      </c>
      <c r="K477" s="86" t="s">
        <v>1128</v>
      </c>
      <c r="L477" s="86" t="str">
        <f t="shared" si="13"/>
        <v>x.x</v>
      </c>
      <c r="M477" s="186"/>
      <c r="N477" s="91"/>
      <c r="O477" s="186" t="s">
        <v>33</v>
      </c>
      <c r="P477" s="91"/>
      <c r="Q477" s="186" t="s">
        <v>183</v>
      </c>
      <c r="R477" s="91"/>
      <c r="S477" s="186" t="s">
        <v>2216</v>
      </c>
      <c r="T477" s="91"/>
      <c r="U477" s="186" t="s">
        <v>5724</v>
      </c>
      <c r="V477" s="91"/>
      <c r="W477" s="17" t="s">
        <v>115</v>
      </c>
    </row>
    <row r="478" spans="1:23" ht="48" x14ac:dyDescent="0.2">
      <c r="A478" s="20" t="s">
        <v>5845</v>
      </c>
      <c r="B478" s="15" t="s">
        <v>2668</v>
      </c>
      <c r="C478" s="5" t="s">
        <v>28</v>
      </c>
      <c r="D478" s="5" t="s">
        <v>1504</v>
      </c>
      <c r="E478" s="281" t="s">
        <v>5708</v>
      </c>
      <c r="F478" s="226" t="s">
        <v>236</v>
      </c>
      <c r="G478" s="283"/>
      <c r="H478" s="226" t="s">
        <v>2728</v>
      </c>
      <c r="I478" s="226" t="s">
        <v>236</v>
      </c>
      <c r="J478" s="85" t="s">
        <v>238</v>
      </c>
      <c r="K478" s="86"/>
      <c r="L478" s="86" t="str">
        <f t="shared" si="13"/>
        <v>MESSAGE - (PRINCIPAL) TRADER</v>
      </c>
      <c r="M478" s="186" t="s">
        <v>32</v>
      </c>
      <c r="N478" s="91" t="s">
        <v>32</v>
      </c>
      <c r="O478" s="186" t="s">
        <v>33</v>
      </c>
      <c r="P478" s="91" t="s">
        <v>33</v>
      </c>
      <c r="Q478" s="186"/>
      <c r="R478" s="91"/>
      <c r="S478" s="186"/>
      <c r="T478" s="91"/>
      <c r="U478" s="186"/>
      <c r="V478" s="91"/>
      <c r="W478" s="17" t="s">
        <v>36</v>
      </c>
    </row>
    <row r="479" spans="1:23" ht="80" x14ac:dyDescent="0.2">
      <c r="A479" s="20" t="s">
        <v>5845</v>
      </c>
      <c r="B479" s="15" t="s">
        <v>2668</v>
      </c>
      <c r="C479" s="5" t="s">
        <v>28</v>
      </c>
      <c r="D479" s="5" t="s">
        <v>1504</v>
      </c>
      <c r="E479" s="281" t="s">
        <v>5708</v>
      </c>
      <c r="F479" s="283" t="s">
        <v>236</v>
      </c>
      <c r="G479" s="283" t="s">
        <v>240</v>
      </c>
      <c r="H479" s="283" t="s">
        <v>2729</v>
      </c>
      <c r="I479" s="283" t="s">
        <v>242</v>
      </c>
      <c r="J479" s="85" t="s">
        <v>238</v>
      </c>
      <c r="K479" s="86" t="s">
        <v>243</v>
      </c>
      <c r="L479" s="86" t="str">
        <f t="shared" si="13"/>
        <v>MESSAGE - (PRINCIPAL) TRADER.TIN</v>
      </c>
      <c r="M479" s="186"/>
      <c r="N479" s="91"/>
      <c r="O479" s="186" t="s">
        <v>103</v>
      </c>
      <c r="P479" s="91" t="s">
        <v>66</v>
      </c>
      <c r="Q479" s="186" t="s">
        <v>244</v>
      </c>
      <c r="R479" s="91" t="s">
        <v>244</v>
      </c>
      <c r="S479" s="186"/>
      <c r="T479" s="91"/>
      <c r="U479" s="186" t="s">
        <v>5855</v>
      </c>
      <c r="V479" s="91" t="s">
        <v>2219</v>
      </c>
      <c r="W479" s="17" t="s">
        <v>36</v>
      </c>
    </row>
    <row r="480" spans="1:23" ht="96" x14ac:dyDescent="0.2">
      <c r="A480" s="20" t="s">
        <v>5845</v>
      </c>
      <c r="B480" s="15" t="s">
        <v>2668</v>
      </c>
      <c r="C480" s="5" t="s">
        <v>28</v>
      </c>
      <c r="D480" s="5" t="s">
        <v>1504</v>
      </c>
      <c r="E480" s="281" t="s">
        <v>5708</v>
      </c>
      <c r="F480" s="283" t="s">
        <v>236</v>
      </c>
      <c r="G480" s="283" t="s">
        <v>248</v>
      </c>
      <c r="H480" s="283" t="s">
        <v>2732</v>
      </c>
      <c r="I480" s="283" t="s">
        <v>250</v>
      </c>
      <c r="J480" s="85" t="s">
        <v>238</v>
      </c>
      <c r="K480" s="86" t="s">
        <v>251</v>
      </c>
      <c r="L480" s="86" t="str">
        <f t="shared" si="13"/>
        <v>MESSAGE - (PRINCIPAL) TRADER.Holder ID TIR</v>
      </c>
      <c r="M480" s="186"/>
      <c r="N480" s="91"/>
      <c r="O480" s="186" t="s">
        <v>66</v>
      </c>
      <c r="P480" s="91" t="s">
        <v>66</v>
      </c>
      <c r="Q480" s="186" t="s">
        <v>244</v>
      </c>
      <c r="R480" s="91" t="s">
        <v>244</v>
      </c>
      <c r="S480" s="186"/>
      <c r="T480" s="91"/>
      <c r="U480" s="186" t="s">
        <v>5725</v>
      </c>
      <c r="V480" s="91" t="s">
        <v>253</v>
      </c>
      <c r="W480" s="17" t="s">
        <v>36</v>
      </c>
    </row>
    <row r="481" spans="1:23" ht="64" x14ac:dyDescent="0.2">
      <c r="A481" s="20" t="s">
        <v>5845</v>
      </c>
      <c r="B481" s="15" t="s">
        <v>2668</v>
      </c>
      <c r="C481" s="5" t="s">
        <v>28</v>
      </c>
      <c r="D481" s="5" t="s">
        <v>1504</v>
      </c>
      <c r="E481" s="281" t="s">
        <v>5708</v>
      </c>
      <c r="F481" s="283" t="s">
        <v>236</v>
      </c>
      <c r="G481" s="283" t="s">
        <v>255</v>
      </c>
      <c r="H481" s="283" t="s">
        <v>2733</v>
      </c>
      <c r="I481" s="283" t="s">
        <v>257</v>
      </c>
      <c r="J481" s="85" t="s">
        <v>238</v>
      </c>
      <c r="K481" s="86" t="s">
        <v>255</v>
      </c>
      <c r="L481" s="86" t="str">
        <f t="shared" si="13"/>
        <v>MESSAGE - (PRINCIPAL) TRADER.Name</v>
      </c>
      <c r="M481" s="186"/>
      <c r="N481" s="91"/>
      <c r="O481" s="186" t="s">
        <v>66</v>
      </c>
      <c r="P481" s="91" t="s">
        <v>66</v>
      </c>
      <c r="Q481" s="186" t="s">
        <v>258</v>
      </c>
      <c r="R481" s="91"/>
      <c r="S481" s="186"/>
      <c r="T481" s="91"/>
      <c r="U481" s="186" t="s">
        <v>2223</v>
      </c>
      <c r="V481" s="91" t="s">
        <v>2224</v>
      </c>
      <c r="W481" s="17" t="s">
        <v>46</v>
      </c>
    </row>
    <row r="482" spans="1:23" ht="64" x14ac:dyDescent="0.2">
      <c r="A482" s="20" t="s">
        <v>5845</v>
      </c>
      <c r="B482" s="15" t="s">
        <v>2668</v>
      </c>
      <c r="C482" s="5" t="s">
        <v>28</v>
      </c>
      <c r="D482" s="5" t="s">
        <v>1504</v>
      </c>
      <c r="E482" s="281" t="s">
        <v>5726</v>
      </c>
      <c r="F482" s="226" t="s">
        <v>261</v>
      </c>
      <c r="G482" s="283"/>
      <c r="H482" s="226" t="s">
        <v>2735</v>
      </c>
      <c r="I482" s="226" t="s">
        <v>263</v>
      </c>
      <c r="J482" s="85" t="s">
        <v>1128</v>
      </c>
      <c r="K482" s="86" t="s">
        <v>1128</v>
      </c>
      <c r="L482" s="86" t="str">
        <f t="shared" si="13"/>
        <v>x.x</v>
      </c>
      <c r="M482" s="186" t="s">
        <v>32</v>
      </c>
      <c r="N482" s="91"/>
      <c r="O482" s="186" t="s">
        <v>66</v>
      </c>
      <c r="P482" s="91"/>
      <c r="Q482" s="186"/>
      <c r="R482" s="91"/>
      <c r="S482" s="186"/>
      <c r="T482" s="91"/>
      <c r="U482" s="186" t="s">
        <v>1531</v>
      </c>
      <c r="V482" s="91"/>
      <c r="W482" s="17" t="s">
        <v>115</v>
      </c>
    </row>
    <row r="483" spans="1:23" ht="80" x14ac:dyDescent="0.2">
      <c r="A483" s="20" t="s">
        <v>5845</v>
      </c>
      <c r="B483" s="15" t="s">
        <v>2668</v>
      </c>
      <c r="C483" s="5" t="s">
        <v>28</v>
      </c>
      <c r="D483" s="5" t="s">
        <v>1504</v>
      </c>
      <c r="E483" s="281" t="s">
        <v>5726</v>
      </c>
      <c r="F483" s="283" t="s">
        <v>261</v>
      </c>
      <c r="G483" s="283" t="s">
        <v>265</v>
      </c>
      <c r="H483" s="283" t="s">
        <v>2737</v>
      </c>
      <c r="I483" s="283" t="s">
        <v>267</v>
      </c>
      <c r="J483" s="85" t="s">
        <v>238</v>
      </c>
      <c r="K483" s="86" t="s">
        <v>265</v>
      </c>
      <c r="L483" s="86" t="str">
        <f t="shared" si="13"/>
        <v>MESSAGE - (PRINCIPAL) TRADER.Street and number</v>
      </c>
      <c r="M483" s="186"/>
      <c r="N483" s="91"/>
      <c r="O483" s="186" t="s">
        <v>33</v>
      </c>
      <c r="P483" s="91" t="s">
        <v>66</v>
      </c>
      <c r="Q483" s="186" t="s">
        <v>258</v>
      </c>
      <c r="R483" s="91" t="s">
        <v>68</v>
      </c>
      <c r="S483" s="186"/>
      <c r="T483" s="91"/>
      <c r="U483" s="186" t="s">
        <v>259</v>
      </c>
      <c r="V483" s="91" t="s">
        <v>2224</v>
      </c>
      <c r="W483" s="17" t="s">
        <v>46</v>
      </c>
    </row>
    <row r="484" spans="1:23" ht="64" x14ac:dyDescent="0.2">
      <c r="A484" s="20" t="s">
        <v>5845</v>
      </c>
      <c r="B484" s="15" t="s">
        <v>2668</v>
      </c>
      <c r="C484" s="5" t="s">
        <v>28</v>
      </c>
      <c r="D484" s="5" t="s">
        <v>1504</v>
      </c>
      <c r="E484" s="281" t="s">
        <v>5726</v>
      </c>
      <c r="F484" s="283" t="s">
        <v>261</v>
      </c>
      <c r="G484" s="283" t="s">
        <v>269</v>
      </c>
      <c r="H484" s="283" t="s">
        <v>2738</v>
      </c>
      <c r="I484" s="283" t="s">
        <v>271</v>
      </c>
      <c r="J484" s="85" t="s">
        <v>238</v>
      </c>
      <c r="K484" s="86" t="s">
        <v>862</v>
      </c>
      <c r="L484" s="86" t="str">
        <f t="shared" si="13"/>
        <v>MESSAGE - (PRINCIPAL) TRADER.Postal code</v>
      </c>
      <c r="M484" s="186"/>
      <c r="N484" s="91"/>
      <c r="O484" s="186" t="s">
        <v>66</v>
      </c>
      <c r="P484" s="91" t="s">
        <v>66</v>
      </c>
      <c r="Q484" s="186" t="s">
        <v>244</v>
      </c>
      <c r="R484" s="91" t="s">
        <v>54</v>
      </c>
      <c r="S484" s="186"/>
      <c r="T484" s="91"/>
      <c r="U484" s="186" t="s">
        <v>273</v>
      </c>
      <c r="V484" s="91" t="s">
        <v>2224</v>
      </c>
      <c r="W484" s="17" t="s">
        <v>157</v>
      </c>
    </row>
    <row r="485" spans="1:23" ht="64" x14ac:dyDescent="0.2">
      <c r="A485" s="20" t="s">
        <v>5845</v>
      </c>
      <c r="B485" s="15" t="s">
        <v>2668</v>
      </c>
      <c r="C485" s="5" t="s">
        <v>28</v>
      </c>
      <c r="D485" s="5" t="s">
        <v>1504</v>
      </c>
      <c r="E485" s="281" t="s">
        <v>5726</v>
      </c>
      <c r="F485" s="283" t="s">
        <v>261</v>
      </c>
      <c r="G485" s="283" t="s">
        <v>276</v>
      </c>
      <c r="H485" s="283" t="s">
        <v>2740</v>
      </c>
      <c r="I485" s="283" t="s">
        <v>278</v>
      </c>
      <c r="J485" s="85" t="s">
        <v>238</v>
      </c>
      <c r="K485" s="86" t="s">
        <v>276</v>
      </c>
      <c r="L485" s="86" t="str">
        <f t="shared" si="13"/>
        <v>MESSAGE - (PRINCIPAL) TRADER.City</v>
      </c>
      <c r="M485" s="186"/>
      <c r="N485" s="91"/>
      <c r="O485" s="186" t="s">
        <v>33</v>
      </c>
      <c r="P485" s="91" t="s">
        <v>66</v>
      </c>
      <c r="Q485" s="186" t="s">
        <v>68</v>
      </c>
      <c r="R485" s="91" t="s">
        <v>68</v>
      </c>
      <c r="S485" s="186"/>
      <c r="T485" s="91"/>
      <c r="U485" s="186"/>
      <c r="V485" s="91" t="s">
        <v>2224</v>
      </c>
      <c r="W485" s="17" t="s">
        <v>36</v>
      </c>
    </row>
    <row r="486" spans="1:23" ht="64" x14ac:dyDescent="0.2">
      <c r="A486" s="20" t="s">
        <v>5845</v>
      </c>
      <c r="B486" s="15" t="s">
        <v>2668</v>
      </c>
      <c r="C486" s="5" t="s">
        <v>28</v>
      </c>
      <c r="D486" s="5" t="s">
        <v>1504</v>
      </c>
      <c r="E486" s="281" t="s">
        <v>5726</v>
      </c>
      <c r="F486" s="283" t="s">
        <v>261</v>
      </c>
      <c r="G486" s="283" t="s">
        <v>279</v>
      </c>
      <c r="H486" s="283" t="s">
        <v>2741</v>
      </c>
      <c r="I486" s="283" t="s">
        <v>281</v>
      </c>
      <c r="J486" s="85" t="s">
        <v>238</v>
      </c>
      <c r="K486" s="86" t="s">
        <v>282</v>
      </c>
      <c r="L486" s="86" t="str">
        <f t="shared" si="13"/>
        <v>MESSAGE - (PRINCIPAL) TRADER.Country code</v>
      </c>
      <c r="M486" s="186"/>
      <c r="N486" s="91"/>
      <c r="O486" s="186" t="s">
        <v>33</v>
      </c>
      <c r="P486" s="91" t="s">
        <v>66</v>
      </c>
      <c r="Q486" s="186" t="s">
        <v>94</v>
      </c>
      <c r="R486" s="91" t="s">
        <v>94</v>
      </c>
      <c r="S486" s="186" t="s">
        <v>5856</v>
      </c>
      <c r="T486" s="91" t="s">
        <v>95</v>
      </c>
      <c r="U486" s="186"/>
      <c r="V486" s="91" t="s">
        <v>2224</v>
      </c>
      <c r="W486" s="17" t="s">
        <v>36</v>
      </c>
    </row>
    <row r="487" spans="1:23" ht="64" x14ac:dyDescent="0.2">
      <c r="A487" s="20" t="s">
        <v>5845</v>
      </c>
      <c r="B487" s="15" t="s">
        <v>2668</v>
      </c>
      <c r="C487" s="5" t="s">
        <v>28</v>
      </c>
      <c r="D487" s="5" t="s">
        <v>1504</v>
      </c>
      <c r="E487" s="281" t="s">
        <v>5726</v>
      </c>
      <c r="F487" s="226" t="s">
        <v>5930</v>
      </c>
      <c r="G487" s="283"/>
      <c r="H487" s="226" t="s">
        <v>6177</v>
      </c>
      <c r="I487" s="226" t="s">
        <v>5898</v>
      </c>
      <c r="J487" s="85" t="s">
        <v>1128</v>
      </c>
      <c r="K487" s="86" t="s">
        <v>1128</v>
      </c>
      <c r="L487" s="86" t="str">
        <f t="shared" si="13"/>
        <v>x.x</v>
      </c>
      <c r="M487" s="186" t="s">
        <v>32</v>
      </c>
      <c r="N487" s="91"/>
      <c r="O487" s="186" t="s">
        <v>103</v>
      </c>
      <c r="P487" s="91"/>
      <c r="Q487" s="186"/>
      <c r="R487" s="91"/>
      <c r="S487" s="186"/>
      <c r="T487" s="91"/>
      <c r="U487" s="186" t="s">
        <v>5932</v>
      </c>
      <c r="V487" s="91"/>
      <c r="W487" s="17" t="s">
        <v>115</v>
      </c>
    </row>
    <row r="488" spans="1:23" ht="64" x14ac:dyDescent="0.2">
      <c r="A488" s="20" t="s">
        <v>5845</v>
      </c>
      <c r="B488" s="15" t="s">
        <v>2668</v>
      </c>
      <c r="C488" s="5" t="s">
        <v>28</v>
      </c>
      <c r="D488" s="5" t="s">
        <v>1504</v>
      </c>
      <c r="E488" s="281" t="s">
        <v>5726</v>
      </c>
      <c r="F488" s="283" t="s">
        <v>5930</v>
      </c>
      <c r="G488" s="283" t="s">
        <v>255</v>
      </c>
      <c r="H488" s="283" t="s">
        <v>6178</v>
      </c>
      <c r="I488" s="283" t="s">
        <v>5901</v>
      </c>
      <c r="J488" s="85" t="s">
        <v>1128</v>
      </c>
      <c r="K488" s="86" t="s">
        <v>1128</v>
      </c>
      <c r="L488" s="86" t="str">
        <f t="shared" si="13"/>
        <v>x.x</v>
      </c>
      <c r="M488" s="186"/>
      <c r="N488" s="91"/>
      <c r="O488" s="186" t="s">
        <v>33</v>
      </c>
      <c r="P488" s="91"/>
      <c r="Q488" s="186" t="s">
        <v>258</v>
      </c>
      <c r="R488" s="91"/>
      <c r="S488" s="186"/>
      <c r="T488" s="91"/>
      <c r="U488" s="186"/>
      <c r="V488" s="91"/>
      <c r="W488" s="17" t="s">
        <v>115</v>
      </c>
    </row>
    <row r="489" spans="1:23" ht="96" x14ac:dyDescent="0.2">
      <c r="A489" s="20" t="s">
        <v>5845</v>
      </c>
      <c r="B489" s="15" t="s">
        <v>2668</v>
      </c>
      <c r="C489" s="5" t="s">
        <v>28</v>
      </c>
      <c r="D489" s="5" t="s">
        <v>1504</v>
      </c>
      <c r="E489" s="281" t="s">
        <v>5726</v>
      </c>
      <c r="F489" s="283" t="s">
        <v>5930</v>
      </c>
      <c r="G489" s="283" t="s">
        <v>5902</v>
      </c>
      <c r="H489" s="283" t="s">
        <v>6179</v>
      </c>
      <c r="I489" s="283" t="s">
        <v>5904</v>
      </c>
      <c r="J489" s="85" t="s">
        <v>1128</v>
      </c>
      <c r="K489" s="86" t="s">
        <v>1128</v>
      </c>
      <c r="L489" s="86" t="str">
        <f t="shared" si="13"/>
        <v>x.x</v>
      </c>
      <c r="M489" s="186"/>
      <c r="N489" s="91"/>
      <c r="O489" s="186" t="s">
        <v>33</v>
      </c>
      <c r="P489" s="91"/>
      <c r="Q489" s="186" t="s">
        <v>68</v>
      </c>
      <c r="R489" s="91"/>
      <c r="S489" s="186"/>
      <c r="T489" s="91"/>
      <c r="U489" s="186"/>
      <c r="V489" s="91"/>
      <c r="W489" s="17" t="s">
        <v>115</v>
      </c>
    </row>
    <row r="490" spans="1:23" ht="80" x14ac:dyDescent="0.2">
      <c r="A490" s="20" t="s">
        <v>5845</v>
      </c>
      <c r="B490" s="15" t="s">
        <v>2668</v>
      </c>
      <c r="C490" s="5" t="s">
        <v>28</v>
      </c>
      <c r="D490" s="5" t="s">
        <v>1504</v>
      </c>
      <c r="E490" s="281" t="s">
        <v>5726</v>
      </c>
      <c r="F490" s="283" t="s">
        <v>5930</v>
      </c>
      <c r="G490" s="283" t="s">
        <v>5905</v>
      </c>
      <c r="H490" s="283" t="s">
        <v>6180</v>
      </c>
      <c r="I490" s="283" t="s">
        <v>5907</v>
      </c>
      <c r="J490" s="85" t="s">
        <v>1128</v>
      </c>
      <c r="K490" s="86" t="s">
        <v>1128</v>
      </c>
      <c r="L490" s="86" t="str">
        <f t="shared" si="13"/>
        <v>x.x</v>
      </c>
      <c r="M490" s="186"/>
      <c r="N490" s="91"/>
      <c r="O490" s="186" t="s">
        <v>103</v>
      </c>
      <c r="P490" s="91"/>
      <c r="Q490" s="186" t="s">
        <v>5908</v>
      </c>
      <c r="R490" s="91"/>
      <c r="S490" s="186"/>
      <c r="T490" s="91"/>
      <c r="U490" s="186" t="s">
        <v>81</v>
      </c>
      <c r="V490" s="91"/>
      <c r="W490" s="17" t="s">
        <v>115</v>
      </c>
    </row>
    <row r="491" spans="1:23" ht="48" x14ac:dyDescent="0.2">
      <c r="A491" s="20" t="s">
        <v>5845</v>
      </c>
      <c r="B491" s="15" t="s">
        <v>2668</v>
      </c>
      <c r="C491" s="5" t="s">
        <v>28</v>
      </c>
      <c r="D491" s="5" t="s">
        <v>1504</v>
      </c>
      <c r="E491" s="281" t="s">
        <v>5708</v>
      </c>
      <c r="F491" s="226" t="s">
        <v>2233</v>
      </c>
      <c r="G491" s="283"/>
      <c r="H491" s="226" t="s">
        <v>2742</v>
      </c>
      <c r="I491" s="226" t="s">
        <v>2233</v>
      </c>
      <c r="J491" s="85" t="s">
        <v>2235</v>
      </c>
      <c r="K491" s="86"/>
      <c r="L491" s="86" t="str">
        <f t="shared" si="13"/>
        <v>MESSAGE - REPRESENTATIVE</v>
      </c>
      <c r="M491" s="186" t="s">
        <v>32</v>
      </c>
      <c r="N491" s="91"/>
      <c r="O491" s="186" t="s">
        <v>103</v>
      </c>
      <c r="P491" s="91" t="s">
        <v>103</v>
      </c>
      <c r="Q491" s="186"/>
      <c r="R491" s="91"/>
      <c r="S491" s="186"/>
      <c r="T491" s="91"/>
      <c r="U491" s="186" t="s">
        <v>5979</v>
      </c>
      <c r="V491" s="91"/>
      <c r="W491" s="17" t="s">
        <v>36</v>
      </c>
    </row>
    <row r="492" spans="1:23" ht="48" x14ac:dyDescent="0.2">
      <c r="A492" s="20" t="s">
        <v>5845</v>
      </c>
      <c r="B492" s="15" t="s">
        <v>2668</v>
      </c>
      <c r="C492" s="5" t="s">
        <v>28</v>
      </c>
      <c r="D492" s="5" t="s">
        <v>1504</v>
      </c>
      <c r="E492" s="281" t="s">
        <v>5708</v>
      </c>
      <c r="F492" s="283" t="s">
        <v>2233</v>
      </c>
      <c r="G492" s="283" t="s">
        <v>240</v>
      </c>
      <c r="H492" s="283" t="s">
        <v>2744</v>
      </c>
      <c r="I492" s="283" t="s">
        <v>2240</v>
      </c>
      <c r="J492" s="85" t="s">
        <v>1128</v>
      </c>
      <c r="K492" s="86" t="s">
        <v>1128</v>
      </c>
      <c r="L492" s="86" t="str">
        <f t="shared" si="13"/>
        <v>x.x</v>
      </c>
      <c r="M492" s="186"/>
      <c r="N492" s="91"/>
      <c r="O492" s="186" t="s">
        <v>33</v>
      </c>
      <c r="P492" s="91"/>
      <c r="Q492" s="186" t="s">
        <v>244</v>
      </c>
      <c r="R492" s="91"/>
      <c r="S492" s="186"/>
      <c r="T492" s="91"/>
      <c r="U492" s="186" t="s">
        <v>5630</v>
      </c>
      <c r="V492" s="91"/>
      <c r="W492" s="17" t="s">
        <v>115</v>
      </c>
    </row>
    <row r="493" spans="1:23" ht="48" x14ac:dyDescent="0.2">
      <c r="A493" s="20" t="s">
        <v>5845</v>
      </c>
      <c r="B493" s="15" t="s">
        <v>2668</v>
      </c>
      <c r="C493" s="5" t="s">
        <v>28</v>
      </c>
      <c r="D493" s="5" t="s">
        <v>1504</v>
      </c>
      <c r="E493" s="281" t="s">
        <v>5708</v>
      </c>
      <c r="F493" s="283" t="s">
        <v>2233</v>
      </c>
      <c r="G493" s="283" t="s">
        <v>2243</v>
      </c>
      <c r="H493" s="283" t="s">
        <v>2746</v>
      </c>
      <c r="I493" s="283" t="s">
        <v>2245</v>
      </c>
      <c r="J493" s="85" t="s">
        <v>1128</v>
      </c>
      <c r="K493" s="86" t="s">
        <v>1128</v>
      </c>
      <c r="L493" s="86" t="str">
        <f t="shared" si="13"/>
        <v>x.x</v>
      </c>
      <c r="M493" s="186"/>
      <c r="N493" s="91"/>
      <c r="O493" s="186" t="s">
        <v>33</v>
      </c>
      <c r="P493" s="91"/>
      <c r="Q493" s="186" t="s">
        <v>104</v>
      </c>
      <c r="R493" s="91"/>
      <c r="S493" s="186" t="s">
        <v>2246</v>
      </c>
      <c r="T493" s="91"/>
      <c r="U493" s="186"/>
      <c r="V493" s="91"/>
      <c r="W493" s="17" t="s">
        <v>115</v>
      </c>
    </row>
    <row r="494" spans="1:23" ht="48" x14ac:dyDescent="0.2">
      <c r="A494" s="20" t="s">
        <v>5845</v>
      </c>
      <c r="B494" s="15" t="s">
        <v>2668</v>
      </c>
      <c r="C494" s="5" t="s">
        <v>28</v>
      </c>
      <c r="D494" s="5" t="s">
        <v>1504</v>
      </c>
      <c r="E494" s="281" t="s">
        <v>5726</v>
      </c>
      <c r="F494" s="226" t="s">
        <v>5930</v>
      </c>
      <c r="G494" s="283"/>
      <c r="H494" s="226" t="s">
        <v>6181</v>
      </c>
      <c r="I494" s="226" t="s">
        <v>5898</v>
      </c>
      <c r="J494" s="85" t="s">
        <v>1128</v>
      </c>
      <c r="K494" s="86" t="s">
        <v>1128</v>
      </c>
      <c r="L494" s="86" t="str">
        <f t="shared" si="13"/>
        <v>x.x</v>
      </c>
      <c r="M494" s="186" t="s">
        <v>32</v>
      </c>
      <c r="N494" s="91"/>
      <c r="O494" s="186" t="s">
        <v>103</v>
      </c>
      <c r="P494" s="91"/>
      <c r="Q494" s="186"/>
      <c r="R494" s="91"/>
      <c r="S494" s="186"/>
      <c r="T494" s="91"/>
      <c r="U494" s="186" t="s">
        <v>5932</v>
      </c>
      <c r="V494" s="91"/>
      <c r="W494" s="17" t="s">
        <v>115</v>
      </c>
    </row>
    <row r="495" spans="1:23" ht="48" x14ac:dyDescent="0.2">
      <c r="A495" s="20" t="s">
        <v>5845</v>
      </c>
      <c r="B495" s="15" t="s">
        <v>2668</v>
      </c>
      <c r="C495" s="5" t="s">
        <v>28</v>
      </c>
      <c r="D495" s="5" t="s">
        <v>1504</v>
      </c>
      <c r="E495" s="281" t="s">
        <v>5726</v>
      </c>
      <c r="F495" s="283" t="s">
        <v>5930</v>
      </c>
      <c r="G495" s="283" t="s">
        <v>255</v>
      </c>
      <c r="H495" s="283" t="s">
        <v>6182</v>
      </c>
      <c r="I495" s="283" t="s">
        <v>5901</v>
      </c>
      <c r="J495" s="85" t="s">
        <v>1128</v>
      </c>
      <c r="K495" s="86" t="s">
        <v>1128</v>
      </c>
      <c r="L495" s="86" t="str">
        <f t="shared" si="13"/>
        <v>x.x</v>
      </c>
      <c r="M495" s="186"/>
      <c r="N495" s="91"/>
      <c r="O495" s="186" t="s">
        <v>33</v>
      </c>
      <c r="P495" s="91"/>
      <c r="Q495" s="186" t="s">
        <v>258</v>
      </c>
      <c r="R495" s="91"/>
      <c r="S495" s="186"/>
      <c r="T495" s="91"/>
      <c r="U495" s="186"/>
      <c r="V495" s="91"/>
      <c r="W495" s="17" t="s">
        <v>115</v>
      </c>
    </row>
    <row r="496" spans="1:23" ht="64" x14ac:dyDescent="0.2">
      <c r="A496" s="20" t="s">
        <v>5845</v>
      </c>
      <c r="B496" s="15" t="s">
        <v>2668</v>
      </c>
      <c r="C496" s="5" t="s">
        <v>28</v>
      </c>
      <c r="D496" s="5" t="s">
        <v>1504</v>
      </c>
      <c r="E496" s="281" t="s">
        <v>5726</v>
      </c>
      <c r="F496" s="283" t="s">
        <v>5930</v>
      </c>
      <c r="G496" s="283" t="s">
        <v>5902</v>
      </c>
      <c r="H496" s="283" t="s">
        <v>6183</v>
      </c>
      <c r="I496" s="283" t="s">
        <v>5904</v>
      </c>
      <c r="J496" s="85" t="s">
        <v>1128</v>
      </c>
      <c r="K496" s="86" t="s">
        <v>1128</v>
      </c>
      <c r="L496" s="86" t="str">
        <f t="shared" si="13"/>
        <v>x.x</v>
      </c>
      <c r="M496" s="186"/>
      <c r="N496" s="91"/>
      <c r="O496" s="186" t="s">
        <v>33</v>
      </c>
      <c r="P496" s="91"/>
      <c r="Q496" s="186" t="s">
        <v>68</v>
      </c>
      <c r="R496" s="91"/>
      <c r="S496" s="186"/>
      <c r="T496" s="91"/>
      <c r="U496" s="186"/>
      <c r="V496" s="91"/>
      <c r="W496" s="17" t="s">
        <v>115</v>
      </c>
    </row>
    <row r="497" spans="1:23" ht="64" x14ac:dyDescent="0.2">
      <c r="A497" s="20" t="s">
        <v>5845</v>
      </c>
      <c r="B497" s="15" t="s">
        <v>2668</v>
      </c>
      <c r="C497" s="5" t="s">
        <v>28</v>
      </c>
      <c r="D497" s="5" t="s">
        <v>1504</v>
      </c>
      <c r="E497" s="281" t="s">
        <v>5726</v>
      </c>
      <c r="F497" s="283" t="s">
        <v>5930</v>
      </c>
      <c r="G497" s="283" t="s">
        <v>5905</v>
      </c>
      <c r="H497" s="283" t="s">
        <v>6184</v>
      </c>
      <c r="I497" s="283" t="s">
        <v>5907</v>
      </c>
      <c r="J497" s="85" t="s">
        <v>1128</v>
      </c>
      <c r="K497" s="86" t="s">
        <v>1128</v>
      </c>
      <c r="L497" s="86" t="str">
        <f t="shared" si="13"/>
        <v>x.x</v>
      </c>
      <c r="M497" s="186"/>
      <c r="N497" s="91"/>
      <c r="O497" s="186" t="s">
        <v>103</v>
      </c>
      <c r="P497" s="91"/>
      <c r="Q497" s="186" t="s">
        <v>5908</v>
      </c>
      <c r="R497" s="91"/>
      <c r="S497" s="186"/>
      <c r="T497" s="91"/>
      <c r="U497" s="186" t="s">
        <v>81</v>
      </c>
      <c r="V497" s="91"/>
      <c r="W497" s="17" t="s">
        <v>115</v>
      </c>
    </row>
    <row r="498" spans="1:23" ht="32" x14ac:dyDescent="0.2">
      <c r="A498" s="20" t="s">
        <v>5845</v>
      </c>
      <c r="B498" s="15" t="s">
        <v>2668</v>
      </c>
      <c r="C498" s="5" t="s">
        <v>28</v>
      </c>
      <c r="D498" s="5" t="s">
        <v>1504</v>
      </c>
      <c r="E498" s="281" t="s">
        <v>5708</v>
      </c>
      <c r="F498" s="226" t="s">
        <v>2254</v>
      </c>
      <c r="G498" s="283"/>
      <c r="H498" s="226" t="s">
        <v>2753</v>
      </c>
      <c r="I498" s="226" t="s">
        <v>2254</v>
      </c>
      <c r="J498" s="85" t="s">
        <v>2256</v>
      </c>
      <c r="K498" s="86"/>
      <c r="L498" s="86" t="str">
        <f t="shared" si="13"/>
        <v>MESSAGE - GUARANTEE</v>
      </c>
      <c r="M498" s="186" t="s">
        <v>201</v>
      </c>
      <c r="N498" s="91" t="s">
        <v>201</v>
      </c>
      <c r="O498" s="186" t="s">
        <v>33</v>
      </c>
      <c r="P498" s="91" t="s">
        <v>33</v>
      </c>
      <c r="Q498" s="186"/>
      <c r="R498" s="91"/>
      <c r="S498" s="186"/>
      <c r="T498" s="91"/>
      <c r="U498" s="186"/>
      <c r="V498" s="91"/>
      <c r="W498" s="17" t="s">
        <v>36</v>
      </c>
    </row>
    <row r="499" spans="1:23" ht="48" x14ac:dyDescent="0.2">
      <c r="A499" s="20" t="s">
        <v>5845</v>
      </c>
      <c r="B499" s="15" t="s">
        <v>2668</v>
      </c>
      <c r="C499" s="5" t="s">
        <v>28</v>
      </c>
      <c r="D499" s="5" t="s">
        <v>1504</v>
      </c>
      <c r="E499" s="281" t="s">
        <v>5708</v>
      </c>
      <c r="F499" s="283" t="s">
        <v>2254</v>
      </c>
      <c r="G499" s="283" t="s">
        <v>206</v>
      </c>
      <c r="H499" s="283" t="s">
        <v>2754</v>
      </c>
      <c r="I499" s="283" t="s">
        <v>2259</v>
      </c>
      <c r="J499" s="85" t="s">
        <v>1128</v>
      </c>
      <c r="K499" s="86" t="s">
        <v>1128</v>
      </c>
      <c r="L499" s="86" t="str">
        <f t="shared" si="13"/>
        <v>x.x</v>
      </c>
      <c r="M499" s="186"/>
      <c r="N499" s="91"/>
      <c r="O499" s="186" t="s">
        <v>33</v>
      </c>
      <c r="P499" s="91"/>
      <c r="Q499" s="186" t="s">
        <v>146</v>
      </c>
      <c r="R499" s="91"/>
      <c r="S499" s="186"/>
      <c r="T499" s="91"/>
      <c r="U499" s="186" t="s">
        <v>209</v>
      </c>
      <c r="V499" s="91"/>
      <c r="W499" s="17" t="s">
        <v>115</v>
      </c>
    </row>
    <row r="500" spans="1:23" ht="48" x14ac:dyDescent="0.2">
      <c r="A500" s="20" t="s">
        <v>5845</v>
      </c>
      <c r="B500" s="15" t="s">
        <v>2668</v>
      </c>
      <c r="C500" s="5" t="s">
        <v>28</v>
      </c>
      <c r="D500" s="5" t="s">
        <v>1504</v>
      </c>
      <c r="E500" s="281" t="s">
        <v>5708</v>
      </c>
      <c r="F500" s="283" t="s">
        <v>2254</v>
      </c>
      <c r="G500" s="283" t="s">
        <v>2261</v>
      </c>
      <c r="H500" s="283" t="s">
        <v>2756</v>
      </c>
      <c r="I500" s="283" t="s">
        <v>2263</v>
      </c>
      <c r="J500" s="85" t="s">
        <v>2256</v>
      </c>
      <c r="K500" s="86" t="s">
        <v>2261</v>
      </c>
      <c r="L500" s="86" t="str">
        <f t="shared" si="13"/>
        <v>MESSAGE - GUARANTEE.Guarantee type</v>
      </c>
      <c r="M500" s="186"/>
      <c r="N500" s="91"/>
      <c r="O500" s="186" t="s">
        <v>33</v>
      </c>
      <c r="P500" s="91" t="s">
        <v>66</v>
      </c>
      <c r="Q500" s="186" t="s">
        <v>311</v>
      </c>
      <c r="R500" s="91" t="s">
        <v>311</v>
      </c>
      <c r="S500" s="186" t="s">
        <v>5984</v>
      </c>
      <c r="T500" s="91" t="s">
        <v>2264</v>
      </c>
      <c r="U500" s="186" t="s">
        <v>5985</v>
      </c>
      <c r="V500" s="91" t="s">
        <v>2266</v>
      </c>
      <c r="W500" s="17" t="s">
        <v>36</v>
      </c>
    </row>
    <row r="501" spans="1:23" ht="96" x14ac:dyDescent="0.2">
      <c r="A501" s="20" t="s">
        <v>5845</v>
      </c>
      <c r="B501" s="15" t="s">
        <v>2668</v>
      </c>
      <c r="C501" s="5" t="s">
        <v>28</v>
      </c>
      <c r="D501" s="5" t="s">
        <v>1504</v>
      </c>
      <c r="E501" s="281" t="s">
        <v>5708</v>
      </c>
      <c r="F501" s="283" t="s">
        <v>2254</v>
      </c>
      <c r="G501" s="283" t="s">
        <v>2283</v>
      </c>
      <c r="H501" s="283" t="s">
        <v>6185</v>
      </c>
      <c r="I501" s="283" t="s">
        <v>5987</v>
      </c>
      <c r="J501" s="85" t="s">
        <v>2270</v>
      </c>
      <c r="K501" s="86" t="s">
        <v>2283</v>
      </c>
      <c r="L501" s="86" t="str">
        <f t="shared" si="13"/>
        <v>MESSAGE - GUARANTEE - GUARANTEE REFERENCE.Other guarantee reference</v>
      </c>
      <c r="M501" s="186"/>
      <c r="N501" s="91"/>
      <c r="O501" s="186" t="s">
        <v>66</v>
      </c>
      <c r="P501" s="91" t="s">
        <v>66</v>
      </c>
      <c r="Q501" s="186" t="s">
        <v>68</v>
      </c>
      <c r="R501" s="91" t="s">
        <v>68</v>
      </c>
      <c r="S501" s="186"/>
      <c r="T501" s="91"/>
      <c r="U501" s="186" t="s">
        <v>2286</v>
      </c>
      <c r="V501" s="91" t="s">
        <v>2287</v>
      </c>
      <c r="W501" s="17" t="s">
        <v>36</v>
      </c>
    </row>
    <row r="502" spans="1:23" ht="64" x14ac:dyDescent="0.2">
      <c r="A502" s="20" t="s">
        <v>5845</v>
      </c>
      <c r="B502" s="15" t="s">
        <v>2668</v>
      </c>
      <c r="C502" s="5" t="s">
        <v>28</v>
      </c>
      <c r="D502" s="5" t="s">
        <v>1504</v>
      </c>
      <c r="E502" s="281" t="s">
        <v>5726</v>
      </c>
      <c r="F502" s="226" t="s">
        <v>3337</v>
      </c>
      <c r="G502" s="283"/>
      <c r="H502" s="226" t="s">
        <v>2759</v>
      </c>
      <c r="I502" s="226" t="s">
        <v>2269</v>
      </c>
      <c r="J502" s="85" t="s">
        <v>2270</v>
      </c>
      <c r="K502" s="86"/>
      <c r="L502" s="86" t="str">
        <f t="shared" si="13"/>
        <v>MESSAGE - GUARANTEE - GUARANTEE REFERENCE</v>
      </c>
      <c r="M502" s="186" t="s">
        <v>444</v>
      </c>
      <c r="N502" s="91" t="s">
        <v>444</v>
      </c>
      <c r="O502" s="186" t="s">
        <v>66</v>
      </c>
      <c r="P502" s="91" t="s">
        <v>66</v>
      </c>
      <c r="Q502" s="186"/>
      <c r="R502" s="91"/>
      <c r="S502" s="186"/>
      <c r="T502" s="91"/>
      <c r="U502" s="186" t="s">
        <v>2271</v>
      </c>
      <c r="V502" s="91" t="s">
        <v>2272</v>
      </c>
      <c r="W502" s="17" t="s">
        <v>36</v>
      </c>
    </row>
    <row r="503" spans="1:23" ht="64" x14ac:dyDescent="0.2">
      <c r="A503" s="20" t="s">
        <v>5845</v>
      </c>
      <c r="B503" s="15" t="s">
        <v>2668</v>
      </c>
      <c r="C503" s="5" t="s">
        <v>28</v>
      </c>
      <c r="D503" s="5" t="s">
        <v>1504</v>
      </c>
      <c r="E503" s="281" t="s">
        <v>5726</v>
      </c>
      <c r="F503" s="283" t="s">
        <v>3337</v>
      </c>
      <c r="G503" s="283" t="s">
        <v>206</v>
      </c>
      <c r="H503" s="283" t="s">
        <v>2762</v>
      </c>
      <c r="I503" s="283" t="s">
        <v>2275</v>
      </c>
      <c r="J503" s="85" t="s">
        <v>1128</v>
      </c>
      <c r="K503" s="86" t="s">
        <v>1128</v>
      </c>
      <c r="L503" s="86" t="str">
        <f t="shared" si="13"/>
        <v>x.x</v>
      </c>
      <c r="M503" s="186"/>
      <c r="N503" s="91"/>
      <c r="O503" s="186" t="s">
        <v>33</v>
      </c>
      <c r="P503" s="91"/>
      <c r="Q503" s="186" t="s">
        <v>146</v>
      </c>
      <c r="R503" s="91"/>
      <c r="S503" s="186"/>
      <c r="T503" s="91"/>
      <c r="U503" s="186" t="s">
        <v>209</v>
      </c>
      <c r="V503" s="91"/>
      <c r="W503" s="17" t="s">
        <v>115</v>
      </c>
    </row>
    <row r="504" spans="1:23" ht="96" x14ac:dyDescent="0.2">
      <c r="A504" s="20" t="s">
        <v>5845</v>
      </c>
      <c r="B504" s="15" t="s">
        <v>2668</v>
      </c>
      <c r="C504" s="5" t="s">
        <v>28</v>
      </c>
      <c r="D504" s="5" t="s">
        <v>1504</v>
      </c>
      <c r="E504" s="281" t="s">
        <v>5726</v>
      </c>
      <c r="F504" s="283" t="s">
        <v>3337</v>
      </c>
      <c r="G504" s="283" t="s">
        <v>2276</v>
      </c>
      <c r="H504" s="283" t="s">
        <v>2763</v>
      </c>
      <c r="I504" s="283" t="s">
        <v>2278</v>
      </c>
      <c r="J504" s="85" t="s">
        <v>2270</v>
      </c>
      <c r="K504" s="86" t="s">
        <v>2279</v>
      </c>
      <c r="L504" s="86" t="str">
        <f t="shared" si="13"/>
        <v>MESSAGE - GUARANTEE - GUARANTEE REFERENCE.Guarantee reference number (GRN)</v>
      </c>
      <c r="M504" s="186"/>
      <c r="N504" s="91"/>
      <c r="O504" s="186" t="s">
        <v>66</v>
      </c>
      <c r="P504" s="91" t="s">
        <v>66</v>
      </c>
      <c r="Q504" s="186" t="s">
        <v>2280</v>
      </c>
      <c r="R504" s="91" t="s">
        <v>2280</v>
      </c>
      <c r="S504" s="186"/>
      <c r="T504" s="91"/>
      <c r="U504" s="186" t="s">
        <v>5988</v>
      </c>
      <c r="V504" s="91" t="s">
        <v>2282</v>
      </c>
      <c r="W504" s="17" t="s">
        <v>36</v>
      </c>
    </row>
    <row r="505" spans="1:23" ht="80" x14ac:dyDescent="0.2">
      <c r="A505" s="20" t="s">
        <v>5845</v>
      </c>
      <c r="B505" s="15" t="s">
        <v>2668</v>
      </c>
      <c r="C505" s="5" t="s">
        <v>28</v>
      </c>
      <c r="D505" s="5" t="s">
        <v>1504</v>
      </c>
      <c r="E505" s="281" t="s">
        <v>5726</v>
      </c>
      <c r="F505" s="283" t="s">
        <v>3337</v>
      </c>
      <c r="G505" s="283" t="s">
        <v>2299</v>
      </c>
      <c r="H505" s="283" t="s">
        <v>2770</v>
      </c>
      <c r="I505" s="283" t="s">
        <v>2301</v>
      </c>
      <c r="J505" s="85" t="s">
        <v>2270</v>
      </c>
      <c r="K505" s="86" t="s">
        <v>2299</v>
      </c>
      <c r="L505" s="86" t="str">
        <f t="shared" si="13"/>
        <v>MESSAGE - GUARANTEE - GUARANTEE REFERENCE.Access code</v>
      </c>
      <c r="M505" s="186"/>
      <c r="N505" s="91"/>
      <c r="O505" s="186" t="s">
        <v>66</v>
      </c>
      <c r="P505" s="91" t="s">
        <v>66</v>
      </c>
      <c r="Q505" s="186" t="s">
        <v>680</v>
      </c>
      <c r="R505" s="91" t="s">
        <v>660</v>
      </c>
      <c r="S505" s="186"/>
      <c r="T505" s="91"/>
      <c r="U505" s="186" t="s">
        <v>2302</v>
      </c>
      <c r="V505" s="91" t="s">
        <v>2303</v>
      </c>
      <c r="W505" s="17" t="s">
        <v>46</v>
      </c>
    </row>
    <row r="506" spans="1:23" ht="64" x14ac:dyDescent="0.2">
      <c r="A506" s="20" t="s">
        <v>5845</v>
      </c>
      <c r="B506" s="15" t="s">
        <v>2668</v>
      </c>
      <c r="C506" s="5" t="s">
        <v>28</v>
      </c>
      <c r="D506" s="5" t="s">
        <v>1504</v>
      </c>
      <c r="E506" s="281" t="s">
        <v>5726</v>
      </c>
      <c r="F506" s="283" t="s">
        <v>3337</v>
      </c>
      <c r="G506" s="283" t="s">
        <v>2288</v>
      </c>
      <c r="H506" s="283" t="s">
        <v>2767</v>
      </c>
      <c r="I506" s="283" t="s">
        <v>2290</v>
      </c>
      <c r="J506" s="85" t="s">
        <v>1128</v>
      </c>
      <c r="K506" s="86" t="s">
        <v>1128</v>
      </c>
      <c r="L506" s="86" t="str">
        <f t="shared" si="13"/>
        <v>x.x</v>
      </c>
      <c r="M506" s="186"/>
      <c r="N506" s="91"/>
      <c r="O506" s="186" t="s">
        <v>103</v>
      </c>
      <c r="P506" s="91"/>
      <c r="Q506" s="186" t="s">
        <v>2291</v>
      </c>
      <c r="R506" s="91"/>
      <c r="S506" s="186"/>
      <c r="T506" s="91"/>
      <c r="U506" s="186" t="s">
        <v>5989</v>
      </c>
      <c r="V506" s="91"/>
      <c r="W506" s="17" t="s">
        <v>115</v>
      </c>
    </row>
    <row r="507" spans="1:23" ht="64" x14ac:dyDescent="0.2">
      <c r="A507" s="20" t="s">
        <v>5845</v>
      </c>
      <c r="B507" s="15" t="s">
        <v>2668</v>
      </c>
      <c r="C507" s="5" t="s">
        <v>28</v>
      </c>
      <c r="D507" s="5" t="s">
        <v>1504</v>
      </c>
      <c r="E507" s="281" t="s">
        <v>5726</v>
      </c>
      <c r="F507" s="283" t="s">
        <v>3337</v>
      </c>
      <c r="G507" s="283" t="s">
        <v>2293</v>
      </c>
      <c r="H507" s="283" t="s">
        <v>2769</v>
      </c>
      <c r="I507" s="283" t="s">
        <v>2295</v>
      </c>
      <c r="J507" s="85" t="s">
        <v>1128</v>
      </c>
      <c r="K507" s="86" t="s">
        <v>1128</v>
      </c>
      <c r="L507" s="86" t="str">
        <f t="shared" si="13"/>
        <v>x.x</v>
      </c>
      <c r="M507" s="186"/>
      <c r="N507" s="91"/>
      <c r="O507" s="186" t="s">
        <v>103</v>
      </c>
      <c r="P507" s="91"/>
      <c r="Q507" s="186" t="s">
        <v>2296</v>
      </c>
      <c r="R507" s="91"/>
      <c r="S507" s="186" t="s">
        <v>2297</v>
      </c>
      <c r="T507" s="91"/>
      <c r="U507" s="186" t="s">
        <v>5990</v>
      </c>
      <c r="V507" s="91"/>
      <c r="W507" s="17" t="s">
        <v>115</v>
      </c>
    </row>
    <row r="508" spans="1:23" ht="48" x14ac:dyDescent="0.2">
      <c r="A508" s="20" t="s">
        <v>5845</v>
      </c>
      <c r="B508" s="15" t="s">
        <v>2668</v>
      </c>
      <c r="C508" s="5" t="s">
        <v>28</v>
      </c>
      <c r="D508" s="5" t="s">
        <v>1504</v>
      </c>
      <c r="E508" s="281" t="s">
        <v>5708</v>
      </c>
      <c r="F508" s="226" t="s">
        <v>350</v>
      </c>
      <c r="G508" s="283"/>
      <c r="H508" s="226" t="s">
        <v>2779</v>
      </c>
      <c r="I508" s="226" t="s">
        <v>350</v>
      </c>
      <c r="J508" s="85" t="s">
        <v>1128</v>
      </c>
      <c r="K508" s="86" t="s">
        <v>1128</v>
      </c>
      <c r="L508" s="86" t="str">
        <f t="shared" si="13"/>
        <v>x.x</v>
      </c>
      <c r="M508" s="186" t="s">
        <v>32</v>
      </c>
      <c r="N508" s="91"/>
      <c r="O508" s="186" t="s">
        <v>33</v>
      </c>
      <c r="P508" s="91"/>
      <c r="Q508" s="186"/>
      <c r="R508" s="91"/>
      <c r="S508" s="186"/>
      <c r="T508" s="91"/>
      <c r="U508" s="186"/>
      <c r="V508" s="91"/>
      <c r="W508" s="17" t="s">
        <v>115</v>
      </c>
    </row>
    <row r="509" spans="1:23" ht="80" x14ac:dyDescent="0.2">
      <c r="A509" s="20" t="s">
        <v>5845</v>
      </c>
      <c r="B509" s="15" t="s">
        <v>2668</v>
      </c>
      <c r="C509" s="5" t="s">
        <v>28</v>
      </c>
      <c r="D509" s="5" t="s">
        <v>1504</v>
      </c>
      <c r="E509" s="281" t="s">
        <v>5708</v>
      </c>
      <c r="F509" s="283" t="s">
        <v>350</v>
      </c>
      <c r="G509" s="283" t="s">
        <v>90</v>
      </c>
      <c r="H509" s="283" t="s">
        <v>6186</v>
      </c>
      <c r="I509" s="283" t="s">
        <v>5733</v>
      </c>
      <c r="J509" s="85" t="s">
        <v>31</v>
      </c>
      <c r="K509" s="86" t="s">
        <v>93</v>
      </c>
      <c r="L509" s="86" t="str">
        <f t="shared" si="13"/>
        <v>MESSAGE - HEADER.Country of dispatch/export code</v>
      </c>
      <c r="M509" s="186"/>
      <c r="N509" s="91"/>
      <c r="O509" s="186" t="s">
        <v>66</v>
      </c>
      <c r="P509" s="91" t="s">
        <v>66</v>
      </c>
      <c r="Q509" s="186" t="s">
        <v>94</v>
      </c>
      <c r="R509" s="91" t="s">
        <v>94</v>
      </c>
      <c r="S509" s="186" t="s">
        <v>95</v>
      </c>
      <c r="T509" s="91" t="s">
        <v>95</v>
      </c>
      <c r="U509" s="186" t="s">
        <v>5734</v>
      </c>
      <c r="V509" s="91" t="s">
        <v>97</v>
      </c>
      <c r="W509" s="17" t="s">
        <v>36</v>
      </c>
    </row>
    <row r="510" spans="1:23" ht="80" x14ac:dyDescent="0.2">
      <c r="A510" s="20" t="s">
        <v>5845</v>
      </c>
      <c r="B510" s="15" t="s">
        <v>2668</v>
      </c>
      <c r="C510" s="5" t="s">
        <v>28</v>
      </c>
      <c r="D510" s="5" t="s">
        <v>1504</v>
      </c>
      <c r="E510" s="281" t="s">
        <v>5708</v>
      </c>
      <c r="F510" s="283" t="s">
        <v>350</v>
      </c>
      <c r="G510" s="283" t="s">
        <v>363</v>
      </c>
      <c r="H510" s="283" t="s">
        <v>2784</v>
      </c>
      <c r="I510" s="283" t="s">
        <v>365</v>
      </c>
      <c r="J510" s="85" t="s">
        <v>2785</v>
      </c>
      <c r="K510" s="86" t="s">
        <v>366</v>
      </c>
      <c r="L510" s="86" t="str">
        <f t="shared" si="13"/>
        <v>MESSAGE - HEADER_x000D_
.Country of destination code</v>
      </c>
      <c r="M510" s="186"/>
      <c r="N510" s="91"/>
      <c r="O510" s="186" t="s">
        <v>66</v>
      </c>
      <c r="P510" s="91" t="s">
        <v>66</v>
      </c>
      <c r="Q510" s="186" t="s">
        <v>94</v>
      </c>
      <c r="R510" s="91" t="s">
        <v>94</v>
      </c>
      <c r="S510" s="186" t="s">
        <v>95</v>
      </c>
      <c r="T510" s="91" t="s">
        <v>95</v>
      </c>
      <c r="U510" s="186" t="s">
        <v>367</v>
      </c>
      <c r="V510" s="91" t="s">
        <v>847</v>
      </c>
      <c r="W510" s="17" t="s">
        <v>36</v>
      </c>
    </row>
    <row r="511" spans="1:23" ht="64" x14ac:dyDescent="0.2">
      <c r="A511" s="20" t="s">
        <v>5845</v>
      </c>
      <c r="B511" s="15" t="s">
        <v>2668</v>
      </c>
      <c r="C511" s="5" t="s">
        <v>28</v>
      </c>
      <c r="D511" s="5" t="s">
        <v>1504</v>
      </c>
      <c r="E511" s="281" t="s">
        <v>5708</v>
      </c>
      <c r="F511" s="283" t="s">
        <v>350</v>
      </c>
      <c r="G511" s="283" t="s">
        <v>354</v>
      </c>
      <c r="H511" s="283" t="s">
        <v>2780</v>
      </c>
      <c r="I511" s="283" t="s">
        <v>356</v>
      </c>
      <c r="J511" s="85" t="s">
        <v>31</v>
      </c>
      <c r="K511" s="86" t="s">
        <v>357</v>
      </c>
      <c r="L511" s="86" t="str">
        <f t="shared" si="13"/>
        <v>MESSAGE - HEADER.Containerised indicator</v>
      </c>
      <c r="M511" s="186"/>
      <c r="N511" s="91"/>
      <c r="O511" s="186" t="s">
        <v>66</v>
      </c>
      <c r="P511" s="91" t="s">
        <v>33</v>
      </c>
      <c r="Q511" s="186" t="s">
        <v>104</v>
      </c>
      <c r="R511" s="91" t="s">
        <v>104</v>
      </c>
      <c r="S511" s="186" t="s">
        <v>114</v>
      </c>
      <c r="T511" s="91" t="s">
        <v>114</v>
      </c>
      <c r="U511" s="186" t="s">
        <v>5992</v>
      </c>
      <c r="V511" s="91"/>
      <c r="W511" s="17" t="s">
        <v>36</v>
      </c>
    </row>
    <row r="512" spans="1:23" ht="48" x14ac:dyDescent="0.2">
      <c r="A512" s="20" t="s">
        <v>5845</v>
      </c>
      <c r="B512" s="15" t="s">
        <v>2668</v>
      </c>
      <c r="C512" s="5" t="s">
        <v>28</v>
      </c>
      <c r="D512" s="5" t="s">
        <v>1504</v>
      </c>
      <c r="E512" s="281" t="s">
        <v>5708</v>
      </c>
      <c r="F512" s="283" t="s">
        <v>350</v>
      </c>
      <c r="G512" s="283" t="s">
        <v>359</v>
      </c>
      <c r="H512" s="283" t="s">
        <v>2781</v>
      </c>
      <c r="I512" s="283" t="s">
        <v>361</v>
      </c>
      <c r="J512" s="85" t="s">
        <v>31</v>
      </c>
      <c r="K512" s="86" t="s">
        <v>2334</v>
      </c>
      <c r="L512" s="86" t="str">
        <f t="shared" si="13"/>
        <v>MESSAGE - HEADER.Inland transport mode</v>
      </c>
      <c r="M512" s="186"/>
      <c r="N512" s="91"/>
      <c r="O512" s="186" t="s">
        <v>1747</v>
      </c>
      <c r="P512" s="91" t="s">
        <v>103</v>
      </c>
      <c r="Q512" s="186" t="s">
        <v>104</v>
      </c>
      <c r="R512" s="91" t="s">
        <v>123</v>
      </c>
      <c r="S512" s="186" t="s">
        <v>5735</v>
      </c>
      <c r="T512" s="91" t="s">
        <v>124</v>
      </c>
      <c r="U512" s="186" t="s">
        <v>6187</v>
      </c>
      <c r="V512" s="91"/>
      <c r="W512" s="17" t="s">
        <v>36</v>
      </c>
    </row>
    <row r="513" spans="1:23" ht="80" x14ac:dyDescent="0.2">
      <c r="A513" s="20" t="s">
        <v>5845</v>
      </c>
      <c r="B513" s="15" t="s">
        <v>2668</v>
      </c>
      <c r="C513" s="5" t="s">
        <v>28</v>
      </c>
      <c r="D513" s="5" t="s">
        <v>1504</v>
      </c>
      <c r="E513" s="281" t="s">
        <v>5708</v>
      </c>
      <c r="F513" s="283" t="s">
        <v>350</v>
      </c>
      <c r="G513" s="283" t="s">
        <v>119</v>
      </c>
      <c r="H513" s="283" t="s">
        <v>6188</v>
      </c>
      <c r="I513" s="283" t="s">
        <v>5736</v>
      </c>
      <c r="J513" s="85" t="s">
        <v>31</v>
      </c>
      <c r="K513" s="86" t="s">
        <v>122</v>
      </c>
      <c r="L513" s="86" t="str">
        <f t="shared" si="13"/>
        <v>MESSAGE - HEADER.Transport mode at border</v>
      </c>
      <c r="M513" s="186"/>
      <c r="N513" s="91"/>
      <c r="O513" s="186" t="s">
        <v>66</v>
      </c>
      <c r="P513" s="91" t="s">
        <v>66</v>
      </c>
      <c r="Q513" s="186" t="s">
        <v>104</v>
      </c>
      <c r="R513" s="91" t="s">
        <v>123</v>
      </c>
      <c r="S513" s="186" t="s">
        <v>5735</v>
      </c>
      <c r="T513" s="91" t="s">
        <v>124</v>
      </c>
      <c r="U513" s="186" t="s">
        <v>5994</v>
      </c>
      <c r="V513" s="91" t="s">
        <v>126</v>
      </c>
      <c r="W513" s="61" t="s">
        <v>139</v>
      </c>
    </row>
    <row r="514" spans="1:23" ht="48" x14ac:dyDescent="0.2">
      <c r="A514" s="20" t="s">
        <v>5845</v>
      </c>
      <c r="B514" s="15" t="s">
        <v>2668</v>
      </c>
      <c r="C514" s="5" t="s">
        <v>28</v>
      </c>
      <c r="D514" s="5" t="s">
        <v>1504</v>
      </c>
      <c r="E514" s="281" t="s">
        <v>5708</v>
      </c>
      <c r="F514" s="283" t="s">
        <v>350</v>
      </c>
      <c r="G514" s="283" t="s">
        <v>730</v>
      </c>
      <c r="H514" s="283" t="s">
        <v>6189</v>
      </c>
      <c r="I514" s="283" t="s">
        <v>5737</v>
      </c>
      <c r="J514" s="85" t="s">
        <v>31</v>
      </c>
      <c r="K514" s="86" t="s">
        <v>162</v>
      </c>
      <c r="L514" s="86" t="str">
        <f t="shared" si="13"/>
        <v>MESSAGE - HEADER.Total gross mass</v>
      </c>
      <c r="M514" s="186"/>
      <c r="N514" s="91"/>
      <c r="O514" s="186" t="s">
        <v>33</v>
      </c>
      <c r="P514" s="91" t="s">
        <v>33</v>
      </c>
      <c r="Q514" s="186" t="s">
        <v>166</v>
      </c>
      <c r="R514" s="91" t="s">
        <v>167</v>
      </c>
      <c r="S514" s="186"/>
      <c r="T514" s="91"/>
      <c r="U514" s="186" t="s">
        <v>5996</v>
      </c>
      <c r="V514" s="91"/>
      <c r="W514" s="17" t="s">
        <v>46</v>
      </c>
    </row>
    <row r="515" spans="1:23" ht="64" x14ac:dyDescent="0.2">
      <c r="A515" s="20" t="s">
        <v>5845</v>
      </c>
      <c r="B515" s="15" t="s">
        <v>2668</v>
      </c>
      <c r="C515" s="5" t="s">
        <v>28</v>
      </c>
      <c r="D515" s="5" t="s">
        <v>1504</v>
      </c>
      <c r="E515" s="281" t="s">
        <v>5708</v>
      </c>
      <c r="F515" s="283" t="s">
        <v>350</v>
      </c>
      <c r="G515" s="283" t="s">
        <v>5738</v>
      </c>
      <c r="H515" s="283" t="s">
        <v>6190</v>
      </c>
      <c r="I515" s="283" t="s">
        <v>5739</v>
      </c>
      <c r="J515" s="85" t="s">
        <v>31</v>
      </c>
      <c r="K515" s="86" t="s">
        <v>713</v>
      </c>
      <c r="L515" s="86" t="str">
        <f t="shared" si="13"/>
        <v>MESSAGE - HEADER.Commercial Reference Number</v>
      </c>
      <c r="M515" s="186"/>
      <c r="N515" s="91"/>
      <c r="O515" s="186" t="s">
        <v>66</v>
      </c>
      <c r="P515" s="91" t="s">
        <v>66</v>
      </c>
      <c r="Q515" s="186" t="s">
        <v>68</v>
      </c>
      <c r="R515" s="91" t="s">
        <v>258</v>
      </c>
      <c r="S515" s="186"/>
      <c r="T515" s="91"/>
      <c r="U515" s="186" t="s">
        <v>5740</v>
      </c>
      <c r="V515" s="91" t="s">
        <v>714</v>
      </c>
      <c r="W515" s="17" t="s">
        <v>157</v>
      </c>
    </row>
    <row r="516" spans="1:23" ht="48" x14ac:dyDescent="0.2">
      <c r="A516" s="20" t="s">
        <v>5845</v>
      </c>
      <c r="B516" s="15" t="s">
        <v>2668</v>
      </c>
      <c r="C516" s="5" t="s">
        <v>28</v>
      </c>
      <c r="D516" s="5" t="s">
        <v>1504</v>
      </c>
      <c r="E516" s="281" t="s">
        <v>5726</v>
      </c>
      <c r="F516" s="226" t="s">
        <v>371</v>
      </c>
      <c r="G516" s="283"/>
      <c r="H516" s="226" t="s">
        <v>2787</v>
      </c>
      <c r="I516" s="226" t="s">
        <v>373</v>
      </c>
      <c r="J516" s="85" t="s">
        <v>2340</v>
      </c>
      <c r="K516" s="86"/>
      <c r="L516" s="86" t="str">
        <f t="shared" si="13"/>
        <v>MESSAGE - (CARRIER) TRADER</v>
      </c>
      <c r="M516" s="186" t="s">
        <v>32</v>
      </c>
      <c r="N516" s="91" t="s">
        <v>32</v>
      </c>
      <c r="O516" s="186" t="s">
        <v>103</v>
      </c>
      <c r="P516" s="91" t="s">
        <v>66</v>
      </c>
      <c r="Q516" s="186"/>
      <c r="R516" s="91"/>
      <c r="S516" s="186"/>
      <c r="T516" s="91"/>
      <c r="U516" s="186" t="s">
        <v>5998</v>
      </c>
      <c r="V516" s="91" t="s">
        <v>2341</v>
      </c>
      <c r="W516" s="17" t="s">
        <v>36</v>
      </c>
    </row>
    <row r="517" spans="1:23" ht="48" x14ac:dyDescent="0.2">
      <c r="A517" s="20" t="s">
        <v>5845</v>
      </c>
      <c r="B517" s="15" t="s">
        <v>2668</v>
      </c>
      <c r="C517" s="5" t="s">
        <v>28</v>
      </c>
      <c r="D517" s="5" t="s">
        <v>1504</v>
      </c>
      <c r="E517" s="281" t="s">
        <v>5726</v>
      </c>
      <c r="F517" s="283" t="s">
        <v>371</v>
      </c>
      <c r="G517" s="283" t="s">
        <v>240</v>
      </c>
      <c r="H517" s="283" t="s">
        <v>2789</v>
      </c>
      <c r="I517" s="283" t="s">
        <v>379</v>
      </c>
      <c r="J517" s="85" t="s">
        <v>2340</v>
      </c>
      <c r="K517" s="86" t="s">
        <v>243</v>
      </c>
      <c r="L517" s="86" t="str">
        <f t="shared" si="13"/>
        <v>MESSAGE - (CARRIER) TRADER.TIN</v>
      </c>
      <c r="M517" s="186"/>
      <c r="N517" s="91"/>
      <c r="O517" s="186" t="s">
        <v>33</v>
      </c>
      <c r="P517" s="91" t="s">
        <v>103</v>
      </c>
      <c r="Q517" s="186" t="s">
        <v>244</v>
      </c>
      <c r="R517" s="91" t="s">
        <v>244</v>
      </c>
      <c r="S517" s="186"/>
      <c r="T517" s="91"/>
      <c r="U517" s="186" t="s">
        <v>5741</v>
      </c>
      <c r="V517" s="91"/>
      <c r="W517" s="17" t="s">
        <v>157</v>
      </c>
    </row>
    <row r="518" spans="1:23" ht="48" x14ac:dyDescent="0.2">
      <c r="A518" s="20" t="s">
        <v>5845</v>
      </c>
      <c r="B518" s="15" t="s">
        <v>2668</v>
      </c>
      <c r="C518" s="5" t="s">
        <v>28</v>
      </c>
      <c r="D518" s="5" t="s">
        <v>1504</v>
      </c>
      <c r="E518" s="281" t="s">
        <v>5732</v>
      </c>
      <c r="F518" s="226" t="s">
        <v>5896</v>
      </c>
      <c r="G518" s="283"/>
      <c r="H518" s="226" t="s">
        <v>6191</v>
      </c>
      <c r="I518" s="226" t="s">
        <v>5898</v>
      </c>
      <c r="J518" s="85" t="s">
        <v>1128</v>
      </c>
      <c r="K518" s="86" t="s">
        <v>1128</v>
      </c>
      <c r="L518" s="86" t="str">
        <f t="shared" si="13"/>
        <v>x.x</v>
      </c>
      <c r="M518" s="186" t="s">
        <v>32</v>
      </c>
      <c r="N518" s="91"/>
      <c r="O518" s="186" t="s">
        <v>103</v>
      </c>
      <c r="P518" s="91"/>
      <c r="Q518" s="186"/>
      <c r="R518" s="91"/>
      <c r="S518" s="186"/>
      <c r="T518" s="91"/>
      <c r="U518" s="186" t="s">
        <v>5932</v>
      </c>
      <c r="V518" s="91"/>
      <c r="W518" s="17" t="s">
        <v>115</v>
      </c>
    </row>
    <row r="519" spans="1:23" ht="48" x14ac:dyDescent="0.2">
      <c r="A519" s="20" t="s">
        <v>5845</v>
      </c>
      <c r="B519" s="15" t="s">
        <v>2668</v>
      </c>
      <c r="C519" s="5" t="s">
        <v>28</v>
      </c>
      <c r="D519" s="5" t="s">
        <v>1504</v>
      </c>
      <c r="E519" s="281" t="s">
        <v>5732</v>
      </c>
      <c r="F519" s="283" t="s">
        <v>5896</v>
      </c>
      <c r="G519" s="283" t="s">
        <v>255</v>
      </c>
      <c r="H519" s="283" t="s">
        <v>6192</v>
      </c>
      <c r="I519" s="283" t="s">
        <v>5901</v>
      </c>
      <c r="J519" s="85" t="s">
        <v>1128</v>
      </c>
      <c r="K519" s="86" t="s">
        <v>1128</v>
      </c>
      <c r="L519" s="86" t="str">
        <f t="shared" si="13"/>
        <v>x.x</v>
      </c>
      <c r="M519" s="186"/>
      <c r="N519" s="91"/>
      <c r="O519" s="186" t="s">
        <v>33</v>
      </c>
      <c r="P519" s="91"/>
      <c r="Q519" s="186" t="s">
        <v>258</v>
      </c>
      <c r="R519" s="91"/>
      <c r="S519" s="186"/>
      <c r="T519" s="91"/>
      <c r="U519" s="186"/>
      <c r="V519" s="91"/>
      <c r="W519" s="17" t="s">
        <v>115</v>
      </c>
    </row>
    <row r="520" spans="1:23" ht="80" x14ac:dyDescent="0.2">
      <c r="A520" s="20" t="s">
        <v>5845</v>
      </c>
      <c r="B520" s="15" t="s">
        <v>2668</v>
      </c>
      <c r="C520" s="5" t="s">
        <v>28</v>
      </c>
      <c r="D520" s="5" t="s">
        <v>1504</v>
      </c>
      <c r="E520" s="281" t="s">
        <v>5732</v>
      </c>
      <c r="F520" s="283" t="s">
        <v>5896</v>
      </c>
      <c r="G520" s="283" t="s">
        <v>5902</v>
      </c>
      <c r="H520" s="283" t="s">
        <v>6193</v>
      </c>
      <c r="I520" s="283" t="s">
        <v>5904</v>
      </c>
      <c r="J520" s="85" t="s">
        <v>1128</v>
      </c>
      <c r="K520" s="86" t="s">
        <v>1128</v>
      </c>
      <c r="L520" s="86" t="str">
        <f t="shared" si="13"/>
        <v>x.x</v>
      </c>
      <c r="M520" s="186"/>
      <c r="N520" s="91"/>
      <c r="O520" s="186" t="s">
        <v>33</v>
      </c>
      <c r="P520" s="91"/>
      <c r="Q520" s="186" t="s">
        <v>68</v>
      </c>
      <c r="R520" s="91"/>
      <c r="S520" s="186"/>
      <c r="T520" s="91"/>
      <c r="U520" s="186"/>
      <c r="V520" s="91"/>
      <c r="W520" s="17" t="s">
        <v>115</v>
      </c>
    </row>
    <row r="521" spans="1:23" ht="64" x14ac:dyDescent="0.2">
      <c r="A521" s="20" t="s">
        <v>5845</v>
      </c>
      <c r="B521" s="15" t="s">
        <v>2668</v>
      </c>
      <c r="C521" s="5" t="s">
        <v>28</v>
      </c>
      <c r="D521" s="5" t="s">
        <v>1504</v>
      </c>
      <c r="E521" s="281" t="s">
        <v>5732</v>
      </c>
      <c r="F521" s="283" t="s">
        <v>5896</v>
      </c>
      <c r="G521" s="283" t="s">
        <v>5905</v>
      </c>
      <c r="H521" s="283" t="s">
        <v>6194</v>
      </c>
      <c r="I521" s="283" t="s">
        <v>5907</v>
      </c>
      <c r="J521" s="85" t="s">
        <v>1128</v>
      </c>
      <c r="K521" s="86" t="s">
        <v>1128</v>
      </c>
      <c r="L521" s="86" t="str">
        <f t="shared" si="13"/>
        <v>x.x</v>
      </c>
      <c r="M521" s="186"/>
      <c r="N521" s="91"/>
      <c r="O521" s="186" t="s">
        <v>103</v>
      </c>
      <c r="P521" s="91"/>
      <c r="Q521" s="186" t="s">
        <v>5908</v>
      </c>
      <c r="R521" s="91"/>
      <c r="S521" s="186"/>
      <c r="T521" s="91"/>
      <c r="U521" s="186" t="s">
        <v>81</v>
      </c>
      <c r="V521" s="91"/>
      <c r="W521" s="17" t="s">
        <v>115</v>
      </c>
    </row>
    <row r="522" spans="1:23" ht="48" x14ac:dyDescent="0.2">
      <c r="A522" s="20" t="s">
        <v>5845</v>
      </c>
      <c r="B522" s="15" t="s">
        <v>2668</v>
      </c>
      <c r="C522" s="5" t="s">
        <v>28</v>
      </c>
      <c r="D522" s="5" t="s">
        <v>1504</v>
      </c>
      <c r="E522" s="281" t="s">
        <v>5726</v>
      </c>
      <c r="F522" s="226" t="s">
        <v>398</v>
      </c>
      <c r="G522" s="283"/>
      <c r="H522" s="226" t="s">
        <v>2796</v>
      </c>
      <c r="I522" s="226" t="s">
        <v>400</v>
      </c>
      <c r="J522" s="85" t="s">
        <v>401</v>
      </c>
      <c r="K522" s="86"/>
      <c r="L522" s="86" t="str">
        <f t="shared" si="13"/>
        <v>MESSAGE - (CONSIGNOR) TRADER</v>
      </c>
      <c r="M522" s="186" t="s">
        <v>32</v>
      </c>
      <c r="N522" s="91"/>
      <c r="O522" s="186" t="s">
        <v>66</v>
      </c>
      <c r="P522" s="91" t="s">
        <v>103</v>
      </c>
      <c r="Q522" s="186"/>
      <c r="R522" s="91"/>
      <c r="S522" s="186"/>
      <c r="T522" s="91"/>
      <c r="U522" s="186" t="s">
        <v>6003</v>
      </c>
      <c r="V522" s="91" t="s">
        <v>404</v>
      </c>
      <c r="W522" s="17" t="s">
        <v>36</v>
      </c>
    </row>
    <row r="523" spans="1:23" ht="64" x14ac:dyDescent="0.2">
      <c r="A523" s="20" t="s">
        <v>5845</v>
      </c>
      <c r="B523" s="15" t="s">
        <v>2668</v>
      </c>
      <c r="C523" s="5" t="s">
        <v>28</v>
      </c>
      <c r="D523" s="5" t="s">
        <v>1504</v>
      </c>
      <c r="E523" s="281" t="s">
        <v>5726</v>
      </c>
      <c r="F523" s="283" t="s">
        <v>398</v>
      </c>
      <c r="G523" s="283" t="s">
        <v>240</v>
      </c>
      <c r="H523" s="283" t="s">
        <v>2798</v>
      </c>
      <c r="I523" s="283" t="s">
        <v>409</v>
      </c>
      <c r="J523" s="85" t="s">
        <v>401</v>
      </c>
      <c r="K523" s="86" t="s">
        <v>243</v>
      </c>
      <c r="L523" s="86" t="str">
        <f t="shared" si="13"/>
        <v>MESSAGE - (CONSIGNOR) TRADER.TIN</v>
      </c>
      <c r="M523" s="186"/>
      <c r="N523" s="91"/>
      <c r="O523" s="186" t="s">
        <v>103</v>
      </c>
      <c r="P523" s="91" t="s">
        <v>103</v>
      </c>
      <c r="Q523" s="186" t="s">
        <v>244</v>
      </c>
      <c r="R523" s="91" t="s">
        <v>244</v>
      </c>
      <c r="S523" s="186"/>
      <c r="T523" s="91"/>
      <c r="U523" s="186" t="s">
        <v>5630</v>
      </c>
      <c r="V523" s="91"/>
      <c r="W523" s="17" t="s">
        <v>36</v>
      </c>
    </row>
    <row r="524" spans="1:23" ht="48" x14ac:dyDescent="0.2">
      <c r="A524" s="20" t="s">
        <v>5845</v>
      </c>
      <c r="B524" s="15" t="s">
        <v>2668</v>
      </c>
      <c r="C524" s="5" t="s">
        <v>28</v>
      </c>
      <c r="D524" s="5" t="s">
        <v>1504</v>
      </c>
      <c r="E524" s="281" t="s">
        <v>5726</v>
      </c>
      <c r="F524" s="283" t="s">
        <v>398</v>
      </c>
      <c r="G524" s="283" t="s">
        <v>255</v>
      </c>
      <c r="H524" s="283" t="s">
        <v>2801</v>
      </c>
      <c r="I524" s="283" t="s">
        <v>412</v>
      </c>
      <c r="J524" s="85" t="s">
        <v>401</v>
      </c>
      <c r="K524" s="86" t="s">
        <v>255</v>
      </c>
      <c r="L524" s="86" t="str">
        <f t="shared" si="13"/>
        <v>MESSAGE - (CONSIGNOR) TRADER.Name</v>
      </c>
      <c r="M524" s="186"/>
      <c r="N524" s="91"/>
      <c r="O524" s="186" t="s">
        <v>66</v>
      </c>
      <c r="P524" s="91" t="s">
        <v>33</v>
      </c>
      <c r="Q524" s="186" t="s">
        <v>258</v>
      </c>
      <c r="R524" s="91" t="s">
        <v>68</v>
      </c>
      <c r="S524" s="186"/>
      <c r="T524" s="91"/>
      <c r="U524" s="186" t="s">
        <v>2223</v>
      </c>
      <c r="V524" s="91"/>
      <c r="W524" s="17" t="s">
        <v>46</v>
      </c>
    </row>
    <row r="525" spans="1:23" ht="48" x14ac:dyDescent="0.2">
      <c r="A525" s="20" t="s">
        <v>5845</v>
      </c>
      <c r="B525" s="15" t="s">
        <v>2668</v>
      </c>
      <c r="C525" s="5" t="s">
        <v>28</v>
      </c>
      <c r="D525" s="5" t="s">
        <v>1504</v>
      </c>
      <c r="E525" s="281" t="s">
        <v>5732</v>
      </c>
      <c r="F525" s="226" t="s">
        <v>413</v>
      </c>
      <c r="G525" s="283"/>
      <c r="H525" s="226" t="s">
        <v>2804</v>
      </c>
      <c r="I525" s="226" t="s">
        <v>263</v>
      </c>
      <c r="J525" s="85" t="s">
        <v>1128</v>
      </c>
      <c r="K525" s="86" t="s">
        <v>1128</v>
      </c>
      <c r="L525" s="86" t="str">
        <f t="shared" si="13"/>
        <v>x.x</v>
      </c>
      <c r="M525" s="186" t="s">
        <v>32</v>
      </c>
      <c r="N525" s="91"/>
      <c r="O525" s="186" t="s">
        <v>66</v>
      </c>
      <c r="P525" s="91"/>
      <c r="Q525" s="186"/>
      <c r="R525" s="91"/>
      <c r="S525" s="186"/>
      <c r="T525" s="91"/>
      <c r="U525" s="186" t="s">
        <v>1531</v>
      </c>
      <c r="V525" s="91"/>
      <c r="W525" s="17" t="s">
        <v>115</v>
      </c>
    </row>
    <row r="526" spans="1:23" ht="64" x14ac:dyDescent="0.2">
      <c r="A526" s="20" t="s">
        <v>5845</v>
      </c>
      <c r="B526" s="15" t="s">
        <v>2668</v>
      </c>
      <c r="C526" s="5" t="s">
        <v>28</v>
      </c>
      <c r="D526" s="5" t="s">
        <v>1504</v>
      </c>
      <c r="E526" s="281" t="s">
        <v>5732</v>
      </c>
      <c r="F526" s="283" t="s">
        <v>413</v>
      </c>
      <c r="G526" s="283" t="s">
        <v>265</v>
      </c>
      <c r="H526" s="283" t="s">
        <v>2805</v>
      </c>
      <c r="I526" s="283" t="s">
        <v>267</v>
      </c>
      <c r="J526" s="85" t="s">
        <v>401</v>
      </c>
      <c r="K526" s="86" t="s">
        <v>265</v>
      </c>
      <c r="L526" s="86" t="str">
        <f t="shared" si="13"/>
        <v>MESSAGE - (CONSIGNOR) TRADER.Street and number</v>
      </c>
      <c r="M526" s="186"/>
      <c r="N526" s="91"/>
      <c r="O526" s="186" t="s">
        <v>33</v>
      </c>
      <c r="P526" s="91" t="s">
        <v>33</v>
      </c>
      <c r="Q526" s="186" t="s">
        <v>258</v>
      </c>
      <c r="R526" s="91" t="s">
        <v>68</v>
      </c>
      <c r="S526" s="186"/>
      <c r="T526" s="91"/>
      <c r="U526" s="186" t="s">
        <v>259</v>
      </c>
      <c r="V526" s="91"/>
      <c r="W526" s="17" t="s">
        <v>46</v>
      </c>
    </row>
    <row r="527" spans="1:23" ht="64" x14ac:dyDescent="0.2">
      <c r="A527" s="20" t="s">
        <v>5845</v>
      </c>
      <c r="B527" s="15" t="s">
        <v>2668</v>
      </c>
      <c r="C527" s="5" t="s">
        <v>28</v>
      </c>
      <c r="D527" s="5" t="s">
        <v>1504</v>
      </c>
      <c r="E527" s="281" t="s">
        <v>5732</v>
      </c>
      <c r="F527" s="283" t="s">
        <v>413</v>
      </c>
      <c r="G527" s="283" t="s">
        <v>269</v>
      </c>
      <c r="H527" s="283" t="s">
        <v>2806</v>
      </c>
      <c r="I527" s="283" t="s">
        <v>271</v>
      </c>
      <c r="J527" s="85" t="s">
        <v>2357</v>
      </c>
      <c r="K527" s="86" t="s">
        <v>272</v>
      </c>
      <c r="L527" s="86" t="str">
        <f t="shared" si="13"/>
        <v>MESSAGE - (CONSIGNOR) TRADER
.Postal Code</v>
      </c>
      <c r="M527" s="186"/>
      <c r="N527" s="91"/>
      <c r="O527" s="186" t="s">
        <v>66</v>
      </c>
      <c r="P527" s="91" t="s">
        <v>33</v>
      </c>
      <c r="Q527" s="186" t="s">
        <v>244</v>
      </c>
      <c r="R527" s="91" t="s">
        <v>54</v>
      </c>
      <c r="S527" s="186"/>
      <c r="T527" s="91"/>
      <c r="U527" s="186" t="s">
        <v>273</v>
      </c>
      <c r="V527" s="91"/>
      <c r="W527" s="17" t="s">
        <v>157</v>
      </c>
    </row>
    <row r="528" spans="1:23" ht="64" x14ac:dyDescent="0.2">
      <c r="A528" s="20" t="s">
        <v>5845</v>
      </c>
      <c r="B528" s="15" t="s">
        <v>2668</v>
      </c>
      <c r="C528" s="5" t="s">
        <v>28</v>
      </c>
      <c r="D528" s="5" t="s">
        <v>1504</v>
      </c>
      <c r="E528" s="281" t="s">
        <v>5732</v>
      </c>
      <c r="F528" s="283" t="s">
        <v>413</v>
      </c>
      <c r="G528" s="283" t="s">
        <v>276</v>
      </c>
      <c r="H528" s="283" t="s">
        <v>2808</v>
      </c>
      <c r="I528" s="283" t="s">
        <v>278</v>
      </c>
      <c r="J528" s="85" t="s">
        <v>2357</v>
      </c>
      <c r="K528" s="86" t="s">
        <v>276</v>
      </c>
      <c r="L528" s="86" t="str">
        <f t="shared" si="13"/>
        <v>MESSAGE - (CONSIGNOR) TRADER
.City</v>
      </c>
      <c r="M528" s="186"/>
      <c r="N528" s="91"/>
      <c r="O528" s="186" t="s">
        <v>33</v>
      </c>
      <c r="P528" s="91" t="s">
        <v>33</v>
      </c>
      <c r="Q528" s="186" t="s">
        <v>68</v>
      </c>
      <c r="R528" s="91" t="s">
        <v>68</v>
      </c>
      <c r="S528" s="186"/>
      <c r="T528" s="91"/>
      <c r="U528" s="186"/>
      <c r="V528" s="91"/>
      <c r="W528" s="17" t="s">
        <v>36</v>
      </c>
    </row>
    <row r="529" spans="1:23" ht="64" x14ac:dyDescent="0.2">
      <c r="A529" s="20" t="s">
        <v>5845</v>
      </c>
      <c r="B529" s="15" t="s">
        <v>2668</v>
      </c>
      <c r="C529" s="5" t="s">
        <v>28</v>
      </c>
      <c r="D529" s="5" t="s">
        <v>1504</v>
      </c>
      <c r="E529" s="281" t="s">
        <v>5732</v>
      </c>
      <c r="F529" s="283" t="s">
        <v>413</v>
      </c>
      <c r="G529" s="283" t="s">
        <v>279</v>
      </c>
      <c r="H529" s="283" t="s">
        <v>2810</v>
      </c>
      <c r="I529" s="283" t="s">
        <v>281</v>
      </c>
      <c r="J529" s="85" t="s">
        <v>401</v>
      </c>
      <c r="K529" s="86" t="s">
        <v>282</v>
      </c>
      <c r="L529" s="86" t="str">
        <f t="shared" si="13"/>
        <v>MESSAGE - (CONSIGNOR) TRADER.Country code</v>
      </c>
      <c r="M529" s="186"/>
      <c r="N529" s="91"/>
      <c r="O529" s="186" t="s">
        <v>33</v>
      </c>
      <c r="P529" s="91" t="s">
        <v>33</v>
      </c>
      <c r="Q529" s="186" t="s">
        <v>94</v>
      </c>
      <c r="R529" s="91" t="s">
        <v>94</v>
      </c>
      <c r="S529" s="186" t="s">
        <v>5856</v>
      </c>
      <c r="T529" s="91" t="s">
        <v>95</v>
      </c>
      <c r="U529" s="186"/>
      <c r="V529" s="91"/>
      <c r="W529" s="17" t="s">
        <v>36</v>
      </c>
    </row>
    <row r="530" spans="1:23" ht="48" x14ac:dyDescent="0.2">
      <c r="A530" s="20" t="s">
        <v>5845</v>
      </c>
      <c r="B530" s="15" t="s">
        <v>2668</v>
      </c>
      <c r="C530" s="5" t="s">
        <v>28</v>
      </c>
      <c r="D530" s="5" t="s">
        <v>1504</v>
      </c>
      <c r="E530" s="281" t="s">
        <v>5732</v>
      </c>
      <c r="F530" s="226" t="s">
        <v>5896</v>
      </c>
      <c r="G530" s="283"/>
      <c r="H530" s="226" t="s">
        <v>6195</v>
      </c>
      <c r="I530" s="226" t="s">
        <v>5898</v>
      </c>
      <c r="J530" s="85" t="s">
        <v>1128</v>
      </c>
      <c r="K530" s="86" t="s">
        <v>1128</v>
      </c>
      <c r="L530" s="86" t="str">
        <f t="shared" si="13"/>
        <v>x.x</v>
      </c>
      <c r="M530" s="186" t="s">
        <v>32</v>
      </c>
      <c r="N530" s="91"/>
      <c r="O530" s="186" t="s">
        <v>103</v>
      </c>
      <c r="P530" s="91"/>
      <c r="Q530" s="186"/>
      <c r="R530" s="91"/>
      <c r="S530" s="186"/>
      <c r="T530" s="91"/>
      <c r="U530" s="186" t="s">
        <v>5932</v>
      </c>
      <c r="V530" s="91"/>
      <c r="W530" s="17" t="s">
        <v>115</v>
      </c>
    </row>
    <row r="531" spans="1:23" ht="64" x14ac:dyDescent="0.2">
      <c r="A531" s="20" t="s">
        <v>5845</v>
      </c>
      <c r="B531" s="15" t="s">
        <v>2668</v>
      </c>
      <c r="C531" s="5" t="s">
        <v>28</v>
      </c>
      <c r="D531" s="5" t="s">
        <v>1504</v>
      </c>
      <c r="E531" s="281" t="s">
        <v>5732</v>
      </c>
      <c r="F531" s="283" t="s">
        <v>5896</v>
      </c>
      <c r="G531" s="283" t="s">
        <v>255</v>
      </c>
      <c r="H531" s="283" t="s">
        <v>6196</v>
      </c>
      <c r="I531" s="283" t="s">
        <v>5901</v>
      </c>
      <c r="J531" s="85" t="s">
        <v>1128</v>
      </c>
      <c r="K531" s="86" t="s">
        <v>1128</v>
      </c>
      <c r="L531" s="86" t="str">
        <f t="shared" si="13"/>
        <v>x.x</v>
      </c>
      <c r="M531" s="186"/>
      <c r="N531" s="91"/>
      <c r="O531" s="186" t="s">
        <v>33</v>
      </c>
      <c r="P531" s="91"/>
      <c r="Q531" s="186" t="s">
        <v>258</v>
      </c>
      <c r="R531" s="91"/>
      <c r="S531" s="186"/>
      <c r="T531" s="91"/>
      <c r="U531" s="186"/>
      <c r="V531" s="91"/>
      <c r="W531" s="17" t="s">
        <v>115</v>
      </c>
    </row>
    <row r="532" spans="1:23" ht="80" x14ac:dyDescent="0.2">
      <c r="A532" s="20" t="s">
        <v>5845</v>
      </c>
      <c r="B532" s="15" t="s">
        <v>2668</v>
      </c>
      <c r="C532" s="5" t="s">
        <v>28</v>
      </c>
      <c r="D532" s="5" t="s">
        <v>1504</v>
      </c>
      <c r="E532" s="281" t="s">
        <v>5732</v>
      </c>
      <c r="F532" s="283" t="s">
        <v>5896</v>
      </c>
      <c r="G532" s="283" t="s">
        <v>5902</v>
      </c>
      <c r="H532" s="283" t="s">
        <v>6197</v>
      </c>
      <c r="I532" s="283" t="s">
        <v>5904</v>
      </c>
      <c r="J532" s="85" t="s">
        <v>1128</v>
      </c>
      <c r="K532" s="86" t="s">
        <v>1128</v>
      </c>
      <c r="L532" s="86" t="str">
        <f t="shared" si="13"/>
        <v>x.x</v>
      </c>
      <c r="M532" s="186"/>
      <c r="N532" s="91"/>
      <c r="O532" s="186" t="s">
        <v>33</v>
      </c>
      <c r="P532" s="91"/>
      <c r="Q532" s="186" t="s">
        <v>68</v>
      </c>
      <c r="R532" s="91"/>
      <c r="S532" s="186"/>
      <c r="T532" s="91"/>
      <c r="U532" s="186"/>
      <c r="V532" s="91"/>
      <c r="W532" s="17" t="s">
        <v>115</v>
      </c>
    </row>
    <row r="533" spans="1:23" ht="64" x14ac:dyDescent="0.2">
      <c r="A533" s="20" t="s">
        <v>5845</v>
      </c>
      <c r="B533" s="15" t="s">
        <v>2668</v>
      </c>
      <c r="C533" s="5" t="s">
        <v>28</v>
      </c>
      <c r="D533" s="5" t="s">
        <v>1504</v>
      </c>
      <c r="E533" s="281" t="s">
        <v>5732</v>
      </c>
      <c r="F533" s="283" t="s">
        <v>5896</v>
      </c>
      <c r="G533" s="283" t="s">
        <v>5905</v>
      </c>
      <c r="H533" s="283" t="s">
        <v>6198</v>
      </c>
      <c r="I533" s="283" t="s">
        <v>5907</v>
      </c>
      <c r="J533" s="85" t="s">
        <v>1128</v>
      </c>
      <c r="K533" s="86" t="s">
        <v>1128</v>
      </c>
      <c r="L533" s="86" t="str">
        <f t="shared" si="13"/>
        <v>x.x</v>
      </c>
      <c r="M533" s="186"/>
      <c r="N533" s="91"/>
      <c r="O533" s="186" t="s">
        <v>103</v>
      </c>
      <c r="P533" s="91"/>
      <c r="Q533" s="186" t="s">
        <v>5908</v>
      </c>
      <c r="R533" s="91"/>
      <c r="S533" s="186"/>
      <c r="T533" s="91"/>
      <c r="U533" s="186" t="s">
        <v>81</v>
      </c>
      <c r="V533" s="91"/>
      <c r="W533" s="17" t="s">
        <v>115</v>
      </c>
    </row>
    <row r="534" spans="1:23" ht="48" x14ac:dyDescent="0.2">
      <c r="A534" s="20" t="s">
        <v>5845</v>
      </c>
      <c r="B534" s="15" t="s">
        <v>2668</v>
      </c>
      <c r="C534" s="5" t="s">
        <v>28</v>
      </c>
      <c r="D534" s="5" t="s">
        <v>1504</v>
      </c>
      <c r="E534" s="281" t="s">
        <v>5726</v>
      </c>
      <c r="F534" s="226" t="s">
        <v>420</v>
      </c>
      <c r="G534" s="283"/>
      <c r="H534" s="226" t="s">
        <v>2811</v>
      </c>
      <c r="I534" s="226" t="s">
        <v>422</v>
      </c>
      <c r="J534" s="85" t="s">
        <v>423</v>
      </c>
      <c r="K534" s="86"/>
      <c r="L534" s="86" t="str">
        <f t="shared" si="13"/>
        <v>MESSAGE - (CONSIGNEE) TRADER</v>
      </c>
      <c r="M534" s="186" t="s">
        <v>32</v>
      </c>
      <c r="N534" s="91" t="s">
        <v>32</v>
      </c>
      <c r="O534" s="186" t="s">
        <v>66</v>
      </c>
      <c r="P534" s="91" t="s">
        <v>66</v>
      </c>
      <c r="Q534" s="186"/>
      <c r="R534" s="91"/>
      <c r="S534" s="186"/>
      <c r="T534" s="91"/>
      <c r="U534" s="186" t="s">
        <v>5742</v>
      </c>
      <c r="V534" s="91" t="s">
        <v>2362</v>
      </c>
      <c r="W534" s="17" t="s">
        <v>405</v>
      </c>
    </row>
    <row r="535" spans="1:23" ht="48" x14ac:dyDescent="0.2">
      <c r="A535" s="20" t="s">
        <v>5845</v>
      </c>
      <c r="B535" s="15" t="s">
        <v>2668</v>
      </c>
      <c r="C535" s="5" t="s">
        <v>28</v>
      </c>
      <c r="D535" s="5" t="s">
        <v>1504</v>
      </c>
      <c r="E535" s="281" t="s">
        <v>5726</v>
      </c>
      <c r="F535" s="283" t="s">
        <v>420</v>
      </c>
      <c r="G535" s="283" t="s">
        <v>240</v>
      </c>
      <c r="H535" s="283" t="s">
        <v>2814</v>
      </c>
      <c r="I535" s="283" t="s">
        <v>429</v>
      </c>
      <c r="J535" s="85" t="s">
        <v>423</v>
      </c>
      <c r="K535" s="86" t="s">
        <v>243</v>
      </c>
      <c r="L535" s="86" t="str">
        <f t="shared" si="13"/>
        <v>MESSAGE - (CONSIGNEE) TRADER.TIN</v>
      </c>
      <c r="M535" s="186"/>
      <c r="N535" s="91"/>
      <c r="O535" s="186" t="s">
        <v>103</v>
      </c>
      <c r="P535" s="91" t="s">
        <v>103</v>
      </c>
      <c r="Q535" s="186" t="s">
        <v>244</v>
      </c>
      <c r="R535" s="91" t="s">
        <v>244</v>
      </c>
      <c r="S535" s="186"/>
      <c r="T535" s="91"/>
      <c r="U535" s="186" t="s">
        <v>5743</v>
      </c>
      <c r="V535" s="91"/>
      <c r="W535" s="17" t="s">
        <v>157</v>
      </c>
    </row>
    <row r="536" spans="1:23" ht="48" x14ac:dyDescent="0.2">
      <c r="A536" s="20" t="s">
        <v>5845</v>
      </c>
      <c r="B536" s="15" t="s">
        <v>2668</v>
      </c>
      <c r="C536" s="5" t="s">
        <v>28</v>
      </c>
      <c r="D536" s="5" t="s">
        <v>1504</v>
      </c>
      <c r="E536" s="281" t="s">
        <v>5726</v>
      </c>
      <c r="F536" s="283" t="s">
        <v>420</v>
      </c>
      <c r="G536" s="283" t="s">
        <v>255</v>
      </c>
      <c r="H536" s="283" t="s">
        <v>2817</v>
      </c>
      <c r="I536" s="283" t="s">
        <v>433</v>
      </c>
      <c r="J536" s="85" t="s">
        <v>423</v>
      </c>
      <c r="K536" s="86" t="s">
        <v>255</v>
      </c>
      <c r="L536" s="86" t="str">
        <f t="shared" si="13"/>
        <v>MESSAGE - (CONSIGNEE) TRADER.Name</v>
      </c>
      <c r="M536" s="186"/>
      <c r="N536" s="91"/>
      <c r="O536" s="186" t="s">
        <v>66</v>
      </c>
      <c r="P536" s="91" t="s">
        <v>33</v>
      </c>
      <c r="Q536" s="186" t="s">
        <v>258</v>
      </c>
      <c r="R536" s="91" t="s">
        <v>68</v>
      </c>
      <c r="S536" s="186"/>
      <c r="T536" s="91"/>
      <c r="U536" s="186" t="s">
        <v>2223</v>
      </c>
      <c r="V536" s="91"/>
      <c r="W536" s="17" t="s">
        <v>46</v>
      </c>
    </row>
    <row r="537" spans="1:23" ht="48" x14ac:dyDescent="0.2">
      <c r="A537" s="20" t="s">
        <v>5845</v>
      </c>
      <c r="B537" s="15" t="s">
        <v>2668</v>
      </c>
      <c r="C537" s="5" t="s">
        <v>28</v>
      </c>
      <c r="D537" s="5" t="s">
        <v>1504</v>
      </c>
      <c r="E537" s="281" t="s">
        <v>5732</v>
      </c>
      <c r="F537" s="226" t="s">
        <v>413</v>
      </c>
      <c r="G537" s="283"/>
      <c r="H537" s="226" t="s">
        <v>2818</v>
      </c>
      <c r="I537" s="226" t="s">
        <v>263</v>
      </c>
      <c r="J537" s="85" t="s">
        <v>1128</v>
      </c>
      <c r="K537" s="86" t="s">
        <v>1128</v>
      </c>
      <c r="L537" s="86" t="str">
        <f t="shared" si="13"/>
        <v>x.x</v>
      </c>
      <c r="M537" s="186" t="s">
        <v>32</v>
      </c>
      <c r="N537" s="91"/>
      <c r="O537" s="186" t="s">
        <v>66</v>
      </c>
      <c r="P537" s="91"/>
      <c r="Q537" s="186"/>
      <c r="R537" s="91"/>
      <c r="S537" s="186"/>
      <c r="T537" s="91"/>
      <c r="U537" s="186" t="s">
        <v>1531</v>
      </c>
      <c r="V537" s="91"/>
      <c r="W537" s="17" t="s">
        <v>115</v>
      </c>
    </row>
    <row r="538" spans="1:23" ht="64" x14ac:dyDescent="0.2">
      <c r="A538" s="20" t="s">
        <v>5845</v>
      </c>
      <c r="B538" s="15" t="s">
        <v>2668</v>
      </c>
      <c r="C538" s="5" t="s">
        <v>28</v>
      </c>
      <c r="D538" s="5" t="s">
        <v>1504</v>
      </c>
      <c r="E538" s="281" t="s">
        <v>5732</v>
      </c>
      <c r="F538" s="283" t="s">
        <v>413</v>
      </c>
      <c r="G538" s="283" t="s">
        <v>265</v>
      </c>
      <c r="H538" s="283" t="s">
        <v>2819</v>
      </c>
      <c r="I538" s="283" t="s">
        <v>267</v>
      </c>
      <c r="J538" s="85" t="s">
        <v>423</v>
      </c>
      <c r="K538" s="86" t="s">
        <v>265</v>
      </c>
      <c r="L538" s="86" t="str">
        <f t="shared" si="13"/>
        <v>MESSAGE - (CONSIGNEE) TRADER.Street and number</v>
      </c>
      <c r="M538" s="186"/>
      <c r="N538" s="91"/>
      <c r="O538" s="186" t="s">
        <v>33</v>
      </c>
      <c r="P538" s="91" t="s">
        <v>33</v>
      </c>
      <c r="Q538" s="186" t="s">
        <v>258</v>
      </c>
      <c r="R538" s="91" t="s">
        <v>68</v>
      </c>
      <c r="S538" s="186"/>
      <c r="T538" s="91"/>
      <c r="U538" s="186" t="s">
        <v>259</v>
      </c>
      <c r="V538" s="91"/>
      <c r="W538" s="17" t="s">
        <v>46</v>
      </c>
    </row>
    <row r="539" spans="1:23" ht="64" x14ac:dyDescent="0.2">
      <c r="A539" s="20" t="s">
        <v>5845</v>
      </c>
      <c r="B539" s="15" t="s">
        <v>2668</v>
      </c>
      <c r="C539" s="5" t="s">
        <v>28</v>
      </c>
      <c r="D539" s="5" t="s">
        <v>1504</v>
      </c>
      <c r="E539" s="281" t="s">
        <v>5732</v>
      </c>
      <c r="F539" s="283" t="s">
        <v>413</v>
      </c>
      <c r="G539" s="283" t="s">
        <v>269</v>
      </c>
      <c r="H539" s="283" t="s">
        <v>2821</v>
      </c>
      <c r="I539" s="283" t="s">
        <v>271</v>
      </c>
      <c r="J539" s="85" t="s">
        <v>423</v>
      </c>
      <c r="K539" s="86" t="s">
        <v>272</v>
      </c>
      <c r="L539" s="86" t="str">
        <f t="shared" si="13"/>
        <v>MESSAGE - (CONSIGNEE) TRADER.Postal Code</v>
      </c>
      <c r="M539" s="186"/>
      <c r="N539" s="91"/>
      <c r="O539" s="186" t="s">
        <v>66</v>
      </c>
      <c r="P539" s="91" t="s">
        <v>33</v>
      </c>
      <c r="Q539" s="186" t="s">
        <v>244</v>
      </c>
      <c r="R539" s="91" t="s">
        <v>54</v>
      </c>
      <c r="S539" s="186"/>
      <c r="T539" s="91"/>
      <c r="U539" s="186" t="s">
        <v>273</v>
      </c>
      <c r="V539" s="91"/>
      <c r="W539" s="17" t="s">
        <v>157</v>
      </c>
    </row>
    <row r="540" spans="1:23" ht="48" x14ac:dyDescent="0.2">
      <c r="A540" s="20" t="s">
        <v>5845</v>
      </c>
      <c r="B540" s="15" t="s">
        <v>2668</v>
      </c>
      <c r="C540" s="5" t="s">
        <v>28</v>
      </c>
      <c r="D540" s="5" t="s">
        <v>1504</v>
      </c>
      <c r="E540" s="281" t="s">
        <v>5732</v>
      </c>
      <c r="F540" s="283" t="s">
        <v>413</v>
      </c>
      <c r="G540" s="283" t="s">
        <v>276</v>
      </c>
      <c r="H540" s="283" t="s">
        <v>2822</v>
      </c>
      <c r="I540" s="283" t="s">
        <v>278</v>
      </c>
      <c r="J540" s="85" t="s">
        <v>423</v>
      </c>
      <c r="K540" s="86" t="s">
        <v>276</v>
      </c>
      <c r="L540" s="86" t="str">
        <f t="shared" ref="L540:L605" si="14">IF(ISTEXT(K540),CONCATENATE(J540,".", K540),J540)</f>
        <v>MESSAGE - (CONSIGNEE) TRADER.City</v>
      </c>
      <c r="M540" s="186"/>
      <c r="N540" s="91"/>
      <c r="O540" s="186" t="s">
        <v>33</v>
      </c>
      <c r="P540" s="91" t="s">
        <v>33</v>
      </c>
      <c r="Q540" s="186" t="s">
        <v>68</v>
      </c>
      <c r="R540" s="91" t="s">
        <v>68</v>
      </c>
      <c r="S540" s="186"/>
      <c r="T540" s="91"/>
      <c r="U540" s="186"/>
      <c r="V540" s="91"/>
      <c r="W540" s="17" t="s">
        <v>36</v>
      </c>
    </row>
    <row r="541" spans="1:23" ht="64" x14ac:dyDescent="0.2">
      <c r="A541" s="20" t="s">
        <v>5845</v>
      </c>
      <c r="B541" s="15" t="s">
        <v>2668</v>
      </c>
      <c r="C541" s="5" t="s">
        <v>28</v>
      </c>
      <c r="D541" s="5" t="s">
        <v>1504</v>
      </c>
      <c r="E541" s="281" t="s">
        <v>5732</v>
      </c>
      <c r="F541" s="283" t="s">
        <v>413</v>
      </c>
      <c r="G541" s="283" t="s">
        <v>279</v>
      </c>
      <c r="H541" s="283" t="s">
        <v>2823</v>
      </c>
      <c r="I541" s="283" t="s">
        <v>281</v>
      </c>
      <c r="J541" s="85" t="s">
        <v>423</v>
      </c>
      <c r="K541" s="86" t="s">
        <v>282</v>
      </c>
      <c r="L541" s="86" t="str">
        <f t="shared" si="14"/>
        <v>MESSAGE - (CONSIGNEE) TRADER.Country code</v>
      </c>
      <c r="M541" s="186"/>
      <c r="N541" s="91"/>
      <c r="O541" s="186" t="s">
        <v>33</v>
      </c>
      <c r="P541" s="91" t="s">
        <v>33</v>
      </c>
      <c r="Q541" s="186" t="s">
        <v>94</v>
      </c>
      <c r="R541" s="91" t="s">
        <v>94</v>
      </c>
      <c r="S541" s="186" t="s">
        <v>5856</v>
      </c>
      <c r="T541" s="91" t="s">
        <v>95</v>
      </c>
      <c r="U541" s="186"/>
      <c r="V541" s="91"/>
      <c r="W541" s="17" t="s">
        <v>36</v>
      </c>
    </row>
    <row r="542" spans="1:23" ht="64" x14ac:dyDescent="0.2">
      <c r="A542" s="20" t="s">
        <v>5845</v>
      </c>
      <c r="B542" s="15" t="s">
        <v>2668</v>
      </c>
      <c r="C542" s="5" t="s">
        <v>2825</v>
      </c>
      <c r="D542" s="5" t="s">
        <v>1504</v>
      </c>
      <c r="E542" s="281" t="s">
        <v>5726</v>
      </c>
      <c r="F542" s="226" t="s">
        <v>441</v>
      </c>
      <c r="G542" s="283"/>
      <c r="H542" s="226" t="s">
        <v>2826</v>
      </c>
      <c r="I542" s="226" t="s">
        <v>443</v>
      </c>
      <c r="J542" s="85" t="s">
        <v>1128</v>
      </c>
      <c r="K542" s="86" t="s">
        <v>1128</v>
      </c>
      <c r="L542" s="86" t="str">
        <f t="shared" si="14"/>
        <v>x.x</v>
      </c>
      <c r="M542" s="186" t="s">
        <v>444</v>
      </c>
      <c r="N542" s="91"/>
      <c r="O542" s="186" t="s">
        <v>103</v>
      </c>
      <c r="P542" s="91"/>
      <c r="Q542" s="186"/>
      <c r="R542" s="91"/>
      <c r="S542" s="186"/>
      <c r="T542" s="91"/>
      <c r="U542" s="186" t="s">
        <v>983</v>
      </c>
      <c r="V542" s="91"/>
      <c r="W542" s="17" t="s">
        <v>115</v>
      </c>
    </row>
    <row r="543" spans="1:23" ht="80" x14ac:dyDescent="0.2">
      <c r="A543" s="20" t="s">
        <v>5845</v>
      </c>
      <c r="B543" s="15" t="s">
        <v>2668</v>
      </c>
      <c r="C543" s="5" t="s">
        <v>2825</v>
      </c>
      <c r="D543" s="5" t="s">
        <v>1504</v>
      </c>
      <c r="E543" s="281" t="s">
        <v>5726</v>
      </c>
      <c r="F543" s="283" t="s">
        <v>441</v>
      </c>
      <c r="G543" s="283" t="s">
        <v>206</v>
      </c>
      <c r="H543" s="283" t="s">
        <v>2828</v>
      </c>
      <c r="I543" s="283" t="s">
        <v>449</v>
      </c>
      <c r="J543" s="85" t="s">
        <v>1128</v>
      </c>
      <c r="K543" s="86" t="s">
        <v>1128</v>
      </c>
      <c r="L543" s="86" t="str">
        <f t="shared" si="14"/>
        <v>x.x</v>
      </c>
      <c r="M543" s="186"/>
      <c r="N543" s="91"/>
      <c r="O543" s="186" t="s">
        <v>33</v>
      </c>
      <c r="P543" s="91"/>
      <c r="Q543" s="186" t="s">
        <v>146</v>
      </c>
      <c r="R543" s="91"/>
      <c r="S543" s="186"/>
      <c r="T543" s="91"/>
      <c r="U543" s="186" t="s">
        <v>209</v>
      </c>
      <c r="V543" s="91"/>
      <c r="W543" s="17" t="s">
        <v>115</v>
      </c>
    </row>
    <row r="544" spans="1:23" ht="64" x14ac:dyDescent="0.2">
      <c r="A544" s="20" t="s">
        <v>5845</v>
      </c>
      <c r="B544" s="15" t="s">
        <v>2668</v>
      </c>
      <c r="C544" s="5" t="s">
        <v>2825</v>
      </c>
      <c r="D544" s="5" t="s">
        <v>1504</v>
      </c>
      <c r="E544" s="281" t="s">
        <v>5726</v>
      </c>
      <c r="F544" s="283" t="s">
        <v>441</v>
      </c>
      <c r="G544" s="283" t="s">
        <v>450</v>
      </c>
      <c r="H544" s="283" t="s">
        <v>2830</v>
      </c>
      <c r="I544" s="283" t="s">
        <v>452</v>
      </c>
      <c r="J544" s="85" t="s">
        <v>1128</v>
      </c>
      <c r="K544" s="86" t="s">
        <v>1128</v>
      </c>
      <c r="L544" s="86" t="str">
        <f t="shared" si="14"/>
        <v>x.x</v>
      </c>
      <c r="M544" s="186"/>
      <c r="N544" s="91"/>
      <c r="O544" s="186" t="s">
        <v>33</v>
      </c>
      <c r="P544" s="91"/>
      <c r="Q544" s="186" t="s">
        <v>453</v>
      </c>
      <c r="R544" s="91"/>
      <c r="S544" s="186" t="s">
        <v>454</v>
      </c>
      <c r="T544" s="91"/>
      <c r="U544" s="186"/>
      <c r="V544" s="91"/>
      <c r="W544" s="17" t="s">
        <v>115</v>
      </c>
    </row>
    <row r="545" spans="1:23" ht="80" x14ac:dyDescent="0.2">
      <c r="A545" s="20" t="s">
        <v>5845</v>
      </c>
      <c r="B545" s="15" t="s">
        <v>2668</v>
      </c>
      <c r="C545" s="5" t="s">
        <v>2825</v>
      </c>
      <c r="D545" s="5" t="s">
        <v>1504</v>
      </c>
      <c r="E545" s="281" t="s">
        <v>5726</v>
      </c>
      <c r="F545" s="283" t="s">
        <v>441</v>
      </c>
      <c r="G545" s="283" t="s">
        <v>240</v>
      </c>
      <c r="H545" s="283" t="s">
        <v>2831</v>
      </c>
      <c r="I545" s="283" t="s">
        <v>457</v>
      </c>
      <c r="J545" s="85" t="s">
        <v>1128</v>
      </c>
      <c r="K545" s="86" t="s">
        <v>1128</v>
      </c>
      <c r="L545" s="86" t="str">
        <f t="shared" si="14"/>
        <v>x.x</v>
      </c>
      <c r="M545" s="186"/>
      <c r="N545" s="91"/>
      <c r="O545" s="186" t="s">
        <v>33</v>
      </c>
      <c r="P545" s="91"/>
      <c r="Q545" s="186" t="s">
        <v>244</v>
      </c>
      <c r="R545" s="91"/>
      <c r="S545" s="186"/>
      <c r="T545" s="91"/>
      <c r="U545" s="186" t="s">
        <v>5741</v>
      </c>
      <c r="V545" s="91"/>
      <c r="W545" s="17" t="s">
        <v>115</v>
      </c>
    </row>
    <row r="546" spans="1:23" ht="48" x14ac:dyDescent="0.2">
      <c r="A546" s="20" t="s">
        <v>5845</v>
      </c>
      <c r="B546" s="15" t="s">
        <v>2668</v>
      </c>
      <c r="C546" s="5" t="s">
        <v>2825</v>
      </c>
      <c r="D546" s="5" t="s">
        <v>1504</v>
      </c>
      <c r="E546" s="281" t="s">
        <v>5726</v>
      </c>
      <c r="F546" s="226" t="s">
        <v>459</v>
      </c>
      <c r="G546" s="283"/>
      <c r="H546" s="226" t="s">
        <v>2832</v>
      </c>
      <c r="I546" s="226" t="s">
        <v>461</v>
      </c>
      <c r="J546" s="85" t="s">
        <v>462</v>
      </c>
      <c r="K546" s="86"/>
      <c r="L546" s="86" t="str">
        <f t="shared" si="14"/>
        <v>MESSAGE - GOODS ITEM - CONTAINERS</v>
      </c>
      <c r="M546" s="186" t="s">
        <v>463</v>
      </c>
      <c r="N546" s="91" t="s">
        <v>444</v>
      </c>
      <c r="O546" s="186" t="s">
        <v>66</v>
      </c>
      <c r="P546" s="91" t="s">
        <v>66</v>
      </c>
      <c r="Q546" s="186"/>
      <c r="R546" s="91"/>
      <c r="S546" s="186"/>
      <c r="T546" s="91"/>
      <c r="U546" s="186" t="s">
        <v>6008</v>
      </c>
      <c r="V546" s="91" t="s">
        <v>465</v>
      </c>
      <c r="W546" s="17" t="s">
        <v>115</v>
      </c>
    </row>
    <row r="547" spans="1:23" ht="64" x14ac:dyDescent="0.2">
      <c r="A547" s="20" t="s">
        <v>5845</v>
      </c>
      <c r="B547" s="15" t="s">
        <v>2668</v>
      </c>
      <c r="C547" s="5" t="s">
        <v>2825</v>
      </c>
      <c r="D547" s="5" t="s">
        <v>1504</v>
      </c>
      <c r="E547" s="281" t="s">
        <v>5726</v>
      </c>
      <c r="F547" s="283" t="s">
        <v>459</v>
      </c>
      <c r="G547" s="283" t="s">
        <v>206</v>
      </c>
      <c r="H547" s="283" t="s">
        <v>2835</v>
      </c>
      <c r="I547" s="283" t="s">
        <v>468</v>
      </c>
      <c r="J547" s="85" t="s">
        <v>1128</v>
      </c>
      <c r="K547" s="86" t="s">
        <v>1128</v>
      </c>
      <c r="L547" s="86" t="str">
        <f t="shared" si="14"/>
        <v>x.x</v>
      </c>
      <c r="M547" s="186"/>
      <c r="N547" s="91"/>
      <c r="O547" s="186" t="s">
        <v>33</v>
      </c>
      <c r="P547" s="91"/>
      <c r="Q547" s="186" t="s">
        <v>146</v>
      </c>
      <c r="R547" s="91"/>
      <c r="S547" s="186"/>
      <c r="T547" s="91"/>
      <c r="U547" s="186" t="s">
        <v>209</v>
      </c>
      <c r="V547" s="91"/>
      <c r="W547" s="17" t="s">
        <v>115</v>
      </c>
    </row>
    <row r="548" spans="1:23" ht="80" x14ac:dyDescent="0.2">
      <c r="A548" s="20" t="s">
        <v>5845</v>
      </c>
      <c r="B548" s="15" t="s">
        <v>2668</v>
      </c>
      <c r="C548" s="5" t="s">
        <v>2825</v>
      </c>
      <c r="D548" s="5" t="s">
        <v>1504</v>
      </c>
      <c r="E548" s="281" t="s">
        <v>5726</v>
      </c>
      <c r="F548" s="283" t="s">
        <v>459</v>
      </c>
      <c r="G548" s="283" t="s">
        <v>470</v>
      </c>
      <c r="H548" s="283" t="s">
        <v>2836</v>
      </c>
      <c r="I548" s="283" t="s">
        <v>472</v>
      </c>
      <c r="J548" s="85" t="s">
        <v>462</v>
      </c>
      <c r="K548" s="86" t="s">
        <v>473</v>
      </c>
      <c r="L548" s="86" t="str">
        <f t="shared" si="14"/>
        <v>MESSAGE - GOODS ITEM - CONTAINERS.Container number</v>
      </c>
      <c r="M548" s="186"/>
      <c r="N548" s="91"/>
      <c r="O548" s="186" t="s">
        <v>66</v>
      </c>
      <c r="P548" s="91" t="s">
        <v>33</v>
      </c>
      <c r="Q548" s="186" t="s">
        <v>244</v>
      </c>
      <c r="R548" s="91" t="s">
        <v>244</v>
      </c>
      <c r="S548" s="186"/>
      <c r="T548" s="91"/>
      <c r="U548" s="186" t="s">
        <v>475</v>
      </c>
      <c r="V548" s="91"/>
      <c r="W548" s="17" t="s">
        <v>36</v>
      </c>
    </row>
    <row r="549" spans="1:23" ht="80" x14ac:dyDescent="0.2">
      <c r="A549" s="20" t="s">
        <v>5845</v>
      </c>
      <c r="B549" s="15" t="s">
        <v>2668</v>
      </c>
      <c r="C549" s="5" t="s">
        <v>2825</v>
      </c>
      <c r="D549" s="5" t="s">
        <v>1504</v>
      </c>
      <c r="E549" s="281" t="s">
        <v>5726</v>
      </c>
      <c r="F549" s="283" t="s">
        <v>459</v>
      </c>
      <c r="G549" s="283" t="s">
        <v>478</v>
      </c>
      <c r="H549" s="283" t="s">
        <v>2838</v>
      </c>
      <c r="I549" s="283" t="s">
        <v>480</v>
      </c>
      <c r="J549" s="85" t="s">
        <v>481</v>
      </c>
      <c r="K549" s="86" t="s">
        <v>482</v>
      </c>
      <c r="L549" s="86" t="str">
        <f t="shared" si="14"/>
        <v>MESSAGE - SEALS INFO.Seals number</v>
      </c>
      <c r="M549" s="186"/>
      <c r="N549" s="91"/>
      <c r="O549" s="186" t="s">
        <v>33</v>
      </c>
      <c r="P549" s="91" t="s">
        <v>33</v>
      </c>
      <c r="Q549" s="186" t="s">
        <v>483</v>
      </c>
      <c r="R549" s="91" t="s">
        <v>483</v>
      </c>
      <c r="S549" s="186"/>
      <c r="T549" s="91"/>
      <c r="U549" s="186" t="s">
        <v>6009</v>
      </c>
      <c r="V549" s="91"/>
      <c r="W549" s="17" t="s">
        <v>405</v>
      </c>
    </row>
    <row r="550" spans="1:23" ht="48" x14ac:dyDescent="0.2">
      <c r="A550" s="20" t="s">
        <v>5845</v>
      </c>
      <c r="B550" s="15" t="s">
        <v>2668</v>
      </c>
      <c r="C550" s="5" t="s">
        <v>2825</v>
      </c>
      <c r="D550" s="5" t="s">
        <v>1504</v>
      </c>
      <c r="E550" s="281" t="s">
        <v>5732</v>
      </c>
      <c r="F550" s="226" t="s">
        <v>486</v>
      </c>
      <c r="G550" s="283"/>
      <c r="H550" s="226" t="s">
        <v>2840</v>
      </c>
      <c r="I550" s="226" t="s">
        <v>488</v>
      </c>
      <c r="J550" s="85" t="s">
        <v>489</v>
      </c>
      <c r="K550" s="86"/>
      <c r="L550" s="86" t="str">
        <f t="shared" si="14"/>
        <v>MESSAGE - SEALS INFO - SEALS ID</v>
      </c>
      <c r="M550" s="186" t="s">
        <v>444</v>
      </c>
      <c r="N550" s="91" t="s">
        <v>463</v>
      </c>
      <c r="O550" s="186" t="s">
        <v>66</v>
      </c>
      <c r="P550" s="91" t="s">
        <v>33</v>
      </c>
      <c r="Q550" s="186"/>
      <c r="R550" s="91"/>
      <c r="S550" s="186"/>
      <c r="T550" s="91"/>
      <c r="U550" s="186" t="s">
        <v>5745</v>
      </c>
      <c r="V550" s="91"/>
      <c r="W550" s="17" t="s">
        <v>491</v>
      </c>
    </row>
    <row r="551" spans="1:23" ht="64" x14ac:dyDescent="0.2">
      <c r="A551" s="20" t="s">
        <v>5845</v>
      </c>
      <c r="B551" s="15" t="s">
        <v>2668</v>
      </c>
      <c r="C551" s="5" t="s">
        <v>2825</v>
      </c>
      <c r="D551" s="5" t="s">
        <v>1504</v>
      </c>
      <c r="E551" s="281" t="s">
        <v>5732</v>
      </c>
      <c r="F551" s="283" t="s">
        <v>486</v>
      </c>
      <c r="G551" s="283" t="s">
        <v>206</v>
      </c>
      <c r="H551" s="283" t="s">
        <v>2842</v>
      </c>
      <c r="I551" s="283" t="s">
        <v>495</v>
      </c>
      <c r="J551" s="85" t="s">
        <v>1128</v>
      </c>
      <c r="K551" s="86" t="s">
        <v>1128</v>
      </c>
      <c r="L551" s="86" t="str">
        <f t="shared" si="14"/>
        <v>x.x</v>
      </c>
      <c r="M551" s="186"/>
      <c r="N551" s="91"/>
      <c r="O551" s="186" t="s">
        <v>33</v>
      </c>
      <c r="P551" s="91"/>
      <c r="Q551" s="186" t="s">
        <v>146</v>
      </c>
      <c r="R551" s="91"/>
      <c r="S551" s="186"/>
      <c r="T551" s="91"/>
      <c r="U551" s="186" t="s">
        <v>209</v>
      </c>
      <c r="V551" s="91"/>
      <c r="W551" s="17" t="s">
        <v>115</v>
      </c>
    </row>
    <row r="552" spans="1:23" ht="64" x14ac:dyDescent="0.2">
      <c r="A552" s="20" t="s">
        <v>5845</v>
      </c>
      <c r="B552" s="15" t="s">
        <v>2668</v>
      </c>
      <c r="C552" s="5" t="s">
        <v>2825</v>
      </c>
      <c r="D552" s="5" t="s">
        <v>1504</v>
      </c>
      <c r="E552" s="281" t="s">
        <v>5732</v>
      </c>
      <c r="F552" s="283" t="s">
        <v>486</v>
      </c>
      <c r="G552" s="283" t="s">
        <v>393</v>
      </c>
      <c r="H552" s="283" t="s">
        <v>2843</v>
      </c>
      <c r="I552" s="283" t="s">
        <v>497</v>
      </c>
      <c r="J552" s="85" t="s">
        <v>489</v>
      </c>
      <c r="K552" s="86" t="s">
        <v>498</v>
      </c>
      <c r="L552" s="86" t="str">
        <f t="shared" si="14"/>
        <v>MESSAGE - SEALS INFO - SEALS ID.Seals identity</v>
      </c>
      <c r="M552" s="186"/>
      <c r="N552" s="91"/>
      <c r="O552" s="186" t="s">
        <v>33</v>
      </c>
      <c r="P552" s="91" t="s">
        <v>33</v>
      </c>
      <c r="Q552" s="186" t="s">
        <v>499</v>
      </c>
      <c r="R552" s="91" t="s">
        <v>499</v>
      </c>
      <c r="S552" s="186"/>
      <c r="T552" s="91"/>
      <c r="U552" s="186" t="s">
        <v>6010</v>
      </c>
      <c r="V552" s="91"/>
      <c r="W552" s="17" t="s">
        <v>36</v>
      </c>
    </row>
    <row r="553" spans="1:23" ht="64" x14ac:dyDescent="0.2">
      <c r="A553" s="20" t="s">
        <v>5845</v>
      </c>
      <c r="B553" s="15" t="s">
        <v>2668</v>
      </c>
      <c r="C553" s="5" t="s">
        <v>2825</v>
      </c>
      <c r="D553" s="5" t="s">
        <v>1504</v>
      </c>
      <c r="E553" s="281" t="s">
        <v>5732</v>
      </c>
      <c r="F553" s="226" t="s">
        <v>501</v>
      </c>
      <c r="G553" s="283"/>
      <c r="H553" s="226" t="s">
        <v>2845</v>
      </c>
      <c r="I553" s="226" t="s">
        <v>503</v>
      </c>
      <c r="J553" s="85" t="s">
        <v>1128</v>
      </c>
      <c r="K553" s="86" t="s">
        <v>1128</v>
      </c>
      <c r="L553" s="86" t="str">
        <f t="shared" si="14"/>
        <v>x.x</v>
      </c>
      <c r="M553" s="186" t="s">
        <v>463</v>
      </c>
      <c r="N553" s="91"/>
      <c r="O553" s="186" t="s">
        <v>66</v>
      </c>
      <c r="P553" s="91"/>
      <c r="Q553" s="186"/>
      <c r="R553" s="91"/>
      <c r="S553" s="186"/>
      <c r="T553" s="91"/>
      <c r="U553" s="186" t="s">
        <v>504</v>
      </c>
      <c r="V553" s="91"/>
      <c r="W553" s="17" t="s">
        <v>115</v>
      </c>
    </row>
    <row r="554" spans="1:23" ht="96" x14ac:dyDescent="0.2">
      <c r="A554" s="20" t="s">
        <v>5845</v>
      </c>
      <c r="B554" s="15" t="s">
        <v>2668</v>
      </c>
      <c r="C554" s="5" t="s">
        <v>2825</v>
      </c>
      <c r="D554" s="5" t="s">
        <v>1504</v>
      </c>
      <c r="E554" s="281" t="s">
        <v>5732</v>
      </c>
      <c r="F554" s="283" t="s">
        <v>501</v>
      </c>
      <c r="G554" s="283" t="s">
        <v>206</v>
      </c>
      <c r="H554" s="283" t="s">
        <v>2847</v>
      </c>
      <c r="I554" s="283" t="s">
        <v>508</v>
      </c>
      <c r="J554" s="85" t="s">
        <v>1128</v>
      </c>
      <c r="K554" s="86" t="s">
        <v>1128</v>
      </c>
      <c r="L554" s="86" t="str">
        <f t="shared" si="14"/>
        <v>x.x</v>
      </c>
      <c r="M554" s="186"/>
      <c r="N554" s="91"/>
      <c r="O554" s="186" t="s">
        <v>33</v>
      </c>
      <c r="P554" s="91"/>
      <c r="Q554" s="186" t="s">
        <v>146</v>
      </c>
      <c r="R554" s="91"/>
      <c r="S554" s="186"/>
      <c r="T554" s="91"/>
      <c r="U554" s="186" t="s">
        <v>209</v>
      </c>
      <c r="V554" s="91"/>
      <c r="W554" s="17" t="s">
        <v>115</v>
      </c>
    </row>
    <row r="555" spans="1:23" ht="112" x14ac:dyDescent="0.2">
      <c r="A555" s="20" t="s">
        <v>5845</v>
      </c>
      <c r="B555" s="15" t="s">
        <v>2668</v>
      </c>
      <c r="C555" s="5" t="s">
        <v>2825</v>
      </c>
      <c r="D555" s="5" t="s">
        <v>1504</v>
      </c>
      <c r="E555" s="281" t="s">
        <v>5732</v>
      </c>
      <c r="F555" s="283" t="s">
        <v>501</v>
      </c>
      <c r="G555" s="283" t="s">
        <v>5731</v>
      </c>
      <c r="H555" s="283" t="s">
        <v>6199</v>
      </c>
      <c r="I555" s="283" t="s">
        <v>5746</v>
      </c>
      <c r="J555" s="85" t="s">
        <v>821</v>
      </c>
      <c r="K555" s="86" t="s">
        <v>325</v>
      </c>
      <c r="L555" s="86" t="str">
        <f t="shared" si="14"/>
        <v>MESSAGE - GOODS ITEM.Item number</v>
      </c>
      <c r="M555" s="186"/>
      <c r="N555" s="91"/>
      <c r="O555" s="186" t="s">
        <v>33</v>
      </c>
      <c r="P555" s="91"/>
      <c r="Q555" s="186" t="s">
        <v>146</v>
      </c>
      <c r="R555" s="91"/>
      <c r="S555" s="186"/>
      <c r="T555" s="91"/>
      <c r="U555" s="186" t="s">
        <v>5747</v>
      </c>
      <c r="V555" s="91"/>
      <c r="W555" s="17" t="s">
        <v>115</v>
      </c>
    </row>
    <row r="556" spans="1:23" ht="48" x14ac:dyDescent="0.2">
      <c r="A556" s="20" t="s">
        <v>5845</v>
      </c>
      <c r="B556" s="15" t="s">
        <v>2668</v>
      </c>
      <c r="C556" s="5" t="s">
        <v>2825</v>
      </c>
      <c r="D556" s="5" t="s">
        <v>1504</v>
      </c>
      <c r="E556" s="281" t="s">
        <v>5726</v>
      </c>
      <c r="F556" s="226" t="s">
        <v>1642</v>
      </c>
      <c r="G556" s="283"/>
      <c r="H556" s="226" t="s">
        <v>2849</v>
      </c>
      <c r="I556" s="226" t="s">
        <v>1644</v>
      </c>
      <c r="J556" s="85" t="s">
        <v>1128</v>
      </c>
      <c r="K556" s="86" t="s">
        <v>1128</v>
      </c>
      <c r="L556" s="86" t="str">
        <f t="shared" si="14"/>
        <v>x.x</v>
      </c>
      <c r="M556" s="186" t="s">
        <v>32</v>
      </c>
      <c r="N556" s="91"/>
      <c r="O556" s="186" t="s">
        <v>66</v>
      </c>
      <c r="P556" s="91"/>
      <c r="Q556" s="186"/>
      <c r="R556" s="91"/>
      <c r="S556" s="186"/>
      <c r="T556" s="91"/>
      <c r="U556" s="186" t="s">
        <v>6012</v>
      </c>
      <c r="V556" s="91"/>
      <c r="W556" s="17" t="s">
        <v>115</v>
      </c>
    </row>
    <row r="557" spans="1:23" ht="160" x14ac:dyDescent="0.2">
      <c r="A557" s="20" t="s">
        <v>5845</v>
      </c>
      <c r="B557" s="15" t="s">
        <v>2668</v>
      </c>
      <c r="C557" s="5" t="s">
        <v>2825</v>
      </c>
      <c r="D557" s="5" t="s">
        <v>1504</v>
      </c>
      <c r="E557" s="281" t="s">
        <v>5726</v>
      </c>
      <c r="F557" s="283" t="s">
        <v>1642</v>
      </c>
      <c r="G557" s="283" t="s">
        <v>1646</v>
      </c>
      <c r="H557" s="283" t="s">
        <v>2852</v>
      </c>
      <c r="I557" s="283" t="s">
        <v>1648</v>
      </c>
      <c r="J557" s="87" t="s">
        <v>31</v>
      </c>
      <c r="K557" s="83" t="s">
        <v>6013</v>
      </c>
      <c r="L557" s="86" t="str">
        <f t="shared" si="14"/>
        <v>MESSAGE - HEADER.Authorised location of goods, code or Agreed location of goods, code or Customs sub place or
Agreed location of goods</v>
      </c>
      <c r="M557" s="186"/>
      <c r="N557" s="91"/>
      <c r="O557" s="186" t="s">
        <v>33</v>
      </c>
      <c r="P557" s="91" t="s">
        <v>66</v>
      </c>
      <c r="Q557" s="186" t="s">
        <v>134</v>
      </c>
      <c r="R557" s="92" t="s">
        <v>244</v>
      </c>
      <c r="S557" s="186" t="s">
        <v>1650</v>
      </c>
      <c r="T557" s="91"/>
      <c r="U557" s="186"/>
      <c r="V557" s="91" t="s">
        <v>2403</v>
      </c>
      <c r="W557" s="17" t="s">
        <v>115</v>
      </c>
    </row>
    <row r="558" spans="1:23" ht="64" x14ac:dyDescent="0.2">
      <c r="A558" s="20" t="s">
        <v>5845</v>
      </c>
      <c r="B558" s="15" t="s">
        <v>2668</v>
      </c>
      <c r="C558" s="5" t="s">
        <v>2825</v>
      </c>
      <c r="D558" s="5" t="s">
        <v>1504</v>
      </c>
      <c r="E558" s="281" t="s">
        <v>5726</v>
      </c>
      <c r="F558" s="283" t="s">
        <v>1642</v>
      </c>
      <c r="G558" s="283" t="s">
        <v>1315</v>
      </c>
      <c r="H558" s="283" t="s">
        <v>2855</v>
      </c>
      <c r="I558" s="283" t="s">
        <v>1653</v>
      </c>
      <c r="J558" s="85" t="s">
        <v>1128</v>
      </c>
      <c r="K558" s="86" t="s">
        <v>1128</v>
      </c>
      <c r="L558" s="86" t="str">
        <f t="shared" si="14"/>
        <v>x.x</v>
      </c>
      <c r="M558" s="186"/>
      <c r="N558" s="91"/>
      <c r="O558" s="186" t="s">
        <v>33</v>
      </c>
      <c r="P558" s="91"/>
      <c r="Q558" s="186" t="s">
        <v>134</v>
      </c>
      <c r="R558" s="91"/>
      <c r="S558" s="186" t="s">
        <v>1654</v>
      </c>
      <c r="T558" s="91"/>
      <c r="U558" s="186" t="s">
        <v>5709</v>
      </c>
      <c r="V558" s="91"/>
      <c r="W558" s="17" t="s">
        <v>115</v>
      </c>
    </row>
    <row r="559" spans="1:23" ht="64" x14ac:dyDescent="0.2">
      <c r="A559" s="20" t="s">
        <v>5845</v>
      </c>
      <c r="B559" s="15" t="s">
        <v>2668</v>
      </c>
      <c r="C559" s="5" t="s">
        <v>2825</v>
      </c>
      <c r="D559" s="5" t="s">
        <v>1504</v>
      </c>
      <c r="E559" s="281" t="s">
        <v>5726</v>
      </c>
      <c r="F559" s="283" t="s">
        <v>1642</v>
      </c>
      <c r="G559" s="283" t="s">
        <v>1655</v>
      </c>
      <c r="H559" s="283" t="s">
        <v>2857</v>
      </c>
      <c r="I559" s="283" t="s">
        <v>1657</v>
      </c>
      <c r="J559" s="85" t="s">
        <v>6014</v>
      </c>
      <c r="K559" s="86" t="s">
        <v>6200</v>
      </c>
      <c r="L559" s="86" t="str">
        <f t="shared" si="14"/>
        <v xml:space="preserve">MESSAGE - HEADER..Authorised location of goods, code </v>
      </c>
      <c r="M559" s="186"/>
      <c r="N559" s="91"/>
      <c r="O559" s="186" t="s">
        <v>66</v>
      </c>
      <c r="P559" s="91" t="s">
        <v>66</v>
      </c>
      <c r="Q559" s="186" t="s">
        <v>68</v>
      </c>
      <c r="R559" s="91" t="s">
        <v>244</v>
      </c>
      <c r="S559" s="186"/>
      <c r="T559" s="91"/>
      <c r="U559" s="186" t="s">
        <v>1665</v>
      </c>
      <c r="V559" s="91" t="s">
        <v>6201</v>
      </c>
      <c r="W559" s="17" t="s">
        <v>115</v>
      </c>
    </row>
    <row r="560" spans="1:23" ht="64" x14ac:dyDescent="0.2">
      <c r="A560" s="20" t="s">
        <v>5845</v>
      </c>
      <c r="B560" s="15" t="s">
        <v>2668</v>
      </c>
      <c r="C560" s="5" t="s">
        <v>2825</v>
      </c>
      <c r="D560" s="5" t="s">
        <v>1504</v>
      </c>
      <c r="E560" s="281" t="s">
        <v>5726</v>
      </c>
      <c r="F560" s="283" t="s">
        <v>1642</v>
      </c>
      <c r="G560" s="283" t="s">
        <v>1659</v>
      </c>
      <c r="H560" s="283" t="s">
        <v>2860</v>
      </c>
      <c r="I560" s="283" t="s">
        <v>1661</v>
      </c>
      <c r="J560" s="85" t="s">
        <v>1128</v>
      </c>
      <c r="K560" s="86" t="s">
        <v>1128</v>
      </c>
      <c r="L560" s="86" t="str">
        <f t="shared" si="14"/>
        <v>x.x</v>
      </c>
      <c r="M560" s="186"/>
      <c r="N560" s="91"/>
      <c r="O560" s="186" t="s">
        <v>66</v>
      </c>
      <c r="P560" s="91"/>
      <c r="Q560" s="186" t="s">
        <v>680</v>
      </c>
      <c r="R560" s="91"/>
      <c r="S560" s="186"/>
      <c r="T560" s="91"/>
      <c r="U560" s="186" t="s">
        <v>1662</v>
      </c>
      <c r="V560" s="91"/>
      <c r="W560" s="17" t="s">
        <v>115</v>
      </c>
    </row>
    <row r="561" spans="1:23" ht="96" x14ac:dyDescent="0.2">
      <c r="A561" s="20" t="s">
        <v>5845</v>
      </c>
      <c r="B561" s="15" t="s">
        <v>2668</v>
      </c>
      <c r="C561" s="5" t="s">
        <v>2825</v>
      </c>
      <c r="D561" s="5" t="s">
        <v>1504</v>
      </c>
      <c r="E561" s="281" t="s">
        <v>5726</v>
      </c>
      <c r="F561" s="283" t="s">
        <v>1642</v>
      </c>
      <c r="G561" s="283" t="s">
        <v>601</v>
      </c>
      <c r="H561" s="283" t="s">
        <v>2863</v>
      </c>
      <c r="I561" s="283" t="s">
        <v>1664</v>
      </c>
      <c r="J561" s="85" t="s">
        <v>6014</v>
      </c>
      <c r="K561" s="86" t="s">
        <v>6202</v>
      </c>
      <c r="L561" s="86" t="str">
        <f t="shared" si="14"/>
        <v>MESSAGE - HEADER..Agreed location of goods, code OR
Customs sub place</v>
      </c>
      <c r="M561" s="186"/>
      <c r="N561" s="91"/>
      <c r="O561" s="186" t="s">
        <v>66</v>
      </c>
      <c r="P561" s="91" t="s">
        <v>66</v>
      </c>
      <c r="Q561" s="186" t="s">
        <v>244</v>
      </c>
      <c r="R561" s="91" t="s">
        <v>244</v>
      </c>
      <c r="S561" s="186" t="s">
        <v>5761</v>
      </c>
      <c r="T561" s="91"/>
      <c r="U561" s="186" t="s">
        <v>1665</v>
      </c>
      <c r="V561" s="91" t="s">
        <v>6201</v>
      </c>
      <c r="W561" s="17" t="s">
        <v>115</v>
      </c>
    </row>
    <row r="562" spans="1:23" ht="64" x14ac:dyDescent="0.2">
      <c r="A562" s="20" t="s">
        <v>5845</v>
      </c>
      <c r="B562" s="15" t="s">
        <v>2668</v>
      </c>
      <c r="C562" s="5" t="s">
        <v>2825</v>
      </c>
      <c r="D562" s="5" t="s">
        <v>1504</v>
      </c>
      <c r="E562" s="281" t="s">
        <v>5732</v>
      </c>
      <c r="F562" s="226" t="s">
        <v>1667</v>
      </c>
      <c r="G562" s="283"/>
      <c r="H562" s="226" t="s">
        <v>2866</v>
      </c>
      <c r="I562" s="226" t="s">
        <v>1669</v>
      </c>
      <c r="J562" s="85" t="s">
        <v>1128</v>
      </c>
      <c r="K562" s="86" t="s">
        <v>1128</v>
      </c>
      <c r="L562" s="86" t="str">
        <f t="shared" si="14"/>
        <v>x.x</v>
      </c>
      <c r="M562" s="186" t="s">
        <v>32</v>
      </c>
      <c r="N562" s="91"/>
      <c r="O562" s="186" t="s">
        <v>66</v>
      </c>
      <c r="P562" s="91"/>
      <c r="Q562" s="186"/>
      <c r="R562" s="91"/>
      <c r="S562" s="186"/>
      <c r="T562" s="91"/>
      <c r="U562" s="186" t="s">
        <v>1665</v>
      </c>
      <c r="V562" s="91"/>
      <c r="W562" s="17" t="s">
        <v>115</v>
      </c>
    </row>
    <row r="563" spans="1:23" ht="80" x14ac:dyDescent="0.2">
      <c r="A563" s="20" t="s">
        <v>5845</v>
      </c>
      <c r="B563" s="15" t="s">
        <v>2668</v>
      </c>
      <c r="C563" s="5" t="s">
        <v>2825</v>
      </c>
      <c r="D563" s="5" t="s">
        <v>1504</v>
      </c>
      <c r="E563" s="281" t="s">
        <v>5732</v>
      </c>
      <c r="F563" s="283" t="s">
        <v>1667</v>
      </c>
      <c r="G563" s="283" t="s">
        <v>180</v>
      </c>
      <c r="H563" s="283" t="s">
        <v>2867</v>
      </c>
      <c r="I563" s="283" t="s">
        <v>1671</v>
      </c>
      <c r="J563" s="85" t="s">
        <v>6014</v>
      </c>
      <c r="K563" s="86" t="s">
        <v>6203</v>
      </c>
      <c r="L563" s="86" t="str">
        <f t="shared" si="14"/>
        <v>MESSAGE - HEADER..Customs sub place</v>
      </c>
      <c r="M563" s="186"/>
      <c r="N563" s="91"/>
      <c r="O563" s="186" t="s">
        <v>33</v>
      </c>
      <c r="P563" s="91" t="s">
        <v>66</v>
      </c>
      <c r="Q563" s="186" t="s">
        <v>183</v>
      </c>
      <c r="R563" s="91" t="s">
        <v>244</v>
      </c>
      <c r="S563" s="186" t="s">
        <v>1520</v>
      </c>
      <c r="T563" s="91"/>
      <c r="U563" s="186"/>
      <c r="V563" s="91" t="s">
        <v>6201</v>
      </c>
      <c r="W563" s="17" t="s">
        <v>115</v>
      </c>
    </row>
    <row r="564" spans="1:23" ht="48" x14ac:dyDescent="0.2">
      <c r="A564" s="20" t="s">
        <v>5845</v>
      </c>
      <c r="B564" s="15" t="s">
        <v>2668</v>
      </c>
      <c r="C564" s="5" t="s">
        <v>2825</v>
      </c>
      <c r="D564" s="5" t="s">
        <v>1504</v>
      </c>
      <c r="E564" s="281" t="s">
        <v>5732</v>
      </c>
      <c r="F564" s="226" t="s">
        <v>5880</v>
      </c>
      <c r="G564" s="283"/>
      <c r="H564" s="226" t="s">
        <v>6204</v>
      </c>
      <c r="I564" s="8" t="s">
        <v>5835</v>
      </c>
      <c r="J564" s="85" t="s">
        <v>1128</v>
      </c>
      <c r="K564" s="86" t="s">
        <v>1128</v>
      </c>
      <c r="L564" s="86" t="str">
        <f t="shared" si="14"/>
        <v>x.x</v>
      </c>
      <c r="M564" s="186" t="s">
        <v>32</v>
      </c>
      <c r="N564" s="91"/>
      <c r="O564" s="186" t="s">
        <v>66</v>
      </c>
      <c r="P564" s="91"/>
      <c r="Q564" s="186"/>
      <c r="R564" s="91"/>
      <c r="S564" s="186"/>
      <c r="T564" s="91"/>
      <c r="U564" s="186" t="s">
        <v>1665</v>
      </c>
      <c r="V564" s="91"/>
      <c r="W564" s="17" t="s">
        <v>115</v>
      </c>
    </row>
    <row r="565" spans="1:23" ht="64" x14ac:dyDescent="0.2">
      <c r="A565" s="20" t="s">
        <v>5845</v>
      </c>
      <c r="B565" s="15" t="s">
        <v>2668</v>
      </c>
      <c r="C565" s="5" t="s">
        <v>2825</v>
      </c>
      <c r="D565" s="5" t="s">
        <v>1504</v>
      </c>
      <c r="E565" s="281" t="s">
        <v>5732</v>
      </c>
      <c r="F565" s="283" t="s">
        <v>5880</v>
      </c>
      <c r="G565" s="283" t="s">
        <v>1329</v>
      </c>
      <c r="H565" s="283" t="s">
        <v>6205</v>
      </c>
      <c r="I565" s="283" t="s">
        <v>5836</v>
      </c>
      <c r="J565" s="85" t="s">
        <v>1128</v>
      </c>
      <c r="K565" s="86" t="s">
        <v>1128</v>
      </c>
      <c r="L565" s="86" t="str">
        <f t="shared" si="14"/>
        <v>x.x</v>
      </c>
      <c r="M565" s="186"/>
      <c r="N565" s="91"/>
      <c r="O565" s="186" t="s">
        <v>33</v>
      </c>
      <c r="P565" s="91"/>
      <c r="Q565" s="186" t="s">
        <v>244</v>
      </c>
      <c r="R565" s="91"/>
      <c r="S565" s="186"/>
      <c r="T565" s="91"/>
      <c r="U565" s="186" t="s">
        <v>1332</v>
      </c>
      <c r="V565" s="91"/>
      <c r="W565" s="17" t="s">
        <v>115</v>
      </c>
    </row>
    <row r="566" spans="1:23" ht="64" x14ac:dyDescent="0.2">
      <c r="A566" s="20" t="s">
        <v>5845</v>
      </c>
      <c r="B566" s="15" t="s">
        <v>2668</v>
      </c>
      <c r="C566" s="5" t="s">
        <v>2825</v>
      </c>
      <c r="D566" s="5" t="s">
        <v>1504</v>
      </c>
      <c r="E566" s="281" t="s">
        <v>5732</v>
      </c>
      <c r="F566" s="283" t="s">
        <v>5880</v>
      </c>
      <c r="G566" s="283" t="s">
        <v>1333</v>
      </c>
      <c r="H566" s="283" t="s">
        <v>6206</v>
      </c>
      <c r="I566" s="283" t="s">
        <v>5837</v>
      </c>
      <c r="J566" s="85" t="s">
        <v>1128</v>
      </c>
      <c r="K566" s="86" t="s">
        <v>1128</v>
      </c>
      <c r="L566" s="86" t="str">
        <f t="shared" si="14"/>
        <v>x.x</v>
      </c>
      <c r="M566" s="186"/>
      <c r="N566" s="91"/>
      <c r="O566" s="186" t="s">
        <v>33</v>
      </c>
      <c r="P566" s="91"/>
      <c r="Q566" s="186" t="s">
        <v>244</v>
      </c>
      <c r="R566" s="91"/>
      <c r="S566" s="186"/>
      <c r="T566" s="91"/>
      <c r="U566" s="186" t="s">
        <v>1332</v>
      </c>
      <c r="V566" s="91"/>
      <c r="W566" s="17" t="s">
        <v>115</v>
      </c>
    </row>
    <row r="567" spans="1:23" ht="64" x14ac:dyDescent="0.2">
      <c r="A567" s="20" t="s">
        <v>5845</v>
      </c>
      <c r="B567" s="15" t="s">
        <v>2668</v>
      </c>
      <c r="C567" s="5" t="s">
        <v>2825</v>
      </c>
      <c r="D567" s="5" t="s">
        <v>1504</v>
      </c>
      <c r="E567" s="281" t="s">
        <v>5732</v>
      </c>
      <c r="F567" s="226" t="s">
        <v>1677</v>
      </c>
      <c r="G567" s="283"/>
      <c r="H567" s="226" t="s">
        <v>2874</v>
      </c>
      <c r="I567" s="226" t="s">
        <v>1679</v>
      </c>
      <c r="J567" s="85" t="s">
        <v>1128</v>
      </c>
      <c r="K567" s="86" t="s">
        <v>1128</v>
      </c>
      <c r="L567" s="86" t="str">
        <f t="shared" si="14"/>
        <v>x.x</v>
      </c>
      <c r="M567" s="186" t="s">
        <v>32</v>
      </c>
      <c r="N567" s="91"/>
      <c r="O567" s="186" t="s">
        <v>66</v>
      </c>
      <c r="P567" s="91"/>
      <c r="Q567" s="186"/>
      <c r="R567" s="91"/>
      <c r="S567" s="186"/>
      <c r="T567" s="91"/>
      <c r="U567" s="186" t="s">
        <v>1665</v>
      </c>
      <c r="V567" s="91"/>
      <c r="W567" s="17" t="s">
        <v>115</v>
      </c>
    </row>
    <row r="568" spans="1:23" ht="80" x14ac:dyDescent="0.2">
      <c r="A568" s="20" t="s">
        <v>5845</v>
      </c>
      <c r="B568" s="15" t="s">
        <v>2668</v>
      </c>
      <c r="C568" s="5" t="s">
        <v>2825</v>
      </c>
      <c r="D568" s="5" t="s">
        <v>1504</v>
      </c>
      <c r="E568" s="281" t="s">
        <v>5732</v>
      </c>
      <c r="F568" s="283" t="s">
        <v>1677</v>
      </c>
      <c r="G568" s="283" t="s">
        <v>240</v>
      </c>
      <c r="H568" s="283" t="s">
        <v>2876</v>
      </c>
      <c r="I568" s="283" t="s">
        <v>1681</v>
      </c>
      <c r="J568" s="85" t="s">
        <v>6014</v>
      </c>
      <c r="K568" s="86" t="s">
        <v>6207</v>
      </c>
      <c r="L568" s="86" t="str">
        <f t="shared" si="14"/>
        <v>MESSAGE - HEADER..Agreed location of goods, code</v>
      </c>
      <c r="M568" s="186"/>
      <c r="N568" s="91"/>
      <c r="O568" s="186" t="s">
        <v>33</v>
      </c>
      <c r="P568" s="91" t="s">
        <v>66</v>
      </c>
      <c r="Q568" s="186" t="s">
        <v>244</v>
      </c>
      <c r="R568" s="91" t="s">
        <v>244</v>
      </c>
      <c r="S568" s="186"/>
      <c r="T568" s="91"/>
      <c r="U568" s="186" t="s">
        <v>5630</v>
      </c>
      <c r="V568" s="91" t="s">
        <v>6201</v>
      </c>
      <c r="W568" s="17" t="s">
        <v>115</v>
      </c>
    </row>
    <row r="569" spans="1:23" ht="48" x14ac:dyDescent="0.2">
      <c r="A569" s="20" t="s">
        <v>5845</v>
      </c>
      <c r="B569" s="15" t="s">
        <v>2668</v>
      </c>
      <c r="C569" s="5" t="s">
        <v>2825</v>
      </c>
      <c r="D569" s="5" t="s">
        <v>1504</v>
      </c>
      <c r="E569" s="281" t="s">
        <v>5732</v>
      </c>
      <c r="F569" s="226" t="s">
        <v>413</v>
      </c>
      <c r="G569" s="283"/>
      <c r="H569" s="226" t="s">
        <v>2878</v>
      </c>
      <c r="I569" s="226" t="s">
        <v>263</v>
      </c>
      <c r="J569" s="85" t="s">
        <v>1128</v>
      </c>
      <c r="K569" s="86" t="s">
        <v>1128</v>
      </c>
      <c r="L569" s="86" t="str">
        <f t="shared" si="14"/>
        <v>x.x</v>
      </c>
      <c r="M569" s="186" t="s">
        <v>32</v>
      </c>
      <c r="N569" s="91"/>
      <c r="O569" s="186" t="s">
        <v>66</v>
      </c>
      <c r="P569" s="91"/>
      <c r="Q569" s="186"/>
      <c r="R569" s="91"/>
      <c r="S569" s="186"/>
      <c r="T569" s="91"/>
      <c r="U569" s="186" t="s">
        <v>1665</v>
      </c>
      <c r="V569" s="91"/>
      <c r="W569" s="17" t="s">
        <v>115</v>
      </c>
    </row>
    <row r="570" spans="1:23" ht="64" x14ac:dyDescent="0.2">
      <c r="A570" s="20" t="s">
        <v>5845</v>
      </c>
      <c r="B570" s="15" t="s">
        <v>2668</v>
      </c>
      <c r="C570" s="5" t="s">
        <v>2825</v>
      </c>
      <c r="D570" s="5" t="s">
        <v>1504</v>
      </c>
      <c r="E570" s="281" t="s">
        <v>5732</v>
      </c>
      <c r="F570" s="283" t="s">
        <v>413</v>
      </c>
      <c r="G570" s="283" t="s">
        <v>265</v>
      </c>
      <c r="H570" s="283" t="s">
        <v>2880</v>
      </c>
      <c r="I570" s="283" t="s">
        <v>267</v>
      </c>
      <c r="J570" s="85" t="s">
        <v>1128</v>
      </c>
      <c r="K570" s="86" t="s">
        <v>1128</v>
      </c>
      <c r="L570" s="86" t="str">
        <f t="shared" si="14"/>
        <v>x.x</v>
      </c>
      <c r="M570" s="186"/>
      <c r="N570" s="91"/>
      <c r="O570" s="186" t="s">
        <v>33</v>
      </c>
      <c r="P570" s="91"/>
      <c r="Q570" s="186" t="s">
        <v>258</v>
      </c>
      <c r="R570" s="91"/>
      <c r="S570" s="186"/>
      <c r="T570" s="91"/>
      <c r="U570" s="186" t="s">
        <v>259</v>
      </c>
      <c r="V570" s="91"/>
      <c r="W570" s="17" t="s">
        <v>115</v>
      </c>
    </row>
    <row r="571" spans="1:23" ht="64" x14ac:dyDescent="0.2">
      <c r="A571" s="20" t="s">
        <v>5845</v>
      </c>
      <c r="B571" s="15" t="s">
        <v>2668</v>
      </c>
      <c r="C571" s="5" t="s">
        <v>2825</v>
      </c>
      <c r="D571" s="5" t="s">
        <v>1504</v>
      </c>
      <c r="E571" s="281" t="s">
        <v>5732</v>
      </c>
      <c r="F571" s="283" t="s">
        <v>413</v>
      </c>
      <c r="G571" s="283" t="s">
        <v>269</v>
      </c>
      <c r="H571" s="283" t="s">
        <v>2881</v>
      </c>
      <c r="I571" s="283" t="s">
        <v>271</v>
      </c>
      <c r="J571" s="85" t="s">
        <v>1128</v>
      </c>
      <c r="K571" s="86" t="s">
        <v>1128</v>
      </c>
      <c r="L571" s="86" t="str">
        <f t="shared" si="14"/>
        <v>x.x</v>
      </c>
      <c r="M571" s="186"/>
      <c r="N571" s="91"/>
      <c r="O571" s="186" t="s">
        <v>66</v>
      </c>
      <c r="P571" s="91"/>
      <c r="Q571" s="186" t="s">
        <v>244</v>
      </c>
      <c r="R571" s="91"/>
      <c r="S571" s="186"/>
      <c r="T571" s="91"/>
      <c r="U571" s="186" t="s">
        <v>273</v>
      </c>
      <c r="V571" s="91"/>
      <c r="W571" s="17" t="s">
        <v>115</v>
      </c>
    </row>
    <row r="572" spans="1:23" ht="64" x14ac:dyDescent="0.2">
      <c r="A572" s="20" t="s">
        <v>5845</v>
      </c>
      <c r="B572" s="15" t="s">
        <v>2668</v>
      </c>
      <c r="C572" s="5" t="s">
        <v>2825</v>
      </c>
      <c r="D572" s="5" t="s">
        <v>1504</v>
      </c>
      <c r="E572" s="281" t="s">
        <v>5732</v>
      </c>
      <c r="F572" s="283" t="s">
        <v>413</v>
      </c>
      <c r="G572" s="283" t="s">
        <v>276</v>
      </c>
      <c r="H572" s="283" t="s">
        <v>2882</v>
      </c>
      <c r="I572" s="283" t="s">
        <v>278</v>
      </c>
      <c r="J572" s="85" t="s">
        <v>1128</v>
      </c>
      <c r="K572" s="86" t="s">
        <v>1128</v>
      </c>
      <c r="L572" s="86" t="str">
        <f t="shared" si="14"/>
        <v>x.x</v>
      </c>
      <c r="M572" s="186"/>
      <c r="N572" s="91"/>
      <c r="O572" s="186" t="s">
        <v>33</v>
      </c>
      <c r="P572" s="91"/>
      <c r="Q572" s="186" t="s">
        <v>68</v>
      </c>
      <c r="R572" s="91"/>
      <c r="S572" s="186"/>
      <c r="T572" s="91"/>
      <c r="U572" s="186"/>
      <c r="V572" s="91"/>
      <c r="W572" s="17" t="s">
        <v>115</v>
      </c>
    </row>
    <row r="573" spans="1:23" ht="64" x14ac:dyDescent="0.2">
      <c r="A573" s="20" t="s">
        <v>5845</v>
      </c>
      <c r="B573" s="15" t="s">
        <v>2668</v>
      </c>
      <c r="C573" s="5" t="s">
        <v>2825</v>
      </c>
      <c r="D573" s="5" t="s">
        <v>1504</v>
      </c>
      <c r="E573" s="281" t="s">
        <v>5732</v>
      </c>
      <c r="F573" s="283" t="s">
        <v>413</v>
      </c>
      <c r="G573" s="283" t="s">
        <v>279</v>
      </c>
      <c r="H573" s="283" t="s">
        <v>2883</v>
      </c>
      <c r="I573" s="283" t="s">
        <v>281</v>
      </c>
      <c r="J573" s="85" t="s">
        <v>1128</v>
      </c>
      <c r="K573" s="86" t="s">
        <v>1128</v>
      </c>
      <c r="L573" s="86" t="str">
        <f t="shared" si="14"/>
        <v>x.x</v>
      </c>
      <c r="M573" s="186"/>
      <c r="N573" s="91"/>
      <c r="O573" s="186" t="s">
        <v>33</v>
      </c>
      <c r="P573" s="91"/>
      <c r="Q573" s="186" t="s">
        <v>94</v>
      </c>
      <c r="R573" s="91"/>
      <c r="S573" s="186" t="s">
        <v>1311</v>
      </c>
      <c r="T573" s="91"/>
      <c r="U573" s="186"/>
      <c r="V573" s="91"/>
      <c r="W573" s="17" t="s">
        <v>115</v>
      </c>
    </row>
    <row r="574" spans="1:23" ht="64" x14ac:dyDescent="0.2">
      <c r="A574" s="20" t="s">
        <v>5845</v>
      </c>
      <c r="B574" s="15" t="s">
        <v>2668</v>
      </c>
      <c r="C574" s="5" t="s">
        <v>2825</v>
      </c>
      <c r="D574" s="5" t="s">
        <v>1504</v>
      </c>
      <c r="E574" s="281" t="s">
        <v>5732</v>
      </c>
      <c r="F574" s="226" t="s">
        <v>5884</v>
      </c>
      <c r="G574" s="283"/>
      <c r="H574" s="226" t="s">
        <v>6208</v>
      </c>
      <c r="I574" s="226" t="s">
        <v>5886</v>
      </c>
      <c r="J574" s="85" t="s">
        <v>1128</v>
      </c>
      <c r="K574" s="86" t="s">
        <v>1128</v>
      </c>
      <c r="L574" s="86" t="str">
        <f t="shared" si="14"/>
        <v>x.x</v>
      </c>
      <c r="M574" s="186" t="s">
        <v>32</v>
      </c>
      <c r="N574" s="91"/>
      <c r="O574" s="186" t="s">
        <v>66</v>
      </c>
      <c r="P574" s="91"/>
      <c r="Q574" s="186"/>
      <c r="R574" s="91"/>
      <c r="S574" s="186"/>
      <c r="T574" s="91"/>
      <c r="U574" s="186" t="s">
        <v>1665</v>
      </c>
      <c r="V574" s="91"/>
      <c r="W574" s="17" t="s">
        <v>115</v>
      </c>
    </row>
    <row r="575" spans="1:23" ht="80" x14ac:dyDescent="0.2">
      <c r="A575" s="20" t="s">
        <v>5845</v>
      </c>
      <c r="B575" s="15" t="s">
        <v>2668</v>
      </c>
      <c r="C575" s="5" t="s">
        <v>2825</v>
      </c>
      <c r="D575" s="5" t="s">
        <v>1504</v>
      </c>
      <c r="E575" s="281" t="s">
        <v>5732</v>
      </c>
      <c r="F575" s="283" t="s">
        <v>5884</v>
      </c>
      <c r="G575" s="283" t="s">
        <v>5887</v>
      </c>
      <c r="H575" s="283" t="s">
        <v>6209</v>
      </c>
      <c r="I575" s="283" t="s">
        <v>5889</v>
      </c>
      <c r="J575" s="85" t="s">
        <v>1128</v>
      </c>
      <c r="K575" s="86" t="s">
        <v>1128</v>
      </c>
      <c r="L575" s="86" t="str">
        <f t="shared" si="14"/>
        <v>x.x</v>
      </c>
      <c r="M575" s="186"/>
      <c r="N575" s="91"/>
      <c r="O575" s="186" t="s">
        <v>66</v>
      </c>
      <c r="P575" s="91"/>
      <c r="Q575" s="186" t="s">
        <v>244</v>
      </c>
      <c r="R575" s="91"/>
      <c r="S575" s="186"/>
      <c r="T575" s="91"/>
      <c r="U575" s="186" t="s">
        <v>5890</v>
      </c>
      <c r="V575" s="91"/>
      <c r="W575" s="17" t="s">
        <v>115</v>
      </c>
    </row>
    <row r="576" spans="1:23" ht="64" x14ac:dyDescent="0.2">
      <c r="A576" s="20" t="s">
        <v>5845</v>
      </c>
      <c r="B576" s="15" t="s">
        <v>2668</v>
      </c>
      <c r="C576" s="5" t="s">
        <v>2825</v>
      </c>
      <c r="D576" s="5" t="s">
        <v>1504</v>
      </c>
      <c r="E576" s="281" t="s">
        <v>5732</v>
      </c>
      <c r="F576" s="283" t="s">
        <v>5884</v>
      </c>
      <c r="G576" s="283" t="s">
        <v>269</v>
      </c>
      <c r="H576" s="283" t="s">
        <v>6210</v>
      </c>
      <c r="I576" s="283" t="s">
        <v>5892</v>
      </c>
      <c r="J576" s="85" t="s">
        <v>1128</v>
      </c>
      <c r="K576" s="86" t="s">
        <v>1128</v>
      </c>
      <c r="L576" s="86" t="str">
        <f t="shared" si="14"/>
        <v>x.x</v>
      </c>
      <c r="M576" s="186"/>
      <c r="N576" s="91"/>
      <c r="O576" s="186" t="s">
        <v>33</v>
      </c>
      <c r="P576" s="91"/>
      <c r="Q576" s="186" t="s">
        <v>244</v>
      </c>
      <c r="R576" s="91"/>
      <c r="S576" s="186"/>
      <c r="T576" s="91"/>
      <c r="U576" s="186"/>
      <c r="V576" s="91"/>
      <c r="W576" s="17" t="s">
        <v>115</v>
      </c>
    </row>
    <row r="577" spans="1:23" ht="64" x14ac:dyDescent="0.2">
      <c r="A577" s="20" t="s">
        <v>5845</v>
      </c>
      <c r="B577" s="15" t="s">
        <v>2668</v>
      </c>
      <c r="C577" s="5" t="s">
        <v>2825</v>
      </c>
      <c r="D577" s="5" t="s">
        <v>1504</v>
      </c>
      <c r="E577" s="281" t="s">
        <v>5732</v>
      </c>
      <c r="F577" s="283" t="s">
        <v>5884</v>
      </c>
      <c r="G577" s="283" t="s">
        <v>279</v>
      </c>
      <c r="H577" s="283" t="s">
        <v>6211</v>
      </c>
      <c r="I577" s="283" t="s">
        <v>5894</v>
      </c>
      <c r="J577" s="85" t="s">
        <v>1128</v>
      </c>
      <c r="K577" s="86" t="s">
        <v>1128</v>
      </c>
      <c r="L577" s="86" t="str">
        <f t="shared" si="14"/>
        <v>x.x</v>
      </c>
      <c r="M577" s="186"/>
      <c r="N577" s="91"/>
      <c r="O577" s="186" t="s">
        <v>33</v>
      </c>
      <c r="P577" s="91"/>
      <c r="Q577" s="186" t="s">
        <v>94</v>
      </c>
      <c r="R577" s="91"/>
      <c r="S577" s="186" t="s">
        <v>5895</v>
      </c>
      <c r="T577" s="91"/>
      <c r="U577" s="186"/>
      <c r="V577" s="91"/>
      <c r="W577" s="17" t="s">
        <v>115</v>
      </c>
    </row>
    <row r="578" spans="1:23" ht="64" x14ac:dyDescent="0.2">
      <c r="A578" s="20" t="s">
        <v>5845</v>
      </c>
      <c r="B578" s="15" t="s">
        <v>2668</v>
      </c>
      <c r="C578" s="5" t="s">
        <v>2825</v>
      </c>
      <c r="D578" s="5" t="s">
        <v>1504</v>
      </c>
      <c r="E578" s="281" t="s">
        <v>5732</v>
      </c>
      <c r="F578" s="226" t="s">
        <v>5896</v>
      </c>
      <c r="G578" s="283"/>
      <c r="H578" s="226" t="s">
        <v>6212</v>
      </c>
      <c r="I578" s="226" t="s">
        <v>5898</v>
      </c>
      <c r="J578" s="85" t="s">
        <v>1128</v>
      </c>
      <c r="K578" s="86" t="s">
        <v>1128</v>
      </c>
      <c r="L578" s="86" t="str">
        <f t="shared" si="14"/>
        <v>x.x</v>
      </c>
      <c r="M578" s="186" t="s">
        <v>32</v>
      </c>
      <c r="N578" s="91"/>
      <c r="O578" s="186" t="s">
        <v>66</v>
      </c>
      <c r="P578" s="91"/>
      <c r="Q578" s="186"/>
      <c r="R578" s="91"/>
      <c r="S578" s="186"/>
      <c r="T578" s="91"/>
      <c r="U578" s="186" t="s">
        <v>5899</v>
      </c>
      <c r="V578" s="91"/>
      <c r="W578" s="17" t="s">
        <v>115</v>
      </c>
    </row>
    <row r="579" spans="1:23" ht="64" x14ac:dyDescent="0.2">
      <c r="A579" s="20" t="s">
        <v>5845</v>
      </c>
      <c r="B579" s="15" t="s">
        <v>2668</v>
      </c>
      <c r="C579" s="5" t="s">
        <v>2825</v>
      </c>
      <c r="D579" s="5" t="s">
        <v>1504</v>
      </c>
      <c r="E579" s="281" t="s">
        <v>5732</v>
      </c>
      <c r="F579" s="283" t="s">
        <v>5896</v>
      </c>
      <c r="G579" s="283" t="s">
        <v>255</v>
      </c>
      <c r="H579" s="283" t="s">
        <v>6213</v>
      </c>
      <c r="I579" s="283" t="s">
        <v>5901</v>
      </c>
      <c r="J579" s="85" t="s">
        <v>1128</v>
      </c>
      <c r="K579" s="86" t="s">
        <v>1128</v>
      </c>
      <c r="L579" s="86" t="str">
        <f t="shared" si="14"/>
        <v>x.x</v>
      </c>
      <c r="M579" s="186"/>
      <c r="N579" s="91"/>
      <c r="O579" s="186" t="s">
        <v>33</v>
      </c>
      <c r="P579" s="91"/>
      <c r="Q579" s="186" t="s">
        <v>258</v>
      </c>
      <c r="R579" s="91"/>
      <c r="S579" s="186"/>
      <c r="T579" s="91"/>
      <c r="U579" s="186"/>
      <c r="V579" s="91"/>
      <c r="W579" s="17" t="s">
        <v>115</v>
      </c>
    </row>
    <row r="580" spans="1:23" ht="80" x14ac:dyDescent="0.2">
      <c r="A580" s="20" t="s">
        <v>5845</v>
      </c>
      <c r="B580" s="15" t="s">
        <v>2668</v>
      </c>
      <c r="C580" s="5" t="s">
        <v>2825</v>
      </c>
      <c r="D580" s="5" t="s">
        <v>1504</v>
      </c>
      <c r="E580" s="281" t="s">
        <v>5732</v>
      </c>
      <c r="F580" s="283" t="s">
        <v>5896</v>
      </c>
      <c r="G580" s="283" t="s">
        <v>5902</v>
      </c>
      <c r="H580" s="283" t="s">
        <v>6214</v>
      </c>
      <c r="I580" s="283" t="s">
        <v>5904</v>
      </c>
      <c r="J580" s="85" t="s">
        <v>1128</v>
      </c>
      <c r="K580" s="86" t="s">
        <v>1128</v>
      </c>
      <c r="L580" s="86" t="str">
        <f t="shared" si="14"/>
        <v>x.x</v>
      </c>
      <c r="M580" s="186"/>
      <c r="N580" s="91"/>
      <c r="O580" s="186" t="s">
        <v>33</v>
      </c>
      <c r="P580" s="91"/>
      <c r="Q580" s="186" t="s">
        <v>68</v>
      </c>
      <c r="R580" s="91"/>
      <c r="S580" s="186"/>
      <c r="T580" s="91"/>
      <c r="U580" s="186"/>
      <c r="V580" s="91"/>
      <c r="W580" s="17" t="s">
        <v>115</v>
      </c>
    </row>
    <row r="581" spans="1:23" ht="80" x14ac:dyDescent="0.2">
      <c r="A581" s="20" t="s">
        <v>5845</v>
      </c>
      <c r="B581" s="15" t="s">
        <v>2668</v>
      </c>
      <c r="C581" s="5" t="s">
        <v>2825</v>
      </c>
      <c r="D581" s="5" t="s">
        <v>1504</v>
      </c>
      <c r="E581" s="281" t="s">
        <v>5732</v>
      </c>
      <c r="F581" s="283" t="s">
        <v>5896</v>
      </c>
      <c r="G581" s="283" t="s">
        <v>5905</v>
      </c>
      <c r="H581" s="283" t="s">
        <v>6215</v>
      </c>
      <c r="I581" s="283" t="s">
        <v>5907</v>
      </c>
      <c r="J581" s="85" t="s">
        <v>1128</v>
      </c>
      <c r="K581" s="86" t="s">
        <v>1128</v>
      </c>
      <c r="L581" s="86" t="str">
        <f t="shared" si="14"/>
        <v>x.x</v>
      </c>
      <c r="M581" s="186"/>
      <c r="N581" s="91"/>
      <c r="O581" s="186" t="s">
        <v>103</v>
      </c>
      <c r="P581" s="91"/>
      <c r="Q581" s="186" t="s">
        <v>5908</v>
      </c>
      <c r="R581" s="91"/>
      <c r="S581" s="186"/>
      <c r="T581" s="91"/>
      <c r="U581" s="186" t="s">
        <v>81</v>
      </c>
      <c r="V581" s="91"/>
      <c r="W581" s="17" t="s">
        <v>115</v>
      </c>
    </row>
    <row r="582" spans="1:23" ht="96" x14ac:dyDescent="0.2">
      <c r="A582" s="20" t="s">
        <v>5845</v>
      </c>
      <c r="B582" s="15" t="s">
        <v>2668</v>
      </c>
      <c r="C582" s="5" t="s">
        <v>2825</v>
      </c>
      <c r="D582" s="5" t="s">
        <v>1504</v>
      </c>
      <c r="E582" s="281" t="s">
        <v>5726</v>
      </c>
      <c r="F582" s="226" t="s">
        <v>515</v>
      </c>
      <c r="G582" s="283"/>
      <c r="H582" s="226" t="s">
        <v>2884</v>
      </c>
      <c r="I582" s="226" t="s">
        <v>517</v>
      </c>
      <c r="J582" s="85" t="s">
        <v>1128</v>
      </c>
      <c r="K582" s="86" t="s">
        <v>1128</v>
      </c>
      <c r="L582" s="86" t="str">
        <f t="shared" si="14"/>
        <v>x.x</v>
      </c>
      <c r="M582" s="186" t="s">
        <v>316</v>
      </c>
      <c r="N582" s="91"/>
      <c r="O582" s="186" t="s">
        <v>66</v>
      </c>
      <c r="P582" s="91"/>
      <c r="Q582" s="186"/>
      <c r="R582" s="91"/>
      <c r="S582" s="186"/>
      <c r="T582" s="91"/>
      <c r="U582" s="186" t="s">
        <v>6027</v>
      </c>
      <c r="V582" s="91"/>
      <c r="W582" s="17" t="s">
        <v>115</v>
      </c>
    </row>
    <row r="583" spans="1:23" ht="80" x14ac:dyDescent="0.2">
      <c r="A583" s="20" t="s">
        <v>5845</v>
      </c>
      <c r="B583" s="15" t="s">
        <v>2668</v>
      </c>
      <c r="C583" s="5" t="s">
        <v>2825</v>
      </c>
      <c r="D583" s="5" t="s">
        <v>1504</v>
      </c>
      <c r="E583" s="281" t="s">
        <v>5726</v>
      </c>
      <c r="F583" s="283" t="s">
        <v>515</v>
      </c>
      <c r="G583" s="283" t="s">
        <v>206</v>
      </c>
      <c r="H583" s="283" t="s">
        <v>2886</v>
      </c>
      <c r="I583" s="283" t="s">
        <v>522</v>
      </c>
      <c r="J583" s="85" t="s">
        <v>1128</v>
      </c>
      <c r="K583" s="86" t="s">
        <v>1128</v>
      </c>
      <c r="L583" s="86" t="str">
        <f t="shared" si="14"/>
        <v>x.x</v>
      </c>
      <c r="M583" s="186"/>
      <c r="N583" s="91"/>
      <c r="O583" s="186" t="s">
        <v>33</v>
      </c>
      <c r="P583" s="91"/>
      <c r="Q583" s="186" t="s">
        <v>146</v>
      </c>
      <c r="R583" s="91"/>
      <c r="S583" s="186"/>
      <c r="T583" s="91"/>
      <c r="U583" s="186" t="s">
        <v>209</v>
      </c>
      <c r="V583" s="91"/>
      <c r="W583" s="17" t="s">
        <v>115</v>
      </c>
    </row>
    <row r="584" spans="1:23" ht="112" x14ac:dyDescent="0.2">
      <c r="A584" s="20" t="s">
        <v>5845</v>
      </c>
      <c r="B584" s="15" t="s">
        <v>2668</v>
      </c>
      <c r="C584" s="5" t="s">
        <v>2825</v>
      </c>
      <c r="D584" s="5" t="s">
        <v>1504</v>
      </c>
      <c r="E584" s="281" t="s">
        <v>5726</v>
      </c>
      <c r="F584" s="283" t="s">
        <v>515</v>
      </c>
      <c r="G584" s="283" t="s">
        <v>523</v>
      </c>
      <c r="H584" s="283" t="s">
        <v>2887</v>
      </c>
      <c r="I584" s="283" t="s">
        <v>525</v>
      </c>
      <c r="J584" s="85" t="s">
        <v>1128</v>
      </c>
      <c r="K584" s="86" t="s">
        <v>1128</v>
      </c>
      <c r="L584" s="86" t="str">
        <f t="shared" si="14"/>
        <v>x.x</v>
      </c>
      <c r="M584" s="186"/>
      <c r="N584" s="91"/>
      <c r="O584" s="186" t="s">
        <v>103</v>
      </c>
      <c r="P584" s="91"/>
      <c r="Q584" s="186" t="s">
        <v>526</v>
      </c>
      <c r="R584" s="91"/>
      <c r="S584" s="186" t="s">
        <v>527</v>
      </c>
      <c r="T584" s="91"/>
      <c r="U584" s="186" t="s">
        <v>6028</v>
      </c>
      <c r="V584" s="91"/>
      <c r="W584" s="17" t="s">
        <v>115</v>
      </c>
    </row>
    <row r="585" spans="1:23" ht="96" x14ac:dyDescent="0.2">
      <c r="A585" s="20" t="s">
        <v>5845</v>
      </c>
      <c r="B585" s="15" t="s">
        <v>2668</v>
      </c>
      <c r="C585" s="5" t="s">
        <v>2825</v>
      </c>
      <c r="D585" s="5" t="s">
        <v>1504</v>
      </c>
      <c r="E585" s="281" t="s">
        <v>5726</v>
      </c>
      <c r="F585" s="283" t="s">
        <v>515</v>
      </c>
      <c r="G585" s="283" t="s">
        <v>240</v>
      </c>
      <c r="H585" s="283" t="s">
        <v>2889</v>
      </c>
      <c r="I585" s="283" t="s">
        <v>532</v>
      </c>
      <c r="J585" s="85" t="s">
        <v>31</v>
      </c>
      <c r="K585" s="86" t="s">
        <v>533</v>
      </c>
      <c r="L585" s="86" t="str">
        <f t="shared" si="14"/>
        <v>MESSAGE - HEADER.Identity of means of transport at departure (exp/trans)</v>
      </c>
      <c r="M585" s="186"/>
      <c r="N585" s="91"/>
      <c r="O585" s="186" t="s">
        <v>103</v>
      </c>
      <c r="P585" s="91" t="s">
        <v>66</v>
      </c>
      <c r="Q585" s="186" t="s">
        <v>68</v>
      </c>
      <c r="R585" s="91" t="s">
        <v>534</v>
      </c>
      <c r="S585" s="186"/>
      <c r="T585" s="91"/>
      <c r="U585" s="186" t="s">
        <v>6029</v>
      </c>
      <c r="V585" s="91" t="s">
        <v>6216</v>
      </c>
      <c r="W585" s="17" t="s">
        <v>46</v>
      </c>
    </row>
    <row r="586" spans="1:23" ht="80" x14ac:dyDescent="0.2">
      <c r="A586" s="20" t="s">
        <v>5845</v>
      </c>
      <c r="B586" s="15" t="s">
        <v>2668</v>
      </c>
      <c r="C586" s="5" t="s">
        <v>2825</v>
      </c>
      <c r="D586" s="5" t="s">
        <v>1504</v>
      </c>
      <c r="E586" s="281" t="s">
        <v>5726</v>
      </c>
      <c r="F586" s="283" t="s">
        <v>515</v>
      </c>
      <c r="G586" s="283" t="s">
        <v>539</v>
      </c>
      <c r="H586" s="283" t="s">
        <v>2891</v>
      </c>
      <c r="I586" s="283" t="s">
        <v>541</v>
      </c>
      <c r="J586" s="85" t="s">
        <v>31</v>
      </c>
      <c r="K586" s="86" t="s">
        <v>542</v>
      </c>
      <c r="L586" s="86" t="str">
        <f t="shared" si="14"/>
        <v>MESSAGE - HEADER.Nationality of means of transport at departure</v>
      </c>
      <c r="M586" s="186"/>
      <c r="N586" s="91"/>
      <c r="O586" s="186" t="s">
        <v>103</v>
      </c>
      <c r="P586" s="91" t="s">
        <v>66</v>
      </c>
      <c r="Q586" s="186" t="s">
        <v>94</v>
      </c>
      <c r="R586" s="91" t="s">
        <v>94</v>
      </c>
      <c r="S586" s="186" t="s">
        <v>5748</v>
      </c>
      <c r="T586" s="91" t="s">
        <v>95</v>
      </c>
      <c r="U586" s="186" t="s">
        <v>6031</v>
      </c>
      <c r="V586" s="91" t="s">
        <v>6216</v>
      </c>
      <c r="W586" s="17" t="s">
        <v>157</v>
      </c>
    </row>
    <row r="587" spans="1:23" ht="64" x14ac:dyDescent="0.2">
      <c r="A587" s="20" t="s">
        <v>5845</v>
      </c>
      <c r="B587" s="15" t="s">
        <v>2668</v>
      </c>
      <c r="C587" s="5" t="s">
        <v>2825</v>
      </c>
      <c r="D587" s="5" t="s">
        <v>1504</v>
      </c>
      <c r="E587" s="281" t="s">
        <v>5726</v>
      </c>
      <c r="F587" s="226" t="s">
        <v>5750</v>
      </c>
      <c r="G587" s="283"/>
      <c r="H587" s="226" t="s">
        <v>6217</v>
      </c>
      <c r="I587" s="226" t="s">
        <v>5751</v>
      </c>
      <c r="J587" s="85" t="s">
        <v>550</v>
      </c>
      <c r="K587" s="86"/>
      <c r="L587" s="86" t="str">
        <f t="shared" si="14"/>
        <v>MESSAGE - ITINERARY</v>
      </c>
      <c r="M587" s="186" t="s">
        <v>444</v>
      </c>
      <c r="N587" s="91" t="s">
        <v>444</v>
      </c>
      <c r="O587" s="186" t="s">
        <v>66</v>
      </c>
      <c r="P587" s="91" t="s">
        <v>66</v>
      </c>
      <c r="Q587" s="186"/>
      <c r="R587" s="91"/>
      <c r="S587" s="186"/>
      <c r="T587" s="91"/>
      <c r="U587" s="186" t="s">
        <v>5752</v>
      </c>
      <c r="V587" s="91" t="s">
        <v>552</v>
      </c>
      <c r="W587" s="17" t="s">
        <v>405</v>
      </c>
    </row>
    <row r="588" spans="1:23" ht="80" x14ac:dyDescent="0.2">
      <c r="A588" s="20" t="s">
        <v>5845</v>
      </c>
      <c r="B588" s="15" t="s">
        <v>2668</v>
      </c>
      <c r="C588" s="5" t="s">
        <v>2825</v>
      </c>
      <c r="D588" s="5" t="s">
        <v>1504</v>
      </c>
      <c r="E588" s="281" t="s">
        <v>5726</v>
      </c>
      <c r="F588" s="283" t="s">
        <v>5750</v>
      </c>
      <c r="G588" s="283" t="s">
        <v>206</v>
      </c>
      <c r="H588" s="283" t="s">
        <v>6218</v>
      </c>
      <c r="I588" s="283" t="s">
        <v>5753</v>
      </c>
      <c r="J588" s="85" t="s">
        <v>1128</v>
      </c>
      <c r="K588" s="86" t="s">
        <v>1128</v>
      </c>
      <c r="L588" s="86" t="str">
        <f t="shared" si="14"/>
        <v>x.x</v>
      </c>
      <c r="M588" s="186"/>
      <c r="N588" s="91"/>
      <c r="O588" s="186" t="s">
        <v>33</v>
      </c>
      <c r="P588" s="91"/>
      <c r="Q588" s="186" t="s">
        <v>146</v>
      </c>
      <c r="R588" s="91"/>
      <c r="S588" s="186"/>
      <c r="T588" s="91"/>
      <c r="U588" s="186" t="s">
        <v>209</v>
      </c>
      <c r="V588" s="91"/>
      <c r="W588" s="17" t="s">
        <v>115</v>
      </c>
    </row>
    <row r="589" spans="1:23" ht="80" x14ac:dyDescent="0.2">
      <c r="A589" s="20" t="s">
        <v>5845</v>
      </c>
      <c r="B589" s="15" t="s">
        <v>2668</v>
      </c>
      <c r="C589" s="5" t="s">
        <v>2825</v>
      </c>
      <c r="D589" s="5" t="s">
        <v>1504</v>
      </c>
      <c r="E589" s="281" t="s">
        <v>5726</v>
      </c>
      <c r="F589" s="283" t="s">
        <v>5750</v>
      </c>
      <c r="G589" s="283" t="s">
        <v>279</v>
      </c>
      <c r="H589" s="283" t="s">
        <v>6219</v>
      </c>
      <c r="I589" s="283" t="s">
        <v>5754</v>
      </c>
      <c r="J589" s="85" t="s">
        <v>550</v>
      </c>
      <c r="K589" s="86" t="s">
        <v>559</v>
      </c>
      <c r="L589" s="86" t="str">
        <f t="shared" si="14"/>
        <v>MESSAGE - ITINERARY.Country of routing code</v>
      </c>
      <c r="M589" s="186"/>
      <c r="N589" s="91"/>
      <c r="O589" s="186" t="s">
        <v>33</v>
      </c>
      <c r="P589" s="91" t="s">
        <v>33</v>
      </c>
      <c r="Q589" s="186" t="s">
        <v>94</v>
      </c>
      <c r="R589" s="91" t="s">
        <v>94</v>
      </c>
      <c r="S589" s="186" t="s">
        <v>95</v>
      </c>
      <c r="T589" s="91" t="s">
        <v>95</v>
      </c>
      <c r="U589" s="186"/>
      <c r="V589" s="91"/>
      <c r="W589" s="17" t="s">
        <v>36</v>
      </c>
    </row>
    <row r="590" spans="1:23" ht="80" x14ac:dyDescent="0.2">
      <c r="A590" s="20" t="s">
        <v>5845</v>
      </c>
      <c r="B590" s="15" t="s">
        <v>2668</v>
      </c>
      <c r="C590" s="5" t="s">
        <v>2825</v>
      </c>
      <c r="D590" s="5" t="s">
        <v>1504</v>
      </c>
      <c r="E590" s="281" t="s">
        <v>5726</v>
      </c>
      <c r="F590" s="226" t="s">
        <v>562</v>
      </c>
      <c r="G590" s="283"/>
      <c r="H590" s="226" t="s">
        <v>2899</v>
      </c>
      <c r="I590" s="226" t="s">
        <v>564</v>
      </c>
      <c r="J590" s="85" t="s">
        <v>1128</v>
      </c>
      <c r="K590" s="86" t="s">
        <v>1128</v>
      </c>
      <c r="L590" s="86" t="str">
        <f t="shared" si="14"/>
        <v>x.x</v>
      </c>
      <c r="M590" s="186" t="s">
        <v>201</v>
      </c>
      <c r="N590" s="91"/>
      <c r="O590" s="186" t="s">
        <v>66</v>
      </c>
      <c r="P590" s="91"/>
      <c r="Q590" s="186"/>
      <c r="R590" s="91"/>
      <c r="S590" s="186"/>
      <c r="T590" s="91"/>
      <c r="U590" s="186" t="s">
        <v>6036</v>
      </c>
      <c r="V590" s="91"/>
      <c r="W590" s="17" t="s">
        <v>115</v>
      </c>
    </row>
    <row r="591" spans="1:23" ht="80" x14ac:dyDescent="0.2">
      <c r="A591" s="20" t="s">
        <v>5845</v>
      </c>
      <c r="B591" s="15" t="s">
        <v>2668</v>
      </c>
      <c r="C591" s="5" t="s">
        <v>2825</v>
      </c>
      <c r="D591" s="5" t="s">
        <v>1504</v>
      </c>
      <c r="E591" s="281" t="s">
        <v>5726</v>
      </c>
      <c r="F591" s="283" t="s">
        <v>562</v>
      </c>
      <c r="G591" s="283" t="s">
        <v>206</v>
      </c>
      <c r="H591" s="283" t="s">
        <v>6220</v>
      </c>
      <c r="I591" s="283" t="s">
        <v>5755</v>
      </c>
      <c r="J591" s="85" t="s">
        <v>1128</v>
      </c>
      <c r="K591" s="86" t="s">
        <v>1128</v>
      </c>
      <c r="L591" s="86" t="str">
        <f t="shared" si="14"/>
        <v>x.x</v>
      </c>
      <c r="M591" s="186"/>
      <c r="N591" s="91"/>
      <c r="O591" s="186" t="s">
        <v>33</v>
      </c>
      <c r="P591" s="91"/>
      <c r="Q591" s="186" t="s">
        <v>146</v>
      </c>
      <c r="R591" s="91"/>
      <c r="S591" s="186"/>
      <c r="T591" s="91"/>
      <c r="U591" s="186" t="s">
        <v>209</v>
      </c>
      <c r="V591" s="91"/>
      <c r="W591" s="17" t="s">
        <v>115</v>
      </c>
    </row>
    <row r="592" spans="1:23" ht="128" x14ac:dyDescent="0.2">
      <c r="A592" s="20" t="s">
        <v>5845</v>
      </c>
      <c r="B592" s="15" t="s">
        <v>2668</v>
      </c>
      <c r="C592" s="5" t="s">
        <v>2825</v>
      </c>
      <c r="D592" s="5" t="s">
        <v>1504</v>
      </c>
      <c r="E592" s="281" t="s">
        <v>5726</v>
      </c>
      <c r="F592" s="283" t="s">
        <v>562</v>
      </c>
      <c r="G592" s="283" t="s">
        <v>5756</v>
      </c>
      <c r="H592" s="283" t="s">
        <v>6221</v>
      </c>
      <c r="I592" s="283" t="s">
        <v>5757</v>
      </c>
      <c r="J592" s="85" t="s">
        <v>1128</v>
      </c>
      <c r="K592" s="86" t="s">
        <v>1128</v>
      </c>
      <c r="L592" s="86" t="str">
        <f t="shared" si="14"/>
        <v>x.x</v>
      </c>
      <c r="M592" s="186"/>
      <c r="N592" s="91"/>
      <c r="O592" s="186" t="s">
        <v>103</v>
      </c>
      <c r="P592" s="91"/>
      <c r="Q592" s="186" t="s">
        <v>183</v>
      </c>
      <c r="R592" s="91"/>
      <c r="S592" s="186" t="s">
        <v>184</v>
      </c>
      <c r="T592" s="91"/>
      <c r="U592" s="186" t="s">
        <v>6039</v>
      </c>
      <c r="V592" s="91"/>
      <c r="W592" s="17" t="s">
        <v>115</v>
      </c>
    </row>
    <row r="593" spans="1:23" ht="80" x14ac:dyDescent="0.2">
      <c r="A593" s="20" t="s">
        <v>5845</v>
      </c>
      <c r="B593" s="15" t="s">
        <v>2668</v>
      </c>
      <c r="C593" s="5" t="s">
        <v>2825</v>
      </c>
      <c r="D593" s="5" t="s">
        <v>1504</v>
      </c>
      <c r="E593" s="281" t="s">
        <v>5726</v>
      </c>
      <c r="F593" s="283" t="s">
        <v>562</v>
      </c>
      <c r="G593" s="283" t="s">
        <v>523</v>
      </c>
      <c r="H593" s="283" t="s">
        <v>2901</v>
      </c>
      <c r="I593" s="283" t="s">
        <v>568</v>
      </c>
      <c r="J593" s="85" t="s">
        <v>31</v>
      </c>
      <c r="K593" s="86" t="s">
        <v>2902</v>
      </c>
      <c r="L593" s="86" t="str">
        <f t="shared" si="14"/>
        <v>MESSAGE - HEADER.Type of means of transport crossing border</v>
      </c>
      <c r="M593" s="186"/>
      <c r="N593" s="91"/>
      <c r="O593" s="186" t="s">
        <v>103</v>
      </c>
      <c r="P593" s="91" t="s">
        <v>103</v>
      </c>
      <c r="Q593" s="186" t="s">
        <v>526</v>
      </c>
      <c r="R593" s="91" t="s">
        <v>526</v>
      </c>
      <c r="S593" s="186" t="s">
        <v>5758</v>
      </c>
      <c r="T593" s="91"/>
      <c r="U593" s="186" t="s">
        <v>6040</v>
      </c>
      <c r="V593" s="91"/>
      <c r="W593" s="17" t="s">
        <v>115</v>
      </c>
    </row>
    <row r="594" spans="1:23" ht="96" x14ac:dyDescent="0.2">
      <c r="A594" s="20" t="s">
        <v>5845</v>
      </c>
      <c r="B594" s="15" t="s">
        <v>2668</v>
      </c>
      <c r="C594" s="5" t="s">
        <v>2825</v>
      </c>
      <c r="D594" s="5" t="s">
        <v>1504</v>
      </c>
      <c r="E594" s="281" t="s">
        <v>5726</v>
      </c>
      <c r="F594" s="283" t="s">
        <v>562</v>
      </c>
      <c r="G594" s="283" t="s">
        <v>240</v>
      </c>
      <c r="H594" s="283" t="s">
        <v>2905</v>
      </c>
      <c r="I594" s="283" t="s">
        <v>573</v>
      </c>
      <c r="J594" s="85" t="s">
        <v>31</v>
      </c>
      <c r="K594" s="86" t="s">
        <v>574</v>
      </c>
      <c r="L594" s="86" t="str">
        <f t="shared" si="14"/>
        <v>MESSAGE - HEADER.Identity of means of transport crossing border</v>
      </c>
      <c r="M594" s="186"/>
      <c r="N594" s="91"/>
      <c r="O594" s="186" t="s">
        <v>103</v>
      </c>
      <c r="P594" s="91" t="s">
        <v>66</v>
      </c>
      <c r="Q594" s="186" t="s">
        <v>68</v>
      </c>
      <c r="R594" s="91" t="s">
        <v>534</v>
      </c>
      <c r="S594" s="186"/>
      <c r="T594" s="91"/>
      <c r="U594" s="186" t="s">
        <v>5759</v>
      </c>
      <c r="V594" s="91" t="s">
        <v>576</v>
      </c>
      <c r="W594" s="17" t="s">
        <v>405</v>
      </c>
    </row>
    <row r="595" spans="1:23" ht="80" x14ac:dyDescent="0.2">
      <c r="A595" s="20" t="s">
        <v>5845</v>
      </c>
      <c r="B595" s="15" t="s">
        <v>2668</v>
      </c>
      <c r="C595" s="5" t="s">
        <v>2825</v>
      </c>
      <c r="D595" s="5" t="s">
        <v>1504</v>
      </c>
      <c r="E595" s="281" t="s">
        <v>5726</v>
      </c>
      <c r="F595" s="283" t="s">
        <v>562</v>
      </c>
      <c r="G595" s="283" t="s">
        <v>539</v>
      </c>
      <c r="H595" s="283" t="s">
        <v>2906</v>
      </c>
      <c r="I595" s="283" t="s">
        <v>582</v>
      </c>
      <c r="J595" s="85" t="s">
        <v>31</v>
      </c>
      <c r="K595" s="86" t="s">
        <v>583</v>
      </c>
      <c r="L595" s="86" t="str">
        <f t="shared" si="14"/>
        <v>MESSAGE - HEADER.Nationality of means of transport crossing border</v>
      </c>
      <c r="M595" s="186"/>
      <c r="N595" s="91"/>
      <c r="O595" s="186" t="s">
        <v>103</v>
      </c>
      <c r="P595" s="91" t="s">
        <v>66</v>
      </c>
      <c r="Q595" s="186" t="s">
        <v>94</v>
      </c>
      <c r="R595" s="91" t="s">
        <v>94</v>
      </c>
      <c r="S595" s="186" t="s">
        <v>5748</v>
      </c>
      <c r="T595" s="91" t="s">
        <v>95</v>
      </c>
      <c r="U595" s="186" t="s">
        <v>5760</v>
      </c>
      <c r="V595" s="91" t="s">
        <v>2445</v>
      </c>
      <c r="W595" s="17" t="s">
        <v>139</v>
      </c>
    </row>
    <row r="596" spans="1:23" ht="112" x14ac:dyDescent="0.2">
      <c r="A596" s="20" t="s">
        <v>5845</v>
      </c>
      <c r="B596" s="15" t="s">
        <v>2668</v>
      </c>
      <c r="C596" s="5" t="s">
        <v>2825</v>
      </c>
      <c r="D596" s="5" t="s">
        <v>1504</v>
      </c>
      <c r="E596" s="281" t="s">
        <v>5726</v>
      </c>
      <c r="F596" s="283" t="s">
        <v>562</v>
      </c>
      <c r="G596" s="283" t="s">
        <v>589</v>
      </c>
      <c r="H596" s="283" t="s">
        <v>2908</v>
      </c>
      <c r="I596" s="283" t="s">
        <v>591</v>
      </c>
      <c r="J596" s="85" t="s">
        <v>31</v>
      </c>
      <c r="K596" s="86" t="s">
        <v>589</v>
      </c>
      <c r="L596" s="86" t="str">
        <f t="shared" si="14"/>
        <v>MESSAGE - HEADER.Conveyance reference number</v>
      </c>
      <c r="M596" s="186"/>
      <c r="N596" s="91"/>
      <c r="O596" s="186" t="s">
        <v>66</v>
      </c>
      <c r="P596" s="91" t="s">
        <v>66</v>
      </c>
      <c r="Q596" s="186" t="s">
        <v>244</v>
      </c>
      <c r="R596" s="91" t="s">
        <v>68</v>
      </c>
      <c r="S596" s="186"/>
      <c r="T596" s="91"/>
      <c r="U596" s="186" t="s">
        <v>592</v>
      </c>
      <c r="V596" s="91" t="s">
        <v>593</v>
      </c>
      <c r="W596" s="17" t="s">
        <v>46</v>
      </c>
    </row>
    <row r="597" spans="1:23" ht="48" x14ac:dyDescent="0.2">
      <c r="A597" s="20" t="s">
        <v>5845</v>
      </c>
      <c r="B597" s="15" t="s">
        <v>2668</v>
      </c>
      <c r="C597" s="5" t="s">
        <v>2825</v>
      </c>
      <c r="D597" s="5" t="s">
        <v>1504</v>
      </c>
      <c r="E597" s="281" t="s">
        <v>5726</v>
      </c>
      <c r="F597" s="226" t="s">
        <v>595</v>
      </c>
      <c r="G597" s="283"/>
      <c r="H597" s="226" t="s">
        <v>2909</v>
      </c>
      <c r="I597" s="226" t="s">
        <v>597</v>
      </c>
      <c r="J597" s="85" t="s">
        <v>1128</v>
      </c>
      <c r="K597" s="86" t="s">
        <v>1128</v>
      </c>
      <c r="L597" s="86" t="str">
        <f t="shared" si="14"/>
        <v>x.x</v>
      </c>
      <c r="M597" s="186" t="s">
        <v>32</v>
      </c>
      <c r="N597" s="91"/>
      <c r="O597" s="186" t="s">
        <v>66</v>
      </c>
      <c r="P597" s="91"/>
      <c r="Q597" s="186"/>
      <c r="R597" s="91"/>
      <c r="S597" s="186"/>
      <c r="T597" s="91"/>
      <c r="U597" s="186" t="s">
        <v>6041</v>
      </c>
      <c r="V597" s="91"/>
      <c r="W597" s="17" t="s">
        <v>115</v>
      </c>
    </row>
    <row r="598" spans="1:23" ht="64" x14ac:dyDescent="0.2">
      <c r="A598" s="20" t="s">
        <v>5845</v>
      </c>
      <c r="B598" s="15" t="s">
        <v>2668</v>
      </c>
      <c r="C598" s="5" t="s">
        <v>2825</v>
      </c>
      <c r="D598" s="5" t="s">
        <v>1504</v>
      </c>
      <c r="E598" s="281" t="s">
        <v>5726</v>
      </c>
      <c r="F598" s="283" t="s">
        <v>595</v>
      </c>
      <c r="G598" s="283" t="s">
        <v>601</v>
      </c>
      <c r="H598" s="283" t="s">
        <v>2910</v>
      </c>
      <c r="I598" s="283" t="s">
        <v>603</v>
      </c>
      <c r="J598" s="85" t="s">
        <v>1128</v>
      </c>
      <c r="K598" s="86" t="s">
        <v>1128</v>
      </c>
      <c r="L598" s="86" t="str">
        <f t="shared" si="14"/>
        <v>x.x</v>
      </c>
      <c r="M598" s="186"/>
      <c r="N598" s="91"/>
      <c r="O598" s="186" t="s">
        <v>103</v>
      </c>
      <c r="P598" s="91"/>
      <c r="Q598" s="186" t="s">
        <v>244</v>
      </c>
      <c r="R598" s="91"/>
      <c r="S598" s="186" t="s">
        <v>5761</v>
      </c>
      <c r="T598" s="91"/>
      <c r="U598" s="186"/>
      <c r="V598" s="91"/>
      <c r="W598" s="17" t="s">
        <v>115</v>
      </c>
    </row>
    <row r="599" spans="1:23" ht="48" x14ac:dyDescent="0.2">
      <c r="A599" s="20" t="s">
        <v>5845</v>
      </c>
      <c r="B599" s="15" t="s">
        <v>2668</v>
      </c>
      <c r="C599" s="5" t="s">
        <v>2825</v>
      </c>
      <c r="D599" s="5" t="s">
        <v>1504</v>
      </c>
      <c r="E599" s="281" t="s">
        <v>5726</v>
      </c>
      <c r="F599" s="283" t="s">
        <v>595</v>
      </c>
      <c r="G599" s="283" t="s">
        <v>279</v>
      </c>
      <c r="H599" s="283" t="s">
        <v>2912</v>
      </c>
      <c r="I599" s="283" t="s">
        <v>607</v>
      </c>
      <c r="J599" s="85" t="s">
        <v>1128</v>
      </c>
      <c r="K599" s="86" t="s">
        <v>1128</v>
      </c>
      <c r="L599" s="86" t="str">
        <f t="shared" si="14"/>
        <v>x.x</v>
      </c>
      <c r="M599" s="186"/>
      <c r="N599" s="91"/>
      <c r="O599" s="186" t="s">
        <v>66</v>
      </c>
      <c r="P599" s="91"/>
      <c r="Q599" s="186" t="s">
        <v>94</v>
      </c>
      <c r="R599" s="91"/>
      <c r="S599" s="186" t="s">
        <v>95</v>
      </c>
      <c r="T599" s="91"/>
      <c r="U599" s="186" t="s">
        <v>608</v>
      </c>
      <c r="V599" s="91"/>
      <c r="W599" s="17" t="s">
        <v>115</v>
      </c>
    </row>
    <row r="600" spans="1:23" ht="48" x14ac:dyDescent="0.2">
      <c r="A600" s="20" t="s">
        <v>5845</v>
      </c>
      <c r="B600" s="15" t="s">
        <v>2668</v>
      </c>
      <c r="C600" s="5" t="s">
        <v>2825</v>
      </c>
      <c r="D600" s="5" t="s">
        <v>1504</v>
      </c>
      <c r="E600" s="281" t="s">
        <v>5726</v>
      </c>
      <c r="F600" s="283" t="s">
        <v>595</v>
      </c>
      <c r="G600" s="283" t="s">
        <v>611</v>
      </c>
      <c r="H600" s="283" t="s">
        <v>2914</v>
      </c>
      <c r="I600" s="283" t="s">
        <v>613</v>
      </c>
      <c r="J600" s="85" t="s">
        <v>31</v>
      </c>
      <c r="K600" s="86" t="s">
        <v>614</v>
      </c>
      <c r="L600" s="86" t="str">
        <f t="shared" si="14"/>
        <v>MESSAGE - HEADER.Place of loading, code</v>
      </c>
      <c r="M600" s="186"/>
      <c r="N600" s="91"/>
      <c r="O600" s="186" t="s">
        <v>66</v>
      </c>
      <c r="P600" s="91" t="s">
        <v>66</v>
      </c>
      <c r="Q600" s="186" t="s">
        <v>68</v>
      </c>
      <c r="R600" s="91" t="s">
        <v>244</v>
      </c>
      <c r="S600" s="186"/>
      <c r="T600" s="91"/>
      <c r="U600" s="186" t="s">
        <v>615</v>
      </c>
      <c r="V600" s="91" t="s">
        <v>616</v>
      </c>
      <c r="W600" s="17" t="s">
        <v>46</v>
      </c>
    </row>
    <row r="601" spans="1:23" ht="48" x14ac:dyDescent="0.2">
      <c r="A601" s="20" t="s">
        <v>5845</v>
      </c>
      <c r="B601" s="15" t="s">
        <v>2668</v>
      </c>
      <c r="C601" s="5" t="s">
        <v>2825</v>
      </c>
      <c r="D601" s="5" t="s">
        <v>1504</v>
      </c>
      <c r="E601" s="281" t="s">
        <v>5726</v>
      </c>
      <c r="F601" s="226" t="s">
        <v>620</v>
      </c>
      <c r="G601" s="283"/>
      <c r="H601" s="226" t="s">
        <v>2916</v>
      </c>
      <c r="I601" s="226" t="s">
        <v>622</v>
      </c>
      <c r="J601" s="85" t="s">
        <v>1128</v>
      </c>
      <c r="K601" s="86" t="s">
        <v>1128</v>
      </c>
      <c r="L601" s="86" t="str">
        <f t="shared" si="14"/>
        <v>x.x</v>
      </c>
      <c r="M601" s="186" t="s">
        <v>32</v>
      </c>
      <c r="N601" s="91"/>
      <c r="O601" s="186" t="s">
        <v>66</v>
      </c>
      <c r="P601" s="91"/>
      <c r="Q601" s="186"/>
      <c r="R601" s="91"/>
      <c r="S601" s="186"/>
      <c r="T601" s="91"/>
      <c r="U601" s="186" t="s">
        <v>6042</v>
      </c>
      <c r="V601" s="91"/>
      <c r="W601" s="17" t="s">
        <v>115</v>
      </c>
    </row>
    <row r="602" spans="1:23" ht="64" x14ac:dyDescent="0.2">
      <c r="A602" s="20" t="s">
        <v>5845</v>
      </c>
      <c r="B602" s="15" t="s">
        <v>2668</v>
      </c>
      <c r="C602" s="5" t="s">
        <v>2825</v>
      </c>
      <c r="D602" s="5" t="s">
        <v>1504</v>
      </c>
      <c r="E602" s="281" t="s">
        <v>5726</v>
      </c>
      <c r="F602" s="283" t="s">
        <v>620</v>
      </c>
      <c r="G602" s="283" t="s">
        <v>601</v>
      </c>
      <c r="H602" s="283" t="s">
        <v>2917</v>
      </c>
      <c r="I602" s="283" t="s">
        <v>625</v>
      </c>
      <c r="J602" s="85" t="s">
        <v>1128</v>
      </c>
      <c r="K602" s="86" t="s">
        <v>1128</v>
      </c>
      <c r="L602" s="86" t="str">
        <f t="shared" si="14"/>
        <v>x.x</v>
      </c>
      <c r="M602" s="186"/>
      <c r="N602" s="91"/>
      <c r="O602" s="186" t="s">
        <v>103</v>
      </c>
      <c r="P602" s="91"/>
      <c r="Q602" s="186" t="s">
        <v>244</v>
      </c>
      <c r="R602" s="91"/>
      <c r="S602" s="186" t="s">
        <v>5761</v>
      </c>
      <c r="T602" s="91"/>
      <c r="U602" s="186"/>
      <c r="V602" s="91"/>
      <c r="W602" s="17" t="s">
        <v>115</v>
      </c>
    </row>
    <row r="603" spans="1:23" ht="64" x14ac:dyDescent="0.2">
      <c r="A603" s="20" t="s">
        <v>5845</v>
      </c>
      <c r="B603" s="15" t="s">
        <v>2668</v>
      </c>
      <c r="C603" s="5" t="s">
        <v>2825</v>
      </c>
      <c r="D603" s="5" t="s">
        <v>1504</v>
      </c>
      <c r="E603" s="281" t="s">
        <v>5726</v>
      </c>
      <c r="F603" s="283" t="s">
        <v>620</v>
      </c>
      <c r="G603" s="283" t="s">
        <v>279</v>
      </c>
      <c r="H603" s="283" t="s">
        <v>2918</v>
      </c>
      <c r="I603" s="283" t="s">
        <v>628</v>
      </c>
      <c r="J603" s="85" t="s">
        <v>1128</v>
      </c>
      <c r="K603" s="86" t="s">
        <v>1128</v>
      </c>
      <c r="L603" s="86" t="str">
        <f t="shared" si="14"/>
        <v>x.x</v>
      </c>
      <c r="M603" s="186"/>
      <c r="N603" s="91"/>
      <c r="O603" s="186" t="s">
        <v>66</v>
      </c>
      <c r="P603" s="91"/>
      <c r="Q603" s="186" t="s">
        <v>94</v>
      </c>
      <c r="R603" s="91"/>
      <c r="S603" s="186" t="s">
        <v>95</v>
      </c>
      <c r="T603" s="91"/>
      <c r="U603" s="186" t="s">
        <v>608</v>
      </c>
      <c r="V603" s="91"/>
      <c r="W603" s="17" t="s">
        <v>115</v>
      </c>
    </row>
    <row r="604" spans="1:23" ht="64" x14ac:dyDescent="0.2">
      <c r="A604" s="20" t="s">
        <v>5845</v>
      </c>
      <c r="B604" s="15" t="s">
        <v>2668</v>
      </c>
      <c r="C604" s="5" t="s">
        <v>2825</v>
      </c>
      <c r="D604" s="5" t="s">
        <v>1504</v>
      </c>
      <c r="E604" s="281" t="s">
        <v>5726</v>
      </c>
      <c r="F604" s="283" t="s">
        <v>620</v>
      </c>
      <c r="G604" s="283" t="s">
        <v>611</v>
      </c>
      <c r="H604" s="283" t="s">
        <v>2920</v>
      </c>
      <c r="I604" s="283" t="s">
        <v>631</v>
      </c>
      <c r="J604" s="85" t="s">
        <v>2460</v>
      </c>
      <c r="K604" s="86" t="s">
        <v>632</v>
      </c>
      <c r="L604" s="86" t="str">
        <f t="shared" si="14"/>
        <v>MESSAGE-HEADER.Place of unloading, code</v>
      </c>
      <c r="M604" s="186"/>
      <c r="N604" s="91"/>
      <c r="O604" s="186" t="s">
        <v>66</v>
      </c>
      <c r="P604" s="91" t="s">
        <v>66</v>
      </c>
      <c r="Q604" s="186" t="s">
        <v>68</v>
      </c>
      <c r="R604" s="91" t="s">
        <v>68</v>
      </c>
      <c r="S604" s="186"/>
      <c r="T604" s="91"/>
      <c r="U604" s="186" t="s">
        <v>608</v>
      </c>
      <c r="V604" s="91" t="s">
        <v>2461</v>
      </c>
      <c r="W604" s="17" t="s">
        <v>36</v>
      </c>
    </row>
    <row r="605" spans="1:23" ht="48" x14ac:dyDescent="0.2">
      <c r="A605" s="20" t="s">
        <v>5845</v>
      </c>
      <c r="B605" s="15" t="s">
        <v>2668</v>
      </c>
      <c r="C605" s="5" t="s">
        <v>28</v>
      </c>
      <c r="D605" s="5" t="s">
        <v>1504</v>
      </c>
      <c r="E605" s="281" t="s">
        <v>5726</v>
      </c>
      <c r="F605" s="226" t="s">
        <v>5762</v>
      </c>
      <c r="G605" s="283"/>
      <c r="H605" s="226" t="s">
        <v>6222</v>
      </c>
      <c r="I605" s="226" t="s">
        <v>5763</v>
      </c>
      <c r="J605" s="85" t="s">
        <v>1128</v>
      </c>
      <c r="K605" s="86" t="s">
        <v>1128</v>
      </c>
      <c r="L605" s="86" t="str">
        <f t="shared" si="14"/>
        <v>x.x</v>
      </c>
      <c r="M605" s="186" t="s">
        <v>463</v>
      </c>
      <c r="N605" s="91"/>
      <c r="O605" s="186" t="s">
        <v>103</v>
      </c>
      <c r="P605" s="91"/>
      <c r="Q605" s="186"/>
      <c r="R605" s="91"/>
      <c r="S605" s="186"/>
      <c r="T605" s="91"/>
      <c r="U605" s="186" t="s">
        <v>5764</v>
      </c>
      <c r="V605" s="91"/>
      <c r="W605" s="17" t="s">
        <v>115</v>
      </c>
    </row>
    <row r="606" spans="1:23" ht="64" x14ac:dyDescent="0.2">
      <c r="A606" s="20" t="s">
        <v>5845</v>
      </c>
      <c r="B606" s="15" t="s">
        <v>2668</v>
      </c>
      <c r="C606" s="5" t="s">
        <v>2825</v>
      </c>
      <c r="D606" s="5" t="s">
        <v>1504</v>
      </c>
      <c r="E606" s="281" t="s">
        <v>5726</v>
      </c>
      <c r="F606" s="283" t="s">
        <v>5762</v>
      </c>
      <c r="G606" s="283" t="s">
        <v>206</v>
      </c>
      <c r="H606" s="283" t="s">
        <v>6223</v>
      </c>
      <c r="I606" s="283" t="s">
        <v>5765</v>
      </c>
      <c r="J606" s="85" t="s">
        <v>1128</v>
      </c>
      <c r="K606" s="86" t="s">
        <v>1128</v>
      </c>
      <c r="L606" s="86" t="str">
        <f t="shared" ref="L606:L677" si="15">IF(ISTEXT(K606),CONCATENATE(J606,".", K606),J606)</f>
        <v>x.x</v>
      </c>
      <c r="M606" s="186"/>
      <c r="N606" s="91"/>
      <c r="O606" s="186" t="s">
        <v>33</v>
      </c>
      <c r="P606" s="91"/>
      <c r="Q606" s="186" t="s">
        <v>146</v>
      </c>
      <c r="R606" s="91"/>
      <c r="S606" s="186"/>
      <c r="T606" s="91"/>
      <c r="U606" s="186" t="s">
        <v>209</v>
      </c>
      <c r="V606" s="91"/>
      <c r="W606" s="17" t="s">
        <v>115</v>
      </c>
    </row>
    <row r="607" spans="1:23" ht="48" x14ac:dyDescent="0.2">
      <c r="A607" s="20" t="s">
        <v>5845</v>
      </c>
      <c r="B607" s="15" t="s">
        <v>2668</v>
      </c>
      <c r="C607" s="5" t="s">
        <v>28</v>
      </c>
      <c r="D607" s="5" t="s">
        <v>1504</v>
      </c>
      <c r="E607" s="281" t="s">
        <v>5726</v>
      </c>
      <c r="F607" s="283" t="s">
        <v>5762</v>
      </c>
      <c r="G607" s="283" t="s">
        <v>386</v>
      </c>
      <c r="H607" s="283" t="s">
        <v>6224</v>
      </c>
      <c r="I607" s="283" t="s">
        <v>5766</v>
      </c>
      <c r="J607" s="85" t="s">
        <v>1128</v>
      </c>
      <c r="K607" s="86" t="s">
        <v>1128</v>
      </c>
      <c r="L607" s="86" t="str">
        <f t="shared" si="15"/>
        <v>x.x</v>
      </c>
      <c r="M607" s="186"/>
      <c r="N607" s="91"/>
      <c r="O607" s="186" t="s">
        <v>33</v>
      </c>
      <c r="P607" s="91"/>
      <c r="Q607" s="186" t="s">
        <v>660</v>
      </c>
      <c r="R607" s="91"/>
      <c r="S607" s="186" t="s">
        <v>5767</v>
      </c>
      <c r="T607" s="91"/>
      <c r="U607" s="186" t="s">
        <v>5768</v>
      </c>
      <c r="V607" s="91"/>
      <c r="W607" s="17" t="s">
        <v>115</v>
      </c>
    </row>
    <row r="608" spans="1:23" ht="64" x14ac:dyDescent="0.2">
      <c r="A608" s="20" t="s">
        <v>5845</v>
      </c>
      <c r="B608" s="15" t="s">
        <v>2668</v>
      </c>
      <c r="C608" s="5" t="s">
        <v>28</v>
      </c>
      <c r="D608" s="5" t="s">
        <v>1504</v>
      </c>
      <c r="E608" s="281" t="s">
        <v>5726</v>
      </c>
      <c r="F608" s="283" t="s">
        <v>5762</v>
      </c>
      <c r="G608" s="283" t="s">
        <v>180</v>
      </c>
      <c r="H608" s="283" t="s">
        <v>6225</v>
      </c>
      <c r="I608" s="283" t="s">
        <v>5769</v>
      </c>
      <c r="J608" s="85" t="s">
        <v>1128</v>
      </c>
      <c r="K608" s="86" t="s">
        <v>1128</v>
      </c>
      <c r="L608" s="86" t="str">
        <f t="shared" si="15"/>
        <v>x.x</v>
      </c>
      <c r="M608" s="186"/>
      <c r="N608" s="91"/>
      <c r="O608" s="186" t="s">
        <v>33</v>
      </c>
      <c r="P608" s="91"/>
      <c r="Q608" s="186" t="s">
        <v>258</v>
      </c>
      <c r="R608" s="91"/>
      <c r="S608" s="186"/>
      <c r="T608" s="91"/>
      <c r="U608" s="186" t="s">
        <v>5770</v>
      </c>
      <c r="V608" s="91"/>
      <c r="W608" s="17" t="s">
        <v>115</v>
      </c>
    </row>
    <row r="609" spans="1:23" ht="80" x14ac:dyDescent="0.2">
      <c r="A609" s="20" t="s">
        <v>5845</v>
      </c>
      <c r="B609" s="15" t="s">
        <v>2668</v>
      </c>
      <c r="C609" s="5" t="s">
        <v>28</v>
      </c>
      <c r="D609" s="5" t="s">
        <v>1504</v>
      </c>
      <c r="E609" s="281" t="s">
        <v>5726</v>
      </c>
      <c r="F609" s="283" t="s">
        <v>5762</v>
      </c>
      <c r="G609" s="283" t="s">
        <v>667</v>
      </c>
      <c r="H609" s="283" t="s">
        <v>6226</v>
      </c>
      <c r="I609" s="283" t="s">
        <v>5771</v>
      </c>
      <c r="J609" s="85" t="s">
        <v>1128</v>
      </c>
      <c r="K609" s="86" t="s">
        <v>1128</v>
      </c>
      <c r="L609" s="86" t="str">
        <f t="shared" si="15"/>
        <v>x.x</v>
      </c>
      <c r="M609" s="186"/>
      <c r="N609" s="91"/>
      <c r="O609" s="186" t="s">
        <v>103</v>
      </c>
      <c r="P609" s="91"/>
      <c r="Q609" s="186" t="s">
        <v>68</v>
      </c>
      <c r="R609" s="91"/>
      <c r="S609" s="186"/>
      <c r="T609" s="91"/>
      <c r="U609" s="186"/>
      <c r="V609" s="91"/>
      <c r="W609" s="17" t="s">
        <v>115</v>
      </c>
    </row>
    <row r="610" spans="1:23" ht="48" x14ac:dyDescent="0.2">
      <c r="A610" s="20" t="s">
        <v>5845</v>
      </c>
      <c r="B610" s="15" t="s">
        <v>2668</v>
      </c>
      <c r="C610" s="5" t="s">
        <v>2825</v>
      </c>
      <c r="D610" s="5" t="s">
        <v>1504</v>
      </c>
      <c r="E610" s="281" t="s">
        <v>5726</v>
      </c>
      <c r="F610" s="226" t="s">
        <v>5772</v>
      </c>
      <c r="G610" s="283"/>
      <c r="H610" s="226" t="s">
        <v>6227</v>
      </c>
      <c r="I610" s="226" t="s">
        <v>5773</v>
      </c>
      <c r="J610" s="85" t="s">
        <v>1128</v>
      </c>
      <c r="K610" s="86" t="s">
        <v>1128</v>
      </c>
      <c r="L610" s="86" t="str">
        <f t="shared" si="15"/>
        <v>x.x</v>
      </c>
      <c r="M610" s="186" t="s">
        <v>444</v>
      </c>
      <c r="N610" s="91"/>
      <c r="O610" s="186" t="s">
        <v>103</v>
      </c>
      <c r="P610" s="91"/>
      <c r="Q610" s="186"/>
      <c r="R610" s="91"/>
      <c r="S610" s="186"/>
      <c r="T610" s="91"/>
      <c r="U610" s="186" t="s">
        <v>5764</v>
      </c>
      <c r="V610" s="91"/>
      <c r="W610" s="17" t="s">
        <v>115</v>
      </c>
    </row>
    <row r="611" spans="1:23" ht="64" x14ac:dyDescent="0.2">
      <c r="A611" s="20" t="s">
        <v>5845</v>
      </c>
      <c r="B611" s="15" t="s">
        <v>2668</v>
      </c>
      <c r="C611" s="5" t="s">
        <v>2825</v>
      </c>
      <c r="D611" s="5" t="s">
        <v>1504</v>
      </c>
      <c r="E611" s="281" t="s">
        <v>5726</v>
      </c>
      <c r="F611" s="283" t="s">
        <v>5772</v>
      </c>
      <c r="G611" s="283" t="s">
        <v>206</v>
      </c>
      <c r="H611" s="283" t="s">
        <v>6228</v>
      </c>
      <c r="I611" s="283" t="s">
        <v>5774</v>
      </c>
      <c r="J611" s="85" t="s">
        <v>1128</v>
      </c>
      <c r="K611" s="86" t="s">
        <v>1128</v>
      </c>
      <c r="L611" s="86" t="str">
        <f t="shared" si="15"/>
        <v>x.x</v>
      </c>
      <c r="M611" s="186"/>
      <c r="N611" s="91"/>
      <c r="O611" s="186" t="s">
        <v>33</v>
      </c>
      <c r="P611" s="91"/>
      <c r="Q611" s="186" t="s">
        <v>146</v>
      </c>
      <c r="R611" s="91"/>
      <c r="S611" s="186"/>
      <c r="T611" s="91"/>
      <c r="U611" s="186" t="s">
        <v>209</v>
      </c>
      <c r="V611" s="91"/>
      <c r="W611" s="17" t="s">
        <v>115</v>
      </c>
    </row>
    <row r="612" spans="1:23" ht="48" x14ac:dyDescent="0.2">
      <c r="A612" s="20" t="s">
        <v>5845</v>
      </c>
      <c r="B612" s="15" t="s">
        <v>2668</v>
      </c>
      <c r="C612" s="5" t="s">
        <v>2825</v>
      </c>
      <c r="D612" s="5" t="s">
        <v>1504</v>
      </c>
      <c r="E612" s="281" t="s">
        <v>5726</v>
      </c>
      <c r="F612" s="283" t="s">
        <v>5772</v>
      </c>
      <c r="G612" s="283" t="s">
        <v>386</v>
      </c>
      <c r="H612" s="283" t="s">
        <v>6229</v>
      </c>
      <c r="I612" s="283" t="s">
        <v>5775</v>
      </c>
      <c r="J612" s="85" t="s">
        <v>1128</v>
      </c>
      <c r="K612" s="86" t="s">
        <v>1128</v>
      </c>
      <c r="L612" s="86" t="str">
        <f t="shared" si="15"/>
        <v>x.x</v>
      </c>
      <c r="M612" s="186"/>
      <c r="N612" s="91"/>
      <c r="O612" s="186" t="s">
        <v>33</v>
      </c>
      <c r="P612" s="91"/>
      <c r="Q612" s="186" t="s">
        <v>660</v>
      </c>
      <c r="R612" s="91"/>
      <c r="S612" s="186" t="s">
        <v>5776</v>
      </c>
      <c r="T612" s="91"/>
      <c r="U612" s="186" t="s">
        <v>5777</v>
      </c>
      <c r="V612" s="91"/>
      <c r="W612" s="17" t="s">
        <v>115</v>
      </c>
    </row>
    <row r="613" spans="1:23" ht="64" x14ac:dyDescent="0.2">
      <c r="A613" s="20" t="s">
        <v>5845</v>
      </c>
      <c r="B613" s="15" t="s">
        <v>2668</v>
      </c>
      <c r="C613" s="5" t="s">
        <v>2825</v>
      </c>
      <c r="D613" s="5" t="s">
        <v>1504</v>
      </c>
      <c r="E613" s="281" t="s">
        <v>5726</v>
      </c>
      <c r="F613" s="283" t="s">
        <v>5772</v>
      </c>
      <c r="G613" s="283" t="s">
        <v>180</v>
      </c>
      <c r="H613" s="283" t="s">
        <v>6230</v>
      </c>
      <c r="I613" s="283" t="s">
        <v>5778</v>
      </c>
      <c r="J613" s="85" t="s">
        <v>1128</v>
      </c>
      <c r="K613" s="86" t="s">
        <v>1128</v>
      </c>
      <c r="L613" s="86" t="str">
        <f t="shared" si="15"/>
        <v>x.x</v>
      </c>
      <c r="M613" s="186"/>
      <c r="N613" s="91"/>
      <c r="O613" s="186" t="s">
        <v>33</v>
      </c>
      <c r="P613" s="91"/>
      <c r="Q613" s="186" t="s">
        <v>258</v>
      </c>
      <c r="R613" s="91"/>
      <c r="S613" s="186"/>
      <c r="T613" s="91"/>
      <c r="U613" s="186" t="s">
        <v>5770</v>
      </c>
      <c r="V613" s="91"/>
      <c r="W613" s="17" t="s">
        <v>115</v>
      </c>
    </row>
    <row r="614" spans="1:23" ht="80" x14ac:dyDescent="0.2">
      <c r="A614" s="20" t="s">
        <v>5845</v>
      </c>
      <c r="B614" s="15" t="s">
        <v>2668</v>
      </c>
      <c r="C614" s="5" t="s">
        <v>2825</v>
      </c>
      <c r="D614" s="5" t="s">
        <v>1504</v>
      </c>
      <c r="E614" s="281" t="s">
        <v>5726</v>
      </c>
      <c r="F614" s="283" t="s">
        <v>5772</v>
      </c>
      <c r="G614" s="283" t="s">
        <v>5779</v>
      </c>
      <c r="H614" s="283" t="s">
        <v>6231</v>
      </c>
      <c r="I614" s="283" t="s">
        <v>5780</v>
      </c>
      <c r="J614" s="85" t="s">
        <v>1128</v>
      </c>
      <c r="K614" s="86" t="s">
        <v>1128</v>
      </c>
      <c r="L614" s="86" t="str">
        <f t="shared" si="15"/>
        <v>x.x</v>
      </c>
      <c r="M614" s="186"/>
      <c r="N614" s="91"/>
      <c r="O614" s="186" t="s">
        <v>103</v>
      </c>
      <c r="P614" s="91"/>
      <c r="Q614" s="186" t="s">
        <v>146</v>
      </c>
      <c r="R614" s="91"/>
      <c r="S614" s="186"/>
      <c r="T614" s="91"/>
      <c r="U614" s="186"/>
      <c r="V614" s="91"/>
      <c r="W614" s="17" t="s">
        <v>115</v>
      </c>
    </row>
    <row r="615" spans="1:23" ht="80" x14ac:dyDescent="0.2">
      <c r="A615" s="20" t="s">
        <v>5845</v>
      </c>
      <c r="B615" s="15" t="s">
        <v>2668</v>
      </c>
      <c r="C615" s="5" t="s">
        <v>2825</v>
      </c>
      <c r="D615" s="5" t="s">
        <v>1504</v>
      </c>
      <c r="E615" s="281" t="s">
        <v>5726</v>
      </c>
      <c r="F615" s="283" t="s">
        <v>5772</v>
      </c>
      <c r="G615" s="283" t="s">
        <v>667</v>
      </c>
      <c r="H615" s="283" t="s">
        <v>6232</v>
      </c>
      <c r="I615" s="283" t="s">
        <v>5781</v>
      </c>
      <c r="J615" s="85" t="s">
        <v>1128</v>
      </c>
      <c r="K615" s="86" t="s">
        <v>1128</v>
      </c>
      <c r="L615" s="86" t="str">
        <f t="shared" si="15"/>
        <v>x.x</v>
      </c>
      <c r="M615" s="186"/>
      <c r="N615" s="91"/>
      <c r="O615" s="186" t="s">
        <v>103</v>
      </c>
      <c r="P615" s="91"/>
      <c r="Q615" s="186" t="s">
        <v>68</v>
      </c>
      <c r="R615" s="91"/>
      <c r="S615" s="186"/>
      <c r="T615" s="91"/>
      <c r="U615" s="186"/>
      <c r="V615" s="91"/>
      <c r="W615" s="17" t="s">
        <v>115</v>
      </c>
    </row>
    <row r="616" spans="1:23" ht="48" x14ac:dyDescent="0.2">
      <c r="A616" s="20" t="s">
        <v>5845</v>
      </c>
      <c r="B616" s="15" t="s">
        <v>2668</v>
      </c>
      <c r="C616" s="5" t="s">
        <v>2825</v>
      </c>
      <c r="D616" s="5" t="s">
        <v>1504</v>
      </c>
      <c r="E616" s="281" t="s">
        <v>5726</v>
      </c>
      <c r="F616" s="226" t="s">
        <v>690</v>
      </c>
      <c r="G616" s="283"/>
      <c r="H616" s="226" t="s">
        <v>2948</v>
      </c>
      <c r="I616" s="226" t="s">
        <v>692</v>
      </c>
      <c r="J616" s="85" t="s">
        <v>1128</v>
      </c>
      <c r="K616" s="86" t="s">
        <v>1128</v>
      </c>
      <c r="L616" s="86" t="str">
        <f t="shared" ref="L616" si="16">IF(ISTEXT(K616),CONCATENATE(J616,".", K616),J616)</f>
        <v>x.x</v>
      </c>
      <c r="M616" s="186" t="s">
        <v>444</v>
      </c>
      <c r="N616" s="91"/>
      <c r="O616" s="186" t="s">
        <v>103</v>
      </c>
      <c r="P616" s="91"/>
      <c r="Q616" s="186"/>
      <c r="R616" s="91"/>
      <c r="S616" s="186"/>
      <c r="T616" s="91"/>
      <c r="U616" s="186" t="s">
        <v>5782</v>
      </c>
      <c r="V616" s="91"/>
      <c r="W616" s="17" t="s">
        <v>115</v>
      </c>
    </row>
    <row r="617" spans="1:23" ht="64" x14ac:dyDescent="0.2">
      <c r="A617" s="20" t="s">
        <v>5845</v>
      </c>
      <c r="B617" s="15" t="s">
        <v>2668</v>
      </c>
      <c r="C617" s="5" t="s">
        <v>2825</v>
      </c>
      <c r="D617" s="5" t="s">
        <v>1504</v>
      </c>
      <c r="E617" s="281" t="s">
        <v>5726</v>
      </c>
      <c r="F617" s="283" t="s">
        <v>690</v>
      </c>
      <c r="G617" s="283" t="s">
        <v>206</v>
      </c>
      <c r="H617" s="283" t="s">
        <v>2949</v>
      </c>
      <c r="I617" s="283" t="s">
        <v>696</v>
      </c>
      <c r="J617" s="85" t="s">
        <v>1128</v>
      </c>
      <c r="K617" s="86" t="s">
        <v>1128</v>
      </c>
      <c r="L617" s="86" t="str">
        <f t="shared" si="15"/>
        <v>x.x</v>
      </c>
      <c r="M617" s="186"/>
      <c r="N617" s="91"/>
      <c r="O617" s="186" t="s">
        <v>33</v>
      </c>
      <c r="P617" s="91"/>
      <c r="Q617" s="186" t="s">
        <v>146</v>
      </c>
      <c r="R617" s="91"/>
      <c r="S617" s="186"/>
      <c r="T617" s="91"/>
      <c r="U617" s="186" t="s">
        <v>209</v>
      </c>
      <c r="V617" s="91"/>
      <c r="W617" s="17" t="s">
        <v>115</v>
      </c>
    </row>
    <row r="618" spans="1:23" ht="48" x14ac:dyDescent="0.2">
      <c r="A618" s="20" t="s">
        <v>5845</v>
      </c>
      <c r="B618" s="15" t="s">
        <v>2668</v>
      </c>
      <c r="C618" s="5" t="s">
        <v>2825</v>
      </c>
      <c r="D618" s="5" t="s">
        <v>1504</v>
      </c>
      <c r="E618" s="281" t="s">
        <v>5726</v>
      </c>
      <c r="F618" s="283" t="s">
        <v>690</v>
      </c>
      <c r="G618" s="283" t="s">
        <v>386</v>
      </c>
      <c r="H618" s="283" t="s">
        <v>2950</v>
      </c>
      <c r="I618" s="283" t="s">
        <v>698</v>
      </c>
      <c r="J618" s="85" t="s">
        <v>1128</v>
      </c>
      <c r="K618" s="86" t="s">
        <v>1128</v>
      </c>
      <c r="L618" s="86" t="str">
        <f t="shared" ref="L618:L619" si="17">IF(ISTEXT(K618),CONCATENATE(J618,".", K618),J618)</f>
        <v>x.x</v>
      </c>
      <c r="M618" s="186"/>
      <c r="N618" s="91"/>
      <c r="O618" s="186" t="s">
        <v>33</v>
      </c>
      <c r="P618" s="91"/>
      <c r="Q618" s="186" t="s">
        <v>660</v>
      </c>
      <c r="R618" s="91"/>
      <c r="S618" s="186" t="s">
        <v>699</v>
      </c>
      <c r="T618" s="91"/>
      <c r="U618" s="186" t="s">
        <v>5777</v>
      </c>
      <c r="V618" s="91"/>
      <c r="W618" s="17" t="s">
        <v>115</v>
      </c>
    </row>
    <row r="619" spans="1:23" ht="64" x14ac:dyDescent="0.2">
      <c r="A619" s="20" t="s">
        <v>5845</v>
      </c>
      <c r="B619" s="15" t="s">
        <v>2668</v>
      </c>
      <c r="C619" s="5" t="s">
        <v>2825</v>
      </c>
      <c r="D619" s="5" t="s">
        <v>1504</v>
      </c>
      <c r="E619" s="281" t="s">
        <v>5726</v>
      </c>
      <c r="F619" s="283" t="s">
        <v>690</v>
      </c>
      <c r="G619" s="283" t="s">
        <v>180</v>
      </c>
      <c r="H619" s="283" t="s">
        <v>2952</v>
      </c>
      <c r="I619" s="283" t="s">
        <v>702</v>
      </c>
      <c r="J619" s="85" t="s">
        <v>1128</v>
      </c>
      <c r="K619" s="86" t="s">
        <v>1128</v>
      </c>
      <c r="L619" s="86" t="str">
        <f t="shared" si="17"/>
        <v>x.x</v>
      </c>
      <c r="M619" s="186"/>
      <c r="N619" s="91"/>
      <c r="O619" s="186" t="s">
        <v>33</v>
      </c>
      <c r="P619" s="91"/>
      <c r="Q619" s="186" t="s">
        <v>258</v>
      </c>
      <c r="R619" s="91"/>
      <c r="S619" s="186"/>
      <c r="T619" s="91"/>
      <c r="U619" s="186" t="s">
        <v>5770</v>
      </c>
      <c r="V619" s="91" t="s">
        <v>5830</v>
      </c>
      <c r="W619" s="61" t="s">
        <v>115</v>
      </c>
    </row>
    <row r="620" spans="1:23" ht="48" x14ac:dyDescent="0.2">
      <c r="A620" s="20" t="s">
        <v>5845</v>
      </c>
      <c r="B620" s="15" t="s">
        <v>2668</v>
      </c>
      <c r="C620" s="5" t="s">
        <v>2825</v>
      </c>
      <c r="D620" s="5" t="s">
        <v>1504</v>
      </c>
      <c r="E620" s="281" t="s">
        <v>5726</v>
      </c>
      <c r="F620" s="226" t="s">
        <v>5783</v>
      </c>
      <c r="G620" s="283"/>
      <c r="H620" s="226" t="s">
        <v>6233</v>
      </c>
      <c r="I620" s="226" t="s">
        <v>5784</v>
      </c>
      <c r="J620" s="85" t="s">
        <v>1128</v>
      </c>
      <c r="K620" s="86" t="s">
        <v>1128</v>
      </c>
      <c r="L620" s="86" t="str">
        <f t="shared" si="15"/>
        <v>x.x</v>
      </c>
      <c r="M620" s="186" t="s">
        <v>444</v>
      </c>
      <c r="N620" s="91"/>
      <c r="O620" s="186" t="s">
        <v>103</v>
      </c>
      <c r="P620" s="91"/>
      <c r="Q620" s="186"/>
      <c r="R620" s="91"/>
      <c r="S620" s="186"/>
      <c r="T620" s="91"/>
      <c r="U620" s="186" t="s">
        <v>5764</v>
      </c>
      <c r="V620" s="91"/>
      <c r="W620" s="17" t="s">
        <v>115</v>
      </c>
    </row>
    <row r="621" spans="1:23" ht="64" x14ac:dyDescent="0.2">
      <c r="A621" s="20" t="s">
        <v>5845</v>
      </c>
      <c r="B621" s="15" t="s">
        <v>2668</v>
      </c>
      <c r="C621" s="5" t="s">
        <v>2825</v>
      </c>
      <c r="D621" s="5" t="s">
        <v>1504</v>
      </c>
      <c r="E621" s="281" t="s">
        <v>5726</v>
      </c>
      <c r="F621" s="283" t="s">
        <v>5783</v>
      </c>
      <c r="G621" s="283" t="s">
        <v>206</v>
      </c>
      <c r="H621" s="283" t="s">
        <v>6234</v>
      </c>
      <c r="I621" s="283" t="s">
        <v>5785</v>
      </c>
      <c r="J621" s="85" t="s">
        <v>1128</v>
      </c>
      <c r="K621" s="86" t="s">
        <v>1128</v>
      </c>
      <c r="L621" s="86" t="str">
        <f t="shared" si="15"/>
        <v>x.x</v>
      </c>
      <c r="M621" s="186"/>
      <c r="N621" s="91"/>
      <c r="O621" s="186" t="s">
        <v>33</v>
      </c>
      <c r="P621" s="91"/>
      <c r="Q621" s="186" t="s">
        <v>146</v>
      </c>
      <c r="R621" s="91"/>
      <c r="S621" s="186"/>
      <c r="T621" s="91"/>
      <c r="U621" s="186" t="s">
        <v>209</v>
      </c>
      <c r="V621" s="91"/>
      <c r="W621" s="17" t="s">
        <v>115</v>
      </c>
    </row>
    <row r="622" spans="1:23" ht="48" x14ac:dyDescent="0.2">
      <c r="A622" s="20" t="s">
        <v>5845</v>
      </c>
      <c r="B622" s="15" t="s">
        <v>2668</v>
      </c>
      <c r="C622" s="5" t="s">
        <v>2825</v>
      </c>
      <c r="D622" s="5" t="s">
        <v>1504</v>
      </c>
      <c r="E622" s="281" t="s">
        <v>5726</v>
      </c>
      <c r="F622" s="283" t="s">
        <v>5783</v>
      </c>
      <c r="G622" s="283" t="s">
        <v>386</v>
      </c>
      <c r="H622" s="283" t="s">
        <v>6235</v>
      </c>
      <c r="I622" s="283" t="s">
        <v>5786</v>
      </c>
      <c r="J622" s="85" t="s">
        <v>1128</v>
      </c>
      <c r="K622" s="86" t="s">
        <v>1128</v>
      </c>
      <c r="L622" s="86" t="str">
        <f t="shared" si="15"/>
        <v>x.x</v>
      </c>
      <c r="M622" s="186"/>
      <c r="N622" s="91"/>
      <c r="O622" s="186" t="s">
        <v>33</v>
      </c>
      <c r="P622" s="91"/>
      <c r="Q622" s="186" t="s">
        <v>660</v>
      </c>
      <c r="R622" s="91"/>
      <c r="S622" s="186" t="s">
        <v>5787</v>
      </c>
      <c r="T622" s="91"/>
      <c r="U622" s="186" t="s">
        <v>5777</v>
      </c>
      <c r="V622" s="91"/>
      <c r="W622" s="17" t="s">
        <v>115</v>
      </c>
    </row>
    <row r="623" spans="1:23" ht="64" x14ac:dyDescent="0.2">
      <c r="A623" s="20" t="s">
        <v>5845</v>
      </c>
      <c r="B623" s="15" t="s">
        <v>2668</v>
      </c>
      <c r="C623" s="5" t="s">
        <v>2825</v>
      </c>
      <c r="D623" s="5" t="s">
        <v>1504</v>
      </c>
      <c r="E623" s="281" t="s">
        <v>5726</v>
      </c>
      <c r="F623" s="283" t="s">
        <v>5783</v>
      </c>
      <c r="G623" s="283" t="s">
        <v>180</v>
      </c>
      <c r="H623" s="283" t="s">
        <v>6236</v>
      </c>
      <c r="I623" s="283" t="s">
        <v>5788</v>
      </c>
      <c r="J623" s="85" t="s">
        <v>1128</v>
      </c>
      <c r="K623" s="86" t="s">
        <v>1128</v>
      </c>
      <c r="L623" s="86" t="str">
        <f t="shared" si="15"/>
        <v>x.x</v>
      </c>
      <c r="M623" s="186"/>
      <c r="N623" s="91"/>
      <c r="O623" s="186" t="s">
        <v>103</v>
      </c>
      <c r="P623" s="91"/>
      <c r="Q623" s="186" t="s">
        <v>258</v>
      </c>
      <c r="R623" s="91"/>
      <c r="S623" s="186"/>
      <c r="T623" s="91"/>
      <c r="U623" s="186" t="s">
        <v>5770</v>
      </c>
      <c r="V623" s="91"/>
      <c r="W623" s="17" t="s">
        <v>115</v>
      </c>
    </row>
    <row r="624" spans="1:23" ht="48" x14ac:dyDescent="0.2">
      <c r="A624" s="20" t="s">
        <v>5845</v>
      </c>
      <c r="B624" s="15" t="s">
        <v>2668</v>
      </c>
      <c r="C624" s="5" t="s">
        <v>2825</v>
      </c>
      <c r="D624" s="5" t="s">
        <v>1504</v>
      </c>
      <c r="E624" s="281" t="s">
        <v>5726</v>
      </c>
      <c r="F624" s="226" t="s">
        <v>636</v>
      </c>
      <c r="G624" s="283"/>
      <c r="H624" s="226" t="s">
        <v>2922</v>
      </c>
      <c r="I624" s="226" t="s">
        <v>638</v>
      </c>
      <c r="J624" s="85" t="s">
        <v>1128</v>
      </c>
      <c r="K624" s="86" t="s">
        <v>1128</v>
      </c>
      <c r="L624" s="86" t="str">
        <f t="shared" si="15"/>
        <v>x.x</v>
      </c>
      <c r="M624" s="186" t="s">
        <v>444</v>
      </c>
      <c r="N624" s="91"/>
      <c r="O624" s="186" t="s">
        <v>103</v>
      </c>
      <c r="P624" s="91"/>
      <c r="Q624" s="186"/>
      <c r="R624" s="91"/>
      <c r="S624" s="186"/>
      <c r="T624" s="91"/>
      <c r="U624" s="186" t="s">
        <v>5764</v>
      </c>
      <c r="V624" s="91"/>
      <c r="W624" s="17" t="s">
        <v>115</v>
      </c>
    </row>
    <row r="625" spans="1:23" ht="64" x14ac:dyDescent="0.2">
      <c r="A625" s="20" t="s">
        <v>5845</v>
      </c>
      <c r="B625" s="15" t="s">
        <v>2668</v>
      </c>
      <c r="C625" s="5" t="s">
        <v>2825</v>
      </c>
      <c r="D625" s="5" t="s">
        <v>1504</v>
      </c>
      <c r="E625" s="281" t="s">
        <v>5726</v>
      </c>
      <c r="F625" s="283" t="s">
        <v>636</v>
      </c>
      <c r="G625" s="283" t="s">
        <v>206</v>
      </c>
      <c r="H625" s="283" t="s">
        <v>2925</v>
      </c>
      <c r="I625" s="283" t="s">
        <v>642</v>
      </c>
      <c r="J625" s="85" t="s">
        <v>1128</v>
      </c>
      <c r="K625" s="86" t="s">
        <v>1128</v>
      </c>
      <c r="L625" s="86" t="str">
        <f t="shared" si="15"/>
        <v>x.x</v>
      </c>
      <c r="M625" s="186"/>
      <c r="N625" s="91"/>
      <c r="O625" s="186" t="s">
        <v>33</v>
      </c>
      <c r="P625" s="91"/>
      <c r="Q625" s="186" t="s">
        <v>146</v>
      </c>
      <c r="R625" s="91"/>
      <c r="S625" s="186"/>
      <c r="T625" s="91"/>
      <c r="U625" s="186" t="s">
        <v>209</v>
      </c>
      <c r="V625" s="91"/>
      <c r="W625" s="17" t="s">
        <v>115</v>
      </c>
    </row>
    <row r="626" spans="1:23" ht="64" x14ac:dyDescent="0.2">
      <c r="A626" s="20" t="s">
        <v>5845</v>
      </c>
      <c r="B626" s="15" t="s">
        <v>2668</v>
      </c>
      <c r="C626" s="5" t="s">
        <v>2825</v>
      </c>
      <c r="D626" s="5" t="s">
        <v>1504</v>
      </c>
      <c r="E626" s="281" t="s">
        <v>5726</v>
      </c>
      <c r="F626" s="283" t="s">
        <v>636</v>
      </c>
      <c r="G626" s="283" t="s">
        <v>287</v>
      </c>
      <c r="H626" s="283" t="s">
        <v>2927</v>
      </c>
      <c r="I626" s="283" t="s">
        <v>644</v>
      </c>
      <c r="J626" s="85" t="s">
        <v>1128</v>
      </c>
      <c r="K626" s="86" t="s">
        <v>1128</v>
      </c>
      <c r="L626" s="86" t="str">
        <f t="shared" si="15"/>
        <v>x.x</v>
      </c>
      <c r="M626" s="186"/>
      <c r="N626" s="91"/>
      <c r="O626" s="186" t="s">
        <v>33</v>
      </c>
      <c r="P626" s="91"/>
      <c r="Q626" s="186" t="s">
        <v>645</v>
      </c>
      <c r="R626" s="91"/>
      <c r="S626" s="186" t="s">
        <v>5789</v>
      </c>
      <c r="T626" s="91"/>
      <c r="U626" s="186" t="s">
        <v>5790</v>
      </c>
      <c r="V626" s="91"/>
      <c r="W626" s="17" t="s">
        <v>115</v>
      </c>
    </row>
    <row r="627" spans="1:23" ht="64" x14ac:dyDescent="0.2">
      <c r="A627" s="20" t="s">
        <v>5845</v>
      </c>
      <c r="B627" s="15" t="s">
        <v>2668</v>
      </c>
      <c r="C627" s="5" t="s">
        <v>2825</v>
      </c>
      <c r="D627" s="5" t="s">
        <v>1504</v>
      </c>
      <c r="E627" s="281" t="s">
        <v>5726</v>
      </c>
      <c r="F627" s="283" t="s">
        <v>636</v>
      </c>
      <c r="G627" s="283" t="s">
        <v>302</v>
      </c>
      <c r="H627" s="283" t="s">
        <v>2929</v>
      </c>
      <c r="I627" s="283" t="s">
        <v>649</v>
      </c>
      <c r="J627" s="85" t="s">
        <v>1128</v>
      </c>
      <c r="K627" s="86" t="s">
        <v>1128</v>
      </c>
      <c r="L627" s="86" t="str">
        <f t="shared" si="15"/>
        <v>x.x</v>
      </c>
      <c r="M627" s="186"/>
      <c r="N627" s="91"/>
      <c r="O627" s="186" t="s">
        <v>103</v>
      </c>
      <c r="P627" s="91"/>
      <c r="Q627" s="186" t="s">
        <v>305</v>
      </c>
      <c r="R627" s="91"/>
      <c r="S627" s="186"/>
      <c r="T627" s="91"/>
      <c r="U627" s="186"/>
      <c r="V627" s="91"/>
      <c r="W627" s="17" t="s">
        <v>115</v>
      </c>
    </row>
    <row r="628" spans="1:23" ht="48" x14ac:dyDescent="0.2">
      <c r="A628" s="20" t="s">
        <v>5845</v>
      </c>
      <c r="B628" s="15" t="s">
        <v>2668</v>
      </c>
      <c r="C628" s="5" t="s">
        <v>28</v>
      </c>
      <c r="D628" s="5" t="s">
        <v>1504</v>
      </c>
      <c r="E628" s="281" t="s">
        <v>5726</v>
      </c>
      <c r="F628" s="226" t="s">
        <v>5791</v>
      </c>
      <c r="G628" s="283"/>
      <c r="H628" s="226" t="s">
        <v>6237</v>
      </c>
      <c r="I628" s="226" t="s">
        <v>805</v>
      </c>
      <c r="J628" s="85" t="s">
        <v>1128</v>
      </c>
      <c r="K628" s="86" t="s">
        <v>1128</v>
      </c>
      <c r="L628" s="86" t="str">
        <f t="shared" si="15"/>
        <v>x.x</v>
      </c>
      <c r="M628" s="186" t="s">
        <v>32</v>
      </c>
      <c r="N628" s="91"/>
      <c r="O628" s="186" t="s">
        <v>66</v>
      </c>
      <c r="P628" s="91"/>
      <c r="Q628" s="186"/>
      <c r="R628" s="91"/>
      <c r="S628" s="186"/>
      <c r="T628" s="91"/>
      <c r="U628" s="186" t="s">
        <v>3565</v>
      </c>
      <c r="V628" s="91"/>
      <c r="W628" s="17" t="s">
        <v>115</v>
      </c>
    </row>
    <row r="629" spans="1:23" ht="96" x14ac:dyDescent="0.2">
      <c r="A629" s="20" t="s">
        <v>5845</v>
      </c>
      <c r="B629" s="15" t="s">
        <v>2668</v>
      </c>
      <c r="C629" s="5" t="s">
        <v>28</v>
      </c>
      <c r="D629" s="5" t="s">
        <v>1504</v>
      </c>
      <c r="E629" s="281" t="s">
        <v>5726</v>
      </c>
      <c r="F629" s="283" t="s">
        <v>5791</v>
      </c>
      <c r="G629" s="283" t="s">
        <v>809</v>
      </c>
      <c r="H629" s="283" t="s">
        <v>6238</v>
      </c>
      <c r="I629" s="283" t="s">
        <v>811</v>
      </c>
      <c r="J629" s="261" t="s">
        <v>821</v>
      </c>
      <c r="K629" s="261" t="s">
        <v>812</v>
      </c>
      <c r="L629" s="261" t="s">
        <v>5793</v>
      </c>
      <c r="M629" s="223"/>
      <c r="N629" s="262"/>
      <c r="O629" s="223" t="s">
        <v>33</v>
      </c>
      <c r="P629" s="262" t="s">
        <v>66</v>
      </c>
      <c r="Q629" s="223" t="s">
        <v>134</v>
      </c>
      <c r="R629" s="262" t="s">
        <v>134</v>
      </c>
      <c r="S629" s="223" t="s">
        <v>813</v>
      </c>
      <c r="T629" s="262" t="s">
        <v>813</v>
      </c>
      <c r="U629" s="186"/>
      <c r="V629" s="91"/>
      <c r="W629" s="17" t="s">
        <v>157</v>
      </c>
    </row>
    <row r="630" spans="1:23" ht="48" x14ac:dyDescent="0.2">
      <c r="A630" s="20" t="s">
        <v>5845</v>
      </c>
      <c r="B630" s="15" t="s">
        <v>2668</v>
      </c>
      <c r="C630" s="5" t="s">
        <v>2825</v>
      </c>
      <c r="D630" s="5" t="s">
        <v>1504</v>
      </c>
      <c r="E630" s="281" t="s">
        <v>5726</v>
      </c>
      <c r="F630" s="226" t="s">
        <v>716</v>
      </c>
      <c r="G630" s="283"/>
      <c r="H630" s="226" t="s">
        <v>2957</v>
      </c>
      <c r="I630" s="226" t="s">
        <v>718</v>
      </c>
      <c r="J630" s="85" t="s">
        <v>1128</v>
      </c>
      <c r="K630" s="86" t="s">
        <v>1128</v>
      </c>
      <c r="L630" s="86" t="str">
        <f t="shared" si="15"/>
        <v>x.x</v>
      </c>
      <c r="M630" s="186" t="s">
        <v>444</v>
      </c>
      <c r="N630" s="91"/>
      <c r="O630" s="186" t="s">
        <v>33</v>
      </c>
      <c r="P630" s="91"/>
      <c r="Q630" s="186"/>
      <c r="R630" s="91"/>
      <c r="S630" s="186"/>
      <c r="T630" s="91"/>
      <c r="U630" s="186" t="s">
        <v>719</v>
      </c>
      <c r="V630" s="91"/>
      <c r="W630" s="17" t="s">
        <v>115</v>
      </c>
    </row>
    <row r="631" spans="1:23" ht="64" x14ac:dyDescent="0.2">
      <c r="A631" s="20" t="s">
        <v>5845</v>
      </c>
      <c r="B631" s="15" t="s">
        <v>2668</v>
      </c>
      <c r="C631" s="5" t="s">
        <v>2825</v>
      </c>
      <c r="D631" s="5" t="s">
        <v>1504</v>
      </c>
      <c r="E631" s="281" t="s">
        <v>5726</v>
      </c>
      <c r="F631" s="283" t="s">
        <v>716</v>
      </c>
      <c r="G631" s="283" t="s">
        <v>206</v>
      </c>
      <c r="H631" s="283" t="s">
        <v>2959</v>
      </c>
      <c r="I631" s="283" t="s">
        <v>723</v>
      </c>
      <c r="J631" s="85" t="s">
        <v>1128</v>
      </c>
      <c r="K631" s="86" t="s">
        <v>1128</v>
      </c>
      <c r="L631" s="86" t="str">
        <f t="shared" si="15"/>
        <v>x.x</v>
      </c>
      <c r="M631" s="186"/>
      <c r="N631" s="91"/>
      <c r="O631" s="186" t="s">
        <v>33</v>
      </c>
      <c r="P631" s="91"/>
      <c r="Q631" s="186" t="s">
        <v>146</v>
      </c>
      <c r="R631" s="91"/>
      <c r="S631" s="186"/>
      <c r="T631" s="91"/>
      <c r="U631" s="186" t="s">
        <v>209</v>
      </c>
      <c r="V631" s="91"/>
      <c r="W631" s="17" t="s">
        <v>115</v>
      </c>
    </row>
    <row r="632" spans="1:23" ht="64" x14ac:dyDescent="0.2">
      <c r="A632" s="20" t="s">
        <v>5845</v>
      </c>
      <c r="B632" s="15" t="s">
        <v>2668</v>
      </c>
      <c r="C632" s="5" t="s">
        <v>28</v>
      </c>
      <c r="D632" s="5" t="s">
        <v>1504</v>
      </c>
      <c r="E632" s="281" t="s">
        <v>5726</v>
      </c>
      <c r="F632" s="283" t="s">
        <v>716</v>
      </c>
      <c r="G632" s="283" t="s">
        <v>90</v>
      </c>
      <c r="H632" s="283" t="s">
        <v>2961</v>
      </c>
      <c r="I632" s="283" t="s">
        <v>725</v>
      </c>
      <c r="J632" s="85" t="s">
        <v>1128</v>
      </c>
      <c r="K632" s="86" t="s">
        <v>1128</v>
      </c>
      <c r="L632" s="86" t="str">
        <f t="shared" si="15"/>
        <v>x.x</v>
      </c>
      <c r="M632" s="186"/>
      <c r="N632" s="91"/>
      <c r="O632" s="186" t="s">
        <v>66</v>
      </c>
      <c r="P632" s="91"/>
      <c r="Q632" s="186" t="s">
        <v>94</v>
      </c>
      <c r="R632" s="91"/>
      <c r="S632" s="186" t="s">
        <v>95</v>
      </c>
      <c r="T632" s="91"/>
      <c r="U632" s="186" t="s">
        <v>6062</v>
      </c>
      <c r="V632" s="91"/>
      <c r="W632" s="17" t="s">
        <v>115</v>
      </c>
    </row>
    <row r="633" spans="1:23" ht="64" x14ac:dyDescent="0.2">
      <c r="A633" s="20" t="s">
        <v>5845</v>
      </c>
      <c r="B633" s="15" t="s">
        <v>2668</v>
      </c>
      <c r="C633" s="5" t="s">
        <v>28</v>
      </c>
      <c r="D633" s="5" t="s">
        <v>1504</v>
      </c>
      <c r="E633" s="281" t="s">
        <v>5726</v>
      </c>
      <c r="F633" s="283" t="s">
        <v>716</v>
      </c>
      <c r="G633" s="283" t="s">
        <v>730</v>
      </c>
      <c r="H633" s="283" t="s">
        <v>2963</v>
      </c>
      <c r="I633" s="283" t="s">
        <v>732</v>
      </c>
      <c r="J633" s="85" t="s">
        <v>31</v>
      </c>
      <c r="K633" s="86" t="s">
        <v>162</v>
      </c>
      <c r="L633" s="86" t="str">
        <f t="shared" si="15"/>
        <v>MESSAGE - HEADER.Total gross mass</v>
      </c>
      <c r="M633" s="186"/>
      <c r="N633" s="91"/>
      <c r="O633" s="186" t="s">
        <v>33</v>
      </c>
      <c r="P633" s="91" t="s">
        <v>33</v>
      </c>
      <c r="Q633" s="186" t="s">
        <v>166</v>
      </c>
      <c r="R633" s="91" t="s">
        <v>167</v>
      </c>
      <c r="S633" s="186"/>
      <c r="T633" s="91"/>
      <c r="U633" s="186" t="s">
        <v>6063</v>
      </c>
      <c r="V633" s="91"/>
      <c r="W633" s="17" t="s">
        <v>115</v>
      </c>
    </row>
    <row r="634" spans="1:23" ht="80" x14ac:dyDescent="0.2">
      <c r="A634" s="20" t="s">
        <v>5845</v>
      </c>
      <c r="B634" s="15" t="s">
        <v>2668</v>
      </c>
      <c r="C634" s="5" t="s">
        <v>28</v>
      </c>
      <c r="D634" s="5" t="s">
        <v>1504</v>
      </c>
      <c r="E634" s="281" t="s">
        <v>5726</v>
      </c>
      <c r="F634" s="283" t="s">
        <v>716</v>
      </c>
      <c r="G634" s="283" t="s">
        <v>5738</v>
      </c>
      <c r="H634" s="283" t="s">
        <v>6239</v>
      </c>
      <c r="I634" s="283" t="s">
        <v>5794</v>
      </c>
      <c r="J634" s="85" t="s">
        <v>1128</v>
      </c>
      <c r="K634" s="86" t="s">
        <v>1128</v>
      </c>
      <c r="L634" s="86" t="str">
        <f t="shared" si="15"/>
        <v>x.x</v>
      </c>
      <c r="M634" s="186"/>
      <c r="N634" s="91"/>
      <c r="O634" s="186" t="s">
        <v>66</v>
      </c>
      <c r="P634" s="91"/>
      <c r="Q634" s="186" t="s">
        <v>68</v>
      </c>
      <c r="R634" s="91"/>
      <c r="S634" s="186"/>
      <c r="T634" s="91"/>
      <c r="U634" s="186" t="s">
        <v>6065</v>
      </c>
      <c r="V634" s="91"/>
      <c r="W634" s="17" t="s">
        <v>115</v>
      </c>
    </row>
    <row r="635" spans="1:23" ht="64" x14ac:dyDescent="0.2">
      <c r="A635" s="20" t="s">
        <v>5845</v>
      </c>
      <c r="B635" s="15" t="s">
        <v>2668</v>
      </c>
      <c r="C635" s="5" t="s">
        <v>2825</v>
      </c>
      <c r="D635" s="5" t="s">
        <v>1504</v>
      </c>
      <c r="E635" s="281" t="s">
        <v>5732</v>
      </c>
      <c r="F635" s="226" t="s">
        <v>737</v>
      </c>
      <c r="G635" s="283"/>
      <c r="H635" s="226" t="s">
        <v>2965</v>
      </c>
      <c r="I635" s="226" t="s">
        <v>400</v>
      </c>
      <c r="J635" s="85" t="s">
        <v>1128</v>
      </c>
      <c r="K635" s="86" t="s">
        <v>1128</v>
      </c>
      <c r="L635" s="86" t="str">
        <f t="shared" si="15"/>
        <v>x.x</v>
      </c>
      <c r="M635" s="186" t="s">
        <v>32</v>
      </c>
      <c r="N635" s="91"/>
      <c r="O635" s="186" t="s">
        <v>66</v>
      </c>
      <c r="P635" s="91"/>
      <c r="Q635" s="186"/>
      <c r="R635" s="91"/>
      <c r="S635" s="186"/>
      <c r="T635" s="91"/>
      <c r="U635" s="186" t="s">
        <v>6066</v>
      </c>
      <c r="V635" s="91"/>
      <c r="W635" s="17" t="s">
        <v>115</v>
      </c>
    </row>
    <row r="636" spans="1:23" ht="80" x14ac:dyDescent="0.2">
      <c r="A636" s="20" t="s">
        <v>5845</v>
      </c>
      <c r="B636" s="15" t="s">
        <v>2668</v>
      </c>
      <c r="C636" s="5" t="s">
        <v>2825</v>
      </c>
      <c r="D636" s="5" t="s">
        <v>1504</v>
      </c>
      <c r="E636" s="281" t="s">
        <v>5732</v>
      </c>
      <c r="F636" s="283" t="s">
        <v>737</v>
      </c>
      <c r="G636" s="283" t="s">
        <v>240</v>
      </c>
      <c r="H636" s="283" t="s">
        <v>2967</v>
      </c>
      <c r="I636" s="283" t="s">
        <v>409</v>
      </c>
      <c r="J636" s="85" t="s">
        <v>1128</v>
      </c>
      <c r="K636" s="86" t="s">
        <v>1128</v>
      </c>
      <c r="L636" s="86" t="str">
        <f t="shared" si="15"/>
        <v>x.x</v>
      </c>
      <c r="M636" s="186"/>
      <c r="N636" s="91"/>
      <c r="O636" s="186" t="s">
        <v>103</v>
      </c>
      <c r="P636" s="91"/>
      <c r="Q636" s="186" t="s">
        <v>244</v>
      </c>
      <c r="R636" s="91"/>
      <c r="S636" s="186"/>
      <c r="T636" s="91"/>
      <c r="U636" s="186" t="s">
        <v>5630</v>
      </c>
      <c r="V636" s="91"/>
      <c r="W636" s="17" t="s">
        <v>115</v>
      </c>
    </row>
    <row r="637" spans="1:23" ht="64" x14ac:dyDescent="0.2">
      <c r="A637" s="20" t="s">
        <v>5845</v>
      </c>
      <c r="B637" s="15" t="s">
        <v>2668</v>
      </c>
      <c r="C637" s="5" t="s">
        <v>2825</v>
      </c>
      <c r="D637" s="5" t="s">
        <v>1504</v>
      </c>
      <c r="E637" s="281" t="s">
        <v>5732</v>
      </c>
      <c r="F637" s="283" t="s">
        <v>737</v>
      </c>
      <c r="G637" s="283" t="s">
        <v>255</v>
      </c>
      <c r="H637" s="283" t="s">
        <v>2969</v>
      </c>
      <c r="I637" s="283" t="s">
        <v>412</v>
      </c>
      <c r="J637" s="85" t="s">
        <v>1128</v>
      </c>
      <c r="K637" s="86" t="s">
        <v>1128</v>
      </c>
      <c r="L637" s="86" t="str">
        <f t="shared" si="15"/>
        <v>x.x</v>
      </c>
      <c r="M637" s="186"/>
      <c r="N637" s="91"/>
      <c r="O637" s="186" t="s">
        <v>66</v>
      </c>
      <c r="P637" s="91"/>
      <c r="Q637" s="186" t="s">
        <v>258</v>
      </c>
      <c r="R637" s="91"/>
      <c r="S637" s="186"/>
      <c r="T637" s="91"/>
      <c r="U637" s="186" t="s">
        <v>1531</v>
      </c>
      <c r="V637" s="91"/>
      <c r="W637" s="17" t="s">
        <v>115</v>
      </c>
    </row>
    <row r="638" spans="1:23" ht="80" x14ac:dyDescent="0.2">
      <c r="A638" s="20" t="s">
        <v>5845</v>
      </c>
      <c r="B638" s="15" t="s">
        <v>2668</v>
      </c>
      <c r="C638" s="5" t="s">
        <v>2825</v>
      </c>
      <c r="D638" s="5" t="s">
        <v>1504</v>
      </c>
      <c r="E638" s="281" t="s">
        <v>5796</v>
      </c>
      <c r="F638" s="226" t="s">
        <v>745</v>
      </c>
      <c r="G638" s="283"/>
      <c r="H638" s="226" t="s">
        <v>2970</v>
      </c>
      <c r="I638" s="226" t="s">
        <v>263</v>
      </c>
      <c r="J638" s="85" t="s">
        <v>1128</v>
      </c>
      <c r="K638" s="86" t="s">
        <v>1128</v>
      </c>
      <c r="L638" s="86" t="str">
        <f t="shared" si="15"/>
        <v>x.x</v>
      </c>
      <c r="M638" s="186" t="s">
        <v>32</v>
      </c>
      <c r="N638" s="91"/>
      <c r="O638" s="186" t="s">
        <v>66</v>
      </c>
      <c r="P638" s="91"/>
      <c r="Q638" s="186"/>
      <c r="R638" s="91"/>
      <c r="S638" s="186"/>
      <c r="T638" s="91"/>
      <c r="U638" s="186" t="s">
        <v>1531</v>
      </c>
      <c r="V638" s="91"/>
      <c r="W638" s="17" t="s">
        <v>115</v>
      </c>
    </row>
    <row r="639" spans="1:23" ht="96" x14ac:dyDescent="0.2">
      <c r="A639" s="20" t="s">
        <v>5845</v>
      </c>
      <c r="B639" s="15" t="s">
        <v>2668</v>
      </c>
      <c r="C639" s="5" t="s">
        <v>2825</v>
      </c>
      <c r="D639" s="5" t="s">
        <v>1504</v>
      </c>
      <c r="E639" s="281" t="s">
        <v>5796</v>
      </c>
      <c r="F639" s="283" t="s">
        <v>745</v>
      </c>
      <c r="G639" s="283" t="s">
        <v>265</v>
      </c>
      <c r="H639" s="283" t="s">
        <v>2971</v>
      </c>
      <c r="I639" s="283" t="s">
        <v>267</v>
      </c>
      <c r="J639" s="85" t="s">
        <v>1128</v>
      </c>
      <c r="K639" s="86" t="s">
        <v>1128</v>
      </c>
      <c r="L639" s="86" t="str">
        <f t="shared" si="15"/>
        <v>x.x</v>
      </c>
      <c r="M639" s="186"/>
      <c r="N639" s="91"/>
      <c r="O639" s="186" t="s">
        <v>33</v>
      </c>
      <c r="P639" s="91"/>
      <c r="Q639" s="186" t="s">
        <v>258</v>
      </c>
      <c r="R639" s="91"/>
      <c r="S639" s="186"/>
      <c r="T639" s="91"/>
      <c r="U639" s="186"/>
      <c r="V639" s="91"/>
      <c r="W639" s="17" t="s">
        <v>115</v>
      </c>
    </row>
    <row r="640" spans="1:23" ht="80" x14ac:dyDescent="0.2">
      <c r="A640" s="20" t="s">
        <v>5845</v>
      </c>
      <c r="B640" s="15" t="s">
        <v>2668</v>
      </c>
      <c r="C640" s="5" t="s">
        <v>2825</v>
      </c>
      <c r="D640" s="5" t="s">
        <v>1504</v>
      </c>
      <c r="E640" s="281" t="s">
        <v>5796</v>
      </c>
      <c r="F640" s="283" t="s">
        <v>745</v>
      </c>
      <c r="G640" s="283" t="s">
        <v>269</v>
      </c>
      <c r="H640" s="283" t="s">
        <v>2972</v>
      </c>
      <c r="I640" s="283" t="s">
        <v>271</v>
      </c>
      <c r="J640" s="85" t="s">
        <v>1128</v>
      </c>
      <c r="K640" s="86" t="s">
        <v>1128</v>
      </c>
      <c r="L640" s="86" t="str">
        <f t="shared" si="15"/>
        <v>x.x</v>
      </c>
      <c r="M640" s="186"/>
      <c r="N640" s="91"/>
      <c r="O640" s="186" t="s">
        <v>66</v>
      </c>
      <c r="P640" s="91"/>
      <c r="Q640" s="186" t="s">
        <v>244</v>
      </c>
      <c r="R640" s="91"/>
      <c r="S640" s="186"/>
      <c r="T640" s="91"/>
      <c r="U640" s="186" t="s">
        <v>1339</v>
      </c>
      <c r="V640" s="91"/>
      <c r="W640" s="17" t="s">
        <v>115</v>
      </c>
    </row>
    <row r="641" spans="1:23" ht="80" x14ac:dyDescent="0.2">
      <c r="A641" s="20" t="s">
        <v>5845</v>
      </c>
      <c r="B641" s="15" t="s">
        <v>2668</v>
      </c>
      <c r="C641" s="5" t="s">
        <v>2825</v>
      </c>
      <c r="D641" s="5" t="s">
        <v>1504</v>
      </c>
      <c r="E641" s="281" t="s">
        <v>5796</v>
      </c>
      <c r="F641" s="283" t="s">
        <v>745</v>
      </c>
      <c r="G641" s="283" t="s">
        <v>276</v>
      </c>
      <c r="H641" s="283" t="s">
        <v>2973</v>
      </c>
      <c r="I641" s="283" t="s">
        <v>278</v>
      </c>
      <c r="J641" s="85" t="s">
        <v>1128</v>
      </c>
      <c r="K641" s="86" t="s">
        <v>1128</v>
      </c>
      <c r="L641" s="86" t="str">
        <f t="shared" si="15"/>
        <v>x.x</v>
      </c>
      <c r="M641" s="186"/>
      <c r="N641" s="91"/>
      <c r="O641" s="186" t="s">
        <v>33</v>
      </c>
      <c r="P641" s="91"/>
      <c r="Q641" s="186" t="s">
        <v>68</v>
      </c>
      <c r="R641" s="91"/>
      <c r="S641" s="186"/>
      <c r="T641" s="91"/>
      <c r="U641" s="186"/>
      <c r="V641" s="91"/>
      <c r="W641" s="17" t="s">
        <v>115</v>
      </c>
    </row>
    <row r="642" spans="1:23" ht="80" x14ac:dyDescent="0.2">
      <c r="A642" s="20" t="s">
        <v>5845</v>
      </c>
      <c r="B642" s="15" t="s">
        <v>2668</v>
      </c>
      <c r="C642" s="5" t="s">
        <v>2825</v>
      </c>
      <c r="D642" s="5" t="s">
        <v>1504</v>
      </c>
      <c r="E642" s="281" t="s">
        <v>5796</v>
      </c>
      <c r="F642" s="283" t="s">
        <v>745</v>
      </c>
      <c r="G642" s="283" t="s">
        <v>279</v>
      </c>
      <c r="H642" s="283" t="s">
        <v>2974</v>
      </c>
      <c r="I642" s="283" t="s">
        <v>281</v>
      </c>
      <c r="J642" s="85" t="s">
        <v>1128</v>
      </c>
      <c r="K642" s="86" t="s">
        <v>1128</v>
      </c>
      <c r="L642" s="86" t="str">
        <f t="shared" si="15"/>
        <v>x.x</v>
      </c>
      <c r="M642" s="186"/>
      <c r="N642" s="91"/>
      <c r="O642" s="186" t="s">
        <v>33</v>
      </c>
      <c r="P642" s="91"/>
      <c r="Q642" s="186" t="s">
        <v>94</v>
      </c>
      <c r="R642" s="91"/>
      <c r="S642" s="186" t="s">
        <v>5856</v>
      </c>
      <c r="T642" s="91"/>
      <c r="U642" s="186"/>
      <c r="V642" s="91"/>
      <c r="W642" s="17" t="s">
        <v>115</v>
      </c>
    </row>
    <row r="643" spans="1:23" ht="80" x14ac:dyDescent="0.2">
      <c r="A643" s="20" t="s">
        <v>5845</v>
      </c>
      <c r="B643" s="15" t="s">
        <v>2668</v>
      </c>
      <c r="C643" s="5" t="s">
        <v>2825</v>
      </c>
      <c r="D643" s="5" t="s">
        <v>1504</v>
      </c>
      <c r="E643" s="281" t="s">
        <v>5796</v>
      </c>
      <c r="F643" s="226" t="s">
        <v>6067</v>
      </c>
      <c r="G643" s="283"/>
      <c r="H643" s="226" t="s">
        <v>6240</v>
      </c>
      <c r="I643" s="226" t="s">
        <v>5898</v>
      </c>
      <c r="J643" s="85" t="s">
        <v>1128</v>
      </c>
      <c r="K643" s="86" t="s">
        <v>1128</v>
      </c>
      <c r="L643" s="86" t="str">
        <f t="shared" si="15"/>
        <v>x.x</v>
      </c>
      <c r="M643" s="186" t="s">
        <v>32</v>
      </c>
      <c r="N643" s="91"/>
      <c r="O643" s="186" t="s">
        <v>103</v>
      </c>
      <c r="P643" s="91"/>
      <c r="Q643" s="186"/>
      <c r="R643" s="91"/>
      <c r="S643" s="186"/>
      <c r="T643" s="91"/>
      <c r="U643" s="186" t="s">
        <v>5932</v>
      </c>
      <c r="V643" s="91"/>
      <c r="W643" s="17" t="s">
        <v>115</v>
      </c>
    </row>
    <row r="644" spans="1:23" ht="80" x14ac:dyDescent="0.2">
      <c r="A644" s="20" t="s">
        <v>5845</v>
      </c>
      <c r="B644" s="15" t="s">
        <v>2668</v>
      </c>
      <c r="C644" s="5" t="s">
        <v>2825</v>
      </c>
      <c r="D644" s="5" t="s">
        <v>1504</v>
      </c>
      <c r="E644" s="281" t="s">
        <v>5796</v>
      </c>
      <c r="F644" s="283" t="s">
        <v>6067</v>
      </c>
      <c r="G644" s="283" t="s">
        <v>255</v>
      </c>
      <c r="H644" s="283" t="s">
        <v>6241</v>
      </c>
      <c r="I644" s="283" t="s">
        <v>5901</v>
      </c>
      <c r="J644" s="85" t="s">
        <v>1128</v>
      </c>
      <c r="K644" s="86" t="s">
        <v>1128</v>
      </c>
      <c r="L644" s="86" t="str">
        <f t="shared" si="15"/>
        <v>x.x</v>
      </c>
      <c r="M644" s="186"/>
      <c r="N644" s="91"/>
      <c r="O644" s="186" t="s">
        <v>33</v>
      </c>
      <c r="P644" s="91"/>
      <c r="Q644" s="186" t="s">
        <v>258</v>
      </c>
      <c r="R644" s="91"/>
      <c r="S644" s="186"/>
      <c r="T644" s="91"/>
      <c r="U644" s="186"/>
      <c r="V644" s="91"/>
      <c r="W644" s="17" t="s">
        <v>115</v>
      </c>
    </row>
    <row r="645" spans="1:23" ht="96" x14ac:dyDescent="0.2">
      <c r="A645" s="20" t="s">
        <v>5845</v>
      </c>
      <c r="B645" s="15" t="s">
        <v>2668</v>
      </c>
      <c r="C645" s="5" t="s">
        <v>2825</v>
      </c>
      <c r="D645" s="5" t="s">
        <v>1504</v>
      </c>
      <c r="E645" s="281" t="s">
        <v>5796</v>
      </c>
      <c r="F645" s="283" t="s">
        <v>6067</v>
      </c>
      <c r="G645" s="283" t="s">
        <v>5902</v>
      </c>
      <c r="H645" s="283" t="s">
        <v>6242</v>
      </c>
      <c r="I645" s="283" t="s">
        <v>5904</v>
      </c>
      <c r="J645" s="85" t="s">
        <v>1128</v>
      </c>
      <c r="K645" s="86" t="s">
        <v>1128</v>
      </c>
      <c r="L645" s="86" t="str">
        <f t="shared" si="15"/>
        <v>x.x</v>
      </c>
      <c r="M645" s="186"/>
      <c r="N645" s="91"/>
      <c r="O645" s="186" t="s">
        <v>33</v>
      </c>
      <c r="P645" s="91"/>
      <c r="Q645" s="186" t="s">
        <v>68</v>
      </c>
      <c r="R645" s="91"/>
      <c r="S645" s="186"/>
      <c r="T645" s="91"/>
      <c r="U645" s="186"/>
      <c r="V645" s="91"/>
      <c r="W645" s="17" t="s">
        <v>115</v>
      </c>
    </row>
    <row r="646" spans="1:23" ht="96" x14ac:dyDescent="0.2">
      <c r="A646" s="20" t="s">
        <v>5845</v>
      </c>
      <c r="B646" s="15" t="s">
        <v>2668</v>
      </c>
      <c r="C646" s="5" t="s">
        <v>2825</v>
      </c>
      <c r="D646" s="5" t="s">
        <v>1504</v>
      </c>
      <c r="E646" s="281" t="s">
        <v>5796</v>
      </c>
      <c r="F646" s="283" t="s">
        <v>6067</v>
      </c>
      <c r="G646" s="283" t="s">
        <v>5905</v>
      </c>
      <c r="H646" s="283" t="s">
        <v>6243</v>
      </c>
      <c r="I646" s="283" t="s">
        <v>5907</v>
      </c>
      <c r="J646" s="85" t="s">
        <v>1128</v>
      </c>
      <c r="K646" s="86" t="s">
        <v>1128</v>
      </c>
      <c r="L646" s="86" t="str">
        <f t="shared" si="15"/>
        <v>x.x</v>
      </c>
      <c r="M646" s="186"/>
      <c r="N646" s="91"/>
      <c r="O646" s="186" t="s">
        <v>103</v>
      </c>
      <c r="P646" s="91"/>
      <c r="Q646" s="186" t="s">
        <v>5908</v>
      </c>
      <c r="R646" s="91"/>
      <c r="S646" s="186"/>
      <c r="T646" s="91"/>
      <c r="U646" s="186" t="s">
        <v>81</v>
      </c>
      <c r="V646" s="91"/>
      <c r="W646" s="17" t="s">
        <v>115</v>
      </c>
    </row>
    <row r="647" spans="1:23" ht="64" x14ac:dyDescent="0.2">
      <c r="A647" s="20" t="s">
        <v>5845</v>
      </c>
      <c r="B647" s="15" t="s">
        <v>2668</v>
      </c>
      <c r="C647" s="5" t="s">
        <v>2825</v>
      </c>
      <c r="D647" s="5" t="s">
        <v>1504</v>
      </c>
      <c r="E647" s="281" t="s">
        <v>5732</v>
      </c>
      <c r="F647" s="226" t="s">
        <v>751</v>
      </c>
      <c r="G647" s="283"/>
      <c r="H647" s="226" t="s">
        <v>2975</v>
      </c>
      <c r="I647" s="226" t="s">
        <v>422</v>
      </c>
      <c r="J647" s="85" t="s">
        <v>1128</v>
      </c>
      <c r="K647" s="86" t="s">
        <v>1128</v>
      </c>
      <c r="L647" s="86" t="str">
        <f t="shared" si="15"/>
        <v>x.x</v>
      </c>
      <c r="M647" s="186" t="s">
        <v>32</v>
      </c>
      <c r="N647" s="91"/>
      <c r="O647" s="186" t="s">
        <v>66</v>
      </c>
      <c r="P647" s="91"/>
      <c r="Q647" s="186"/>
      <c r="R647" s="91"/>
      <c r="S647" s="186"/>
      <c r="T647" s="91"/>
      <c r="U647" s="186" t="s">
        <v>6072</v>
      </c>
      <c r="V647" s="91"/>
      <c r="W647" s="17" t="s">
        <v>115</v>
      </c>
    </row>
    <row r="648" spans="1:23" ht="80" x14ac:dyDescent="0.2">
      <c r="A648" s="20" t="s">
        <v>5845</v>
      </c>
      <c r="B648" s="15" t="s">
        <v>2668</v>
      </c>
      <c r="C648" s="5" t="s">
        <v>2825</v>
      </c>
      <c r="D648" s="5" t="s">
        <v>1504</v>
      </c>
      <c r="E648" s="281" t="s">
        <v>5732</v>
      </c>
      <c r="F648" s="283" t="s">
        <v>751</v>
      </c>
      <c r="G648" s="283" t="s">
        <v>240</v>
      </c>
      <c r="H648" s="283" t="s">
        <v>2977</v>
      </c>
      <c r="I648" s="283" t="s">
        <v>429</v>
      </c>
      <c r="J648" s="85" t="s">
        <v>1128</v>
      </c>
      <c r="K648" s="86" t="s">
        <v>1128</v>
      </c>
      <c r="L648" s="86" t="str">
        <f t="shared" si="15"/>
        <v>x.x</v>
      </c>
      <c r="M648" s="186"/>
      <c r="N648" s="91"/>
      <c r="O648" s="186" t="s">
        <v>103</v>
      </c>
      <c r="P648" s="91"/>
      <c r="Q648" s="186" t="s">
        <v>244</v>
      </c>
      <c r="R648" s="91"/>
      <c r="S648" s="186"/>
      <c r="T648" s="91"/>
      <c r="U648" s="186" t="s">
        <v>5743</v>
      </c>
      <c r="V648" s="91"/>
      <c r="W648" s="17" t="s">
        <v>115</v>
      </c>
    </row>
    <row r="649" spans="1:23" ht="64" x14ac:dyDescent="0.2">
      <c r="A649" s="20" t="s">
        <v>5845</v>
      </c>
      <c r="B649" s="15" t="s">
        <v>2668</v>
      </c>
      <c r="C649" s="5" t="s">
        <v>2825</v>
      </c>
      <c r="D649" s="5" t="s">
        <v>1504</v>
      </c>
      <c r="E649" s="281" t="s">
        <v>5732</v>
      </c>
      <c r="F649" s="283" t="s">
        <v>751</v>
      </c>
      <c r="G649" s="283" t="s">
        <v>255</v>
      </c>
      <c r="H649" s="283" t="s">
        <v>2979</v>
      </c>
      <c r="I649" s="283" t="s">
        <v>433</v>
      </c>
      <c r="J649" s="85" t="s">
        <v>1128</v>
      </c>
      <c r="K649" s="86" t="s">
        <v>1128</v>
      </c>
      <c r="L649" s="86" t="str">
        <f t="shared" si="15"/>
        <v>x.x</v>
      </c>
      <c r="M649" s="186"/>
      <c r="N649" s="91"/>
      <c r="O649" s="186" t="s">
        <v>66</v>
      </c>
      <c r="P649" s="91"/>
      <c r="Q649" s="186" t="s">
        <v>258</v>
      </c>
      <c r="R649" s="91"/>
      <c r="S649" s="186"/>
      <c r="T649" s="91"/>
      <c r="U649" s="186" t="s">
        <v>1531</v>
      </c>
      <c r="V649" s="91"/>
      <c r="W649" s="17" t="s">
        <v>115</v>
      </c>
    </row>
    <row r="650" spans="1:23" ht="64" x14ac:dyDescent="0.2">
      <c r="A650" s="20" t="s">
        <v>5845</v>
      </c>
      <c r="B650" s="15" t="s">
        <v>2668</v>
      </c>
      <c r="C650" s="5" t="s">
        <v>2825</v>
      </c>
      <c r="D650" s="5" t="s">
        <v>1504</v>
      </c>
      <c r="E650" s="281" t="s">
        <v>5796</v>
      </c>
      <c r="F650" s="226" t="s">
        <v>745</v>
      </c>
      <c r="G650" s="283"/>
      <c r="H650" s="226" t="s">
        <v>2980</v>
      </c>
      <c r="I650" s="226" t="s">
        <v>263</v>
      </c>
      <c r="J650" s="85" t="s">
        <v>1128</v>
      </c>
      <c r="K650" s="86" t="s">
        <v>1128</v>
      </c>
      <c r="L650" s="86" t="str">
        <f t="shared" si="15"/>
        <v>x.x</v>
      </c>
      <c r="M650" s="186" t="s">
        <v>32</v>
      </c>
      <c r="N650" s="91"/>
      <c r="O650" s="186" t="s">
        <v>66</v>
      </c>
      <c r="P650" s="91"/>
      <c r="Q650" s="186"/>
      <c r="R650" s="91"/>
      <c r="S650" s="186"/>
      <c r="T650" s="91"/>
      <c r="U650" s="186" t="s">
        <v>1531</v>
      </c>
      <c r="V650" s="91"/>
      <c r="W650" s="17" t="s">
        <v>115</v>
      </c>
    </row>
    <row r="651" spans="1:23" ht="80" x14ac:dyDescent="0.2">
      <c r="A651" s="20" t="s">
        <v>5845</v>
      </c>
      <c r="B651" s="15" t="s">
        <v>2668</v>
      </c>
      <c r="C651" s="5" t="s">
        <v>2825</v>
      </c>
      <c r="D651" s="5" t="s">
        <v>1504</v>
      </c>
      <c r="E651" s="281" t="s">
        <v>5796</v>
      </c>
      <c r="F651" s="283" t="s">
        <v>745</v>
      </c>
      <c r="G651" s="283" t="s">
        <v>265</v>
      </c>
      <c r="H651" s="283" t="s">
        <v>2981</v>
      </c>
      <c r="I651" s="283" t="s">
        <v>267</v>
      </c>
      <c r="J651" s="85" t="s">
        <v>1128</v>
      </c>
      <c r="K651" s="86" t="s">
        <v>1128</v>
      </c>
      <c r="L651" s="86" t="str">
        <f t="shared" si="15"/>
        <v>x.x</v>
      </c>
      <c r="M651" s="186"/>
      <c r="N651" s="91"/>
      <c r="O651" s="186" t="s">
        <v>33</v>
      </c>
      <c r="P651" s="91"/>
      <c r="Q651" s="186" t="s">
        <v>258</v>
      </c>
      <c r="R651" s="91"/>
      <c r="S651" s="186"/>
      <c r="T651" s="91"/>
      <c r="U651" s="186"/>
      <c r="V651" s="91"/>
      <c r="W651" s="17" t="s">
        <v>115</v>
      </c>
    </row>
    <row r="652" spans="1:23" ht="80" x14ac:dyDescent="0.2">
      <c r="A652" s="20" t="s">
        <v>5845</v>
      </c>
      <c r="B652" s="15" t="s">
        <v>2668</v>
      </c>
      <c r="C652" s="5" t="s">
        <v>2825</v>
      </c>
      <c r="D652" s="5" t="s">
        <v>1504</v>
      </c>
      <c r="E652" s="281" t="s">
        <v>5796</v>
      </c>
      <c r="F652" s="283" t="s">
        <v>745</v>
      </c>
      <c r="G652" s="283" t="s">
        <v>269</v>
      </c>
      <c r="H652" s="283" t="s">
        <v>2982</v>
      </c>
      <c r="I652" s="283" t="s">
        <v>271</v>
      </c>
      <c r="J652" s="85" t="s">
        <v>1128</v>
      </c>
      <c r="K652" s="86" t="s">
        <v>1128</v>
      </c>
      <c r="L652" s="86" t="str">
        <f t="shared" si="15"/>
        <v>x.x</v>
      </c>
      <c r="M652" s="186"/>
      <c r="N652" s="91"/>
      <c r="O652" s="186" t="s">
        <v>66</v>
      </c>
      <c r="P652" s="91"/>
      <c r="Q652" s="186" t="s">
        <v>244</v>
      </c>
      <c r="R652" s="91"/>
      <c r="S652" s="186"/>
      <c r="T652" s="91"/>
      <c r="U652" s="186" t="s">
        <v>1339</v>
      </c>
      <c r="V652" s="91"/>
      <c r="W652" s="17" t="s">
        <v>115</v>
      </c>
    </row>
    <row r="653" spans="1:23" ht="80" x14ac:dyDescent="0.2">
      <c r="A653" s="20" t="s">
        <v>5845</v>
      </c>
      <c r="B653" s="15" t="s">
        <v>2668</v>
      </c>
      <c r="C653" s="5" t="s">
        <v>2825</v>
      </c>
      <c r="D653" s="5" t="s">
        <v>1504</v>
      </c>
      <c r="E653" s="281" t="s">
        <v>5796</v>
      </c>
      <c r="F653" s="283" t="s">
        <v>745</v>
      </c>
      <c r="G653" s="283" t="s">
        <v>276</v>
      </c>
      <c r="H653" s="283" t="s">
        <v>2983</v>
      </c>
      <c r="I653" s="283" t="s">
        <v>278</v>
      </c>
      <c r="J653" s="85" t="s">
        <v>1128</v>
      </c>
      <c r="K653" s="86" t="s">
        <v>1128</v>
      </c>
      <c r="L653" s="86" t="str">
        <f t="shared" si="15"/>
        <v>x.x</v>
      </c>
      <c r="M653" s="186"/>
      <c r="N653" s="91"/>
      <c r="O653" s="186" t="s">
        <v>33</v>
      </c>
      <c r="P653" s="91"/>
      <c r="Q653" s="186" t="s">
        <v>68</v>
      </c>
      <c r="R653" s="91"/>
      <c r="S653" s="186"/>
      <c r="T653" s="91"/>
      <c r="U653" s="186"/>
      <c r="V653" s="91"/>
      <c r="W653" s="17" t="s">
        <v>115</v>
      </c>
    </row>
    <row r="654" spans="1:23" ht="80" x14ac:dyDescent="0.2">
      <c r="A654" s="20" t="s">
        <v>5845</v>
      </c>
      <c r="B654" s="15" t="s">
        <v>2668</v>
      </c>
      <c r="C654" s="5" t="s">
        <v>2825</v>
      </c>
      <c r="D654" s="5" t="s">
        <v>1504</v>
      </c>
      <c r="E654" s="281" t="s">
        <v>5796</v>
      </c>
      <c r="F654" s="283" t="s">
        <v>745</v>
      </c>
      <c r="G654" s="283" t="s">
        <v>279</v>
      </c>
      <c r="H654" s="283" t="s">
        <v>2984</v>
      </c>
      <c r="I654" s="283" t="s">
        <v>281</v>
      </c>
      <c r="J654" s="85" t="s">
        <v>1128</v>
      </c>
      <c r="K654" s="86" t="s">
        <v>1128</v>
      </c>
      <c r="L654" s="86" t="str">
        <f t="shared" si="15"/>
        <v>x.x</v>
      </c>
      <c r="M654" s="186"/>
      <c r="N654" s="91"/>
      <c r="O654" s="186" t="s">
        <v>33</v>
      </c>
      <c r="P654" s="91"/>
      <c r="Q654" s="186" t="s">
        <v>94</v>
      </c>
      <c r="R654" s="91"/>
      <c r="S654" s="186" t="s">
        <v>5856</v>
      </c>
      <c r="T654" s="91"/>
      <c r="U654" s="186"/>
      <c r="V654" s="91"/>
      <c r="W654" s="17" t="s">
        <v>115</v>
      </c>
    </row>
    <row r="655" spans="1:23" ht="80" x14ac:dyDescent="0.2">
      <c r="A655" s="20" t="s">
        <v>5845</v>
      </c>
      <c r="B655" s="15" t="s">
        <v>2668</v>
      </c>
      <c r="C655" s="5" t="s">
        <v>2825</v>
      </c>
      <c r="D655" s="5" t="s">
        <v>1504</v>
      </c>
      <c r="E655" s="281" t="s">
        <v>5732</v>
      </c>
      <c r="F655" s="226" t="s">
        <v>765</v>
      </c>
      <c r="G655" s="283"/>
      <c r="H655" s="226" t="s">
        <v>2985</v>
      </c>
      <c r="I655" s="226" t="s">
        <v>443</v>
      </c>
      <c r="J655" s="85" t="s">
        <v>1128</v>
      </c>
      <c r="K655" s="86" t="s">
        <v>1128</v>
      </c>
      <c r="L655" s="86" t="str">
        <f t="shared" si="15"/>
        <v>x.x</v>
      </c>
      <c r="M655" s="186" t="s">
        <v>444</v>
      </c>
      <c r="N655" s="91"/>
      <c r="O655" s="186" t="s">
        <v>103</v>
      </c>
      <c r="P655" s="91"/>
      <c r="Q655" s="186"/>
      <c r="R655" s="91"/>
      <c r="S655" s="186"/>
      <c r="T655" s="91"/>
      <c r="U655" s="186" t="s">
        <v>983</v>
      </c>
      <c r="V655" s="91"/>
      <c r="W655" s="17" t="s">
        <v>115</v>
      </c>
    </row>
    <row r="656" spans="1:23" ht="112" x14ac:dyDescent="0.2">
      <c r="A656" s="20" t="s">
        <v>5845</v>
      </c>
      <c r="B656" s="15" t="s">
        <v>2668</v>
      </c>
      <c r="C656" s="5" t="s">
        <v>2825</v>
      </c>
      <c r="D656" s="5" t="s">
        <v>1504</v>
      </c>
      <c r="E656" s="281" t="s">
        <v>5732</v>
      </c>
      <c r="F656" s="283" t="s">
        <v>765</v>
      </c>
      <c r="G656" s="283" t="s">
        <v>206</v>
      </c>
      <c r="H656" s="283" t="s">
        <v>2987</v>
      </c>
      <c r="I656" s="283" t="s">
        <v>449</v>
      </c>
      <c r="J656" s="85" t="s">
        <v>1128</v>
      </c>
      <c r="K656" s="86" t="s">
        <v>1128</v>
      </c>
      <c r="L656" s="86" t="str">
        <f t="shared" si="15"/>
        <v>x.x</v>
      </c>
      <c r="M656" s="186"/>
      <c r="N656" s="91"/>
      <c r="O656" s="186" t="s">
        <v>33</v>
      </c>
      <c r="P656" s="91"/>
      <c r="Q656" s="186" t="s">
        <v>146</v>
      </c>
      <c r="R656" s="91"/>
      <c r="S656" s="186"/>
      <c r="T656" s="91"/>
      <c r="U656" s="186" t="s">
        <v>209</v>
      </c>
      <c r="V656" s="91"/>
      <c r="W656" s="17" t="s">
        <v>115</v>
      </c>
    </row>
    <row r="657" spans="1:23" ht="80" x14ac:dyDescent="0.2">
      <c r="A657" s="20" t="s">
        <v>5845</v>
      </c>
      <c r="B657" s="15" t="s">
        <v>2668</v>
      </c>
      <c r="C657" s="5" t="s">
        <v>2825</v>
      </c>
      <c r="D657" s="5" t="s">
        <v>1504</v>
      </c>
      <c r="E657" s="281" t="s">
        <v>5732</v>
      </c>
      <c r="F657" s="283" t="s">
        <v>765</v>
      </c>
      <c r="G657" s="283" t="s">
        <v>450</v>
      </c>
      <c r="H657" s="283" t="s">
        <v>2988</v>
      </c>
      <c r="I657" s="283" t="s">
        <v>452</v>
      </c>
      <c r="J657" s="85" t="s">
        <v>1128</v>
      </c>
      <c r="K657" s="86" t="s">
        <v>1128</v>
      </c>
      <c r="L657" s="86" t="str">
        <f t="shared" si="15"/>
        <v>x.x</v>
      </c>
      <c r="M657" s="186"/>
      <c r="N657" s="91"/>
      <c r="O657" s="186" t="s">
        <v>33</v>
      </c>
      <c r="P657" s="91"/>
      <c r="Q657" s="186" t="s">
        <v>453</v>
      </c>
      <c r="R657" s="91"/>
      <c r="S657" s="186" t="s">
        <v>454</v>
      </c>
      <c r="T657" s="91"/>
      <c r="U657" s="186"/>
      <c r="V657" s="91"/>
      <c r="W657" s="17" t="s">
        <v>115</v>
      </c>
    </row>
    <row r="658" spans="1:23" ht="112" x14ac:dyDescent="0.2">
      <c r="A658" s="20" t="s">
        <v>5845</v>
      </c>
      <c r="B658" s="15" t="s">
        <v>2668</v>
      </c>
      <c r="C658" s="5" t="s">
        <v>2825</v>
      </c>
      <c r="D658" s="5" t="s">
        <v>1504</v>
      </c>
      <c r="E658" s="281" t="s">
        <v>5732</v>
      </c>
      <c r="F658" s="283" t="s">
        <v>765</v>
      </c>
      <c r="G658" s="283" t="s">
        <v>240</v>
      </c>
      <c r="H658" s="283" t="s">
        <v>2989</v>
      </c>
      <c r="I658" s="283" t="s">
        <v>457</v>
      </c>
      <c r="J658" s="85" t="s">
        <v>1128</v>
      </c>
      <c r="K658" s="86" t="s">
        <v>1128</v>
      </c>
      <c r="L658" s="86" t="str">
        <f t="shared" si="15"/>
        <v>x.x</v>
      </c>
      <c r="M658" s="186"/>
      <c r="N658" s="91"/>
      <c r="O658" s="186" t="s">
        <v>33</v>
      </c>
      <c r="P658" s="91"/>
      <c r="Q658" s="186" t="s">
        <v>244</v>
      </c>
      <c r="R658" s="91"/>
      <c r="S658" s="186"/>
      <c r="T658" s="91"/>
      <c r="U658" s="186" t="s">
        <v>5741</v>
      </c>
      <c r="V658" s="91"/>
      <c r="W658" s="17" t="s">
        <v>115</v>
      </c>
    </row>
    <row r="659" spans="1:23" ht="96" x14ac:dyDescent="0.2">
      <c r="A659" s="20" t="s">
        <v>5845</v>
      </c>
      <c r="B659" s="15" t="s">
        <v>2668</v>
      </c>
      <c r="C659" s="5" t="s">
        <v>2825</v>
      </c>
      <c r="D659" s="5" t="s">
        <v>1504</v>
      </c>
      <c r="E659" s="281" t="s">
        <v>5732</v>
      </c>
      <c r="F659" s="226" t="s">
        <v>774</v>
      </c>
      <c r="G659" s="283"/>
      <c r="H659" s="226" t="s">
        <v>2990</v>
      </c>
      <c r="I659" s="226" t="s">
        <v>517</v>
      </c>
      <c r="J659" s="85" t="s">
        <v>1128</v>
      </c>
      <c r="K659" s="86" t="s">
        <v>1128</v>
      </c>
      <c r="L659" s="86" t="str">
        <f t="shared" si="15"/>
        <v>x.x</v>
      </c>
      <c r="M659" s="186" t="s">
        <v>316</v>
      </c>
      <c r="N659" s="91"/>
      <c r="O659" s="186" t="s">
        <v>66</v>
      </c>
      <c r="P659" s="91"/>
      <c r="Q659" s="186"/>
      <c r="R659" s="91"/>
      <c r="S659" s="186"/>
      <c r="T659" s="91"/>
      <c r="U659" s="186" t="s">
        <v>6073</v>
      </c>
      <c r="V659" s="91"/>
      <c r="W659" s="17" t="s">
        <v>115</v>
      </c>
    </row>
    <row r="660" spans="1:23" ht="112" x14ac:dyDescent="0.2">
      <c r="A660" s="20" t="s">
        <v>5845</v>
      </c>
      <c r="B660" s="15" t="s">
        <v>2668</v>
      </c>
      <c r="C660" s="5" t="s">
        <v>2825</v>
      </c>
      <c r="D660" s="5" t="s">
        <v>1504</v>
      </c>
      <c r="E660" s="281" t="s">
        <v>5732</v>
      </c>
      <c r="F660" s="283" t="s">
        <v>774</v>
      </c>
      <c r="G660" s="283" t="s">
        <v>206</v>
      </c>
      <c r="H660" s="283" t="s">
        <v>2991</v>
      </c>
      <c r="I660" s="283" t="s">
        <v>522</v>
      </c>
      <c r="J660" s="85" t="s">
        <v>1128</v>
      </c>
      <c r="K660" s="86" t="s">
        <v>1128</v>
      </c>
      <c r="L660" s="86" t="str">
        <f t="shared" si="15"/>
        <v>x.x</v>
      </c>
      <c r="M660" s="186"/>
      <c r="N660" s="91"/>
      <c r="O660" s="186" t="s">
        <v>33</v>
      </c>
      <c r="P660" s="91"/>
      <c r="Q660" s="186" t="s">
        <v>146</v>
      </c>
      <c r="R660" s="91"/>
      <c r="S660" s="186"/>
      <c r="T660" s="91"/>
      <c r="U660" s="186" t="s">
        <v>209</v>
      </c>
      <c r="V660" s="91"/>
      <c r="W660" s="17" t="s">
        <v>115</v>
      </c>
    </row>
    <row r="661" spans="1:23" ht="112" x14ac:dyDescent="0.2">
      <c r="A661" s="20" t="s">
        <v>5845</v>
      </c>
      <c r="B661" s="15" t="s">
        <v>2668</v>
      </c>
      <c r="C661" s="5" t="s">
        <v>2825</v>
      </c>
      <c r="D661" s="5" t="s">
        <v>1504</v>
      </c>
      <c r="E661" s="281" t="s">
        <v>5732</v>
      </c>
      <c r="F661" s="283" t="s">
        <v>774</v>
      </c>
      <c r="G661" s="283" t="s">
        <v>523</v>
      </c>
      <c r="H661" s="283" t="s">
        <v>2992</v>
      </c>
      <c r="I661" s="283" t="s">
        <v>525</v>
      </c>
      <c r="J661" s="85" t="s">
        <v>1128</v>
      </c>
      <c r="K661" s="86" t="s">
        <v>1128</v>
      </c>
      <c r="L661" s="86" t="str">
        <f t="shared" si="15"/>
        <v>x.x</v>
      </c>
      <c r="M661" s="186"/>
      <c r="N661" s="91"/>
      <c r="O661" s="186" t="s">
        <v>33</v>
      </c>
      <c r="P661" s="91"/>
      <c r="Q661" s="186" t="s">
        <v>526</v>
      </c>
      <c r="R661" s="91"/>
      <c r="S661" s="186" t="s">
        <v>527</v>
      </c>
      <c r="T661" s="91"/>
      <c r="U661" s="186" t="s">
        <v>6074</v>
      </c>
      <c r="V661" s="91"/>
      <c r="W661" s="17" t="s">
        <v>115</v>
      </c>
    </row>
    <row r="662" spans="1:23" ht="112" x14ac:dyDescent="0.2">
      <c r="A662" s="20" t="s">
        <v>5845</v>
      </c>
      <c r="B662" s="15" t="s">
        <v>2668</v>
      </c>
      <c r="C662" s="5" t="s">
        <v>2825</v>
      </c>
      <c r="D662" s="5" t="s">
        <v>1504</v>
      </c>
      <c r="E662" s="281" t="s">
        <v>5732</v>
      </c>
      <c r="F662" s="283" t="s">
        <v>774</v>
      </c>
      <c r="G662" s="283" t="s">
        <v>240</v>
      </c>
      <c r="H662" s="283" t="s">
        <v>2993</v>
      </c>
      <c r="I662" s="283" t="s">
        <v>532</v>
      </c>
      <c r="J662" s="85" t="s">
        <v>1128</v>
      </c>
      <c r="K662" s="86" t="s">
        <v>1128</v>
      </c>
      <c r="L662" s="86" t="str">
        <f t="shared" si="15"/>
        <v>x.x</v>
      </c>
      <c r="M662" s="186"/>
      <c r="N662" s="91"/>
      <c r="O662" s="186" t="s">
        <v>33</v>
      </c>
      <c r="P662" s="91"/>
      <c r="Q662" s="186" t="s">
        <v>68</v>
      </c>
      <c r="R662" s="91"/>
      <c r="S662" s="186"/>
      <c r="T662" s="91"/>
      <c r="U662" s="186" t="s">
        <v>5798</v>
      </c>
      <c r="V662" s="91"/>
      <c r="W662" s="17" t="s">
        <v>115</v>
      </c>
    </row>
    <row r="663" spans="1:23" ht="96" x14ac:dyDescent="0.2">
      <c r="A663" s="20" t="s">
        <v>5845</v>
      </c>
      <c r="B663" s="15" t="s">
        <v>2668</v>
      </c>
      <c r="C663" s="5" t="s">
        <v>2825</v>
      </c>
      <c r="D663" s="5" t="s">
        <v>1504</v>
      </c>
      <c r="E663" s="281" t="s">
        <v>5732</v>
      </c>
      <c r="F663" s="283" t="s">
        <v>774</v>
      </c>
      <c r="G663" s="283" t="s">
        <v>539</v>
      </c>
      <c r="H663" s="283" t="s">
        <v>2994</v>
      </c>
      <c r="I663" s="283" t="s">
        <v>541</v>
      </c>
      <c r="J663" s="85" t="s">
        <v>1128</v>
      </c>
      <c r="K663" s="86" t="s">
        <v>1128</v>
      </c>
      <c r="L663" s="86" t="str">
        <f t="shared" si="15"/>
        <v>x.x</v>
      </c>
      <c r="M663" s="186"/>
      <c r="N663" s="91"/>
      <c r="O663" s="186" t="s">
        <v>33</v>
      </c>
      <c r="P663" s="91"/>
      <c r="Q663" s="186" t="s">
        <v>94</v>
      </c>
      <c r="R663" s="91"/>
      <c r="S663" s="186" t="s">
        <v>5748</v>
      </c>
      <c r="T663" s="91"/>
      <c r="U663" s="186"/>
      <c r="V663" s="91"/>
      <c r="W663" s="17" t="s">
        <v>115</v>
      </c>
    </row>
    <row r="664" spans="1:23" ht="80" x14ac:dyDescent="0.2">
      <c r="A664" s="20" t="s">
        <v>5845</v>
      </c>
      <c r="B664" s="15" t="s">
        <v>2668</v>
      </c>
      <c r="C664" s="5" t="s">
        <v>2825</v>
      </c>
      <c r="D664" s="5" t="s">
        <v>1504</v>
      </c>
      <c r="E664" s="281" t="s">
        <v>5732</v>
      </c>
      <c r="F664" s="226" t="s">
        <v>5799</v>
      </c>
      <c r="G664" s="283"/>
      <c r="H664" s="226" t="s">
        <v>6244</v>
      </c>
      <c r="I664" s="226" t="s">
        <v>5763</v>
      </c>
      <c r="J664" s="85" t="s">
        <v>1128</v>
      </c>
      <c r="K664" s="86" t="s">
        <v>1128</v>
      </c>
      <c r="L664" s="86" t="str">
        <f t="shared" si="15"/>
        <v>x.x</v>
      </c>
      <c r="M664" s="186" t="s">
        <v>444</v>
      </c>
      <c r="N664" s="91"/>
      <c r="O664" s="186" t="s">
        <v>103</v>
      </c>
      <c r="P664" s="91"/>
      <c r="Q664" s="186"/>
      <c r="R664" s="91"/>
      <c r="S664" s="186"/>
      <c r="T664" s="91"/>
      <c r="U664" s="186" t="s">
        <v>6076</v>
      </c>
      <c r="V664" s="91"/>
      <c r="W664" s="17" t="s">
        <v>115</v>
      </c>
    </row>
    <row r="665" spans="1:23" ht="96" x14ac:dyDescent="0.2">
      <c r="A665" s="20" t="s">
        <v>5845</v>
      </c>
      <c r="B665" s="15" t="s">
        <v>2668</v>
      </c>
      <c r="C665" s="5" t="s">
        <v>2825</v>
      </c>
      <c r="D665" s="5" t="s">
        <v>1504</v>
      </c>
      <c r="E665" s="281" t="s">
        <v>5732</v>
      </c>
      <c r="F665" s="283" t="s">
        <v>5799</v>
      </c>
      <c r="G665" s="283" t="s">
        <v>206</v>
      </c>
      <c r="H665" s="283" t="s">
        <v>6245</v>
      </c>
      <c r="I665" s="283" t="s">
        <v>5765</v>
      </c>
      <c r="J665" s="85" t="s">
        <v>1128</v>
      </c>
      <c r="K665" s="86" t="s">
        <v>1128</v>
      </c>
      <c r="L665" s="86" t="str">
        <f t="shared" si="15"/>
        <v>x.x</v>
      </c>
      <c r="M665" s="186"/>
      <c r="N665" s="91"/>
      <c r="O665" s="186" t="s">
        <v>33</v>
      </c>
      <c r="P665" s="91"/>
      <c r="Q665" s="186" t="s">
        <v>146</v>
      </c>
      <c r="R665" s="91"/>
      <c r="S665" s="186"/>
      <c r="T665" s="91"/>
      <c r="U665" s="186" t="s">
        <v>209</v>
      </c>
      <c r="V665" s="91"/>
      <c r="W665" s="17" t="s">
        <v>115</v>
      </c>
    </row>
    <row r="666" spans="1:23" ht="80" x14ac:dyDescent="0.2">
      <c r="A666" s="20" t="s">
        <v>5845</v>
      </c>
      <c r="B666" s="15" t="s">
        <v>2668</v>
      </c>
      <c r="C666" s="5" t="s">
        <v>2825</v>
      </c>
      <c r="D666" s="5" t="s">
        <v>1504</v>
      </c>
      <c r="E666" s="281" t="s">
        <v>5732</v>
      </c>
      <c r="F666" s="283" t="s">
        <v>5799</v>
      </c>
      <c r="G666" s="283" t="s">
        <v>386</v>
      </c>
      <c r="H666" s="283" t="s">
        <v>6246</v>
      </c>
      <c r="I666" s="283" t="s">
        <v>5766</v>
      </c>
      <c r="J666" s="87" t="s">
        <v>1128</v>
      </c>
      <c r="K666" s="86" t="s">
        <v>1128</v>
      </c>
      <c r="L666" s="86" t="str">
        <f t="shared" si="15"/>
        <v>x.x</v>
      </c>
      <c r="M666" s="186"/>
      <c r="N666" s="91"/>
      <c r="O666" s="186" t="s">
        <v>33</v>
      </c>
      <c r="P666" s="91"/>
      <c r="Q666" s="186" t="s">
        <v>660</v>
      </c>
      <c r="R666" s="91"/>
      <c r="S666" s="186" t="s">
        <v>5800</v>
      </c>
      <c r="T666" s="91"/>
      <c r="U666" s="186"/>
      <c r="V666" s="91"/>
      <c r="W666" s="17" t="s">
        <v>115</v>
      </c>
    </row>
    <row r="667" spans="1:23" ht="96" x14ac:dyDescent="0.2">
      <c r="A667" s="20" t="s">
        <v>5845</v>
      </c>
      <c r="B667" s="15" t="s">
        <v>2668</v>
      </c>
      <c r="C667" s="5" t="s">
        <v>2825</v>
      </c>
      <c r="D667" s="5" t="s">
        <v>1504</v>
      </c>
      <c r="E667" s="281" t="s">
        <v>5732</v>
      </c>
      <c r="F667" s="283" t="s">
        <v>5799</v>
      </c>
      <c r="G667" s="283" t="s">
        <v>180</v>
      </c>
      <c r="H667" s="283" t="s">
        <v>6247</v>
      </c>
      <c r="I667" s="283" t="s">
        <v>5769</v>
      </c>
      <c r="J667" s="87" t="s">
        <v>1128</v>
      </c>
      <c r="K667" s="86" t="s">
        <v>1128</v>
      </c>
      <c r="L667" s="86" t="str">
        <f t="shared" si="15"/>
        <v>x.x</v>
      </c>
      <c r="M667" s="186"/>
      <c r="N667" s="91"/>
      <c r="O667" s="186" t="s">
        <v>33</v>
      </c>
      <c r="P667" s="91"/>
      <c r="Q667" s="186" t="s">
        <v>258</v>
      </c>
      <c r="R667" s="91"/>
      <c r="S667" s="186"/>
      <c r="T667" s="91"/>
      <c r="U667" s="186" t="s">
        <v>5801</v>
      </c>
      <c r="V667" s="91"/>
      <c r="W667" s="17" t="s">
        <v>115</v>
      </c>
    </row>
    <row r="668" spans="1:23" ht="112" x14ac:dyDescent="0.2">
      <c r="A668" s="20" t="s">
        <v>5845</v>
      </c>
      <c r="B668" s="15" t="s">
        <v>2668</v>
      </c>
      <c r="C668" s="5" t="s">
        <v>2825</v>
      </c>
      <c r="D668" s="5" t="s">
        <v>1504</v>
      </c>
      <c r="E668" s="281" t="s">
        <v>5732</v>
      </c>
      <c r="F668" s="283" t="s">
        <v>5799</v>
      </c>
      <c r="G668" s="283" t="s">
        <v>667</v>
      </c>
      <c r="H668" s="283" t="s">
        <v>6248</v>
      </c>
      <c r="I668" s="283" t="s">
        <v>5771</v>
      </c>
      <c r="J668" s="87" t="s">
        <v>1128</v>
      </c>
      <c r="K668" s="86" t="s">
        <v>1128</v>
      </c>
      <c r="L668" s="86" t="str">
        <f t="shared" si="15"/>
        <v>x.x</v>
      </c>
      <c r="M668" s="186"/>
      <c r="N668" s="91"/>
      <c r="O668" s="186" t="s">
        <v>103</v>
      </c>
      <c r="P668" s="91"/>
      <c r="Q668" s="186" t="s">
        <v>68</v>
      </c>
      <c r="R668" s="91"/>
      <c r="S668" s="186"/>
      <c r="T668" s="91"/>
      <c r="U668" s="186"/>
      <c r="V668" s="91"/>
      <c r="W668" s="17" t="s">
        <v>115</v>
      </c>
    </row>
    <row r="669" spans="1:23" ht="80" x14ac:dyDescent="0.2">
      <c r="A669" s="20" t="s">
        <v>5845</v>
      </c>
      <c r="B669" s="15" t="s">
        <v>2668</v>
      </c>
      <c r="C669" s="5" t="s">
        <v>28</v>
      </c>
      <c r="D669" s="5" t="s">
        <v>1504</v>
      </c>
      <c r="E669" s="281" t="s">
        <v>5732</v>
      </c>
      <c r="F669" s="226" t="s">
        <v>5802</v>
      </c>
      <c r="G669" s="283"/>
      <c r="H669" s="226" t="s">
        <v>6249</v>
      </c>
      <c r="I669" s="226" t="s">
        <v>5773</v>
      </c>
      <c r="J669" s="85" t="s">
        <v>1128</v>
      </c>
      <c r="K669" s="86" t="s">
        <v>1128</v>
      </c>
      <c r="L669" s="86" t="str">
        <f t="shared" si="15"/>
        <v>x.x</v>
      </c>
      <c r="M669" s="186" t="s">
        <v>444</v>
      </c>
      <c r="N669" s="91"/>
      <c r="O669" s="186" t="s">
        <v>103</v>
      </c>
      <c r="P669" s="91"/>
      <c r="Q669" s="186"/>
      <c r="R669" s="91"/>
      <c r="S669" s="186"/>
      <c r="T669" s="91"/>
      <c r="U669" s="186" t="s">
        <v>5764</v>
      </c>
      <c r="V669" s="91"/>
      <c r="W669" s="17" t="s">
        <v>115</v>
      </c>
    </row>
    <row r="670" spans="1:23" ht="96" x14ac:dyDescent="0.2">
      <c r="A670" s="20" t="s">
        <v>5845</v>
      </c>
      <c r="B670" s="15" t="s">
        <v>2668</v>
      </c>
      <c r="C670" s="5" t="s">
        <v>28</v>
      </c>
      <c r="D670" s="5" t="s">
        <v>1504</v>
      </c>
      <c r="E670" s="281" t="s">
        <v>5732</v>
      </c>
      <c r="F670" s="283" t="s">
        <v>5802</v>
      </c>
      <c r="G670" s="283" t="s">
        <v>206</v>
      </c>
      <c r="H670" s="283" t="s">
        <v>6250</v>
      </c>
      <c r="I670" s="283" t="s">
        <v>5774</v>
      </c>
      <c r="J670" s="85" t="s">
        <v>1128</v>
      </c>
      <c r="K670" s="86" t="s">
        <v>1128</v>
      </c>
      <c r="L670" s="86" t="str">
        <f t="shared" si="15"/>
        <v>x.x</v>
      </c>
      <c r="M670" s="186"/>
      <c r="N670" s="91"/>
      <c r="O670" s="186" t="s">
        <v>33</v>
      </c>
      <c r="P670" s="91"/>
      <c r="Q670" s="186" t="s">
        <v>146</v>
      </c>
      <c r="R670" s="91"/>
      <c r="S670" s="186"/>
      <c r="T670" s="91"/>
      <c r="U670" s="186" t="s">
        <v>209</v>
      </c>
      <c r="V670" s="91"/>
      <c r="W670" s="17" t="s">
        <v>115</v>
      </c>
    </row>
    <row r="671" spans="1:23" ht="80" x14ac:dyDescent="0.2">
      <c r="A671" s="20" t="s">
        <v>5845</v>
      </c>
      <c r="B671" s="15" t="s">
        <v>2668</v>
      </c>
      <c r="C671" s="5" t="s">
        <v>28</v>
      </c>
      <c r="D671" s="5" t="s">
        <v>1504</v>
      </c>
      <c r="E671" s="281" t="s">
        <v>5732</v>
      </c>
      <c r="F671" s="283" t="s">
        <v>5802</v>
      </c>
      <c r="G671" s="283" t="s">
        <v>386</v>
      </c>
      <c r="H671" s="283" t="s">
        <v>6251</v>
      </c>
      <c r="I671" s="283" t="s">
        <v>5775</v>
      </c>
      <c r="J671" s="85" t="s">
        <v>1128</v>
      </c>
      <c r="K671" s="86" t="s">
        <v>1128</v>
      </c>
      <c r="L671" s="86" t="str">
        <f t="shared" si="15"/>
        <v>x.x</v>
      </c>
      <c r="M671" s="186"/>
      <c r="N671" s="91"/>
      <c r="O671" s="186" t="s">
        <v>33</v>
      </c>
      <c r="P671" s="91"/>
      <c r="Q671" s="186" t="s">
        <v>660</v>
      </c>
      <c r="R671" s="91"/>
      <c r="S671" s="186" t="s">
        <v>5776</v>
      </c>
      <c r="T671" s="91"/>
      <c r="U671" s="186" t="s">
        <v>5777</v>
      </c>
      <c r="V671" s="91"/>
      <c r="W671" s="17" t="s">
        <v>115</v>
      </c>
    </row>
    <row r="672" spans="1:23" ht="96" x14ac:dyDescent="0.2">
      <c r="A672" s="20" t="s">
        <v>5845</v>
      </c>
      <c r="B672" s="15" t="s">
        <v>2668</v>
      </c>
      <c r="C672" s="5" t="s">
        <v>28</v>
      </c>
      <c r="D672" s="5" t="s">
        <v>1504</v>
      </c>
      <c r="E672" s="281" t="s">
        <v>5732</v>
      </c>
      <c r="F672" s="283" t="s">
        <v>5802</v>
      </c>
      <c r="G672" s="283" t="s">
        <v>180</v>
      </c>
      <c r="H672" s="283" t="s">
        <v>6252</v>
      </c>
      <c r="I672" s="283" t="s">
        <v>5778</v>
      </c>
      <c r="J672" s="85" t="s">
        <v>1128</v>
      </c>
      <c r="K672" s="86" t="s">
        <v>1128</v>
      </c>
      <c r="L672" s="86" t="str">
        <f t="shared" si="15"/>
        <v>x.x</v>
      </c>
      <c r="M672" s="186"/>
      <c r="N672" s="91"/>
      <c r="O672" s="186" t="s">
        <v>33</v>
      </c>
      <c r="P672" s="91"/>
      <c r="Q672" s="186" t="s">
        <v>258</v>
      </c>
      <c r="R672" s="91"/>
      <c r="S672" s="186"/>
      <c r="T672" s="91"/>
      <c r="U672" s="186" t="s">
        <v>5770</v>
      </c>
      <c r="V672" s="91"/>
      <c r="W672" s="17" t="s">
        <v>115</v>
      </c>
    </row>
    <row r="673" spans="1:23" ht="112" x14ac:dyDescent="0.2">
      <c r="A673" s="20" t="s">
        <v>5845</v>
      </c>
      <c r="B673" s="15" t="s">
        <v>2668</v>
      </c>
      <c r="C673" s="5" t="s">
        <v>28</v>
      </c>
      <c r="D673" s="5" t="s">
        <v>1504</v>
      </c>
      <c r="E673" s="281" t="s">
        <v>5732</v>
      </c>
      <c r="F673" s="283" t="s">
        <v>5802</v>
      </c>
      <c r="G673" s="283" t="s">
        <v>5779</v>
      </c>
      <c r="H673" s="283" t="s">
        <v>6253</v>
      </c>
      <c r="I673" s="283" t="s">
        <v>5780</v>
      </c>
      <c r="J673" s="85" t="s">
        <v>1128</v>
      </c>
      <c r="K673" s="86" t="s">
        <v>1128</v>
      </c>
      <c r="L673" s="86" t="str">
        <f t="shared" si="15"/>
        <v>x.x</v>
      </c>
      <c r="M673" s="186"/>
      <c r="N673" s="91"/>
      <c r="O673" s="186" t="s">
        <v>103</v>
      </c>
      <c r="P673" s="91"/>
      <c r="Q673" s="186" t="s">
        <v>146</v>
      </c>
      <c r="R673" s="91"/>
      <c r="S673" s="186"/>
      <c r="T673" s="91"/>
      <c r="U673" s="186"/>
      <c r="V673" s="91"/>
      <c r="W673" s="17" t="s">
        <v>115</v>
      </c>
    </row>
    <row r="674" spans="1:23" ht="112" x14ac:dyDescent="0.2">
      <c r="A674" s="20" t="s">
        <v>5845</v>
      </c>
      <c r="B674" s="15" t="s">
        <v>2668</v>
      </c>
      <c r="C674" s="5" t="s">
        <v>28</v>
      </c>
      <c r="D674" s="5" t="s">
        <v>1504</v>
      </c>
      <c r="E674" s="281" t="s">
        <v>5732</v>
      </c>
      <c r="F674" s="283" t="s">
        <v>5802</v>
      </c>
      <c r="G674" s="283" t="s">
        <v>667</v>
      </c>
      <c r="H674" s="283" t="s">
        <v>6254</v>
      </c>
      <c r="I674" s="283" t="s">
        <v>5781</v>
      </c>
      <c r="J674" s="85" t="s">
        <v>1128</v>
      </c>
      <c r="K674" s="86" t="s">
        <v>1128</v>
      </c>
      <c r="L674" s="86" t="str">
        <f t="shared" si="15"/>
        <v>x.x</v>
      </c>
      <c r="M674" s="186"/>
      <c r="N674" s="91"/>
      <c r="O674" s="186" t="s">
        <v>103</v>
      </c>
      <c r="P674" s="91"/>
      <c r="Q674" s="186" t="s">
        <v>68</v>
      </c>
      <c r="R674" s="91"/>
      <c r="S674" s="186"/>
      <c r="T674" s="91"/>
      <c r="U674" s="186"/>
      <c r="V674" s="91"/>
      <c r="W674" s="17" t="s">
        <v>115</v>
      </c>
    </row>
    <row r="675" spans="1:23" ht="80" x14ac:dyDescent="0.2">
      <c r="A675" s="20" t="s">
        <v>5845</v>
      </c>
      <c r="B675" s="15" t="s">
        <v>2668</v>
      </c>
      <c r="C675" s="5" t="s">
        <v>2825</v>
      </c>
      <c r="D675" s="5" t="s">
        <v>1504</v>
      </c>
      <c r="E675" s="281" t="s">
        <v>5732</v>
      </c>
      <c r="F675" s="226" t="s">
        <v>796</v>
      </c>
      <c r="G675" s="283"/>
      <c r="H675" s="226" t="s">
        <v>3000</v>
      </c>
      <c r="I675" s="226" t="s">
        <v>692</v>
      </c>
      <c r="J675" s="85" t="s">
        <v>1128</v>
      </c>
      <c r="K675" s="86" t="s">
        <v>1128</v>
      </c>
      <c r="L675" s="86" t="str">
        <f t="shared" si="15"/>
        <v>x.x</v>
      </c>
      <c r="M675" s="186" t="s">
        <v>444</v>
      </c>
      <c r="N675" s="91"/>
      <c r="O675" s="186" t="s">
        <v>66</v>
      </c>
      <c r="P675" s="91"/>
      <c r="Q675" s="186"/>
      <c r="R675" s="91"/>
      <c r="S675" s="186"/>
      <c r="T675" s="91"/>
      <c r="U675" s="186" t="s">
        <v>5803</v>
      </c>
      <c r="V675" s="91"/>
      <c r="W675" s="17" t="s">
        <v>115</v>
      </c>
    </row>
    <row r="676" spans="1:23" ht="96" x14ac:dyDescent="0.2">
      <c r="A676" s="20" t="s">
        <v>5845</v>
      </c>
      <c r="B676" s="15" t="s">
        <v>2668</v>
      </c>
      <c r="C676" s="5" t="s">
        <v>2825</v>
      </c>
      <c r="D676" s="5" t="s">
        <v>1504</v>
      </c>
      <c r="E676" s="281" t="s">
        <v>5732</v>
      </c>
      <c r="F676" s="283" t="s">
        <v>796</v>
      </c>
      <c r="G676" s="283" t="s">
        <v>206</v>
      </c>
      <c r="H676" s="283" t="s">
        <v>3002</v>
      </c>
      <c r="I676" s="283" t="s">
        <v>696</v>
      </c>
      <c r="J676" s="85" t="s">
        <v>1128</v>
      </c>
      <c r="K676" s="86" t="s">
        <v>1128</v>
      </c>
      <c r="L676" s="86" t="str">
        <f t="shared" si="15"/>
        <v>x.x</v>
      </c>
      <c r="M676" s="186"/>
      <c r="N676" s="91"/>
      <c r="O676" s="186" t="s">
        <v>33</v>
      </c>
      <c r="P676" s="91"/>
      <c r="Q676" s="186" t="s">
        <v>146</v>
      </c>
      <c r="R676" s="91"/>
      <c r="S676" s="186"/>
      <c r="T676" s="91"/>
      <c r="U676" s="186" t="s">
        <v>209</v>
      </c>
      <c r="V676" s="91"/>
      <c r="W676" s="17" t="s">
        <v>115</v>
      </c>
    </row>
    <row r="677" spans="1:23" ht="80" x14ac:dyDescent="0.2">
      <c r="A677" s="20" t="s">
        <v>5845</v>
      </c>
      <c r="B677" s="15" t="s">
        <v>2668</v>
      </c>
      <c r="C677" s="5" t="s">
        <v>2825</v>
      </c>
      <c r="D677" s="5" t="s">
        <v>1504</v>
      </c>
      <c r="E677" s="281" t="s">
        <v>5732</v>
      </c>
      <c r="F677" s="283" t="s">
        <v>796</v>
      </c>
      <c r="G677" s="283" t="s">
        <v>386</v>
      </c>
      <c r="H677" s="283" t="s">
        <v>3003</v>
      </c>
      <c r="I677" s="283" t="s">
        <v>698</v>
      </c>
      <c r="J677" s="85" t="s">
        <v>1128</v>
      </c>
      <c r="K677" s="86" t="s">
        <v>1128</v>
      </c>
      <c r="L677" s="86" t="str">
        <f t="shared" si="15"/>
        <v>x.x</v>
      </c>
      <c r="M677" s="186"/>
      <c r="N677" s="91"/>
      <c r="O677" s="186" t="s">
        <v>33</v>
      </c>
      <c r="P677" s="91"/>
      <c r="Q677" s="186" t="s">
        <v>660</v>
      </c>
      <c r="R677" s="91"/>
      <c r="S677" s="186" t="s">
        <v>699</v>
      </c>
      <c r="T677" s="91"/>
      <c r="U677" s="186" t="s">
        <v>5777</v>
      </c>
      <c r="V677" s="91"/>
      <c r="W677" s="17" t="s">
        <v>115</v>
      </c>
    </row>
    <row r="678" spans="1:23" ht="96" x14ac:dyDescent="0.2">
      <c r="A678" s="20" t="s">
        <v>5845</v>
      </c>
      <c r="B678" s="15" t="s">
        <v>2668</v>
      </c>
      <c r="C678" s="5" t="s">
        <v>2825</v>
      </c>
      <c r="D678" s="5" t="s">
        <v>1504</v>
      </c>
      <c r="E678" s="281" t="s">
        <v>5732</v>
      </c>
      <c r="F678" s="283" t="s">
        <v>796</v>
      </c>
      <c r="G678" s="283" t="s">
        <v>180</v>
      </c>
      <c r="H678" s="283" t="s">
        <v>3004</v>
      </c>
      <c r="I678" s="283" t="s">
        <v>702</v>
      </c>
      <c r="J678" s="85" t="s">
        <v>1128</v>
      </c>
      <c r="K678" s="86" t="s">
        <v>1128</v>
      </c>
      <c r="L678" s="86" t="str">
        <f t="shared" ref="L678:L749" si="18">IF(ISTEXT(K678),CONCATENATE(J678,".", K678),J678)</f>
        <v>x.x</v>
      </c>
      <c r="M678" s="186"/>
      <c r="N678" s="91"/>
      <c r="O678" s="186" t="s">
        <v>33</v>
      </c>
      <c r="P678" s="91"/>
      <c r="Q678" s="186" t="s">
        <v>258</v>
      </c>
      <c r="R678" s="91"/>
      <c r="S678" s="186"/>
      <c r="T678" s="91"/>
      <c r="U678" s="186" t="s">
        <v>5770</v>
      </c>
      <c r="V678" s="91"/>
      <c r="W678" s="17" t="s">
        <v>115</v>
      </c>
    </row>
    <row r="679" spans="1:23" ht="80" x14ac:dyDescent="0.2">
      <c r="A679" s="20" t="s">
        <v>5845</v>
      </c>
      <c r="B679" s="15" t="s">
        <v>2668</v>
      </c>
      <c r="C679" s="5" t="s">
        <v>2825</v>
      </c>
      <c r="D679" s="5" t="s">
        <v>1504</v>
      </c>
      <c r="E679" s="281" t="s">
        <v>5732</v>
      </c>
      <c r="F679" s="226" t="s">
        <v>5804</v>
      </c>
      <c r="G679" s="283"/>
      <c r="H679" s="226" t="s">
        <v>6255</v>
      </c>
      <c r="I679" s="226" t="s">
        <v>5784</v>
      </c>
      <c r="J679" s="85" t="s">
        <v>1128</v>
      </c>
      <c r="K679" s="86" t="s">
        <v>1128</v>
      </c>
      <c r="L679" s="86" t="str">
        <f t="shared" si="18"/>
        <v>x.x</v>
      </c>
      <c r="M679" s="186" t="s">
        <v>444</v>
      </c>
      <c r="N679" s="91"/>
      <c r="O679" s="186" t="s">
        <v>103</v>
      </c>
      <c r="P679" s="91"/>
      <c r="Q679" s="186"/>
      <c r="R679" s="91"/>
      <c r="S679" s="186"/>
      <c r="T679" s="91"/>
      <c r="U679" s="186" t="s">
        <v>5764</v>
      </c>
      <c r="V679" s="91"/>
      <c r="W679" s="17" t="s">
        <v>115</v>
      </c>
    </row>
    <row r="680" spans="1:23" ht="96" x14ac:dyDescent="0.2">
      <c r="A680" s="20" t="s">
        <v>5845</v>
      </c>
      <c r="B680" s="15" t="s">
        <v>2668</v>
      </c>
      <c r="C680" s="5" t="s">
        <v>2825</v>
      </c>
      <c r="D680" s="5" t="s">
        <v>1504</v>
      </c>
      <c r="E680" s="281" t="s">
        <v>5732</v>
      </c>
      <c r="F680" s="283" t="s">
        <v>5804</v>
      </c>
      <c r="G680" s="283" t="s">
        <v>206</v>
      </c>
      <c r="H680" s="283" t="s">
        <v>6256</v>
      </c>
      <c r="I680" s="283" t="s">
        <v>5785</v>
      </c>
      <c r="J680" s="85" t="s">
        <v>1128</v>
      </c>
      <c r="K680" s="85" t="s">
        <v>1128</v>
      </c>
      <c r="L680" s="86" t="str">
        <f t="shared" si="18"/>
        <v>x.x</v>
      </c>
      <c r="M680" s="186"/>
      <c r="N680" s="91"/>
      <c r="O680" s="186" t="s">
        <v>33</v>
      </c>
      <c r="P680" s="91"/>
      <c r="Q680" s="186" t="s">
        <v>146</v>
      </c>
      <c r="R680" s="91"/>
      <c r="S680" s="186"/>
      <c r="T680" s="91"/>
      <c r="U680" s="186" t="s">
        <v>209</v>
      </c>
      <c r="V680" s="91"/>
      <c r="W680" s="17" t="s">
        <v>115</v>
      </c>
    </row>
    <row r="681" spans="1:23" ht="80" x14ac:dyDescent="0.2">
      <c r="A681" s="20" t="s">
        <v>5845</v>
      </c>
      <c r="B681" s="15" t="s">
        <v>2668</v>
      </c>
      <c r="C681" s="5" t="s">
        <v>2825</v>
      </c>
      <c r="D681" s="5" t="s">
        <v>1504</v>
      </c>
      <c r="E681" s="281" t="s">
        <v>5732</v>
      </c>
      <c r="F681" s="283" t="s">
        <v>5804</v>
      </c>
      <c r="G681" s="283" t="s">
        <v>386</v>
      </c>
      <c r="H681" s="283" t="s">
        <v>6257</v>
      </c>
      <c r="I681" s="283" t="s">
        <v>5786</v>
      </c>
      <c r="J681" s="85" t="s">
        <v>1128</v>
      </c>
      <c r="K681" s="86" t="s">
        <v>1128</v>
      </c>
      <c r="L681" s="86" t="str">
        <f t="shared" si="18"/>
        <v>x.x</v>
      </c>
      <c r="M681" s="186"/>
      <c r="N681" s="91"/>
      <c r="O681" s="186" t="s">
        <v>33</v>
      </c>
      <c r="P681" s="91"/>
      <c r="Q681" s="186" t="s">
        <v>660</v>
      </c>
      <c r="R681" s="91"/>
      <c r="S681" s="186" t="s">
        <v>5787</v>
      </c>
      <c r="T681" s="91"/>
      <c r="U681" s="186" t="s">
        <v>5777</v>
      </c>
      <c r="V681" s="91"/>
      <c r="W681" s="17" t="s">
        <v>115</v>
      </c>
    </row>
    <row r="682" spans="1:23" ht="96" x14ac:dyDescent="0.2">
      <c r="A682" s="20" t="s">
        <v>5845</v>
      </c>
      <c r="B682" s="15" t="s">
        <v>2668</v>
      </c>
      <c r="C682" s="5" t="s">
        <v>2825</v>
      </c>
      <c r="D682" s="5" t="s">
        <v>1504</v>
      </c>
      <c r="E682" s="281" t="s">
        <v>5732</v>
      </c>
      <c r="F682" s="283" t="s">
        <v>5804</v>
      </c>
      <c r="G682" s="283" t="s">
        <v>180</v>
      </c>
      <c r="H682" s="283" t="s">
        <v>6258</v>
      </c>
      <c r="I682" s="283" t="s">
        <v>5788</v>
      </c>
      <c r="J682" s="85" t="s">
        <v>1128</v>
      </c>
      <c r="K682" s="86" t="s">
        <v>1128</v>
      </c>
      <c r="L682" s="86" t="str">
        <f t="shared" si="18"/>
        <v>x.x</v>
      </c>
      <c r="M682" s="186"/>
      <c r="N682" s="91"/>
      <c r="O682" s="186" t="s">
        <v>103</v>
      </c>
      <c r="P682" s="91"/>
      <c r="Q682" s="186" t="s">
        <v>258</v>
      </c>
      <c r="R682" s="91"/>
      <c r="S682" s="186"/>
      <c r="T682" s="91"/>
      <c r="U682" s="186" t="s">
        <v>5770</v>
      </c>
      <c r="V682" s="91"/>
      <c r="W682" s="17" t="s">
        <v>115</v>
      </c>
    </row>
    <row r="683" spans="1:23" ht="80" x14ac:dyDescent="0.2">
      <c r="A683" s="20" t="s">
        <v>5845</v>
      </c>
      <c r="B683" s="15" t="s">
        <v>2668</v>
      </c>
      <c r="C683" s="5" t="s">
        <v>28</v>
      </c>
      <c r="D683" s="5" t="s">
        <v>1504</v>
      </c>
      <c r="E683" s="281" t="s">
        <v>5732</v>
      </c>
      <c r="F683" s="226" t="s">
        <v>5805</v>
      </c>
      <c r="G683" s="283"/>
      <c r="H683" s="226" t="s">
        <v>6259</v>
      </c>
      <c r="I683" s="226" t="s">
        <v>638</v>
      </c>
      <c r="J683" s="85" t="s">
        <v>1128</v>
      </c>
      <c r="K683" s="86" t="s">
        <v>1128</v>
      </c>
      <c r="L683" s="86" t="str">
        <f t="shared" si="18"/>
        <v>x.x</v>
      </c>
      <c r="M683" s="186" t="s">
        <v>444</v>
      </c>
      <c r="N683" s="91"/>
      <c r="O683" s="186" t="s">
        <v>103</v>
      </c>
      <c r="P683" s="91"/>
      <c r="Q683" s="186"/>
      <c r="R683" s="91"/>
      <c r="S683" s="186"/>
      <c r="T683" s="91"/>
      <c r="U683" s="186" t="s">
        <v>5764</v>
      </c>
      <c r="V683" s="91"/>
      <c r="W683" s="17" t="s">
        <v>115</v>
      </c>
    </row>
    <row r="684" spans="1:23" ht="96" x14ac:dyDescent="0.2">
      <c r="A684" s="20" t="s">
        <v>5845</v>
      </c>
      <c r="B684" s="15" t="s">
        <v>2668</v>
      </c>
      <c r="C684" s="5" t="s">
        <v>28</v>
      </c>
      <c r="D684" s="5" t="s">
        <v>1504</v>
      </c>
      <c r="E684" s="281" t="s">
        <v>5732</v>
      </c>
      <c r="F684" s="283" t="s">
        <v>5805</v>
      </c>
      <c r="G684" s="283" t="s">
        <v>206</v>
      </c>
      <c r="H684" s="283" t="s">
        <v>6260</v>
      </c>
      <c r="I684" s="283" t="s">
        <v>642</v>
      </c>
      <c r="J684" s="85" t="s">
        <v>1128</v>
      </c>
      <c r="K684" s="86" t="s">
        <v>1128</v>
      </c>
      <c r="L684" s="86" t="str">
        <f t="shared" si="18"/>
        <v>x.x</v>
      </c>
      <c r="M684" s="186"/>
      <c r="N684" s="91"/>
      <c r="O684" s="186" t="s">
        <v>33</v>
      </c>
      <c r="P684" s="91"/>
      <c r="Q684" s="186" t="s">
        <v>146</v>
      </c>
      <c r="R684" s="91"/>
      <c r="S684" s="186"/>
      <c r="T684" s="91"/>
      <c r="U684" s="186" t="s">
        <v>209</v>
      </c>
      <c r="V684" s="91"/>
      <c r="W684" s="17" t="s">
        <v>115</v>
      </c>
    </row>
    <row r="685" spans="1:23" ht="96" x14ac:dyDescent="0.2">
      <c r="A685" s="20" t="s">
        <v>5845</v>
      </c>
      <c r="B685" s="15" t="s">
        <v>2668</v>
      </c>
      <c r="C685" s="5" t="s">
        <v>28</v>
      </c>
      <c r="D685" s="5" t="s">
        <v>1504</v>
      </c>
      <c r="E685" s="281" t="s">
        <v>5732</v>
      </c>
      <c r="F685" s="283" t="s">
        <v>5805</v>
      </c>
      <c r="G685" s="283" t="s">
        <v>287</v>
      </c>
      <c r="H685" s="283" t="s">
        <v>6261</v>
      </c>
      <c r="I685" s="283" t="s">
        <v>644</v>
      </c>
      <c r="J685" s="85" t="s">
        <v>1128</v>
      </c>
      <c r="K685" s="86" t="s">
        <v>1128</v>
      </c>
      <c r="L685" s="86" t="str">
        <f t="shared" si="18"/>
        <v>x.x</v>
      </c>
      <c r="M685" s="186"/>
      <c r="N685" s="91"/>
      <c r="O685" s="186" t="s">
        <v>33</v>
      </c>
      <c r="P685" s="91"/>
      <c r="Q685" s="186" t="s">
        <v>645</v>
      </c>
      <c r="R685" s="91"/>
      <c r="S685" s="186" t="s">
        <v>5789</v>
      </c>
      <c r="T685" s="91"/>
      <c r="U685" s="186" t="s">
        <v>5806</v>
      </c>
      <c r="V685" s="91"/>
      <c r="W685" s="17" t="s">
        <v>115</v>
      </c>
    </row>
    <row r="686" spans="1:23" ht="96" x14ac:dyDescent="0.2">
      <c r="A686" s="20" t="s">
        <v>5845</v>
      </c>
      <c r="B686" s="15" t="s">
        <v>2668</v>
      </c>
      <c r="C686" s="5" t="s">
        <v>28</v>
      </c>
      <c r="D686" s="5" t="s">
        <v>1504</v>
      </c>
      <c r="E686" s="281" t="s">
        <v>5732</v>
      </c>
      <c r="F686" s="283" t="s">
        <v>5805</v>
      </c>
      <c r="G686" s="283" t="s">
        <v>302</v>
      </c>
      <c r="H686" s="283" t="s">
        <v>6262</v>
      </c>
      <c r="I686" s="283" t="s">
        <v>649</v>
      </c>
      <c r="J686" s="85" t="s">
        <v>1128</v>
      </c>
      <c r="K686" s="86" t="s">
        <v>1128</v>
      </c>
      <c r="L686" s="86" t="str">
        <f t="shared" si="18"/>
        <v>x.x</v>
      </c>
      <c r="M686" s="186"/>
      <c r="N686" s="91"/>
      <c r="O686" s="186" t="s">
        <v>103</v>
      </c>
      <c r="P686" s="91"/>
      <c r="Q686" s="186" t="s">
        <v>305</v>
      </c>
      <c r="R686" s="91"/>
      <c r="S686" s="186"/>
      <c r="T686" s="91"/>
      <c r="U686" s="186"/>
      <c r="V686" s="91"/>
      <c r="W686" s="17" t="s">
        <v>115</v>
      </c>
    </row>
    <row r="687" spans="1:23" ht="80" x14ac:dyDescent="0.2">
      <c r="A687" s="20" t="s">
        <v>5845</v>
      </c>
      <c r="B687" s="15" t="s">
        <v>2668</v>
      </c>
      <c r="C687" s="5" t="s">
        <v>2825</v>
      </c>
      <c r="D687" s="5" t="s">
        <v>1504</v>
      </c>
      <c r="E687" s="281" t="s">
        <v>5732</v>
      </c>
      <c r="F687" s="226" t="s">
        <v>803</v>
      </c>
      <c r="G687" s="283"/>
      <c r="H687" s="226" t="s">
        <v>3006</v>
      </c>
      <c r="I687" s="226" t="s">
        <v>805</v>
      </c>
      <c r="J687" s="85" t="s">
        <v>1128</v>
      </c>
      <c r="K687" s="86" t="s">
        <v>1128</v>
      </c>
      <c r="L687" s="86" t="str">
        <f t="shared" si="18"/>
        <v>x.x</v>
      </c>
      <c r="M687" s="186" t="s">
        <v>32</v>
      </c>
      <c r="N687" s="91"/>
      <c r="O687" s="186" t="s">
        <v>66</v>
      </c>
      <c r="P687" s="91"/>
      <c r="Q687" s="186"/>
      <c r="R687" s="91"/>
      <c r="S687" s="186"/>
      <c r="T687" s="91"/>
      <c r="U687" s="186" t="s">
        <v>6095</v>
      </c>
      <c r="V687" s="91"/>
      <c r="W687" s="17" t="s">
        <v>115</v>
      </c>
    </row>
    <row r="688" spans="1:23" ht="96" x14ac:dyDescent="0.2">
      <c r="A688" s="20" t="s">
        <v>5845</v>
      </c>
      <c r="B688" s="15" t="s">
        <v>2668</v>
      </c>
      <c r="C688" s="5" t="s">
        <v>2825</v>
      </c>
      <c r="D688" s="5" t="s">
        <v>1504</v>
      </c>
      <c r="E688" s="281" t="s">
        <v>5732</v>
      </c>
      <c r="F688" s="283" t="s">
        <v>803</v>
      </c>
      <c r="G688" s="283" t="s">
        <v>809</v>
      </c>
      <c r="H688" s="283" t="s">
        <v>3007</v>
      </c>
      <c r="I688" s="283" t="s">
        <v>811</v>
      </c>
      <c r="J688" s="85" t="s">
        <v>1128</v>
      </c>
      <c r="K688" s="86" t="s">
        <v>1128</v>
      </c>
      <c r="L688" s="86" t="str">
        <f t="shared" ref="L688" si="19">IF(ISTEXT(K688),CONCATENATE(J688,".", K688),J688)</f>
        <v>x.x</v>
      </c>
      <c r="M688" s="186"/>
      <c r="N688" s="91"/>
      <c r="O688" s="186" t="s">
        <v>33</v>
      </c>
      <c r="P688" s="91"/>
      <c r="Q688" s="186" t="s">
        <v>134</v>
      </c>
      <c r="R688" s="91"/>
      <c r="S688" s="186" t="s">
        <v>813</v>
      </c>
      <c r="T688" s="91"/>
      <c r="U688" s="186"/>
      <c r="V688" s="91"/>
      <c r="W688" s="17" t="s">
        <v>115</v>
      </c>
    </row>
    <row r="689" spans="1:23" ht="64" x14ac:dyDescent="0.2">
      <c r="A689" s="20" t="s">
        <v>5845</v>
      </c>
      <c r="B689" s="15" t="s">
        <v>2668</v>
      </c>
      <c r="C689" s="5" t="s">
        <v>2825</v>
      </c>
      <c r="D689" s="5" t="s">
        <v>1504</v>
      </c>
      <c r="E689" s="281" t="s">
        <v>5732</v>
      </c>
      <c r="F689" s="226" t="s">
        <v>823</v>
      </c>
      <c r="G689" s="283"/>
      <c r="H689" s="226" t="s">
        <v>3012</v>
      </c>
      <c r="I689" s="226" t="s">
        <v>825</v>
      </c>
      <c r="J689" s="85" t="s">
        <v>821</v>
      </c>
      <c r="K689" s="86"/>
      <c r="L689" s="86" t="str">
        <f t="shared" si="18"/>
        <v>MESSAGE - GOODS ITEM</v>
      </c>
      <c r="M689" s="186" t="s">
        <v>316</v>
      </c>
      <c r="N689" s="91" t="s">
        <v>316</v>
      </c>
      <c r="O689" s="186" t="s">
        <v>33</v>
      </c>
      <c r="P689" s="91" t="s">
        <v>33</v>
      </c>
      <c r="Q689" s="186"/>
      <c r="R689" s="91"/>
      <c r="S689" s="186"/>
      <c r="T689" s="91"/>
      <c r="U689" s="186" t="s">
        <v>6096</v>
      </c>
      <c r="V689" s="91"/>
      <c r="W689" s="17" t="s">
        <v>491</v>
      </c>
    </row>
    <row r="690" spans="1:23" ht="96" x14ac:dyDescent="0.2">
      <c r="A690" s="20" t="s">
        <v>5845</v>
      </c>
      <c r="B690" s="15" t="s">
        <v>2668</v>
      </c>
      <c r="C690" s="5" t="s">
        <v>2825</v>
      </c>
      <c r="D690" s="5" t="s">
        <v>1504</v>
      </c>
      <c r="E690" s="281" t="s">
        <v>5732</v>
      </c>
      <c r="F690" s="283" t="s">
        <v>823</v>
      </c>
      <c r="G690" s="283" t="s">
        <v>831</v>
      </c>
      <c r="H690" s="283" t="s">
        <v>3014</v>
      </c>
      <c r="I690" s="283" t="s">
        <v>833</v>
      </c>
      <c r="J690" s="85" t="s">
        <v>1128</v>
      </c>
      <c r="K690" s="86" t="s">
        <v>1128</v>
      </c>
      <c r="L690" s="86" t="str">
        <f t="shared" si="18"/>
        <v>x.x</v>
      </c>
      <c r="M690" s="186"/>
      <c r="N690" s="91"/>
      <c r="O690" s="186" t="s">
        <v>33</v>
      </c>
      <c r="P690" s="91"/>
      <c r="Q690" s="186" t="s">
        <v>146</v>
      </c>
      <c r="R690" s="91"/>
      <c r="S690" s="186"/>
      <c r="T690" s="91"/>
      <c r="U690" s="186" t="s">
        <v>6097</v>
      </c>
      <c r="V690" s="91"/>
      <c r="W690" s="17" t="s">
        <v>115</v>
      </c>
    </row>
    <row r="691" spans="1:23" ht="112" x14ac:dyDescent="0.2">
      <c r="A691" s="20" t="s">
        <v>5845</v>
      </c>
      <c r="B691" s="15" t="s">
        <v>2668</v>
      </c>
      <c r="C691" s="5" t="s">
        <v>2825</v>
      </c>
      <c r="D691" s="5" t="s">
        <v>1504</v>
      </c>
      <c r="E691" s="281" t="s">
        <v>5732</v>
      </c>
      <c r="F691" s="283" t="s">
        <v>823</v>
      </c>
      <c r="G691" s="283" t="s">
        <v>5731</v>
      </c>
      <c r="H691" s="283" t="s">
        <v>6263</v>
      </c>
      <c r="I691" s="283" t="s">
        <v>5808</v>
      </c>
      <c r="J691" s="85" t="s">
        <v>821</v>
      </c>
      <c r="K691" s="86" t="s">
        <v>325</v>
      </c>
      <c r="L691" s="86" t="str">
        <f t="shared" si="18"/>
        <v>MESSAGE - GOODS ITEM.Item number</v>
      </c>
      <c r="M691" s="186"/>
      <c r="N691" s="91"/>
      <c r="O691" s="186" t="s">
        <v>33</v>
      </c>
      <c r="P691" s="91" t="s">
        <v>33</v>
      </c>
      <c r="Q691" s="186" t="s">
        <v>146</v>
      </c>
      <c r="R691" s="91" t="s">
        <v>146</v>
      </c>
      <c r="S691" s="186"/>
      <c r="T691" s="91"/>
      <c r="U691" s="186" t="s">
        <v>5809</v>
      </c>
      <c r="V691" s="91" t="s">
        <v>2565</v>
      </c>
      <c r="W691" s="17" t="s">
        <v>36</v>
      </c>
    </row>
    <row r="692" spans="1:23" ht="96" x14ac:dyDescent="0.2">
      <c r="A692" s="20" t="s">
        <v>5845</v>
      </c>
      <c r="B692" s="15" t="s">
        <v>2668</v>
      </c>
      <c r="C692" s="5" t="s">
        <v>28</v>
      </c>
      <c r="D692" s="5" t="s">
        <v>1504</v>
      </c>
      <c r="E692" s="281" t="s">
        <v>5732</v>
      </c>
      <c r="F692" s="283" t="s">
        <v>823</v>
      </c>
      <c r="G692" s="283" t="s">
        <v>49</v>
      </c>
      <c r="H692" s="283" t="s">
        <v>3016</v>
      </c>
      <c r="I692" s="283" t="s">
        <v>839</v>
      </c>
      <c r="J692" s="85" t="s">
        <v>821</v>
      </c>
      <c r="K692" s="86" t="s">
        <v>52</v>
      </c>
      <c r="L692" s="86" t="str">
        <f t="shared" si="18"/>
        <v>MESSAGE - GOODS ITEM.Type of declaration</v>
      </c>
      <c r="M692" s="186"/>
      <c r="N692" s="91"/>
      <c r="O692" s="186" t="s">
        <v>66</v>
      </c>
      <c r="P692" s="91" t="s">
        <v>66</v>
      </c>
      <c r="Q692" s="186" t="s">
        <v>53</v>
      </c>
      <c r="R692" s="91" t="s">
        <v>54</v>
      </c>
      <c r="S692" s="186" t="s">
        <v>5810</v>
      </c>
      <c r="T692" s="91" t="s">
        <v>55</v>
      </c>
      <c r="U692" s="186" t="s">
        <v>6099</v>
      </c>
      <c r="V692" s="91" t="s">
        <v>841</v>
      </c>
      <c r="W692" s="17" t="s">
        <v>36</v>
      </c>
    </row>
    <row r="693" spans="1:23" ht="96" x14ac:dyDescent="0.2">
      <c r="A693" s="20" t="s">
        <v>5845</v>
      </c>
      <c r="B693" s="15" t="s">
        <v>2668</v>
      </c>
      <c r="C693" s="5" t="s">
        <v>28</v>
      </c>
      <c r="D693" s="5" t="s">
        <v>1504</v>
      </c>
      <c r="E693" s="281" t="s">
        <v>5732</v>
      </c>
      <c r="F693" s="283" t="s">
        <v>823</v>
      </c>
      <c r="G693" s="283" t="s">
        <v>90</v>
      </c>
      <c r="H693" s="283" t="s">
        <v>3017</v>
      </c>
      <c r="I693" s="283" t="s">
        <v>844</v>
      </c>
      <c r="J693" s="85" t="s">
        <v>821</v>
      </c>
      <c r="K693" s="86" t="s">
        <v>93</v>
      </c>
      <c r="L693" s="86" t="str">
        <f t="shared" si="18"/>
        <v>MESSAGE - GOODS ITEM.Country of dispatch/export code</v>
      </c>
      <c r="M693" s="186"/>
      <c r="N693" s="91"/>
      <c r="O693" s="186" t="s">
        <v>66</v>
      </c>
      <c r="P693" s="91" t="s">
        <v>66</v>
      </c>
      <c r="Q693" s="186" t="s">
        <v>94</v>
      </c>
      <c r="R693" s="91" t="s">
        <v>3018</v>
      </c>
      <c r="S693" s="186" t="s">
        <v>95</v>
      </c>
      <c r="T693" s="91" t="s">
        <v>95</v>
      </c>
      <c r="U693" s="186" t="s">
        <v>6100</v>
      </c>
      <c r="V693" s="91" t="s">
        <v>3019</v>
      </c>
      <c r="W693" s="17" t="s">
        <v>36</v>
      </c>
    </row>
    <row r="694" spans="1:23" ht="96" x14ac:dyDescent="0.2">
      <c r="A694" s="20" t="s">
        <v>5845</v>
      </c>
      <c r="B694" s="15" t="s">
        <v>2668</v>
      </c>
      <c r="C694" s="5" t="s">
        <v>28</v>
      </c>
      <c r="D694" s="5" t="s">
        <v>1504</v>
      </c>
      <c r="E694" s="281" t="s">
        <v>5732</v>
      </c>
      <c r="F694" s="283" t="s">
        <v>823</v>
      </c>
      <c r="G694" s="283" t="s">
        <v>363</v>
      </c>
      <c r="H694" s="283" t="s">
        <v>3020</v>
      </c>
      <c r="I694" s="283" t="s">
        <v>846</v>
      </c>
      <c r="J694" s="85" t="s">
        <v>821</v>
      </c>
      <c r="K694" s="86" t="s">
        <v>366</v>
      </c>
      <c r="L694" s="86" t="str">
        <f t="shared" si="18"/>
        <v>MESSAGE - GOODS ITEM.Country of destination code</v>
      </c>
      <c r="M694" s="186"/>
      <c r="N694" s="91"/>
      <c r="O694" s="186" t="s">
        <v>66</v>
      </c>
      <c r="P694" s="91" t="s">
        <v>66</v>
      </c>
      <c r="Q694" s="186" t="s">
        <v>94</v>
      </c>
      <c r="R694" s="91" t="s">
        <v>94</v>
      </c>
      <c r="S694" s="186" t="s">
        <v>95</v>
      </c>
      <c r="T694" s="91" t="s">
        <v>95</v>
      </c>
      <c r="U694" s="186" t="s">
        <v>6101</v>
      </c>
      <c r="V694" s="91" t="s">
        <v>847</v>
      </c>
      <c r="W694" s="17" t="s">
        <v>36</v>
      </c>
    </row>
    <row r="695" spans="1:23" ht="96" x14ac:dyDescent="0.2">
      <c r="A695" s="20" t="s">
        <v>5845</v>
      </c>
      <c r="B695" s="15" t="s">
        <v>2668</v>
      </c>
      <c r="C695" s="5" t="s">
        <v>28</v>
      </c>
      <c r="D695" s="5" t="s">
        <v>1504</v>
      </c>
      <c r="E695" s="281" t="s">
        <v>5732</v>
      </c>
      <c r="F695" s="283" t="s">
        <v>823</v>
      </c>
      <c r="G695" s="283" t="s">
        <v>5738</v>
      </c>
      <c r="H695" s="283" t="s">
        <v>6264</v>
      </c>
      <c r="I695" s="283" t="s">
        <v>5811</v>
      </c>
      <c r="J695" s="85" t="s">
        <v>821</v>
      </c>
      <c r="K695" s="86" t="s">
        <v>713</v>
      </c>
      <c r="L695" s="86" t="str">
        <f t="shared" si="18"/>
        <v>MESSAGE - GOODS ITEM.Commercial Reference Number</v>
      </c>
      <c r="M695" s="186"/>
      <c r="N695" s="91"/>
      <c r="O695" s="186" t="s">
        <v>66</v>
      </c>
      <c r="P695" s="91" t="s">
        <v>66</v>
      </c>
      <c r="Q695" s="186" t="s">
        <v>68</v>
      </c>
      <c r="R695" s="91" t="s">
        <v>258</v>
      </c>
      <c r="S695" s="186"/>
      <c r="T695" s="91"/>
      <c r="U695" s="186" t="s">
        <v>6103</v>
      </c>
      <c r="V695" s="91" t="s">
        <v>714</v>
      </c>
      <c r="W695" s="17" t="s">
        <v>157</v>
      </c>
    </row>
    <row r="696" spans="1:23" ht="80" x14ac:dyDescent="0.2">
      <c r="A696" s="20" t="s">
        <v>5845</v>
      </c>
      <c r="B696" s="15" t="s">
        <v>2668</v>
      </c>
      <c r="C696" s="5" t="s">
        <v>28</v>
      </c>
      <c r="D696" s="5" t="s">
        <v>1504</v>
      </c>
      <c r="E696" s="281" t="s">
        <v>5796</v>
      </c>
      <c r="F696" s="226" t="s">
        <v>849</v>
      </c>
      <c r="G696" s="283"/>
      <c r="H696" s="226" t="s">
        <v>3021</v>
      </c>
      <c r="I696" s="226" t="s">
        <v>422</v>
      </c>
      <c r="J696" s="85" t="s">
        <v>851</v>
      </c>
      <c r="K696" s="86"/>
      <c r="L696" s="86" t="str">
        <f t="shared" si="18"/>
        <v>MESSAGE - GOODS ITEM - (CONSIGNEE) TRADER</v>
      </c>
      <c r="M696" s="186" t="s">
        <v>32</v>
      </c>
      <c r="N696" s="91" t="s">
        <v>32</v>
      </c>
      <c r="O696" s="186" t="s">
        <v>103</v>
      </c>
      <c r="P696" s="91" t="s">
        <v>66</v>
      </c>
      <c r="Q696" s="186"/>
      <c r="R696" s="91"/>
      <c r="S696" s="186"/>
      <c r="T696" s="91"/>
      <c r="U696" s="186" t="s">
        <v>6104</v>
      </c>
      <c r="V696" s="91" t="s">
        <v>2574</v>
      </c>
      <c r="W696" s="17" t="s">
        <v>405</v>
      </c>
    </row>
    <row r="697" spans="1:23" ht="112" x14ac:dyDescent="0.2">
      <c r="A697" s="20" t="s">
        <v>5845</v>
      </c>
      <c r="B697" s="15" t="s">
        <v>2668</v>
      </c>
      <c r="C697" s="5" t="s">
        <v>2825</v>
      </c>
      <c r="D697" s="5" t="s">
        <v>1504</v>
      </c>
      <c r="E697" s="281" t="s">
        <v>5796</v>
      </c>
      <c r="F697" s="283" t="s">
        <v>849</v>
      </c>
      <c r="G697" s="283" t="s">
        <v>240</v>
      </c>
      <c r="H697" s="283" t="s">
        <v>3024</v>
      </c>
      <c r="I697" s="283" t="s">
        <v>429</v>
      </c>
      <c r="J697" s="85" t="s">
        <v>851</v>
      </c>
      <c r="K697" s="86" t="s">
        <v>243</v>
      </c>
      <c r="L697" s="86" t="str">
        <f t="shared" si="18"/>
        <v>MESSAGE - GOODS ITEM - (CONSIGNEE) TRADER.TIN</v>
      </c>
      <c r="M697" s="186"/>
      <c r="N697" s="91"/>
      <c r="O697" s="186" t="s">
        <v>103</v>
      </c>
      <c r="P697" s="91" t="s">
        <v>103</v>
      </c>
      <c r="Q697" s="186" t="s">
        <v>244</v>
      </c>
      <c r="R697" s="91" t="s">
        <v>244</v>
      </c>
      <c r="S697" s="186"/>
      <c r="T697" s="91"/>
      <c r="U697" s="186" t="s">
        <v>5743</v>
      </c>
      <c r="V697" s="91" t="s">
        <v>2576</v>
      </c>
      <c r="W697" s="17" t="s">
        <v>36</v>
      </c>
    </row>
    <row r="698" spans="1:23" ht="96" x14ac:dyDescent="0.2">
      <c r="A698" s="20" t="s">
        <v>5845</v>
      </c>
      <c r="B698" s="15" t="s">
        <v>2668</v>
      </c>
      <c r="C698" s="5" t="s">
        <v>28</v>
      </c>
      <c r="D698" s="5" t="s">
        <v>1504</v>
      </c>
      <c r="E698" s="281" t="s">
        <v>5796</v>
      </c>
      <c r="F698" s="283" t="s">
        <v>849</v>
      </c>
      <c r="G698" s="283" t="s">
        <v>255</v>
      </c>
      <c r="H698" s="283" t="s">
        <v>3025</v>
      </c>
      <c r="I698" s="283" t="s">
        <v>433</v>
      </c>
      <c r="J698" s="85" t="s">
        <v>851</v>
      </c>
      <c r="K698" s="86" t="s">
        <v>255</v>
      </c>
      <c r="L698" s="86" t="str">
        <f t="shared" si="18"/>
        <v>MESSAGE - GOODS ITEM - (CONSIGNEE) TRADER.Name</v>
      </c>
      <c r="M698" s="186"/>
      <c r="N698" s="91"/>
      <c r="O698" s="186" t="s">
        <v>103</v>
      </c>
      <c r="P698" s="91" t="s">
        <v>33</v>
      </c>
      <c r="Q698" s="186" t="s">
        <v>258</v>
      </c>
      <c r="R698" s="91" t="s">
        <v>68</v>
      </c>
      <c r="S698" s="186"/>
      <c r="T698" s="91"/>
      <c r="U698" s="186" t="s">
        <v>6105</v>
      </c>
      <c r="V698" s="91" t="s">
        <v>2578</v>
      </c>
      <c r="W698" s="17" t="s">
        <v>157</v>
      </c>
    </row>
    <row r="699" spans="1:23" ht="96" x14ac:dyDescent="0.2">
      <c r="A699" s="20" t="s">
        <v>5845</v>
      </c>
      <c r="B699" s="15" t="s">
        <v>2668</v>
      </c>
      <c r="C699" s="5" t="s">
        <v>28</v>
      </c>
      <c r="D699" s="5" t="s">
        <v>1504</v>
      </c>
      <c r="E699" s="281" t="s">
        <v>5812</v>
      </c>
      <c r="F699" s="226" t="s">
        <v>858</v>
      </c>
      <c r="G699" s="283"/>
      <c r="H699" s="226" t="s">
        <v>3026</v>
      </c>
      <c r="I699" s="226" t="s">
        <v>263</v>
      </c>
      <c r="J699" s="85" t="s">
        <v>1128</v>
      </c>
      <c r="K699" s="86" t="s">
        <v>1128</v>
      </c>
      <c r="L699" s="86" t="str">
        <f t="shared" si="18"/>
        <v>x.x</v>
      </c>
      <c r="M699" s="186" t="s">
        <v>32</v>
      </c>
      <c r="N699" s="91"/>
      <c r="O699" s="186" t="s">
        <v>103</v>
      </c>
      <c r="P699" s="91"/>
      <c r="Q699" s="186"/>
      <c r="R699" s="91"/>
      <c r="S699" s="186"/>
      <c r="T699" s="91"/>
      <c r="U699" s="186" t="s">
        <v>6106</v>
      </c>
      <c r="V699" s="91"/>
      <c r="W699" s="17" t="s">
        <v>115</v>
      </c>
    </row>
    <row r="700" spans="1:23" ht="112" x14ac:dyDescent="0.2">
      <c r="A700" s="20" t="s">
        <v>5845</v>
      </c>
      <c r="B700" s="15" t="s">
        <v>2668</v>
      </c>
      <c r="C700" s="5" t="s">
        <v>28</v>
      </c>
      <c r="D700" s="5" t="s">
        <v>1504</v>
      </c>
      <c r="E700" s="281" t="s">
        <v>5812</v>
      </c>
      <c r="F700" s="283" t="s">
        <v>858</v>
      </c>
      <c r="G700" s="283" t="s">
        <v>265</v>
      </c>
      <c r="H700" s="283" t="s">
        <v>3028</v>
      </c>
      <c r="I700" s="283" t="s">
        <v>267</v>
      </c>
      <c r="J700" s="85" t="s">
        <v>851</v>
      </c>
      <c r="K700" s="86" t="s">
        <v>265</v>
      </c>
      <c r="L700" s="86" t="str">
        <f t="shared" si="18"/>
        <v>MESSAGE - GOODS ITEM - (CONSIGNEE) TRADER.Street and number</v>
      </c>
      <c r="M700" s="186"/>
      <c r="N700" s="91"/>
      <c r="O700" s="186" t="s">
        <v>33</v>
      </c>
      <c r="P700" s="91" t="s">
        <v>33</v>
      </c>
      <c r="Q700" s="186" t="s">
        <v>258</v>
      </c>
      <c r="R700" s="91" t="s">
        <v>68</v>
      </c>
      <c r="S700" s="186"/>
      <c r="T700" s="91"/>
      <c r="U700" s="186" t="s">
        <v>259</v>
      </c>
      <c r="V700" s="91" t="s">
        <v>2578</v>
      </c>
      <c r="W700" s="17" t="s">
        <v>46</v>
      </c>
    </row>
    <row r="701" spans="1:23" ht="96" x14ac:dyDescent="0.2">
      <c r="A701" s="20" t="s">
        <v>5845</v>
      </c>
      <c r="B701" s="15" t="s">
        <v>2668</v>
      </c>
      <c r="C701" s="5" t="s">
        <v>28</v>
      </c>
      <c r="D701" s="5" t="s">
        <v>1504</v>
      </c>
      <c r="E701" s="281" t="s">
        <v>5812</v>
      </c>
      <c r="F701" s="283" t="s">
        <v>858</v>
      </c>
      <c r="G701" s="283" t="s">
        <v>269</v>
      </c>
      <c r="H701" s="283" t="s">
        <v>3029</v>
      </c>
      <c r="I701" s="283" t="s">
        <v>271</v>
      </c>
      <c r="J701" s="85" t="s">
        <v>851</v>
      </c>
      <c r="K701" s="86" t="s">
        <v>862</v>
      </c>
      <c r="L701" s="86" t="str">
        <f t="shared" si="18"/>
        <v>MESSAGE - GOODS ITEM - (CONSIGNEE) TRADER.Postal code</v>
      </c>
      <c r="M701" s="186"/>
      <c r="N701" s="91"/>
      <c r="O701" s="186" t="s">
        <v>103</v>
      </c>
      <c r="P701" s="91" t="s">
        <v>33</v>
      </c>
      <c r="Q701" s="186" t="s">
        <v>244</v>
      </c>
      <c r="R701" s="91" t="s">
        <v>54</v>
      </c>
      <c r="S701" s="186"/>
      <c r="T701" s="91"/>
      <c r="U701" s="186" t="s">
        <v>5813</v>
      </c>
      <c r="V701" s="91" t="s">
        <v>2578</v>
      </c>
      <c r="W701" s="17" t="s">
        <v>157</v>
      </c>
    </row>
    <row r="702" spans="1:23" ht="96" x14ac:dyDescent="0.2">
      <c r="A702" s="20" t="s">
        <v>5845</v>
      </c>
      <c r="B702" s="15" t="s">
        <v>2668</v>
      </c>
      <c r="C702" s="5" t="s">
        <v>28</v>
      </c>
      <c r="D702" s="5" t="s">
        <v>1504</v>
      </c>
      <c r="E702" s="281" t="s">
        <v>5812</v>
      </c>
      <c r="F702" s="283" t="s">
        <v>858</v>
      </c>
      <c r="G702" s="283" t="s">
        <v>276</v>
      </c>
      <c r="H702" s="283" t="s">
        <v>3030</v>
      </c>
      <c r="I702" s="283" t="s">
        <v>278</v>
      </c>
      <c r="J702" s="85" t="s">
        <v>851</v>
      </c>
      <c r="K702" s="86" t="s">
        <v>276</v>
      </c>
      <c r="L702" s="86" t="str">
        <f t="shared" si="18"/>
        <v>MESSAGE - GOODS ITEM - (CONSIGNEE) TRADER.City</v>
      </c>
      <c r="M702" s="186"/>
      <c r="N702" s="91"/>
      <c r="O702" s="186" t="s">
        <v>33</v>
      </c>
      <c r="P702" s="91" t="s">
        <v>33</v>
      </c>
      <c r="Q702" s="186" t="s">
        <v>68</v>
      </c>
      <c r="R702" s="91" t="s">
        <v>68</v>
      </c>
      <c r="S702" s="186"/>
      <c r="T702" s="91"/>
      <c r="U702" s="186"/>
      <c r="V702" s="91" t="s">
        <v>2578</v>
      </c>
      <c r="W702" s="17" t="s">
        <v>36</v>
      </c>
    </row>
    <row r="703" spans="1:23" ht="96" x14ac:dyDescent="0.2">
      <c r="A703" s="20" t="s">
        <v>5845</v>
      </c>
      <c r="B703" s="15" t="s">
        <v>2668</v>
      </c>
      <c r="C703" s="5" t="s">
        <v>28</v>
      </c>
      <c r="D703" s="5" t="s">
        <v>1504</v>
      </c>
      <c r="E703" s="281" t="s">
        <v>5812</v>
      </c>
      <c r="F703" s="283" t="s">
        <v>858</v>
      </c>
      <c r="G703" s="283" t="s">
        <v>279</v>
      </c>
      <c r="H703" s="283" t="s">
        <v>3031</v>
      </c>
      <c r="I703" s="283" t="s">
        <v>281</v>
      </c>
      <c r="J703" s="85" t="s">
        <v>851</v>
      </c>
      <c r="K703" s="86" t="s">
        <v>282</v>
      </c>
      <c r="L703" s="86" t="str">
        <f t="shared" si="18"/>
        <v>MESSAGE - GOODS ITEM - (CONSIGNEE) TRADER.Country code</v>
      </c>
      <c r="M703" s="186"/>
      <c r="N703" s="91"/>
      <c r="O703" s="186" t="s">
        <v>33</v>
      </c>
      <c r="P703" s="91" t="s">
        <v>33</v>
      </c>
      <c r="Q703" s="186" t="s">
        <v>94</v>
      </c>
      <c r="R703" s="91" t="s">
        <v>94</v>
      </c>
      <c r="S703" s="186" t="s">
        <v>5856</v>
      </c>
      <c r="T703" s="91" t="s">
        <v>95</v>
      </c>
      <c r="U703" s="186"/>
      <c r="V703" s="91" t="s">
        <v>2578</v>
      </c>
      <c r="W703" s="17" t="s">
        <v>36</v>
      </c>
    </row>
    <row r="704" spans="1:23" ht="112" x14ac:dyDescent="0.2">
      <c r="A704" s="20" t="s">
        <v>5845</v>
      </c>
      <c r="B704" s="15" t="s">
        <v>2668</v>
      </c>
      <c r="C704" s="5" t="s">
        <v>2825</v>
      </c>
      <c r="D704" s="5" t="s">
        <v>1504</v>
      </c>
      <c r="E704" s="281" t="s">
        <v>5796</v>
      </c>
      <c r="F704" s="226" t="s">
        <v>865</v>
      </c>
      <c r="G704" s="283"/>
      <c r="H704" s="226" t="s">
        <v>3032</v>
      </c>
      <c r="I704" s="226" t="s">
        <v>443</v>
      </c>
      <c r="J704" s="85" t="s">
        <v>1128</v>
      </c>
      <c r="K704" s="86" t="s">
        <v>1128</v>
      </c>
      <c r="L704" s="86" t="str">
        <f t="shared" si="18"/>
        <v>x.x</v>
      </c>
      <c r="M704" s="186" t="s">
        <v>444</v>
      </c>
      <c r="N704" s="91"/>
      <c r="O704" s="186" t="s">
        <v>103</v>
      </c>
      <c r="P704" s="91"/>
      <c r="Q704" s="186"/>
      <c r="R704" s="91"/>
      <c r="S704" s="186"/>
      <c r="T704" s="91"/>
      <c r="U704" s="186" t="s">
        <v>983</v>
      </c>
      <c r="V704" s="91"/>
      <c r="W704" s="17" t="s">
        <v>115</v>
      </c>
    </row>
    <row r="705" spans="1:23" ht="128" x14ac:dyDescent="0.2">
      <c r="A705" s="20" t="s">
        <v>5845</v>
      </c>
      <c r="B705" s="15" t="s">
        <v>2668</v>
      </c>
      <c r="C705" s="5" t="s">
        <v>2825</v>
      </c>
      <c r="D705" s="5" t="s">
        <v>1504</v>
      </c>
      <c r="E705" s="281" t="s">
        <v>5796</v>
      </c>
      <c r="F705" s="283" t="s">
        <v>865</v>
      </c>
      <c r="G705" s="283" t="s">
        <v>206</v>
      </c>
      <c r="H705" s="283" t="s">
        <v>3033</v>
      </c>
      <c r="I705" s="283" t="s">
        <v>449</v>
      </c>
      <c r="J705" s="85" t="s">
        <v>1128</v>
      </c>
      <c r="K705" s="86" t="s">
        <v>1128</v>
      </c>
      <c r="L705" s="86" t="str">
        <f t="shared" si="18"/>
        <v>x.x</v>
      </c>
      <c r="M705" s="186"/>
      <c r="N705" s="91"/>
      <c r="O705" s="186" t="s">
        <v>33</v>
      </c>
      <c r="P705" s="91"/>
      <c r="Q705" s="186" t="s">
        <v>146</v>
      </c>
      <c r="R705" s="91"/>
      <c r="S705" s="186"/>
      <c r="T705" s="91"/>
      <c r="U705" s="186" t="s">
        <v>209</v>
      </c>
      <c r="V705" s="91"/>
      <c r="W705" s="17" t="s">
        <v>115</v>
      </c>
    </row>
    <row r="706" spans="1:23" ht="112" x14ac:dyDescent="0.2">
      <c r="A706" s="20" t="s">
        <v>5845</v>
      </c>
      <c r="B706" s="15" t="s">
        <v>2668</v>
      </c>
      <c r="C706" s="5" t="s">
        <v>2825</v>
      </c>
      <c r="D706" s="5" t="s">
        <v>1504</v>
      </c>
      <c r="E706" s="281" t="s">
        <v>5796</v>
      </c>
      <c r="F706" s="283" t="s">
        <v>865</v>
      </c>
      <c r="G706" s="283" t="s">
        <v>450</v>
      </c>
      <c r="H706" s="283" t="s">
        <v>3034</v>
      </c>
      <c r="I706" s="283" t="s">
        <v>452</v>
      </c>
      <c r="J706" s="85" t="s">
        <v>1128</v>
      </c>
      <c r="K706" s="86" t="s">
        <v>1128</v>
      </c>
      <c r="L706" s="86" t="str">
        <f t="shared" si="18"/>
        <v>x.x</v>
      </c>
      <c r="M706" s="186"/>
      <c r="N706" s="91"/>
      <c r="O706" s="186" t="s">
        <v>33</v>
      </c>
      <c r="P706" s="91"/>
      <c r="Q706" s="186" t="s">
        <v>453</v>
      </c>
      <c r="R706" s="91"/>
      <c r="S706" s="186" t="s">
        <v>454</v>
      </c>
      <c r="T706" s="91"/>
      <c r="U706" s="186"/>
      <c r="V706" s="91"/>
      <c r="W706" s="17" t="s">
        <v>115</v>
      </c>
    </row>
    <row r="707" spans="1:23" ht="128" x14ac:dyDescent="0.2">
      <c r="A707" s="20" t="s">
        <v>5845</v>
      </c>
      <c r="B707" s="15" t="s">
        <v>2668</v>
      </c>
      <c r="C707" s="5" t="s">
        <v>2825</v>
      </c>
      <c r="D707" s="5" t="s">
        <v>1504</v>
      </c>
      <c r="E707" s="281" t="s">
        <v>5796</v>
      </c>
      <c r="F707" s="283" t="s">
        <v>865</v>
      </c>
      <c r="G707" s="283" t="s">
        <v>240</v>
      </c>
      <c r="H707" s="283" t="s">
        <v>3035</v>
      </c>
      <c r="I707" s="283" t="s">
        <v>457</v>
      </c>
      <c r="J707" s="85" t="s">
        <v>1128</v>
      </c>
      <c r="K707" s="86" t="s">
        <v>1128</v>
      </c>
      <c r="L707" s="86" t="str">
        <f t="shared" si="18"/>
        <v>x.x</v>
      </c>
      <c r="M707" s="186"/>
      <c r="N707" s="91"/>
      <c r="O707" s="186" t="s">
        <v>33</v>
      </c>
      <c r="P707" s="91"/>
      <c r="Q707" s="186" t="s">
        <v>244</v>
      </c>
      <c r="R707" s="91"/>
      <c r="S707" s="186"/>
      <c r="T707" s="91"/>
      <c r="U707" s="186" t="s">
        <v>5741</v>
      </c>
      <c r="V707" s="91"/>
      <c r="W707" s="17" t="s">
        <v>115</v>
      </c>
    </row>
    <row r="708" spans="1:23" ht="96" x14ac:dyDescent="0.2">
      <c r="A708" s="20" t="s">
        <v>5845</v>
      </c>
      <c r="B708" s="15" t="s">
        <v>2668</v>
      </c>
      <c r="C708" s="5" t="s">
        <v>2825</v>
      </c>
      <c r="D708" s="5" t="s">
        <v>1504</v>
      </c>
      <c r="E708" s="281" t="s">
        <v>5796</v>
      </c>
      <c r="F708" s="226" t="s">
        <v>871</v>
      </c>
      <c r="G708" s="283"/>
      <c r="H708" s="226" t="s">
        <v>3036</v>
      </c>
      <c r="I708" s="226" t="s">
        <v>873</v>
      </c>
      <c r="J708" s="85" t="s">
        <v>1128</v>
      </c>
      <c r="K708" s="86" t="s">
        <v>1128</v>
      </c>
      <c r="L708" s="86" t="str">
        <f t="shared" si="18"/>
        <v>x.x</v>
      </c>
      <c r="M708" s="186" t="s">
        <v>32</v>
      </c>
      <c r="N708" s="91"/>
      <c r="O708" s="186" t="s">
        <v>33</v>
      </c>
      <c r="P708" s="91"/>
      <c r="Q708" s="186"/>
      <c r="R708" s="91"/>
      <c r="S708" s="186"/>
      <c r="T708" s="91"/>
      <c r="U708" s="186"/>
      <c r="V708" s="91"/>
      <c r="W708" s="17" t="s">
        <v>115</v>
      </c>
    </row>
    <row r="709" spans="1:23" ht="112" x14ac:dyDescent="0.2">
      <c r="A709" s="20" t="s">
        <v>5845</v>
      </c>
      <c r="B709" s="15" t="s">
        <v>2668</v>
      </c>
      <c r="C709" s="5" t="s">
        <v>2825</v>
      </c>
      <c r="D709" s="5" t="s">
        <v>1504</v>
      </c>
      <c r="E709" s="281" t="s">
        <v>5796</v>
      </c>
      <c r="F709" s="283" t="s">
        <v>871</v>
      </c>
      <c r="G709" s="283" t="s">
        <v>877</v>
      </c>
      <c r="H709" s="283" t="s">
        <v>3038</v>
      </c>
      <c r="I709" s="283" t="s">
        <v>879</v>
      </c>
      <c r="J709" s="85" t="s">
        <v>821</v>
      </c>
      <c r="K709" s="86" t="s">
        <v>880</v>
      </c>
      <c r="L709" s="86" t="str">
        <f t="shared" si="18"/>
        <v>MESSAGE - GOODS ITEM.Goods description</v>
      </c>
      <c r="M709" s="186"/>
      <c r="N709" s="91"/>
      <c r="O709" s="186" t="s">
        <v>33</v>
      </c>
      <c r="P709" s="91" t="s">
        <v>33</v>
      </c>
      <c r="Q709" s="186" t="s">
        <v>305</v>
      </c>
      <c r="R709" s="91" t="s">
        <v>881</v>
      </c>
      <c r="S709" s="186"/>
      <c r="T709" s="91"/>
      <c r="U709" s="186" t="s">
        <v>882</v>
      </c>
      <c r="V709" s="91"/>
      <c r="W709" s="17" t="s">
        <v>46</v>
      </c>
    </row>
    <row r="710" spans="1:23" ht="96" x14ac:dyDescent="0.2">
      <c r="A710" s="20" t="s">
        <v>5845</v>
      </c>
      <c r="B710" s="15" t="s">
        <v>2668</v>
      </c>
      <c r="C710" s="5" t="s">
        <v>2825</v>
      </c>
      <c r="D710" s="5" t="s">
        <v>1504</v>
      </c>
      <c r="E710" s="281" t="s">
        <v>5796</v>
      </c>
      <c r="F710" s="283" t="s">
        <v>871</v>
      </c>
      <c r="G710" s="283" t="s">
        <v>885</v>
      </c>
      <c r="H710" s="283" t="s">
        <v>3039</v>
      </c>
      <c r="I710" s="283" t="s">
        <v>887</v>
      </c>
      <c r="J710" s="85" t="s">
        <v>1128</v>
      </c>
      <c r="K710" s="86" t="s">
        <v>1128</v>
      </c>
      <c r="L710" s="86" t="str">
        <f t="shared" si="18"/>
        <v>x.x</v>
      </c>
      <c r="M710" s="186"/>
      <c r="N710" s="91"/>
      <c r="O710" s="186" t="s">
        <v>103</v>
      </c>
      <c r="P710" s="91"/>
      <c r="Q710" s="186" t="s">
        <v>888</v>
      </c>
      <c r="R710" s="91"/>
      <c r="S710" s="186" t="s">
        <v>889</v>
      </c>
      <c r="T710" s="91"/>
      <c r="U710" s="186" t="s">
        <v>6107</v>
      </c>
      <c r="V710" s="91"/>
      <c r="W710" s="17" t="s">
        <v>115</v>
      </c>
    </row>
    <row r="711" spans="1:23" ht="112" x14ac:dyDescent="0.2">
      <c r="A711" s="20" t="s">
        <v>5845</v>
      </c>
      <c r="B711" s="15" t="s">
        <v>2668</v>
      </c>
      <c r="C711" s="5" t="s">
        <v>2825</v>
      </c>
      <c r="D711" s="5" t="s">
        <v>1504</v>
      </c>
      <c r="E711" s="281" t="s">
        <v>5812</v>
      </c>
      <c r="F711" s="226" t="s">
        <v>892</v>
      </c>
      <c r="G711" s="283"/>
      <c r="H711" s="226" t="s">
        <v>3041</v>
      </c>
      <c r="I711" s="226" t="s">
        <v>894</v>
      </c>
      <c r="J711" s="85" t="s">
        <v>1128</v>
      </c>
      <c r="K711" s="86" t="s">
        <v>1128</v>
      </c>
      <c r="L711" s="86" t="str">
        <f t="shared" si="18"/>
        <v>x.x</v>
      </c>
      <c r="M711" s="186" t="s">
        <v>32</v>
      </c>
      <c r="N711" s="91"/>
      <c r="O711" s="186" t="s">
        <v>66</v>
      </c>
      <c r="P711" s="91"/>
      <c r="Q711" s="186"/>
      <c r="R711" s="91"/>
      <c r="S711" s="186"/>
      <c r="T711" s="91"/>
      <c r="U711" s="186" t="s">
        <v>5814</v>
      </c>
      <c r="V711" s="91"/>
      <c r="W711" s="17" t="s">
        <v>115</v>
      </c>
    </row>
    <row r="712" spans="1:23" ht="144" x14ac:dyDescent="0.2">
      <c r="A712" s="20" t="s">
        <v>5845</v>
      </c>
      <c r="B712" s="15" t="s">
        <v>2668</v>
      </c>
      <c r="C712" s="5" t="s">
        <v>2825</v>
      </c>
      <c r="D712" s="5" t="s">
        <v>1504</v>
      </c>
      <c r="E712" s="281" t="s">
        <v>5812</v>
      </c>
      <c r="F712" s="283" t="s">
        <v>892</v>
      </c>
      <c r="G712" s="283" t="s">
        <v>5815</v>
      </c>
      <c r="H712" s="283" t="s">
        <v>6265</v>
      </c>
      <c r="I712" s="283" t="s">
        <v>5816</v>
      </c>
      <c r="J712" s="85" t="s">
        <v>821</v>
      </c>
      <c r="K712" s="86" t="s">
        <v>900</v>
      </c>
      <c r="L712" s="86" t="str">
        <f t="shared" si="18"/>
        <v>MESSAGE - GOODS ITEM.Commodity code</v>
      </c>
      <c r="M712" s="186"/>
      <c r="N712" s="91"/>
      <c r="O712" s="186" t="s">
        <v>33</v>
      </c>
      <c r="P712" s="91" t="s">
        <v>66</v>
      </c>
      <c r="Q712" s="186" t="s">
        <v>901</v>
      </c>
      <c r="R712" s="91" t="s">
        <v>902</v>
      </c>
      <c r="S712" s="186" t="s">
        <v>903</v>
      </c>
      <c r="T712" s="91"/>
      <c r="U712" s="186"/>
      <c r="V712" s="91" t="s">
        <v>6266</v>
      </c>
      <c r="W712" s="17" t="s">
        <v>46</v>
      </c>
    </row>
    <row r="713" spans="1:23" ht="144" x14ac:dyDescent="0.2">
      <c r="A713" s="20" t="s">
        <v>5845</v>
      </c>
      <c r="B713" s="15" t="s">
        <v>2668</v>
      </c>
      <c r="C713" s="5" t="s">
        <v>2825</v>
      </c>
      <c r="D713" s="5" t="s">
        <v>1504</v>
      </c>
      <c r="E713" s="281" t="s">
        <v>5812</v>
      </c>
      <c r="F713" s="283" t="s">
        <v>892</v>
      </c>
      <c r="G713" s="283" t="s">
        <v>909</v>
      </c>
      <c r="H713" s="283" t="s">
        <v>3045</v>
      </c>
      <c r="I713" s="283" t="s">
        <v>911</v>
      </c>
      <c r="J713" s="87" t="s">
        <v>1128</v>
      </c>
      <c r="K713" s="83" t="s">
        <v>1128</v>
      </c>
      <c r="L713" s="86" t="str">
        <f t="shared" si="18"/>
        <v>x.x</v>
      </c>
      <c r="M713" s="186"/>
      <c r="N713" s="91"/>
      <c r="O713" s="186" t="s">
        <v>66</v>
      </c>
      <c r="P713" s="91"/>
      <c r="Q713" s="186" t="s">
        <v>291</v>
      </c>
      <c r="R713" s="91"/>
      <c r="S713" s="186"/>
      <c r="T713" s="91"/>
      <c r="U713" s="186" t="s">
        <v>6110</v>
      </c>
      <c r="V713" s="91"/>
      <c r="W713" s="17" t="s">
        <v>115</v>
      </c>
    </row>
    <row r="714" spans="1:23" ht="112" x14ac:dyDescent="0.2">
      <c r="A714" s="20" t="s">
        <v>5845</v>
      </c>
      <c r="B714" s="15" t="s">
        <v>2668</v>
      </c>
      <c r="C714" s="5" t="s">
        <v>2825</v>
      </c>
      <c r="D714" s="5" t="s">
        <v>1504</v>
      </c>
      <c r="E714" s="281" t="s">
        <v>5812</v>
      </c>
      <c r="F714" s="226" t="s">
        <v>917</v>
      </c>
      <c r="G714" s="283"/>
      <c r="H714" s="226" t="s">
        <v>3047</v>
      </c>
      <c r="I714" s="226" t="s">
        <v>919</v>
      </c>
      <c r="J714" s="85" t="s">
        <v>1128</v>
      </c>
      <c r="K714" s="86" t="s">
        <v>1128</v>
      </c>
      <c r="L714" s="86" t="str">
        <f t="shared" si="18"/>
        <v>x.x</v>
      </c>
      <c r="M714" s="186" t="s">
        <v>444</v>
      </c>
      <c r="N714" s="91"/>
      <c r="O714" s="186" t="s">
        <v>103</v>
      </c>
      <c r="P714" s="91"/>
      <c r="Q714" s="186"/>
      <c r="R714" s="91"/>
      <c r="S714" s="186"/>
      <c r="T714" s="91"/>
      <c r="U714" s="186" t="s">
        <v>5817</v>
      </c>
      <c r="V714" s="91"/>
      <c r="W714" s="17" t="s">
        <v>491</v>
      </c>
    </row>
    <row r="715" spans="1:23" ht="128" x14ac:dyDescent="0.2">
      <c r="A715" s="20" t="s">
        <v>5845</v>
      </c>
      <c r="B715" s="15" t="s">
        <v>2668</v>
      </c>
      <c r="C715" s="5" t="s">
        <v>2825</v>
      </c>
      <c r="D715" s="5" t="s">
        <v>1504</v>
      </c>
      <c r="E715" s="281" t="s">
        <v>5812</v>
      </c>
      <c r="F715" s="283" t="s">
        <v>917</v>
      </c>
      <c r="G715" s="283" t="s">
        <v>206</v>
      </c>
      <c r="H715" s="283" t="s">
        <v>3048</v>
      </c>
      <c r="I715" s="283" t="s">
        <v>923</v>
      </c>
      <c r="J715" s="85" t="s">
        <v>1128</v>
      </c>
      <c r="K715" s="86" t="s">
        <v>1128</v>
      </c>
      <c r="L715" s="86" t="str">
        <f t="shared" si="18"/>
        <v>x.x</v>
      </c>
      <c r="M715" s="186"/>
      <c r="N715" s="91"/>
      <c r="O715" s="186" t="s">
        <v>33</v>
      </c>
      <c r="P715" s="91"/>
      <c r="Q715" s="186" t="s">
        <v>146</v>
      </c>
      <c r="R715" s="91"/>
      <c r="S715" s="186"/>
      <c r="T715" s="91"/>
      <c r="U715" s="186" t="s">
        <v>209</v>
      </c>
      <c r="V715" s="91"/>
      <c r="W715" s="17" t="s">
        <v>115</v>
      </c>
    </row>
    <row r="716" spans="1:23" ht="128" x14ac:dyDescent="0.2">
      <c r="A716" s="20" t="s">
        <v>5845</v>
      </c>
      <c r="B716" s="15" t="s">
        <v>2668</v>
      </c>
      <c r="C716" s="5" t="s">
        <v>2825</v>
      </c>
      <c r="D716" s="5" t="s">
        <v>1504</v>
      </c>
      <c r="E716" s="281" t="s">
        <v>5812</v>
      </c>
      <c r="F716" s="283" t="s">
        <v>917</v>
      </c>
      <c r="G716" s="283" t="s">
        <v>924</v>
      </c>
      <c r="H716" s="283" t="s">
        <v>3049</v>
      </c>
      <c r="I716" s="283" t="s">
        <v>926</v>
      </c>
      <c r="J716" s="85" t="s">
        <v>821</v>
      </c>
      <c r="K716" s="86" t="s">
        <v>927</v>
      </c>
      <c r="L716" s="86" t="str">
        <f t="shared" si="18"/>
        <v>MESSAGE - GOODS ITEM.UN dangerous goods code</v>
      </c>
      <c r="M716" s="186"/>
      <c r="N716" s="91"/>
      <c r="O716" s="186" t="s">
        <v>33</v>
      </c>
      <c r="P716" s="91" t="s">
        <v>103</v>
      </c>
      <c r="Q716" s="186" t="s">
        <v>660</v>
      </c>
      <c r="R716" s="91" t="s">
        <v>660</v>
      </c>
      <c r="S716" s="186" t="s">
        <v>928</v>
      </c>
      <c r="T716" s="91" t="s">
        <v>928</v>
      </c>
      <c r="U716" s="186"/>
      <c r="V716" s="91" t="s">
        <v>929</v>
      </c>
      <c r="W716" s="17" t="s">
        <v>157</v>
      </c>
    </row>
    <row r="717" spans="1:23" ht="112" x14ac:dyDescent="0.2">
      <c r="A717" s="20" t="s">
        <v>5845</v>
      </c>
      <c r="B717" s="15" t="s">
        <v>2668</v>
      </c>
      <c r="C717" s="5" t="s">
        <v>2825</v>
      </c>
      <c r="D717" s="5" t="s">
        <v>1504</v>
      </c>
      <c r="E717" s="281" t="s">
        <v>5812</v>
      </c>
      <c r="F717" s="226" t="s">
        <v>933</v>
      </c>
      <c r="G717" s="283"/>
      <c r="H717" s="226" t="s">
        <v>3050</v>
      </c>
      <c r="I717" s="226" t="s">
        <v>935</v>
      </c>
      <c r="J717" s="85" t="s">
        <v>1128</v>
      </c>
      <c r="K717" s="86" t="s">
        <v>1128</v>
      </c>
      <c r="L717" s="86" t="str">
        <f t="shared" si="18"/>
        <v>x.x</v>
      </c>
      <c r="M717" s="186" t="s">
        <v>32</v>
      </c>
      <c r="N717" s="91"/>
      <c r="O717" s="186" t="s">
        <v>103</v>
      </c>
      <c r="P717" s="91"/>
      <c r="Q717" s="186"/>
      <c r="R717" s="91"/>
      <c r="S717" s="186"/>
      <c r="T717" s="91"/>
      <c r="U717" s="186" t="s">
        <v>5749</v>
      </c>
      <c r="V717" s="91"/>
      <c r="W717" s="17" t="s">
        <v>115</v>
      </c>
    </row>
    <row r="718" spans="1:23" ht="128" x14ac:dyDescent="0.2">
      <c r="A718" s="20" t="s">
        <v>5845</v>
      </c>
      <c r="B718" s="15" t="s">
        <v>2668</v>
      </c>
      <c r="C718" s="5" t="s">
        <v>28</v>
      </c>
      <c r="D718" s="5" t="s">
        <v>1504</v>
      </c>
      <c r="E718" s="281" t="s">
        <v>5812</v>
      </c>
      <c r="F718" s="283" t="s">
        <v>933</v>
      </c>
      <c r="G718" s="283" t="s">
        <v>730</v>
      </c>
      <c r="H718" s="283" t="s">
        <v>3051</v>
      </c>
      <c r="I718" s="283" t="s">
        <v>937</v>
      </c>
      <c r="J718" s="85" t="s">
        <v>821</v>
      </c>
      <c r="K718" s="86" t="s">
        <v>730</v>
      </c>
      <c r="L718" s="86" t="str">
        <f t="shared" si="18"/>
        <v>MESSAGE - GOODS ITEM.Gross mass</v>
      </c>
      <c r="M718" s="186"/>
      <c r="N718" s="91"/>
      <c r="O718" s="186" t="s">
        <v>103</v>
      </c>
      <c r="P718" s="91" t="s">
        <v>103</v>
      </c>
      <c r="Q718" s="186" t="s">
        <v>166</v>
      </c>
      <c r="R718" s="91" t="s">
        <v>167</v>
      </c>
      <c r="S718" s="186"/>
      <c r="T718" s="91"/>
      <c r="U718" s="186" t="s">
        <v>5818</v>
      </c>
      <c r="V718" s="91" t="s">
        <v>2606</v>
      </c>
      <c r="W718" s="17" t="s">
        <v>46</v>
      </c>
    </row>
    <row r="719" spans="1:23" ht="112" x14ac:dyDescent="0.2">
      <c r="A719" s="20" t="s">
        <v>5845</v>
      </c>
      <c r="B719" s="15" t="s">
        <v>2668</v>
      </c>
      <c r="C719" s="5" t="s">
        <v>28</v>
      </c>
      <c r="D719" s="5" t="s">
        <v>1504</v>
      </c>
      <c r="E719" s="281" t="s">
        <v>5812</v>
      </c>
      <c r="F719" s="283" t="s">
        <v>933</v>
      </c>
      <c r="G719" s="283" t="s">
        <v>943</v>
      </c>
      <c r="H719" s="283" t="s">
        <v>3053</v>
      </c>
      <c r="I719" s="283" t="s">
        <v>945</v>
      </c>
      <c r="J719" s="85" t="s">
        <v>821</v>
      </c>
      <c r="K719" s="86" t="s">
        <v>943</v>
      </c>
      <c r="L719" s="86" t="str">
        <f t="shared" si="18"/>
        <v>MESSAGE - GOODS ITEM.Net mass</v>
      </c>
      <c r="M719" s="186"/>
      <c r="N719" s="91"/>
      <c r="O719" s="186" t="s">
        <v>66</v>
      </c>
      <c r="P719" s="91" t="s">
        <v>103</v>
      </c>
      <c r="Q719" s="186" t="s">
        <v>166</v>
      </c>
      <c r="R719" s="91" t="s">
        <v>167</v>
      </c>
      <c r="S719" s="186"/>
      <c r="T719" s="91"/>
      <c r="U719" s="186" t="s">
        <v>6111</v>
      </c>
      <c r="V719" s="91"/>
      <c r="W719" s="17" t="s">
        <v>46</v>
      </c>
    </row>
    <row r="720" spans="1:23" ht="128" x14ac:dyDescent="0.2">
      <c r="A720" s="20" t="s">
        <v>5845</v>
      </c>
      <c r="B720" s="15" t="s">
        <v>2668</v>
      </c>
      <c r="C720" s="5" t="s">
        <v>28</v>
      </c>
      <c r="D720" s="5" t="s">
        <v>1504</v>
      </c>
      <c r="E720" s="281" t="s">
        <v>5812</v>
      </c>
      <c r="F720" s="283" t="s">
        <v>933</v>
      </c>
      <c r="G720" s="283" t="s">
        <v>6112</v>
      </c>
      <c r="H720" s="283" t="s">
        <v>6267</v>
      </c>
      <c r="I720" s="283" t="s">
        <v>6114</v>
      </c>
      <c r="J720" s="85" t="s">
        <v>1128</v>
      </c>
      <c r="K720" s="86" t="s">
        <v>1128</v>
      </c>
      <c r="L720" s="86" t="str">
        <f t="shared" si="18"/>
        <v>x.x</v>
      </c>
      <c r="M720" s="186"/>
      <c r="N720" s="91"/>
      <c r="O720" s="186" t="s">
        <v>103</v>
      </c>
      <c r="P720" s="91"/>
      <c r="Q720" s="186" t="s">
        <v>166</v>
      </c>
      <c r="R720" s="91"/>
      <c r="S720" s="186"/>
      <c r="T720" s="91"/>
      <c r="U720" s="186"/>
      <c r="V720" s="91"/>
      <c r="W720" s="17" t="s">
        <v>115</v>
      </c>
    </row>
    <row r="721" spans="1:23" ht="80" x14ac:dyDescent="0.2">
      <c r="A721" s="20" t="s">
        <v>5845</v>
      </c>
      <c r="B721" s="15" t="s">
        <v>2668</v>
      </c>
      <c r="C721" s="5" t="s">
        <v>28</v>
      </c>
      <c r="D721" s="5" t="s">
        <v>1504</v>
      </c>
      <c r="E721" s="281" t="s">
        <v>5796</v>
      </c>
      <c r="F721" s="226" t="s">
        <v>948</v>
      </c>
      <c r="G721" s="283"/>
      <c r="H721" s="226" t="s">
        <v>3054</v>
      </c>
      <c r="I721" s="226" t="s">
        <v>950</v>
      </c>
      <c r="J721" s="85" t="s">
        <v>951</v>
      </c>
      <c r="K721" s="86"/>
      <c r="L721" s="86" t="str">
        <f t="shared" si="18"/>
        <v>MESSAGE - GOODS ITEM - PACKAGES</v>
      </c>
      <c r="M721" s="186" t="s">
        <v>444</v>
      </c>
      <c r="N721" s="91" t="s">
        <v>444</v>
      </c>
      <c r="O721" s="186" t="s">
        <v>33</v>
      </c>
      <c r="P721" s="91" t="s">
        <v>33</v>
      </c>
      <c r="Q721" s="186"/>
      <c r="R721" s="91"/>
      <c r="S721" s="186"/>
      <c r="T721" s="91"/>
      <c r="U721" s="186"/>
      <c r="V721" s="91"/>
      <c r="W721" s="17" t="s">
        <v>36</v>
      </c>
    </row>
    <row r="722" spans="1:23" ht="96" x14ac:dyDescent="0.2">
      <c r="A722" s="20" t="s">
        <v>5845</v>
      </c>
      <c r="B722" s="15" t="s">
        <v>2668</v>
      </c>
      <c r="C722" s="5" t="s">
        <v>2825</v>
      </c>
      <c r="D722" s="5" t="s">
        <v>1504</v>
      </c>
      <c r="E722" s="281" t="s">
        <v>5796</v>
      </c>
      <c r="F722" s="283" t="s">
        <v>948</v>
      </c>
      <c r="G722" s="283" t="s">
        <v>206</v>
      </c>
      <c r="H722" s="283" t="s">
        <v>3056</v>
      </c>
      <c r="I722" s="283" t="s">
        <v>954</v>
      </c>
      <c r="J722" s="85" t="s">
        <v>1128</v>
      </c>
      <c r="K722" s="86" t="s">
        <v>1128</v>
      </c>
      <c r="L722" s="86" t="str">
        <f t="shared" si="18"/>
        <v>x.x</v>
      </c>
      <c r="M722" s="186"/>
      <c r="N722" s="91"/>
      <c r="O722" s="186" t="s">
        <v>33</v>
      </c>
      <c r="P722" s="91"/>
      <c r="Q722" s="186" t="s">
        <v>146</v>
      </c>
      <c r="R722" s="91"/>
      <c r="S722" s="186"/>
      <c r="T722" s="91"/>
      <c r="U722" s="186" t="s">
        <v>209</v>
      </c>
      <c r="V722" s="91"/>
      <c r="W722" s="17" t="s">
        <v>115</v>
      </c>
    </row>
    <row r="723" spans="1:23" ht="96" x14ac:dyDescent="0.2">
      <c r="A723" s="20" t="s">
        <v>5845</v>
      </c>
      <c r="B723" s="15" t="s">
        <v>2668</v>
      </c>
      <c r="C723" s="5" t="s">
        <v>28</v>
      </c>
      <c r="D723" s="5" t="s">
        <v>1504</v>
      </c>
      <c r="E723" s="281" t="s">
        <v>5796</v>
      </c>
      <c r="F723" s="283" t="s">
        <v>948</v>
      </c>
      <c r="G723" s="283" t="s">
        <v>956</v>
      </c>
      <c r="H723" s="283" t="s">
        <v>3057</v>
      </c>
      <c r="I723" s="283" t="s">
        <v>958</v>
      </c>
      <c r="J723" s="85" t="s">
        <v>951</v>
      </c>
      <c r="K723" s="86" t="s">
        <v>959</v>
      </c>
      <c r="L723" s="86" t="str">
        <f t="shared" si="18"/>
        <v>MESSAGE - GOODS ITEM - PACKAGES.Kind of packages</v>
      </c>
      <c r="M723" s="186"/>
      <c r="N723" s="91"/>
      <c r="O723" s="186" t="s">
        <v>33</v>
      </c>
      <c r="P723" s="91" t="s">
        <v>33</v>
      </c>
      <c r="Q723" s="186" t="s">
        <v>291</v>
      </c>
      <c r="R723" s="91" t="s">
        <v>389</v>
      </c>
      <c r="S723" s="186" t="s">
        <v>960</v>
      </c>
      <c r="T723" s="91" t="s">
        <v>960</v>
      </c>
      <c r="U723" s="186"/>
      <c r="V723" s="91"/>
      <c r="W723" s="17" t="s">
        <v>36</v>
      </c>
    </row>
    <row r="724" spans="1:23" ht="112" x14ac:dyDescent="0.2">
      <c r="A724" s="20" t="s">
        <v>5845</v>
      </c>
      <c r="B724" s="15" t="s">
        <v>2668</v>
      </c>
      <c r="C724" s="5" t="s">
        <v>2825</v>
      </c>
      <c r="D724" s="5" t="s">
        <v>1504</v>
      </c>
      <c r="E724" s="281" t="s">
        <v>5796</v>
      </c>
      <c r="F724" s="283" t="s">
        <v>948</v>
      </c>
      <c r="G724" s="283" t="s">
        <v>964</v>
      </c>
      <c r="H724" s="283" t="s">
        <v>3059</v>
      </c>
      <c r="I724" s="283" t="s">
        <v>966</v>
      </c>
      <c r="J724" s="85" t="s">
        <v>951</v>
      </c>
      <c r="K724" s="86" t="s">
        <v>2613</v>
      </c>
      <c r="L724" s="86" t="str">
        <f t="shared" si="18"/>
        <v>MESSAGE - GOODS ITEM - PACKAGES.Number of packages OR Number of Pieces</v>
      </c>
      <c r="M724" s="186"/>
      <c r="N724" s="91"/>
      <c r="O724" s="186" t="s">
        <v>66</v>
      </c>
      <c r="P724" s="91" t="s">
        <v>66</v>
      </c>
      <c r="Q724" s="186" t="s">
        <v>153</v>
      </c>
      <c r="R724" s="91" t="s">
        <v>146</v>
      </c>
      <c r="S724" s="186"/>
      <c r="T724" s="91"/>
      <c r="U724" s="186" t="s">
        <v>5819</v>
      </c>
      <c r="V724" s="91" t="s">
        <v>2614</v>
      </c>
      <c r="W724" s="17" t="s">
        <v>46</v>
      </c>
    </row>
    <row r="725" spans="1:23" ht="96" x14ac:dyDescent="0.2">
      <c r="A725" s="20" t="s">
        <v>5845</v>
      </c>
      <c r="B725" s="15" t="s">
        <v>2668</v>
      </c>
      <c r="C725" s="5" t="s">
        <v>2825</v>
      </c>
      <c r="D725" s="5" t="s">
        <v>1504</v>
      </c>
      <c r="E725" s="281" t="s">
        <v>5796</v>
      </c>
      <c r="F725" s="283" t="s">
        <v>948</v>
      </c>
      <c r="G725" s="283" t="s">
        <v>972</v>
      </c>
      <c r="H725" s="283" t="s">
        <v>3061</v>
      </c>
      <c r="I725" s="283" t="s">
        <v>974</v>
      </c>
      <c r="J725" s="85" t="s">
        <v>951</v>
      </c>
      <c r="K725" s="86" t="s">
        <v>975</v>
      </c>
      <c r="L725" s="86" t="str">
        <f t="shared" si="18"/>
        <v>MESSAGE - GOODS ITEM - PACKAGES.Marks &amp; numbers of packages</v>
      </c>
      <c r="M725" s="186"/>
      <c r="N725" s="91"/>
      <c r="O725" s="186" t="s">
        <v>66</v>
      </c>
      <c r="P725" s="91" t="s">
        <v>66</v>
      </c>
      <c r="Q725" s="186" t="s">
        <v>305</v>
      </c>
      <c r="R725" s="91" t="s">
        <v>976</v>
      </c>
      <c r="S725" s="186"/>
      <c r="T725" s="91"/>
      <c r="U725" s="186" t="s">
        <v>5820</v>
      </c>
      <c r="V725" s="91" t="s">
        <v>978</v>
      </c>
      <c r="W725" s="17" t="s">
        <v>46</v>
      </c>
    </row>
    <row r="726" spans="1:23" ht="96" x14ac:dyDescent="0.2">
      <c r="A726" s="20" t="s">
        <v>5845</v>
      </c>
      <c r="B726" s="15" t="s">
        <v>2668</v>
      </c>
      <c r="C726" s="5" t="s">
        <v>2825</v>
      </c>
      <c r="D726" s="5" t="s">
        <v>1504</v>
      </c>
      <c r="E726" s="281" t="s">
        <v>5796</v>
      </c>
      <c r="F726" s="226" t="s">
        <v>5821</v>
      </c>
      <c r="G726" s="283"/>
      <c r="H726" s="226" t="s">
        <v>6268</v>
      </c>
      <c r="I726" s="226" t="s">
        <v>5763</v>
      </c>
      <c r="J726" s="85" t="s">
        <v>1011</v>
      </c>
      <c r="K726" s="86"/>
      <c r="L726" s="86" t="str">
        <f t="shared" si="18"/>
        <v>MESSAGE - GOODS ITEM - PREVIOUS ADMINISTRATIVE REFERENCES</v>
      </c>
      <c r="M726" s="186" t="s">
        <v>444</v>
      </c>
      <c r="N726" s="91" t="s">
        <v>201</v>
      </c>
      <c r="O726" s="186" t="s">
        <v>66</v>
      </c>
      <c r="P726" s="91" t="s">
        <v>66</v>
      </c>
      <c r="Q726" s="186"/>
      <c r="R726" s="91"/>
      <c r="S726" s="186"/>
      <c r="T726" s="91"/>
      <c r="U726" s="186" t="s">
        <v>6116</v>
      </c>
      <c r="V726" s="91" t="s">
        <v>2631</v>
      </c>
      <c r="W726" s="17" t="s">
        <v>491</v>
      </c>
    </row>
    <row r="727" spans="1:23" ht="112" x14ac:dyDescent="0.2">
      <c r="A727" s="20" t="s">
        <v>5845</v>
      </c>
      <c r="B727" s="15" t="s">
        <v>2668</v>
      </c>
      <c r="C727" s="5" t="s">
        <v>2825</v>
      </c>
      <c r="D727" s="5" t="s">
        <v>1504</v>
      </c>
      <c r="E727" s="281" t="s">
        <v>5796</v>
      </c>
      <c r="F727" s="283" t="s">
        <v>5821</v>
      </c>
      <c r="G727" s="283" t="s">
        <v>206</v>
      </c>
      <c r="H727" s="283" t="s">
        <v>6269</v>
      </c>
      <c r="I727" s="283" t="s">
        <v>5765</v>
      </c>
      <c r="J727" s="85" t="s">
        <v>1128</v>
      </c>
      <c r="K727" s="86" t="s">
        <v>1128</v>
      </c>
      <c r="L727" s="86" t="str">
        <f t="shared" si="18"/>
        <v>x.x</v>
      </c>
      <c r="M727" s="186"/>
      <c r="N727" s="91"/>
      <c r="O727" s="186" t="s">
        <v>33</v>
      </c>
      <c r="P727" s="91"/>
      <c r="Q727" s="186" t="s">
        <v>146</v>
      </c>
      <c r="R727" s="91"/>
      <c r="S727" s="186"/>
      <c r="T727" s="91"/>
      <c r="U727" s="186" t="s">
        <v>209</v>
      </c>
      <c r="V727" s="91"/>
      <c r="W727" s="17" t="s">
        <v>115</v>
      </c>
    </row>
    <row r="728" spans="1:23" ht="128" x14ac:dyDescent="0.2">
      <c r="A728" s="20" t="s">
        <v>5845</v>
      </c>
      <c r="B728" s="15" t="s">
        <v>2668</v>
      </c>
      <c r="C728" s="5" t="s">
        <v>2825</v>
      </c>
      <c r="D728" s="5" t="s">
        <v>1504</v>
      </c>
      <c r="E728" s="281" t="s">
        <v>5796</v>
      </c>
      <c r="F728" s="283" t="s">
        <v>5821</v>
      </c>
      <c r="G728" s="283" t="s">
        <v>386</v>
      </c>
      <c r="H728" s="283" t="s">
        <v>6270</v>
      </c>
      <c r="I728" s="283" t="s">
        <v>5766</v>
      </c>
      <c r="J728" s="85" t="s">
        <v>1011</v>
      </c>
      <c r="K728" s="86" t="s">
        <v>2637</v>
      </c>
      <c r="L728" s="86" t="str">
        <f t="shared" si="18"/>
        <v>MESSAGE - GOODS ITEM - PREVIOUS ADMINISTRATIVE REFERENCES.Previous document type</v>
      </c>
      <c r="M728" s="186"/>
      <c r="N728" s="91"/>
      <c r="O728" s="186" t="s">
        <v>33</v>
      </c>
      <c r="P728" s="91" t="s">
        <v>33</v>
      </c>
      <c r="Q728" s="186" t="s">
        <v>660</v>
      </c>
      <c r="R728" s="91" t="s">
        <v>1019</v>
      </c>
      <c r="S728" s="186" t="s">
        <v>5767</v>
      </c>
      <c r="T728" s="91"/>
      <c r="U728" s="186" t="s">
        <v>5768</v>
      </c>
      <c r="V728" s="91" t="s">
        <v>2638</v>
      </c>
      <c r="W728" s="17" t="s">
        <v>36</v>
      </c>
    </row>
    <row r="729" spans="1:23" ht="128" x14ac:dyDescent="0.2">
      <c r="A729" s="20" t="s">
        <v>5845</v>
      </c>
      <c r="B729" s="15" t="s">
        <v>2668</v>
      </c>
      <c r="C729" s="5" t="s">
        <v>2825</v>
      </c>
      <c r="D729" s="5" t="s">
        <v>1504</v>
      </c>
      <c r="E729" s="281" t="s">
        <v>5796</v>
      </c>
      <c r="F729" s="283" t="s">
        <v>5821</v>
      </c>
      <c r="G729" s="283" t="s">
        <v>180</v>
      </c>
      <c r="H729" s="283" t="s">
        <v>6271</v>
      </c>
      <c r="I729" s="283" t="s">
        <v>5769</v>
      </c>
      <c r="J729" s="85" t="s">
        <v>1011</v>
      </c>
      <c r="K729" s="86" t="s">
        <v>2641</v>
      </c>
      <c r="L729" s="86" t="str">
        <f t="shared" si="18"/>
        <v>MESSAGE - GOODS ITEM - PREVIOUS ADMINISTRATIVE REFERENCES.Previous document reference</v>
      </c>
      <c r="M729" s="186"/>
      <c r="N729" s="91"/>
      <c r="O729" s="186" t="s">
        <v>33</v>
      </c>
      <c r="P729" s="91" t="s">
        <v>33</v>
      </c>
      <c r="Q729" s="186" t="s">
        <v>258</v>
      </c>
      <c r="R729" s="91" t="s">
        <v>68</v>
      </c>
      <c r="S729" s="186"/>
      <c r="T729" s="91"/>
      <c r="U729" s="186" t="s">
        <v>6120</v>
      </c>
      <c r="V729" s="91"/>
      <c r="W729" s="158" t="s">
        <v>46</v>
      </c>
    </row>
    <row r="730" spans="1:23" ht="112" x14ac:dyDescent="0.2">
      <c r="A730" s="20" t="s">
        <v>5845</v>
      </c>
      <c r="B730" s="15" t="s">
        <v>2668</v>
      </c>
      <c r="C730" s="5" t="s">
        <v>2825</v>
      </c>
      <c r="D730" s="5" t="s">
        <v>1504</v>
      </c>
      <c r="E730" s="281" t="s">
        <v>5796</v>
      </c>
      <c r="F730" s="283" t="s">
        <v>5821</v>
      </c>
      <c r="G730" s="283" t="s">
        <v>831</v>
      </c>
      <c r="H730" s="283" t="s">
        <v>6272</v>
      </c>
      <c r="I730" s="283" t="s">
        <v>5822</v>
      </c>
      <c r="J730" s="85" t="s">
        <v>1128</v>
      </c>
      <c r="K730" s="86" t="s">
        <v>1128</v>
      </c>
      <c r="L730" s="86" t="str">
        <f t="shared" si="18"/>
        <v>x.x</v>
      </c>
      <c r="M730" s="186"/>
      <c r="N730" s="91"/>
      <c r="O730" s="186" t="s">
        <v>103</v>
      </c>
      <c r="P730" s="91"/>
      <c r="Q730" s="186" t="s">
        <v>146</v>
      </c>
      <c r="R730" s="91"/>
      <c r="S730" s="186"/>
      <c r="T730" s="91"/>
      <c r="U730" s="186" t="s">
        <v>6122</v>
      </c>
      <c r="V730" s="91"/>
      <c r="W730" s="17" t="s">
        <v>115</v>
      </c>
    </row>
    <row r="731" spans="1:23" ht="112" x14ac:dyDescent="0.2">
      <c r="A731" s="20" t="s">
        <v>5845</v>
      </c>
      <c r="B731" s="15" t="s">
        <v>2668</v>
      </c>
      <c r="C731" s="5" t="s">
        <v>2825</v>
      </c>
      <c r="D731" s="5" t="s">
        <v>1504</v>
      </c>
      <c r="E731" s="281" t="s">
        <v>5796</v>
      </c>
      <c r="F731" s="283" t="s">
        <v>5821</v>
      </c>
      <c r="G731" s="283" t="s">
        <v>956</v>
      </c>
      <c r="H731" s="283" t="s">
        <v>6273</v>
      </c>
      <c r="I731" s="283" t="s">
        <v>6124</v>
      </c>
      <c r="J731" s="85" t="s">
        <v>1128</v>
      </c>
      <c r="K731" s="86" t="s">
        <v>1128</v>
      </c>
      <c r="L731" s="86" t="str">
        <f t="shared" si="18"/>
        <v>x.x</v>
      </c>
      <c r="M731" s="186"/>
      <c r="N731" s="91"/>
      <c r="O731" s="186" t="s">
        <v>103</v>
      </c>
      <c r="P731" s="91"/>
      <c r="Q731" s="186" t="s">
        <v>291</v>
      </c>
      <c r="R731" s="91"/>
      <c r="S731" s="186" t="s">
        <v>960</v>
      </c>
      <c r="T731" s="91"/>
      <c r="U731" s="186"/>
      <c r="V731" s="91"/>
      <c r="W731" s="17" t="s">
        <v>115</v>
      </c>
    </row>
    <row r="732" spans="1:23" ht="112" x14ac:dyDescent="0.2">
      <c r="A732" s="20" t="s">
        <v>5845</v>
      </c>
      <c r="B732" s="15" t="s">
        <v>2668</v>
      </c>
      <c r="C732" s="5" t="s">
        <v>2825</v>
      </c>
      <c r="D732" s="5" t="s">
        <v>1504</v>
      </c>
      <c r="E732" s="281" t="s">
        <v>5796</v>
      </c>
      <c r="F732" s="283" t="s">
        <v>5821</v>
      </c>
      <c r="G732" s="283" t="s">
        <v>964</v>
      </c>
      <c r="H732" s="283" t="s">
        <v>6274</v>
      </c>
      <c r="I732" s="283" t="s">
        <v>6126</v>
      </c>
      <c r="J732" s="85" t="s">
        <v>1128</v>
      </c>
      <c r="K732" s="86" t="s">
        <v>1128</v>
      </c>
      <c r="L732" s="86" t="str">
        <f t="shared" si="18"/>
        <v>x.x</v>
      </c>
      <c r="M732" s="186"/>
      <c r="N732" s="91"/>
      <c r="O732" s="186" t="s">
        <v>103</v>
      </c>
      <c r="P732" s="91"/>
      <c r="Q732" s="186" t="s">
        <v>153</v>
      </c>
      <c r="R732" s="91"/>
      <c r="S732" s="186"/>
      <c r="T732" s="91"/>
      <c r="U732" s="186"/>
      <c r="V732" s="91"/>
      <c r="W732" s="17" t="s">
        <v>115</v>
      </c>
    </row>
    <row r="733" spans="1:23" ht="128" x14ac:dyDescent="0.2">
      <c r="A733" s="20" t="s">
        <v>5845</v>
      </c>
      <c r="B733" s="15" t="s">
        <v>2668</v>
      </c>
      <c r="C733" s="5" t="s">
        <v>2825</v>
      </c>
      <c r="D733" s="5" t="s">
        <v>1504</v>
      </c>
      <c r="E733" s="281" t="s">
        <v>5796</v>
      </c>
      <c r="F733" s="283" t="s">
        <v>5821</v>
      </c>
      <c r="G733" s="283" t="s">
        <v>6127</v>
      </c>
      <c r="H733" s="283" t="s">
        <v>6275</v>
      </c>
      <c r="I733" s="283" t="s">
        <v>6129</v>
      </c>
      <c r="J733" s="85" t="s">
        <v>1128</v>
      </c>
      <c r="K733" s="86" t="s">
        <v>1128</v>
      </c>
      <c r="L733" s="86" t="str">
        <f t="shared" si="18"/>
        <v>x.x</v>
      </c>
      <c r="M733" s="186"/>
      <c r="N733" s="91"/>
      <c r="O733" s="186" t="s">
        <v>66</v>
      </c>
      <c r="P733" s="91"/>
      <c r="Q733" s="186" t="s">
        <v>680</v>
      </c>
      <c r="R733" s="91"/>
      <c r="S733" s="186" t="s">
        <v>6130</v>
      </c>
      <c r="T733" s="91"/>
      <c r="U733" s="186" t="s">
        <v>6131</v>
      </c>
      <c r="V733" s="91"/>
      <c r="W733" s="17" t="s">
        <v>115</v>
      </c>
    </row>
    <row r="734" spans="1:23" ht="112" x14ac:dyDescent="0.2">
      <c r="A734" s="20" t="s">
        <v>5845</v>
      </c>
      <c r="B734" s="15" t="s">
        <v>2668</v>
      </c>
      <c r="C734" s="5" t="s">
        <v>2825</v>
      </c>
      <c r="D734" s="5" t="s">
        <v>1504</v>
      </c>
      <c r="E734" s="281" t="s">
        <v>5796</v>
      </c>
      <c r="F734" s="283" t="s">
        <v>5821</v>
      </c>
      <c r="G734" s="283" t="s">
        <v>6132</v>
      </c>
      <c r="H734" s="283" t="s">
        <v>6276</v>
      </c>
      <c r="I734" s="283" t="s">
        <v>6134</v>
      </c>
      <c r="J734" s="85" t="s">
        <v>1128</v>
      </c>
      <c r="K734" s="86" t="s">
        <v>1128</v>
      </c>
      <c r="L734" s="86" t="str">
        <f t="shared" si="18"/>
        <v>x.x</v>
      </c>
      <c r="M734" s="186"/>
      <c r="N734" s="91"/>
      <c r="O734" s="186" t="s">
        <v>103</v>
      </c>
      <c r="P734" s="91"/>
      <c r="Q734" s="186" t="s">
        <v>166</v>
      </c>
      <c r="R734" s="91"/>
      <c r="S734" s="186"/>
      <c r="T734" s="91"/>
      <c r="U734" s="186"/>
      <c r="V734" s="91"/>
      <c r="W734" s="17" t="s">
        <v>115</v>
      </c>
    </row>
    <row r="735" spans="1:23" ht="128" x14ac:dyDescent="0.2">
      <c r="A735" s="20" t="s">
        <v>5845</v>
      </c>
      <c r="B735" s="15" t="s">
        <v>2668</v>
      </c>
      <c r="C735" s="5" t="s">
        <v>2825</v>
      </c>
      <c r="D735" s="5" t="s">
        <v>1504</v>
      </c>
      <c r="E735" s="281" t="s">
        <v>5796</v>
      </c>
      <c r="F735" s="283" t="s">
        <v>5821</v>
      </c>
      <c r="G735" s="283" t="s">
        <v>667</v>
      </c>
      <c r="H735" s="283" t="s">
        <v>6277</v>
      </c>
      <c r="I735" s="283" t="s">
        <v>5771</v>
      </c>
      <c r="J735" s="85" t="s">
        <v>1011</v>
      </c>
      <c r="K735" s="86" t="s">
        <v>667</v>
      </c>
      <c r="L735" s="86" t="str">
        <f t="shared" si="18"/>
        <v>MESSAGE - GOODS ITEM - PREVIOUS ADMINISTRATIVE REFERENCES.Complement of information</v>
      </c>
      <c r="M735" s="186"/>
      <c r="N735" s="91"/>
      <c r="O735" s="186" t="s">
        <v>103</v>
      </c>
      <c r="P735" s="91" t="s">
        <v>103</v>
      </c>
      <c r="Q735" s="186" t="s">
        <v>68</v>
      </c>
      <c r="R735" s="91" t="s">
        <v>1030</v>
      </c>
      <c r="S735" s="186"/>
      <c r="T735" s="91"/>
      <c r="U735" s="186" t="s">
        <v>1031</v>
      </c>
      <c r="V735" s="91"/>
      <c r="W735" s="17" t="s">
        <v>46</v>
      </c>
    </row>
    <row r="736" spans="1:23" ht="96" x14ac:dyDescent="0.2">
      <c r="A736" s="20" t="s">
        <v>5845</v>
      </c>
      <c r="B736" s="15" t="s">
        <v>2668</v>
      </c>
      <c r="C736" s="5" t="s">
        <v>2825</v>
      </c>
      <c r="D736" s="5" t="s">
        <v>1504</v>
      </c>
      <c r="E736" s="281" t="s">
        <v>5796</v>
      </c>
      <c r="F736" s="226" t="s">
        <v>5823</v>
      </c>
      <c r="G736" s="283"/>
      <c r="H736" s="226" t="s">
        <v>6278</v>
      </c>
      <c r="I736" s="226" t="s">
        <v>5773</v>
      </c>
      <c r="J736" s="85" t="s">
        <v>64</v>
      </c>
      <c r="K736" s="86"/>
      <c r="L736" s="86" t="str">
        <f t="shared" si="18"/>
        <v>MESSAGE - GOODS ITEM - PRODUCED DOCUMENTS/CERTIFICATES</v>
      </c>
      <c r="M736" s="186" t="s">
        <v>444</v>
      </c>
      <c r="N736" s="91" t="s">
        <v>444</v>
      </c>
      <c r="O736" s="186" t="s">
        <v>103</v>
      </c>
      <c r="P736" s="91" t="s">
        <v>66</v>
      </c>
      <c r="Q736" s="186"/>
      <c r="R736" s="91"/>
      <c r="S736" s="186"/>
      <c r="T736" s="91"/>
      <c r="U736" s="186" t="s">
        <v>6137</v>
      </c>
      <c r="V736" s="91" t="s">
        <v>996</v>
      </c>
      <c r="W736" s="17" t="s">
        <v>115</v>
      </c>
    </row>
    <row r="737" spans="1:23" ht="112" x14ac:dyDescent="0.2">
      <c r="A737" s="20" t="s">
        <v>5845</v>
      </c>
      <c r="B737" s="15" t="s">
        <v>2668</v>
      </c>
      <c r="C737" s="5" t="s">
        <v>2825</v>
      </c>
      <c r="D737" s="5" t="s">
        <v>1504</v>
      </c>
      <c r="E737" s="281" t="s">
        <v>5796</v>
      </c>
      <c r="F737" s="283" t="s">
        <v>5823</v>
      </c>
      <c r="G737" s="283" t="s">
        <v>206</v>
      </c>
      <c r="H737" s="283" t="s">
        <v>6279</v>
      </c>
      <c r="I737" s="283" t="s">
        <v>5774</v>
      </c>
      <c r="J737" s="85" t="s">
        <v>1128</v>
      </c>
      <c r="K737" s="86" t="s">
        <v>1128</v>
      </c>
      <c r="L737" s="86" t="str">
        <f t="shared" si="18"/>
        <v>x.x</v>
      </c>
      <c r="M737" s="186"/>
      <c r="N737" s="91"/>
      <c r="O737" s="186" t="s">
        <v>33</v>
      </c>
      <c r="P737" s="91"/>
      <c r="Q737" s="186" t="s">
        <v>146</v>
      </c>
      <c r="R737" s="91"/>
      <c r="S737" s="186"/>
      <c r="T737" s="91"/>
      <c r="U737" s="186" t="s">
        <v>209</v>
      </c>
      <c r="V737" s="91"/>
      <c r="W737" s="17" t="s">
        <v>115</v>
      </c>
    </row>
    <row r="738" spans="1:23" ht="96" x14ac:dyDescent="0.2">
      <c r="A738" s="20" t="s">
        <v>5845</v>
      </c>
      <c r="B738" s="15" t="s">
        <v>2668</v>
      </c>
      <c r="C738" s="5" t="s">
        <v>2825</v>
      </c>
      <c r="D738" s="5" t="s">
        <v>1504</v>
      </c>
      <c r="E738" s="281" t="s">
        <v>5796</v>
      </c>
      <c r="F738" s="283" t="s">
        <v>5823</v>
      </c>
      <c r="G738" s="283" t="s">
        <v>386</v>
      </c>
      <c r="H738" s="283" t="s">
        <v>6280</v>
      </c>
      <c r="I738" s="283" t="s">
        <v>5775</v>
      </c>
      <c r="J738" s="85" t="s">
        <v>64</v>
      </c>
      <c r="K738" s="86" t="s">
        <v>1000</v>
      </c>
      <c r="L738" s="86" t="str">
        <f t="shared" si="18"/>
        <v>MESSAGE - GOODS ITEM - PRODUCED DOCUMENTS/CERTIFICATES.Document type</v>
      </c>
      <c r="M738" s="186"/>
      <c r="N738" s="91"/>
      <c r="O738" s="186" t="s">
        <v>33</v>
      </c>
      <c r="P738" s="91" t="s">
        <v>33</v>
      </c>
      <c r="Q738" s="186" t="s">
        <v>660</v>
      </c>
      <c r="R738" s="91" t="s">
        <v>680</v>
      </c>
      <c r="S738" s="186" t="s">
        <v>5776</v>
      </c>
      <c r="T738" s="91" t="s">
        <v>661</v>
      </c>
      <c r="U738" s="186" t="s">
        <v>5825</v>
      </c>
      <c r="V738" s="91" t="s">
        <v>1001</v>
      </c>
      <c r="W738" s="17" t="s">
        <v>36</v>
      </c>
    </row>
    <row r="739" spans="1:23" ht="112" x14ac:dyDescent="0.2">
      <c r="A739" s="20" t="s">
        <v>5845</v>
      </c>
      <c r="B739" s="15" t="s">
        <v>2668</v>
      </c>
      <c r="C739" s="5" t="s">
        <v>2825</v>
      </c>
      <c r="D739" s="5" t="s">
        <v>1504</v>
      </c>
      <c r="E739" s="281" t="s">
        <v>5796</v>
      </c>
      <c r="F739" s="283" t="s">
        <v>5823</v>
      </c>
      <c r="G739" s="283" t="s">
        <v>180</v>
      </c>
      <c r="H739" s="283" t="s">
        <v>6281</v>
      </c>
      <c r="I739" s="283" t="s">
        <v>5778</v>
      </c>
      <c r="J739" s="85" t="s">
        <v>64</v>
      </c>
      <c r="K739" s="86" t="s">
        <v>65</v>
      </c>
      <c r="L739" s="86" t="str">
        <f t="shared" si="18"/>
        <v>MESSAGE - GOODS ITEM - PRODUCED DOCUMENTS/CERTIFICATES.Document reference</v>
      </c>
      <c r="M739" s="186"/>
      <c r="N739" s="91"/>
      <c r="O739" s="186" t="s">
        <v>33</v>
      </c>
      <c r="P739" s="91" t="s">
        <v>66</v>
      </c>
      <c r="Q739" s="186" t="s">
        <v>258</v>
      </c>
      <c r="R739" s="91" t="s">
        <v>68</v>
      </c>
      <c r="S739" s="186"/>
      <c r="T739" s="91"/>
      <c r="U739" s="186" t="s">
        <v>6141</v>
      </c>
      <c r="V739" s="91" t="s">
        <v>70</v>
      </c>
      <c r="W739" s="17" t="s">
        <v>46</v>
      </c>
    </row>
    <row r="740" spans="1:23" ht="128" x14ac:dyDescent="0.2">
      <c r="A740" s="20" t="s">
        <v>5845</v>
      </c>
      <c r="B740" s="15" t="s">
        <v>2668</v>
      </c>
      <c r="C740" s="5" t="s">
        <v>2825</v>
      </c>
      <c r="D740" s="5" t="s">
        <v>1504</v>
      </c>
      <c r="E740" s="281" t="s">
        <v>5796</v>
      </c>
      <c r="F740" s="283" t="s">
        <v>5823</v>
      </c>
      <c r="G740" s="283" t="s">
        <v>5779</v>
      </c>
      <c r="H740" s="283" t="s">
        <v>6282</v>
      </c>
      <c r="I740" s="283" t="s">
        <v>5780</v>
      </c>
      <c r="J740" s="85" t="s">
        <v>1128</v>
      </c>
      <c r="K740" s="86" t="s">
        <v>1128</v>
      </c>
      <c r="L740" s="86" t="str">
        <f t="shared" si="18"/>
        <v>x.x</v>
      </c>
      <c r="M740" s="186"/>
      <c r="N740" s="92"/>
      <c r="O740" s="186" t="s">
        <v>103</v>
      </c>
      <c r="P740" s="92"/>
      <c r="Q740" s="186" t="s">
        <v>146</v>
      </c>
      <c r="R740" s="92"/>
      <c r="S740" s="186"/>
      <c r="T740" s="92"/>
      <c r="U740" s="186"/>
      <c r="V740" s="91"/>
      <c r="W740" s="17" t="s">
        <v>115</v>
      </c>
    </row>
    <row r="741" spans="1:23" ht="128" x14ac:dyDescent="0.2">
      <c r="A741" s="20" t="s">
        <v>5845</v>
      </c>
      <c r="B741" s="15" t="s">
        <v>2668</v>
      </c>
      <c r="C741" s="5" t="s">
        <v>2825</v>
      </c>
      <c r="D741" s="5" t="s">
        <v>1504</v>
      </c>
      <c r="E741" s="281" t="s">
        <v>5796</v>
      </c>
      <c r="F741" s="283" t="s">
        <v>5823</v>
      </c>
      <c r="G741" s="283" t="s">
        <v>667</v>
      </c>
      <c r="H741" s="283" t="s">
        <v>6283</v>
      </c>
      <c r="I741" s="283" t="s">
        <v>5781</v>
      </c>
      <c r="J741" s="87" t="s">
        <v>64</v>
      </c>
      <c r="K741" s="83" t="s">
        <v>667</v>
      </c>
      <c r="L741" s="86" t="str">
        <f t="shared" si="18"/>
        <v>MESSAGE - GOODS ITEM - PRODUCED DOCUMENTS/CERTIFICATES.Complement of information</v>
      </c>
      <c r="M741" s="186"/>
      <c r="N741" s="92"/>
      <c r="O741" s="186" t="s">
        <v>103</v>
      </c>
      <c r="P741" s="92" t="s">
        <v>103</v>
      </c>
      <c r="Q741" s="186" t="s">
        <v>68</v>
      </c>
      <c r="R741" s="92" t="s">
        <v>1030</v>
      </c>
      <c r="S741" s="186"/>
      <c r="T741" s="92"/>
      <c r="U741" s="186" t="s">
        <v>1031</v>
      </c>
      <c r="V741" s="91"/>
      <c r="W741" s="17" t="s">
        <v>46</v>
      </c>
    </row>
    <row r="742" spans="1:23" ht="96" x14ac:dyDescent="0.2">
      <c r="A742" s="20" t="s">
        <v>5845</v>
      </c>
      <c r="B742" s="15" t="s">
        <v>2668</v>
      </c>
      <c r="C742" s="5" t="s">
        <v>2825</v>
      </c>
      <c r="D742" s="5" t="s">
        <v>1504</v>
      </c>
      <c r="E742" s="21" t="s">
        <v>5796</v>
      </c>
      <c r="F742" s="226" t="s">
        <v>5827</v>
      </c>
      <c r="G742" s="185"/>
      <c r="H742" s="226" t="s">
        <v>6284</v>
      </c>
      <c r="I742" s="226" t="s">
        <v>692</v>
      </c>
      <c r="J742" s="85" t="s">
        <v>64</v>
      </c>
      <c r="K742" s="86"/>
      <c r="L742" s="86" t="str">
        <f t="shared" si="18"/>
        <v>MESSAGE - GOODS ITEM - PRODUCED DOCUMENTS/CERTIFICATES</v>
      </c>
      <c r="M742" s="186" t="s">
        <v>444</v>
      </c>
      <c r="N742" s="91" t="s">
        <v>444</v>
      </c>
      <c r="O742" s="186" t="s">
        <v>103</v>
      </c>
      <c r="P742" s="91" t="s">
        <v>66</v>
      </c>
      <c r="Q742" s="186"/>
      <c r="R742" s="91"/>
      <c r="S742" s="186"/>
      <c r="T742" s="91"/>
      <c r="U742" s="186" t="s">
        <v>5828</v>
      </c>
      <c r="V742" s="91" t="s">
        <v>996</v>
      </c>
      <c r="W742" s="17" t="s">
        <v>115</v>
      </c>
    </row>
    <row r="743" spans="1:23" ht="112" x14ac:dyDescent="0.2">
      <c r="A743" s="20" t="s">
        <v>5845</v>
      </c>
      <c r="B743" s="15" t="s">
        <v>2668</v>
      </c>
      <c r="C743" s="5" t="s">
        <v>2825</v>
      </c>
      <c r="D743" s="5" t="s">
        <v>1504</v>
      </c>
      <c r="E743" s="21" t="s">
        <v>5796</v>
      </c>
      <c r="F743" s="185" t="s">
        <v>5827</v>
      </c>
      <c r="G743" s="185" t="s">
        <v>206</v>
      </c>
      <c r="H743" s="185" t="s">
        <v>6285</v>
      </c>
      <c r="I743" s="185" t="s">
        <v>696</v>
      </c>
      <c r="J743" s="85" t="s">
        <v>1128</v>
      </c>
      <c r="K743" s="86" t="s">
        <v>1128</v>
      </c>
      <c r="L743" s="86" t="str">
        <f t="shared" si="18"/>
        <v>x.x</v>
      </c>
      <c r="M743" s="186"/>
      <c r="N743" s="91"/>
      <c r="O743" s="186" t="s">
        <v>33</v>
      </c>
      <c r="P743" s="91"/>
      <c r="Q743" s="186" t="s">
        <v>146</v>
      </c>
      <c r="R743" s="91"/>
      <c r="S743" s="186"/>
      <c r="T743" s="91"/>
      <c r="U743" s="186" t="s">
        <v>209</v>
      </c>
      <c r="V743" s="91"/>
      <c r="W743" s="17" t="s">
        <v>115</v>
      </c>
    </row>
    <row r="744" spans="1:23" ht="96" x14ac:dyDescent="0.2">
      <c r="A744" s="20" t="s">
        <v>5845</v>
      </c>
      <c r="B744" s="15" t="s">
        <v>2668</v>
      </c>
      <c r="C744" s="5" t="s">
        <v>2825</v>
      </c>
      <c r="D744" s="5" t="s">
        <v>1504</v>
      </c>
      <c r="E744" s="21" t="s">
        <v>5796</v>
      </c>
      <c r="F744" s="185" t="s">
        <v>5827</v>
      </c>
      <c r="G744" s="185" t="s">
        <v>386</v>
      </c>
      <c r="H744" s="185" t="s">
        <v>6286</v>
      </c>
      <c r="I744" s="185" t="s">
        <v>698</v>
      </c>
      <c r="J744" s="85" t="s">
        <v>64</v>
      </c>
      <c r="K744" s="86" t="s">
        <v>1000</v>
      </c>
      <c r="L744" s="86" t="str">
        <f t="shared" si="18"/>
        <v>MESSAGE - GOODS ITEM - PRODUCED DOCUMENTS/CERTIFICATES.Document type</v>
      </c>
      <c r="M744" s="186"/>
      <c r="N744" s="91"/>
      <c r="O744" s="186" t="s">
        <v>33</v>
      </c>
      <c r="P744" s="91" t="s">
        <v>33</v>
      </c>
      <c r="Q744" s="186" t="s">
        <v>660</v>
      </c>
      <c r="R744" s="91" t="s">
        <v>680</v>
      </c>
      <c r="S744" s="186" t="s">
        <v>699</v>
      </c>
      <c r="T744" s="91" t="s">
        <v>661</v>
      </c>
      <c r="U744" s="186" t="s">
        <v>5777</v>
      </c>
      <c r="V744" s="91" t="s">
        <v>5829</v>
      </c>
      <c r="W744" s="17" t="s">
        <v>115</v>
      </c>
    </row>
    <row r="745" spans="1:23" ht="112" x14ac:dyDescent="0.2">
      <c r="A745" s="20" t="s">
        <v>5845</v>
      </c>
      <c r="B745" s="15" t="s">
        <v>2668</v>
      </c>
      <c r="C745" s="5" t="s">
        <v>2825</v>
      </c>
      <c r="D745" s="5" t="s">
        <v>1504</v>
      </c>
      <c r="E745" s="21" t="s">
        <v>5796</v>
      </c>
      <c r="F745" s="185" t="s">
        <v>5827</v>
      </c>
      <c r="G745" s="185" t="s">
        <v>180</v>
      </c>
      <c r="H745" s="185" t="s">
        <v>6287</v>
      </c>
      <c r="I745" s="185" t="s">
        <v>702</v>
      </c>
      <c r="J745" s="85" t="s">
        <v>64</v>
      </c>
      <c r="K745" s="86" t="s">
        <v>65</v>
      </c>
      <c r="L745" s="86" t="str">
        <f t="shared" si="18"/>
        <v>MESSAGE - GOODS ITEM - PRODUCED DOCUMENTS/CERTIFICATES.Document reference</v>
      </c>
      <c r="M745" s="186"/>
      <c r="N745" s="91"/>
      <c r="O745" s="186" t="s">
        <v>33</v>
      </c>
      <c r="P745" s="91" t="s">
        <v>66</v>
      </c>
      <c r="Q745" s="186" t="s">
        <v>258</v>
      </c>
      <c r="R745" s="91" t="s">
        <v>68</v>
      </c>
      <c r="S745" s="186"/>
      <c r="T745" s="91"/>
      <c r="U745" s="186" t="s">
        <v>5770</v>
      </c>
      <c r="V745" s="91" t="s">
        <v>5830</v>
      </c>
      <c r="W745" s="17" t="s">
        <v>115</v>
      </c>
    </row>
    <row r="746" spans="1:23" ht="96" x14ac:dyDescent="0.2">
      <c r="A746" s="20" t="s">
        <v>5845</v>
      </c>
      <c r="B746" s="15" t="s">
        <v>2668</v>
      </c>
      <c r="C746" s="5" t="s">
        <v>2825</v>
      </c>
      <c r="D746" s="5" t="s">
        <v>1504</v>
      </c>
      <c r="E746" s="281" t="s">
        <v>5796</v>
      </c>
      <c r="F746" s="226" t="s">
        <v>5831</v>
      </c>
      <c r="G746" s="283"/>
      <c r="H746" s="226" t="s">
        <v>6288</v>
      </c>
      <c r="I746" s="226" t="s">
        <v>5784</v>
      </c>
      <c r="J746" s="85" t="s">
        <v>64</v>
      </c>
      <c r="K746" s="86"/>
      <c r="L746" s="86" t="str">
        <f t="shared" si="18"/>
        <v>MESSAGE - GOODS ITEM - PRODUCED DOCUMENTS/CERTIFICATES</v>
      </c>
      <c r="M746" s="186" t="s">
        <v>444</v>
      </c>
      <c r="N746" s="91" t="s">
        <v>444</v>
      </c>
      <c r="O746" s="186" t="s">
        <v>103</v>
      </c>
      <c r="P746" s="91" t="s">
        <v>103</v>
      </c>
      <c r="Q746" s="186"/>
      <c r="R746" s="91"/>
      <c r="S746" s="186"/>
      <c r="T746" s="91"/>
      <c r="U746" s="186" t="s">
        <v>6149</v>
      </c>
      <c r="V746" s="91"/>
      <c r="W746" s="17" t="s">
        <v>115</v>
      </c>
    </row>
    <row r="747" spans="1:23" ht="112" x14ac:dyDescent="0.2">
      <c r="A747" s="20" t="s">
        <v>5845</v>
      </c>
      <c r="B747" s="15" t="s">
        <v>2668</v>
      </c>
      <c r="C747" s="5" t="s">
        <v>2825</v>
      </c>
      <c r="D747" s="5" t="s">
        <v>1504</v>
      </c>
      <c r="E747" s="281" t="s">
        <v>5796</v>
      </c>
      <c r="F747" s="283" t="s">
        <v>5831</v>
      </c>
      <c r="G747" s="283" t="s">
        <v>206</v>
      </c>
      <c r="H747" s="283" t="s">
        <v>6289</v>
      </c>
      <c r="I747" s="283" t="s">
        <v>5785</v>
      </c>
      <c r="J747" s="85" t="s">
        <v>1128</v>
      </c>
      <c r="K747" s="85" t="s">
        <v>1128</v>
      </c>
      <c r="L747" s="86" t="str">
        <f t="shared" si="18"/>
        <v>x.x</v>
      </c>
      <c r="M747" s="186"/>
      <c r="N747" s="91"/>
      <c r="O747" s="186" t="s">
        <v>33</v>
      </c>
      <c r="P747" s="91"/>
      <c r="Q747" s="186" t="s">
        <v>146</v>
      </c>
      <c r="R747" s="91"/>
      <c r="S747" s="186"/>
      <c r="T747" s="91"/>
      <c r="U747" s="186" t="s">
        <v>209</v>
      </c>
      <c r="V747" s="91"/>
      <c r="W747" s="17" t="s">
        <v>115</v>
      </c>
    </row>
    <row r="748" spans="1:23" ht="96" x14ac:dyDescent="0.2">
      <c r="A748" s="20" t="s">
        <v>5845</v>
      </c>
      <c r="B748" s="15" t="s">
        <v>2668</v>
      </c>
      <c r="C748" s="5" t="s">
        <v>2825</v>
      </c>
      <c r="D748" s="5" t="s">
        <v>1504</v>
      </c>
      <c r="E748" s="281" t="s">
        <v>5796</v>
      </c>
      <c r="F748" s="283" t="s">
        <v>5831</v>
      </c>
      <c r="G748" s="283" t="s">
        <v>386</v>
      </c>
      <c r="H748" s="283" t="s">
        <v>6290</v>
      </c>
      <c r="I748" s="283" t="s">
        <v>5786</v>
      </c>
      <c r="J748" s="85" t="s">
        <v>64</v>
      </c>
      <c r="K748" s="86" t="s">
        <v>1000</v>
      </c>
      <c r="L748" s="86" t="str">
        <f t="shared" si="18"/>
        <v>MESSAGE - GOODS ITEM - PRODUCED DOCUMENTS/CERTIFICATES.Document type</v>
      </c>
      <c r="M748" s="186"/>
      <c r="N748" s="91"/>
      <c r="O748" s="186" t="s">
        <v>33</v>
      </c>
      <c r="P748" s="91" t="s">
        <v>33</v>
      </c>
      <c r="Q748" s="186" t="s">
        <v>660</v>
      </c>
      <c r="R748" s="91" t="s">
        <v>680</v>
      </c>
      <c r="S748" s="186" t="s">
        <v>5787</v>
      </c>
      <c r="T748" s="91" t="s">
        <v>661</v>
      </c>
      <c r="U748" s="186" t="s">
        <v>5777</v>
      </c>
      <c r="V748" s="91" t="s">
        <v>5826</v>
      </c>
      <c r="W748" s="17" t="s">
        <v>139</v>
      </c>
    </row>
    <row r="749" spans="1:23" ht="112" x14ac:dyDescent="0.2">
      <c r="A749" s="20" t="s">
        <v>5845</v>
      </c>
      <c r="B749" s="15" t="s">
        <v>2668</v>
      </c>
      <c r="C749" s="5" t="s">
        <v>2825</v>
      </c>
      <c r="D749" s="5" t="s">
        <v>1504</v>
      </c>
      <c r="E749" s="281" t="s">
        <v>5796</v>
      </c>
      <c r="F749" s="283" t="s">
        <v>5831</v>
      </c>
      <c r="G749" s="283" t="s">
        <v>180</v>
      </c>
      <c r="H749" s="283" t="s">
        <v>6291</v>
      </c>
      <c r="I749" s="283" t="s">
        <v>5788</v>
      </c>
      <c r="J749" s="85" t="s">
        <v>64</v>
      </c>
      <c r="K749" s="86" t="s">
        <v>65</v>
      </c>
      <c r="L749" s="86" t="str">
        <f t="shared" si="18"/>
        <v>MESSAGE - GOODS ITEM - PRODUCED DOCUMENTS/CERTIFICATES.Document reference</v>
      </c>
      <c r="M749" s="186"/>
      <c r="N749" s="91"/>
      <c r="O749" s="186" t="s">
        <v>66</v>
      </c>
      <c r="P749" s="91" t="s">
        <v>66</v>
      </c>
      <c r="Q749" s="186" t="s">
        <v>258</v>
      </c>
      <c r="R749" s="91" t="s">
        <v>68</v>
      </c>
      <c r="S749" s="186"/>
      <c r="T749" s="91"/>
      <c r="U749" s="186" t="s">
        <v>6153</v>
      </c>
      <c r="V749" s="91" t="s">
        <v>70</v>
      </c>
      <c r="W749" s="61" t="s">
        <v>46</v>
      </c>
    </row>
    <row r="750" spans="1:23" ht="96" x14ac:dyDescent="0.2">
      <c r="A750" s="20" t="s">
        <v>5845</v>
      </c>
      <c r="B750" s="15" t="s">
        <v>2668</v>
      </c>
      <c r="C750" s="5" t="s">
        <v>2825</v>
      </c>
      <c r="D750" s="5" t="s">
        <v>1504</v>
      </c>
      <c r="E750" s="281" t="s">
        <v>5796</v>
      </c>
      <c r="F750" s="226" t="s">
        <v>980</v>
      </c>
      <c r="G750" s="283"/>
      <c r="H750" s="226" t="s">
        <v>3062</v>
      </c>
      <c r="I750" s="226" t="s">
        <v>638</v>
      </c>
      <c r="J750" s="87" t="s">
        <v>982</v>
      </c>
      <c r="K750" s="83"/>
      <c r="L750" s="86" t="str">
        <f>IF(ISTEXT(K750),CONCATENATE(J750,".", K750),J750)</f>
        <v>MESSAGE - GOODS ITEM - SPECIAL MENTIONS</v>
      </c>
      <c r="M750" s="186" t="s">
        <v>444</v>
      </c>
      <c r="N750" s="91" t="s">
        <v>444</v>
      </c>
      <c r="O750" s="186" t="s">
        <v>103</v>
      </c>
      <c r="P750" s="91" t="s">
        <v>103</v>
      </c>
      <c r="Q750" s="186"/>
      <c r="R750" s="91"/>
      <c r="S750" s="186"/>
      <c r="T750" s="91"/>
      <c r="U750" s="186" t="s">
        <v>983</v>
      </c>
      <c r="V750" s="91" t="s">
        <v>6292</v>
      </c>
      <c r="W750" s="17" t="s">
        <v>36</v>
      </c>
    </row>
    <row r="751" spans="1:23" ht="112" x14ac:dyDescent="0.2">
      <c r="A751" s="20" t="s">
        <v>5845</v>
      </c>
      <c r="B751" s="15" t="s">
        <v>2668</v>
      </c>
      <c r="C751" s="5" t="s">
        <v>2825</v>
      </c>
      <c r="D751" s="5" t="s">
        <v>1504</v>
      </c>
      <c r="E751" s="281" t="s">
        <v>5796</v>
      </c>
      <c r="F751" s="283" t="s">
        <v>980</v>
      </c>
      <c r="G751" s="283" t="s">
        <v>206</v>
      </c>
      <c r="H751" s="283" t="s">
        <v>3065</v>
      </c>
      <c r="I751" s="283" t="s">
        <v>642</v>
      </c>
      <c r="J751" s="85" t="s">
        <v>1128</v>
      </c>
      <c r="K751" s="86" t="s">
        <v>1128</v>
      </c>
      <c r="L751" s="86" t="str">
        <f t="shared" ref="L751:L755" si="20">IF(ISTEXT(K751),CONCATENATE(J751,".", K751),J751)</f>
        <v>x.x</v>
      </c>
      <c r="M751" s="186"/>
      <c r="N751" s="91"/>
      <c r="O751" s="186" t="s">
        <v>33</v>
      </c>
      <c r="P751" s="91"/>
      <c r="Q751" s="186" t="s">
        <v>146</v>
      </c>
      <c r="R751" s="91"/>
      <c r="S751" s="186"/>
      <c r="T751" s="91"/>
      <c r="U751" s="186" t="s">
        <v>209</v>
      </c>
      <c r="V751" s="91"/>
      <c r="W751" s="17" t="s">
        <v>115</v>
      </c>
    </row>
    <row r="752" spans="1:23" ht="112" x14ac:dyDescent="0.2">
      <c r="A752" s="20" t="s">
        <v>5845</v>
      </c>
      <c r="B752" s="15" t="s">
        <v>2668</v>
      </c>
      <c r="C752" s="5" t="s">
        <v>2825</v>
      </c>
      <c r="D752" s="5" t="s">
        <v>1504</v>
      </c>
      <c r="E752" s="281" t="s">
        <v>5796</v>
      </c>
      <c r="F752" s="283" t="s">
        <v>980</v>
      </c>
      <c r="G752" s="283" t="s">
        <v>287</v>
      </c>
      <c r="H752" s="283" t="s">
        <v>3066</v>
      </c>
      <c r="I752" s="283" t="s">
        <v>644</v>
      </c>
      <c r="J752" s="85" t="s">
        <v>982</v>
      </c>
      <c r="K752" s="86" t="s">
        <v>988</v>
      </c>
      <c r="L752" s="86" t="str">
        <f t="shared" si="20"/>
        <v>MESSAGE - GOODS ITEM - SPECIAL MENTIONS.Additional information coded</v>
      </c>
      <c r="M752" s="186"/>
      <c r="N752" s="91"/>
      <c r="O752" s="186" t="s">
        <v>33</v>
      </c>
      <c r="P752" s="91" t="s">
        <v>103</v>
      </c>
      <c r="Q752" s="186" t="s">
        <v>645</v>
      </c>
      <c r="R752" s="91" t="s">
        <v>53</v>
      </c>
      <c r="S752" s="186" t="s">
        <v>5789</v>
      </c>
      <c r="T752" s="91" t="s">
        <v>646</v>
      </c>
      <c r="U752" s="186" t="s">
        <v>5832</v>
      </c>
      <c r="V752" s="91" t="s">
        <v>2620</v>
      </c>
      <c r="W752" s="225" t="s">
        <v>139</v>
      </c>
    </row>
    <row r="753" spans="1:23" ht="112" x14ac:dyDescent="0.2">
      <c r="A753" s="20" t="s">
        <v>5845</v>
      </c>
      <c r="B753" s="15" t="s">
        <v>2668</v>
      </c>
      <c r="C753" s="5" t="s">
        <v>2825</v>
      </c>
      <c r="D753" s="5" t="s">
        <v>1504</v>
      </c>
      <c r="E753" s="281" t="s">
        <v>5796</v>
      </c>
      <c r="F753" s="283" t="s">
        <v>980</v>
      </c>
      <c r="G753" s="283" t="s">
        <v>302</v>
      </c>
      <c r="H753" s="283" t="s">
        <v>3069</v>
      </c>
      <c r="I753" s="283" t="s">
        <v>649</v>
      </c>
      <c r="J753" s="85" t="s">
        <v>1128</v>
      </c>
      <c r="K753" s="86" t="s">
        <v>1128</v>
      </c>
      <c r="L753" s="86" t="str">
        <f t="shared" si="20"/>
        <v>x.x</v>
      </c>
      <c r="M753" s="186"/>
      <c r="N753" s="91"/>
      <c r="O753" s="186" t="s">
        <v>103</v>
      </c>
      <c r="P753" s="91"/>
      <c r="Q753" s="186" t="s">
        <v>305</v>
      </c>
      <c r="R753" s="91"/>
      <c r="S753" s="186"/>
      <c r="T753" s="91"/>
      <c r="U753" s="186"/>
      <c r="V753" s="91"/>
      <c r="W753" s="17" t="s">
        <v>115</v>
      </c>
    </row>
    <row r="754" spans="1:23" ht="96" x14ac:dyDescent="0.2">
      <c r="A754" s="20" t="s">
        <v>5845</v>
      </c>
      <c r="B754" s="15" t="s">
        <v>2668</v>
      </c>
      <c r="C754" s="5" t="s">
        <v>28</v>
      </c>
      <c r="D754" s="5" t="s">
        <v>1504</v>
      </c>
      <c r="E754" s="281" t="s">
        <v>5796</v>
      </c>
      <c r="F754" s="226" t="s">
        <v>1033</v>
      </c>
      <c r="G754" s="283"/>
      <c r="H754" s="226" t="s">
        <v>3087</v>
      </c>
      <c r="I754" s="226" t="s">
        <v>805</v>
      </c>
      <c r="J754" s="85" t="s">
        <v>1128</v>
      </c>
      <c r="K754" s="86" t="s">
        <v>1128</v>
      </c>
      <c r="L754" s="86" t="str">
        <f t="shared" si="20"/>
        <v>x.x</v>
      </c>
      <c r="M754" s="186" t="s">
        <v>32</v>
      </c>
      <c r="N754" s="91"/>
      <c r="O754" s="186" t="s">
        <v>103</v>
      </c>
      <c r="P754" s="91"/>
      <c r="Q754" s="186"/>
      <c r="R754" s="91"/>
      <c r="S754" s="186"/>
      <c r="T754" s="91"/>
      <c r="U754" s="186" t="s">
        <v>6154</v>
      </c>
      <c r="V754" s="91"/>
      <c r="W754" s="17" t="s">
        <v>115</v>
      </c>
    </row>
    <row r="755" spans="1:23" ht="112" x14ac:dyDescent="0.2">
      <c r="A755" s="20" t="s">
        <v>5845</v>
      </c>
      <c r="B755" s="15" t="s">
        <v>2668</v>
      </c>
      <c r="C755" s="5" t="s">
        <v>28</v>
      </c>
      <c r="D755" s="5" t="s">
        <v>1504</v>
      </c>
      <c r="E755" s="281" t="s">
        <v>5796</v>
      </c>
      <c r="F755" s="283" t="s">
        <v>1033</v>
      </c>
      <c r="G755" s="283" t="s">
        <v>809</v>
      </c>
      <c r="H755" s="283" t="s">
        <v>3088</v>
      </c>
      <c r="I755" s="283" t="s">
        <v>811</v>
      </c>
      <c r="J755" s="85" t="s">
        <v>821</v>
      </c>
      <c r="K755" s="86" t="s">
        <v>812</v>
      </c>
      <c r="L755" s="86" t="str">
        <f t="shared" si="20"/>
        <v>MESSAGE - GOODS ITEM.Transport charges/ Method of Payment</v>
      </c>
      <c r="M755" s="186"/>
      <c r="N755" s="91"/>
      <c r="O755" s="186" t="s">
        <v>33</v>
      </c>
      <c r="P755" s="91" t="s">
        <v>66</v>
      </c>
      <c r="Q755" s="186" t="s">
        <v>134</v>
      </c>
      <c r="R755" s="91" t="s">
        <v>134</v>
      </c>
      <c r="S755" s="186" t="s">
        <v>813</v>
      </c>
      <c r="T755" s="91" t="s">
        <v>813</v>
      </c>
      <c r="U755" s="186"/>
      <c r="V755" s="91" t="s">
        <v>6155</v>
      </c>
      <c r="W755" s="17" t="s">
        <v>157</v>
      </c>
    </row>
    <row r="756" spans="1:23" ht="32" x14ac:dyDescent="0.2">
      <c r="A756" s="230" t="s">
        <v>5845</v>
      </c>
      <c r="B756" s="228" t="s">
        <v>3220</v>
      </c>
      <c r="C756" s="32" t="s">
        <v>1504</v>
      </c>
      <c r="D756" s="32" t="s">
        <v>1504</v>
      </c>
      <c r="E756" s="281" t="s">
        <v>5708</v>
      </c>
      <c r="F756" s="231" t="s">
        <v>29</v>
      </c>
      <c r="G756" s="234"/>
      <c r="H756" s="231" t="s">
        <v>3221</v>
      </c>
      <c r="I756" s="231" t="s">
        <v>29</v>
      </c>
      <c r="J756" s="87" t="s">
        <v>31</v>
      </c>
      <c r="K756" s="87"/>
      <c r="L756" s="85" t="str">
        <f t="shared" ref="L756:L788" si="21">IF(ISTEXT(K756),CONCATENATE(J756,".", K756),J756)</f>
        <v>MESSAGE - HEADER</v>
      </c>
      <c r="M756" s="186" t="s">
        <v>32</v>
      </c>
      <c r="N756" s="92" t="s">
        <v>32</v>
      </c>
      <c r="O756" s="186" t="s">
        <v>33</v>
      </c>
      <c r="P756" s="92" t="s">
        <v>33</v>
      </c>
      <c r="Q756" s="186"/>
      <c r="R756" s="92"/>
      <c r="S756" s="186"/>
      <c r="T756" s="92"/>
      <c r="U756" s="186"/>
      <c r="V756" s="92"/>
      <c r="W756" s="61"/>
    </row>
    <row r="757" spans="1:23" ht="64" x14ac:dyDescent="0.2">
      <c r="A757" s="230" t="s">
        <v>5845</v>
      </c>
      <c r="B757" s="228" t="s">
        <v>3220</v>
      </c>
      <c r="C757" s="32" t="s">
        <v>1504</v>
      </c>
      <c r="D757" s="32" t="s">
        <v>1504</v>
      </c>
      <c r="E757" s="281" t="s">
        <v>5708</v>
      </c>
      <c r="F757" s="234" t="s">
        <v>29</v>
      </c>
      <c r="G757" s="234" t="s">
        <v>40</v>
      </c>
      <c r="H757" s="234" t="s">
        <v>3222</v>
      </c>
      <c r="I757" s="234" t="s">
        <v>42</v>
      </c>
      <c r="J757" s="87" t="s">
        <v>31</v>
      </c>
      <c r="K757" s="87" t="s">
        <v>43</v>
      </c>
      <c r="L757" s="85" t="str">
        <f t="shared" si="21"/>
        <v>MESSAGE - HEADER.Document/reference number</v>
      </c>
      <c r="M757" s="186"/>
      <c r="N757" s="92"/>
      <c r="O757" s="186" t="s">
        <v>33</v>
      </c>
      <c r="P757" s="92" t="s">
        <v>33</v>
      </c>
      <c r="Q757" s="186" t="s">
        <v>44</v>
      </c>
      <c r="R757" s="92" t="s">
        <v>45</v>
      </c>
      <c r="S757" s="186"/>
      <c r="T757" s="92"/>
      <c r="U757" s="186" t="s">
        <v>81</v>
      </c>
      <c r="V757" s="92"/>
      <c r="W757" s="61"/>
    </row>
    <row r="758" spans="1:23" ht="48" x14ac:dyDescent="0.2">
      <c r="A758" s="230" t="s">
        <v>5845</v>
      </c>
      <c r="B758" s="228" t="s">
        <v>3220</v>
      </c>
      <c r="C758" s="32" t="s">
        <v>1504</v>
      </c>
      <c r="D758" s="32" t="s">
        <v>1504</v>
      </c>
      <c r="E758" s="281" t="s">
        <v>5708</v>
      </c>
      <c r="F758" s="234" t="s">
        <v>29</v>
      </c>
      <c r="G758" s="234" t="s">
        <v>85</v>
      </c>
      <c r="H758" s="234" t="s">
        <v>6293</v>
      </c>
      <c r="I758" s="234" t="s">
        <v>87</v>
      </c>
      <c r="J758" s="87" t="s">
        <v>31</v>
      </c>
      <c r="K758" s="87" t="s">
        <v>3227</v>
      </c>
      <c r="L758" s="85" t="str">
        <f t="shared" si="21"/>
        <v>MESSAGE - HEADER.Goods release date</v>
      </c>
      <c r="M758" s="186"/>
      <c r="N758" s="92"/>
      <c r="O758" s="186" t="s">
        <v>33</v>
      </c>
      <c r="P758" s="92" t="s">
        <v>33</v>
      </c>
      <c r="Q758" s="186" t="s">
        <v>79</v>
      </c>
      <c r="R758" s="92" t="s">
        <v>80</v>
      </c>
      <c r="S758" s="186"/>
      <c r="T758" s="92"/>
      <c r="U758" s="186" t="s">
        <v>81</v>
      </c>
      <c r="V758" s="92"/>
      <c r="W758" s="61"/>
    </row>
    <row r="759" spans="1:23" ht="48" x14ac:dyDescent="0.2">
      <c r="A759" s="230" t="s">
        <v>5845</v>
      </c>
      <c r="B759" s="228" t="s">
        <v>3220</v>
      </c>
      <c r="C759" s="32" t="s">
        <v>1504</v>
      </c>
      <c r="D759" s="32" t="s">
        <v>1504</v>
      </c>
      <c r="E759" s="281" t="s">
        <v>5708</v>
      </c>
      <c r="F759" s="234" t="s">
        <v>29</v>
      </c>
      <c r="G759" s="234" t="s">
        <v>6294</v>
      </c>
      <c r="H759" s="234" t="s">
        <v>6295</v>
      </c>
      <c r="I759" s="234" t="s">
        <v>6296</v>
      </c>
      <c r="J759" s="85" t="s">
        <v>1128</v>
      </c>
      <c r="K759" s="85" t="s">
        <v>1128</v>
      </c>
      <c r="L759" s="85" t="str">
        <f t="shared" si="21"/>
        <v>x.x</v>
      </c>
      <c r="M759" s="186"/>
      <c r="N759" s="92"/>
      <c r="O759" s="186" t="s">
        <v>33</v>
      </c>
      <c r="P759" s="92"/>
      <c r="Q759" s="186" t="s">
        <v>104</v>
      </c>
      <c r="R759" s="92"/>
      <c r="S759" s="186" t="s">
        <v>6297</v>
      </c>
      <c r="T759" s="92"/>
      <c r="U759" s="186"/>
      <c r="V759" s="92"/>
      <c r="W759" s="61"/>
    </row>
    <row r="760" spans="1:23" ht="80" x14ac:dyDescent="0.2">
      <c r="A760" s="230" t="s">
        <v>5845</v>
      </c>
      <c r="B760" s="228" t="s">
        <v>3220</v>
      </c>
      <c r="C760" s="32" t="s">
        <v>1504</v>
      </c>
      <c r="D760" s="32" t="s">
        <v>1504</v>
      </c>
      <c r="E760" s="281" t="s">
        <v>5708</v>
      </c>
      <c r="F760" s="231" t="s">
        <v>1045</v>
      </c>
      <c r="G760" s="234"/>
      <c r="H760" s="231" t="s">
        <v>3228</v>
      </c>
      <c r="I760" s="231" t="s">
        <v>1045</v>
      </c>
      <c r="J760" s="87" t="s">
        <v>1120</v>
      </c>
      <c r="K760" s="87"/>
      <c r="L760" s="85" t="str">
        <f t="shared" si="21"/>
        <v>MESSAGE - (PRESENTATION OFFICE) CUSTOMS OFFICE</v>
      </c>
      <c r="M760" s="186" t="s">
        <v>32</v>
      </c>
      <c r="N760" s="92" t="s">
        <v>32</v>
      </c>
      <c r="O760" s="186" t="s">
        <v>33</v>
      </c>
      <c r="P760" s="92" t="s">
        <v>33</v>
      </c>
      <c r="Q760" s="186"/>
      <c r="R760" s="92"/>
      <c r="S760" s="186"/>
      <c r="T760" s="92"/>
      <c r="U760" s="186"/>
      <c r="V760" s="92"/>
      <c r="W760" s="61"/>
    </row>
    <row r="761" spans="1:23" ht="96" x14ac:dyDescent="0.2">
      <c r="A761" s="230" t="s">
        <v>5845</v>
      </c>
      <c r="B761" s="228" t="s">
        <v>3220</v>
      </c>
      <c r="C761" s="32" t="s">
        <v>1504</v>
      </c>
      <c r="D761" s="32" t="s">
        <v>1504</v>
      </c>
      <c r="E761" s="281" t="s">
        <v>5708</v>
      </c>
      <c r="F761" s="234" t="s">
        <v>1045</v>
      </c>
      <c r="G761" s="234" t="s">
        <v>180</v>
      </c>
      <c r="H761" s="234" t="s">
        <v>3229</v>
      </c>
      <c r="I761" s="234" t="s">
        <v>1051</v>
      </c>
      <c r="J761" s="87" t="s">
        <v>1120</v>
      </c>
      <c r="K761" s="87" t="s">
        <v>180</v>
      </c>
      <c r="L761" s="85" t="str">
        <f t="shared" si="21"/>
        <v>MESSAGE - (PRESENTATION OFFICE) CUSTOMS OFFICE.Reference number</v>
      </c>
      <c r="M761" s="186"/>
      <c r="N761" s="92"/>
      <c r="O761" s="186" t="s">
        <v>33</v>
      </c>
      <c r="P761" s="92" t="s">
        <v>33</v>
      </c>
      <c r="Q761" s="186" t="s">
        <v>183</v>
      </c>
      <c r="R761" s="92" t="s">
        <v>183</v>
      </c>
      <c r="S761" s="186" t="s">
        <v>1627</v>
      </c>
      <c r="T761" s="92"/>
      <c r="U761" s="186"/>
      <c r="V761" s="92"/>
      <c r="W761" s="61"/>
    </row>
    <row r="762" spans="1:23" ht="48" x14ac:dyDescent="0.2">
      <c r="A762" s="230" t="s">
        <v>5845</v>
      </c>
      <c r="B762" s="228" t="s">
        <v>3220</v>
      </c>
      <c r="C762" s="32" t="s">
        <v>1504</v>
      </c>
      <c r="D762" s="32" t="s">
        <v>1504</v>
      </c>
      <c r="E762" s="281" t="s">
        <v>5708</v>
      </c>
      <c r="F762" s="231" t="s">
        <v>1629</v>
      </c>
      <c r="G762" s="234"/>
      <c r="H762" s="231" t="s">
        <v>3230</v>
      </c>
      <c r="I762" s="231" t="s">
        <v>1629</v>
      </c>
      <c r="J762" s="87" t="s">
        <v>1631</v>
      </c>
      <c r="K762" s="87"/>
      <c r="L762" s="85" t="str">
        <f t="shared" si="21"/>
        <v>MESSAGE - (DESTINATION) TRADER</v>
      </c>
      <c r="M762" s="186" t="s">
        <v>32</v>
      </c>
      <c r="N762" s="92" t="s">
        <v>32</v>
      </c>
      <c r="O762" s="186" t="s">
        <v>33</v>
      </c>
      <c r="P762" s="92" t="s">
        <v>33</v>
      </c>
      <c r="Q762" s="186"/>
      <c r="R762" s="92"/>
      <c r="S762" s="186"/>
      <c r="T762" s="92"/>
      <c r="U762" s="186"/>
      <c r="V762" s="92"/>
      <c r="W762" s="61"/>
    </row>
    <row r="763" spans="1:23" ht="64" x14ac:dyDescent="0.2">
      <c r="A763" s="230" t="s">
        <v>5845</v>
      </c>
      <c r="B763" s="228" t="s">
        <v>3220</v>
      </c>
      <c r="C763" s="32" t="s">
        <v>1504</v>
      </c>
      <c r="D763" s="32" t="s">
        <v>1504</v>
      </c>
      <c r="E763" s="281" t="s">
        <v>5708</v>
      </c>
      <c r="F763" s="234" t="s">
        <v>1629</v>
      </c>
      <c r="G763" s="234" t="s">
        <v>240</v>
      </c>
      <c r="H763" s="234" t="s">
        <v>3231</v>
      </c>
      <c r="I763" s="234" t="s">
        <v>1633</v>
      </c>
      <c r="J763" s="87" t="s">
        <v>1631</v>
      </c>
      <c r="K763" s="87" t="s">
        <v>243</v>
      </c>
      <c r="L763" s="85" t="str">
        <f t="shared" si="21"/>
        <v>MESSAGE - (DESTINATION) TRADER.TIN</v>
      </c>
      <c r="M763" s="186"/>
      <c r="N763" s="92"/>
      <c r="O763" s="186" t="s">
        <v>33</v>
      </c>
      <c r="P763" s="92" t="s">
        <v>103</v>
      </c>
      <c r="Q763" s="186" t="s">
        <v>244</v>
      </c>
      <c r="R763" s="92" t="s">
        <v>244</v>
      </c>
      <c r="S763" s="186"/>
      <c r="T763" s="92"/>
      <c r="U763" s="186" t="s">
        <v>5630</v>
      </c>
      <c r="V763" s="92" t="s">
        <v>1526</v>
      </c>
      <c r="W763" s="61"/>
    </row>
    <row r="764" spans="1:23" ht="32" x14ac:dyDescent="0.2">
      <c r="A764" s="230" t="s">
        <v>5845</v>
      </c>
      <c r="B764" s="228" t="s">
        <v>3220</v>
      </c>
      <c r="C764" s="32" t="s">
        <v>1504</v>
      </c>
      <c r="D764" s="32" t="s">
        <v>1504</v>
      </c>
      <c r="E764" s="281" t="s">
        <v>5708</v>
      </c>
      <c r="F764" s="231" t="s">
        <v>350</v>
      </c>
      <c r="G764" s="234"/>
      <c r="H764" s="231" t="s">
        <v>6298</v>
      </c>
      <c r="I764" s="231" t="s">
        <v>350</v>
      </c>
      <c r="J764" s="85" t="s">
        <v>1128</v>
      </c>
      <c r="K764" s="85" t="s">
        <v>1128</v>
      </c>
      <c r="L764" s="85" t="str">
        <f t="shared" si="21"/>
        <v>x.x</v>
      </c>
      <c r="M764" s="186" t="s">
        <v>32</v>
      </c>
      <c r="N764" s="92"/>
      <c r="O764" s="186" t="s">
        <v>66</v>
      </c>
      <c r="P764" s="92"/>
      <c r="Q764" s="186"/>
      <c r="R764" s="92"/>
      <c r="S764" s="186"/>
      <c r="T764" s="92"/>
      <c r="U764" s="186" t="s">
        <v>6299</v>
      </c>
      <c r="V764" s="92"/>
      <c r="W764" s="61"/>
    </row>
    <row r="765" spans="1:23" ht="48" x14ac:dyDescent="0.2">
      <c r="A765" s="230" t="s">
        <v>5845</v>
      </c>
      <c r="B765" s="228" t="s">
        <v>3220</v>
      </c>
      <c r="C765" s="32" t="s">
        <v>1504</v>
      </c>
      <c r="D765" s="32" t="s">
        <v>1504</v>
      </c>
      <c r="E765" s="281" t="s">
        <v>5726</v>
      </c>
      <c r="F765" s="231" t="s">
        <v>716</v>
      </c>
      <c r="G765" s="234"/>
      <c r="H765" s="231" t="s">
        <v>6300</v>
      </c>
      <c r="I765" s="231" t="s">
        <v>718</v>
      </c>
      <c r="J765" s="85" t="s">
        <v>1128</v>
      </c>
      <c r="K765" s="85" t="s">
        <v>1128</v>
      </c>
      <c r="L765" s="85" t="str">
        <f t="shared" si="21"/>
        <v>x.x</v>
      </c>
      <c r="M765" s="186" t="s">
        <v>444</v>
      </c>
      <c r="N765" s="92"/>
      <c r="O765" s="186" t="s">
        <v>33</v>
      </c>
      <c r="P765" s="92"/>
      <c r="Q765" s="186"/>
      <c r="R765" s="92"/>
      <c r="S765" s="186"/>
      <c r="T765" s="92"/>
      <c r="U765" s="186"/>
      <c r="V765" s="92"/>
      <c r="W765" s="61"/>
    </row>
    <row r="766" spans="1:23" ht="64" x14ac:dyDescent="0.2">
      <c r="A766" s="230" t="s">
        <v>5845</v>
      </c>
      <c r="B766" s="228" t="s">
        <v>3220</v>
      </c>
      <c r="C766" s="32" t="s">
        <v>1504</v>
      </c>
      <c r="D766" s="32" t="s">
        <v>1504</v>
      </c>
      <c r="E766" s="281" t="s">
        <v>5726</v>
      </c>
      <c r="F766" s="234" t="s">
        <v>716</v>
      </c>
      <c r="G766" s="234" t="s">
        <v>206</v>
      </c>
      <c r="H766" s="234" t="s">
        <v>6301</v>
      </c>
      <c r="I766" s="234" t="s">
        <v>723</v>
      </c>
      <c r="J766" s="85" t="s">
        <v>1128</v>
      </c>
      <c r="K766" s="85" t="s">
        <v>1128</v>
      </c>
      <c r="L766" s="85" t="str">
        <f t="shared" si="21"/>
        <v>x.x</v>
      </c>
      <c r="M766" s="186"/>
      <c r="N766" s="92"/>
      <c r="O766" s="186" t="s">
        <v>33</v>
      </c>
      <c r="P766" s="92"/>
      <c r="Q766" s="186" t="s">
        <v>146</v>
      </c>
      <c r="R766" s="92"/>
      <c r="S766" s="186"/>
      <c r="T766" s="92"/>
      <c r="U766" s="186" t="s">
        <v>4160</v>
      </c>
      <c r="V766" s="92"/>
      <c r="W766" s="61"/>
    </row>
    <row r="767" spans="1:23" ht="64" x14ac:dyDescent="0.2">
      <c r="A767" s="230" t="s">
        <v>5845</v>
      </c>
      <c r="B767" s="228" t="s">
        <v>3220</v>
      </c>
      <c r="C767" s="32" t="s">
        <v>1504</v>
      </c>
      <c r="D767" s="32" t="s">
        <v>1504</v>
      </c>
      <c r="E767" s="281" t="s">
        <v>5726</v>
      </c>
      <c r="F767" s="234" t="s">
        <v>716</v>
      </c>
      <c r="G767" s="234" t="s">
        <v>6302</v>
      </c>
      <c r="H767" s="234" t="s">
        <v>6303</v>
      </c>
      <c r="I767" s="234" t="s">
        <v>6304</v>
      </c>
      <c r="J767" s="85" t="s">
        <v>1128</v>
      </c>
      <c r="K767" s="85" t="s">
        <v>1128</v>
      </c>
      <c r="L767" s="85" t="str">
        <f t="shared" si="21"/>
        <v>x.x</v>
      </c>
      <c r="M767" s="186"/>
      <c r="N767" s="92"/>
      <c r="O767" s="186" t="s">
        <v>33</v>
      </c>
      <c r="P767" s="92"/>
      <c r="Q767" s="186" t="s">
        <v>104</v>
      </c>
      <c r="R767" s="92"/>
      <c r="S767" s="186" t="s">
        <v>6305</v>
      </c>
      <c r="T767" s="92"/>
      <c r="U767" s="186"/>
      <c r="V767" s="92"/>
      <c r="W767" s="61"/>
    </row>
    <row r="768" spans="1:23" ht="64" x14ac:dyDescent="0.2">
      <c r="A768" s="230" t="s">
        <v>5845</v>
      </c>
      <c r="B768" s="228" t="s">
        <v>3220</v>
      </c>
      <c r="C768" s="32" t="s">
        <v>1504</v>
      </c>
      <c r="D768" s="32" t="s">
        <v>1504</v>
      </c>
      <c r="E768" s="281" t="s">
        <v>5732</v>
      </c>
      <c r="F768" s="231" t="s">
        <v>823</v>
      </c>
      <c r="G768" s="234"/>
      <c r="H768" s="231" t="s">
        <v>6306</v>
      </c>
      <c r="I768" s="231" t="s">
        <v>825</v>
      </c>
      <c r="J768" s="85" t="s">
        <v>1128</v>
      </c>
      <c r="K768" s="85" t="s">
        <v>1128</v>
      </c>
      <c r="L768" s="85" t="str">
        <f t="shared" si="21"/>
        <v>x.x</v>
      </c>
      <c r="M768" s="186" t="s">
        <v>316</v>
      </c>
      <c r="N768" s="92"/>
      <c r="O768" s="186" t="s">
        <v>66</v>
      </c>
      <c r="P768" s="92"/>
      <c r="Q768" s="186"/>
      <c r="R768" s="92"/>
      <c r="S768" s="186"/>
      <c r="T768" s="92"/>
      <c r="U768" s="186" t="s">
        <v>6307</v>
      </c>
      <c r="V768" s="92"/>
      <c r="W768" s="61"/>
    </row>
    <row r="769" spans="1:23" ht="96" x14ac:dyDescent="0.2">
      <c r="A769" s="230" t="s">
        <v>5845</v>
      </c>
      <c r="B769" s="228" t="s">
        <v>3220</v>
      </c>
      <c r="C769" s="32" t="s">
        <v>1504</v>
      </c>
      <c r="D769" s="32" t="s">
        <v>1504</v>
      </c>
      <c r="E769" s="281" t="s">
        <v>5732</v>
      </c>
      <c r="F769" s="234" t="s">
        <v>823</v>
      </c>
      <c r="G769" s="234" t="s">
        <v>831</v>
      </c>
      <c r="H769" s="234" t="s">
        <v>6308</v>
      </c>
      <c r="I769" s="234" t="s">
        <v>833</v>
      </c>
      <c r="J769" s="85" t="s">
        <v>1128</v>
      </c>
      <c r="K769" s="85" t="s">
        <v>1128</v>
      </c>
      <c r="L769" s="85" t="str">
        <f t="shared" si="21"/>
        <v>x.x</v>
      </c>
      <c r="M769" s="186"/>
      <c r="N769" s="92"/>
      <c r="O769" s="186" t="s">
        <v>33</v>
      </c>
      <c r="P769" s="92"/>
      <c r="Q769" s="186" t="s">
        <v>146</v>
      </c>
      <c r="R769" s="92"/>
      <c r="S769" s="186"/>
      <c r="T769" s="92"/>
      <c r="U769" s="186" t="s">
        <v>6309</v>
      </c>
      <c r="V769" s="92"/>
      <c r="W769" s="61"/>
    </row>
    <row r="770" spans="1:23" ht="112" x14ac:dyDescent="0.2">
      <c r="A770" s="230" t="s">
        <v>5845</v>
      </c>
      <c r="B770" s="228" t="s">
        <v>3220</v>
      </c>
      <c r="C770" s="32" t="s">
        <v>1504</v>
      </c>
      <c r="D770" s="32" t="s">
        <v>1504</v>
      </c>
      <c r="E770" s="281" t="s">
        <v>5732</v>
      </c>
      <c r="F770" s="234" t="s">
        <v>823</v>
      </c>
      <c r="G770" s="234" t="s">
        <v>5731</v>
      </c>
      <c r="H770" s="234" t="s">
        <v>6310</v>
      </c>
      <c r="I770" s="234" t="s">
        <v>5808</v>
      </c>
      <c r="J770" s="85" t="s">
        <v>1128</v>
      </c>
      <c r="K770" s="85" t="s">
        <v>1128</v>
      </c>
      <c r="L770" s="85" t="str">
        <f t="shared" si="21"/>
        <v>x.x</v>
      </c>
      <c r="M770" s="186"/>
      <c r="N770" s="92"/>
      <c r="O770" s="186" t="s">
        <v>33</v>
      </c>
      <c r="P770" s="92"/>
      <c r="Q770" s="186" t="s">
        <v>146</v>
      </c>
      <c r="R770" s="92"/>
      <c r="S770" s="186"/>
      <c r="T770" s="92"/>
      <c r="U770" s="186" t="s">
        <v>5809</v>
      </c>
      <c r="V770" s="92"/>
      <c r="W770" s="61"/>
    </row>
    <row r="771" spans="1:23" ht="80" x14ac:dyDescent="0.2">
      <c r="A771" s="230" t="s">
        <v>5845</v>
      </c>
      <c r="B771" s="228" t="s">
        <v>3220</v>
      </c>
      <c r="C771" s="32" t="s">
        <v>1504</v>
      </c>
      <c r="D771" s="32" t="s">
        <v>1504</v>
      </c>
      <c r="E771" s="281" t="s">
        <v>5732</v>
      </c>
      <c r="F771" s="234" t="s">
        <v>823</v>
      </c>
      <c r="G771" s="234" t="s">
        <v>6302</v>
      </c>
      <c r="H771" s="234" t="s">
        <v>6311</v>
      </c>
      <c r="I771" s="234" t="s">
        <v>6312</v>
      </c>
      <c r="J771" s="85" t="s">
        <v>1128</v>
      </c>
      <c r="K771" s="85" t="s">
        <v>1128</v>
      </c>
      <c r="L771" s="85" t="str">
        <f t="shared" si="21"/>
        <v>x.x</v>
      </c>
      <c r="M771" s="186"/>
      <c r="N771" s="92"/>
      <c r="O771" s="186" t="s">
        <v>33</v>
      </c>
      <c r="P771" s="92"/>
      <c r="Q771" s="186" t="s">
        <v>104</v>
      </c>
      <c r="R771" s="92"/>
      <c r="S771" s="186" t="s">
        <v>6305</v>
      </c>
      <c r="T771" s="92"/>
      <c r="U771" s="186"/>
      <c r="V771" s="92"/>
      <c r="W771" s="61"/>
    </row>
    <row r="772" spans="1:23" ht="96" x14ac:dyDescent="0.2">
      <c r="A772" s="230" t="s">
        <v>5845</v>
      </c>
      <c r="B772" s="228" t="s">
        <v>3220</v>
      </c>
      <c r="C772" s="32" t="s">
        <v>1504</v>
      </c>
      <c r="D772" s="32" t="s">
        <v>1504</v>
      </c>
      <c r="E772" s="281" t="s">
        <v>5796</v>
      </c>
      <c r="F772" s="231" t="s">
        <v>871</v>
      </c>
      <c r="G772" s="234"/>
      <c r="H772" s="231" t="s">
        <v>6313</v>
      </c>
      <c r="I772" s="231" t="s">
        <v>873</v>
      </c>
      <c r="J772" s="85" t="s">
        <v>1128</v>
      </c>
      <c r="K772" s="85" t="s">
        <v>1128</v>
      </c>
      <c r="L772" s="85" t="str">
        <f t="shared" si="21"/>
        <v>x.x</v>
      </c>
      <c r="M772" s="186" t="s">
        <v>32</v>
      </c>
      <c r="N772" s="92"/>
      <c r="O772" s="186" t="s">
        <v>33</v>
      </c>
      <c r="P772" s="92"/>
      <c r="Q772" s="186"/>
      <c r="R772" s="92"/>
      <c r="S772" s="186"/>
      <c r="T772" s="92"/>
      <c r="U772" s="186" t="s">
        <v>6314</v>
      </c>
      <c r="V772" s="92"/>
      <c r="W772" s="61"/>
    </row>
    <row r="773" spans="1:23" ht="112" x14ac:dyDescent="0.2">
      <c r="A773" s="230" t="s">
        <v>5845</v>
      </c>
      <c r="B773" s="228" t="s">
        <v>3220</v>
      </c>
      <c r="C773" s="32" t="s">
        <v>1504</v>
      </c>
      <c r="D773" s="32" t="s">
        <v>1504</v>
      </c>
      <c r="E773" s="281" t="s">
        <v>5796</v>
      </c>
      <c r="F773" s="234" t="s">
        <v>871</v>
      </c>
      <c r="G773" s="234" t="s">
        <v>877</v>
      </c>
      <c r="H773" s="234" t="s">
        <v>6315</v>
      </c>
      <c r="I773" s="234" t="s">
        <v>879</v>
      </c>
      <c r="J773" s="85" t="s">
        <v>1128</v>
      </c>
      <c r="K773" s="85" t="s">
        <v>1128</v>
      </c>
      <c r="L773" s="85" t="str">
        <f t="shared" si="21"/>
        <v>x.x</v>
      </c>
      <c r="M773" s="186"/>
      <c r="N773" s="92"/>
      <c r="O773" s="186" t="s">
        <v>33</v>
      </c>
      <c r="P773" s="92"/>
      <c r="Q773" s="186" t="s">
        <v>305</v>
      </c>
      <c r="R773" s="92"/>
      <c r="S773" s="186"/>
      <c r="T773" s="92"/>
      <c r="U773" s="186"/>
      <c r="V773" s="92"/>
      <c r="W773" s="61"/>
    </row>
    <row r="774" spans="1:23" ht="96" x14ac:dyDescent="0.2">
      <c r="A774" s="230" t="s">
        <v>5845</v>
      </c>
      <c r="B774" s="228" t="s">
        <v>3220</v>
      </c>
      <c r="C774" s="32" t="s">
        <v>1504</v>
      </c>
      <c r="D774" s="32" t="s">
        <v>1504</v>
      </c>
      <c r="E774" s="281" t="s">
        <v>5796</v>
      </c>
      <c r="F774" s="234" t="s">
        <v>871</v>
      </c>
      <c r="G774" s="234" t="s">
        <v>885</v>
      </c>
      <c r="H774" s="234" t="s">
        <v>6316</v>
      </c>
      <c r="I774" s="234" t="s">
        <v>887</v>
      </c>
      <c r="J774" s="85" t="s">
        <v>1128</v>
      </c>
      <c r="K774" s="85" t="s">
        <v>1128</v>
      </c>
      <c r="L774" s="85" t="str">
        <f t="shared" si="21"/>
        <v>x.x</v>
      </c>
      <c r="M774" s="186"/>
      <c r="N774" s="92"/>
      <c r="O774" s="186" t="s">
        <v>103</v>
      </c>
      <c r="P774" s="92"/>
      <c r="Q774" s="186" t="s">
        <v>888</v>
      </c>
      <c r="R774" s="92"/>
      <c r="S774" s="186" t="s">
        <v>889</v>
      </c>
      <c r="T774" s="92"/>
      <c r="U774" s="186"/>
      <c r="V774" s="92"/>
      <c r="W774" s="61"/>
    </row>
    <row r="775" spans="1:23" ht="112" x14ac:dyDescent="0.2">
      <c r="A775" s="230" t="s">
        <v>5845</v>
      </c>
      <c r="B775" s="228" t="s">
        <v>3220</v>
      </c>
      <c r="C775" s="32" t="s">
        <v>1504</v>
      </c>
      <c r="D775" s="32" t="s">
        <v>1504</v>
      </c>
      <c r="E775" s="281" t="s">
        <v>5812</v>
      </c>
      <c r="F775" s="231" t="s">
        <v>892</v>
      </c>
      <c r="G775" s="234"/>
      <c r="H775" s="231" t="s">
        <v>6317</v>
      </c>
      <c r="I775" s="231" t="s">
        <v>894</v>
      </c>
      <c r="J775" s="87" t="s">
        <v>1128</v>
      </c>
      <c r="K775" s="87" t="s">
        <v>1128</v>
      </c>
      <c r="L775" s="85" t="str">
        <f t="shared" si="21"/>
        <v>x.x</v>
      </c>
      <c r="M775" s="186" t="s">
        <v>32</v>
      </c>
      <c r="N775" s="92"/>
      <c r="O775" s="186" t="s">
        <v>66</v>
      </c>
      <c r="P775" s="92"/>
      <c r="Q775" s="186"/>
      <c r="R775" s="92"/>
      <c r="S775" s="186"/>
      <c r="T775" s="92"/>
      <c r="U775" s="186" t="s">
        <v>895</v>
      </c>
      <c r="V775" s="92"/>
      <c r="W775" s="61"/>
    </row>
    <row r="776" spans="1:23" ht="144" x14ac:dyDescent="0.2">
      <c r="A776" s="230" t="s">
        <v>5845</v>
      </c>
      <c r="B776" s="228" t="s">
        <v>3220</v>
      </c>
      <c r="C776" s="32" t="s">
        <v>1504</v>
      </c>
      <c r="D776" s="32" t="s">
        <v>1504</v>
      </c>
      <c r="E776" s="281" t="s">
        <v>5812</v>
      </c>
      <c r="F776" s="234" t="s">
        <v>892</v>
      </c>
      <c r="G776" s="234" t="s">
        <v>5815</v>
      </c>
      <c r="H776" s="234" t="s">
        <v>6318</v>
      </c>
      <c r="I776" s="234" t="s">
        <v>5816</v>
      </c>
      <c r="J776" s="87" t="s">
        <v>1128</v>
      </c>
      <c r="K776" s="87" t="s">
        <v>1128</v>
      </c>
      <c r="L776" s="85" t="str">
        <f t="shared" si="21"/>
        <v>x.x</v>
      </c>
      <c r="M776" s="186"/>
      <c r="N776" s="92"/>
      <c r="O776" s="186" t="s">
        <v>33</v>
      </c>
      <c r="P776" s="92"/>
      <c r="Q776" s="186" t="s">
        <v>901</v>
      </c>
      <c r="R776" s="92"/>
      <c r="S776" s="186" t="s">
        <v>903</v>
      </c>
      <c r="T776" s="92"/>
      <c r="U776" s="186"/>
      <c r="V776" s="92"/>
      <c r="W776" s="61"/>
    </row>
    <row r="777" spans="1:23" ht="144" x14ac:dyDescent="0.2">
      <c r="A777" s="230" t="s">
        <v>5845</v>
      </c>
      <c r="B777" s="228" t="s">
        <v>3220</v>
      </c>
      <c r="C777" s="32" t="s">
        <v>1504</v>
      </c>
      <c r="D777" s="32" t="s">
        <v>1504</v>
      </c>
      <c r="E777" s="281" t="s">
        <v>5812</v>
      </c>
      <c r="F777" s="234" t="s">
        <v>892</v>
      </c>
      <c r="G777" s="234" t="s">
        <v>909</v>
      </c>
      <c r="H777" s="234" t="s">
        <v>6319</v>
      </c>
      <c r="I777" s="234" t="s">
        <v>911</v>
      </c>
      <c r="J777" s="87" t="s">
        <v>1128</v>
      </c>
      <c r="K777" s="87" t="s">
        <v>1128</v>
      </c>
      <c r="L777" s="85" t="str">
        <f t="shared" si="21"/>
        <v>x.x</v>
      </c>
      <c r="M777" s="186"/>
      <c r="N777" s="92"/>
      <c r="O777" s="186" t="s">
        <v>103</v>
      </c>
      <c r="P777" s="92"/>
      <c r="Q777" s="186" t="s">
        <v>291</v>
      </c>
      <c r="R777" s="92"/>
      <c r="S777" s="186"/>
      <c r="T777" s="92"/>
      <c r="U777" s="186" t="s">
        <v>912</v>
      </c>
      <c r="V777" s="92"/>
      <c r="W777" s="61"/>
    </row>
    <row r="778" spans="1:23" ht="112" x14ac:dyDescent="0.2">
      <c r="A778" s="230" t="s">
        <v>5845</v>
      </c>
      <c r="B778" s="228" t="s">
        <v>3220</v>
      </c>
      <c r="C778" s="32" t="s">
        <v>1504</v>
      </c>
      <c r="D778" s="32" t="s">
        <v>1504</v>
      </c>
      <c r="E778" s="281" t="s">
        <v>5812</v>
      </c>
      <c r="F778" s="231" t="s">
        <v>917</v>
      </c>
      <c r="G778" s="234"/>
      <c r="H778" s="231" t="s">
        <v>6320</v>
      </c>
      <c r="I778" s="231" t="s">
        <v>919</v>
      </c>
      <c r="J778" s="85" t="s">
        <v>1128</v>
      </c>
      <c r="K778" s="85" t="s">
        <v>1128</v>
      </c>
      <c r="L778" s="85" t="str">
        <f t="shared" si="21"/>
        <v>x.x</v>
      </c>
      <c r="M778" s="186" t="s">
        <v>444</v>
      </c>
      <c r="N778" s="92"/>
      <c r="O778" s="186" t="s">
        <v>103</v>
      </c>
      <c r="P778" s="92"/>
      <c r="Q778" s="186"/>
      <c r="R778" s="92"/>
      <c r="S778" s="186"/>
      <c r="T778" s="92"/>
      <c r="U778" s="186" t="s">
        <v>6321</v>
      </c>
      <c r="V778" s="92"/>
      <c r="W778" s="61"/>
    </row>
    <row r="779" spans="1:23" ht="128" x14ac:dyDescent="0.2">
      <c r="A779" s="230" t="s">
        <v>5845</v>
      </c>
      <c r="B779" s="228" t="s">
        <v>3220</v>
      </c>
      <c r="C779" s="32" t="s">
        <v>1504</v>
      </c>
      <c r="D779" s="32" t="s">
        <v>1504</v>
      </c>
      <c r="E779" s="281" t="s">
        <v>5812</v>
      </c>
      <c r="F779" s="234" t="s">
        <v>917</v>
      </c>
      <c r="G779" s="234" t="s">
        <v>206</v>
      </c>
      <c r="H779" s="234" t="s">
        <v>6322</v>
      </c>
      <c r="I779" s="234" t="s">
        <v>923</v>
      </c>
      <c r="J779" s="85" t="s">
        <v>1128</v>
      </c>
      <c r="K779" s="85" t="s">
        <v>1128</v>
      </c>
      <c r="L779" s="85" t="str">
        <f t="shared" si="21"/>
        <v>x.x</v>
      </c>
      <c r="M779" s="186"/>
      <c r="N779" s="92"/>
      <c r="O779" s="186" t="s">
        <v>33</v>
      </c>
      <c r="P779" s="92"/>
      <c r="Q779" s="186" t="s">
        <v>146</v>
      </c>
      <c r="R779" s="92"/>
      <c r="S779" s="186"/>
      <c r="T779" s="92"/>
      <c r="U779" s="186" t="s">
        <v>4160</v>
      </c>
      <c r="V779" s="92"/>
      <c r="W779" s="61"/>
    </row>
    <row r="780" spans="1:23" ht="128" x14ac:dyDescent="0.2">
      <c r="A780" s="230" t="s">
        <v>5845</v>
      </c>
      <c r="B780" s="228" t="s">
        <v>3220</v>
      </c>
      <c r="C780" s="32" t="s">
        <v>1504</v>
      </c>
      <c r="D780" s="32" t="s">
        <v>1504</v>
      </c>
      <c r="E780" s="281" t="s">
        <v>5812</v>
      </c>
      <c r="F780" s="234" t="s">
        <v>917</v>
      </c>
      <c r="G780" s="234" t="s">
        <v>924</v>
      </c>
      <c r="H780" s="234" t="s">
        <v>6323</v>
      </c>
      <c r="I780" s="234" t="s">
        <v>926</v>
      </c>
      <c r="J780" s="85" t="s">
        <v>1128</v>
      </c>
      <c r="K780" s="85" t="s">
        <v>1128</v>
      </c>
      <c r="L780" s="85" t="str">
        <f t="shared" si="21"/>
        <v>x.x</v>
      </c>
      <c r="M780" s="186"/>
      <c r="N780" s="92"/>
      <c r="O780" s="186" t="s">
        <v>33</v>
      </c>
      <c r="P780" s="92"/>
      <c r="Q780" s="186" t="s">
        <v>660</v>
      </c>
      <c r="R780" s="92"/>
      <c r="S780" s="186" t="s">
        <v>928</v>
      </c>
      <c r="T780" s="92"/>
      <c r="U780" s="186"/>
      <c r="V780" s="92"/>
      <c r="W780" s="61"/>
    </row>
    <row r="781" spans="1:23" ht="112" x14ac:dyDescent="0.2">
      <c r="A781" s="230" t="s">
        <v>5845</v>
      </c>
      <c r="B781" s="228" t="s">
        <v>3220</v>
      </c>
      <c r="C781" s="32" t="s">
        <v>1504</v>
      </c>
      <c r="D781" s="32" t="s">
        <v>1504</v>
      </c>
      <c r="E781" s="281" t="s">
        <v>5812</v>
      </c>
      <c r="F781" s="231" t="s">
        <v>933</v>
      </c>
      <c r="G781" s="234"/>
      <c r="H781" s="231" t="s">
        <v>6324</v>
      </c>
      <c r="I781" s="231" t="s">
        <v>935</v>
      </c>
      <c r="J781" s="85" t="s">
        <v>1128</v>
      </c>
      <c r="K781" s="85" t="s">
        <v>1128</v>
      </c>
      <c r="L781" s="85" t="str">
        <f t="shared" si="21"/>
        <v>x.x</v>
      </c>
      <c r="M781" s="186" t="s">
        <v>32</v>
      </c>
      <c r="N781" s="92"/>
      <c r="O781" s="186" t="s">
        <v>33</v>
      </c>
      <c r="P781" s="92"/>
      <c r="Q781" s="186"/>
      <c r="R781" s="92"/>
      <c r="S781" s="186"/>
      <c r="T781" s="92"/>
      <c r="U781" s="186"/>
      <c r="V781" s="92"/>
      <c r="W781" s="61"/>
    </row>
    <row r="782" spans="1:23" ht="128" x14ac:dyDescent="0.2">
      <c r="A782" s="230" t="s">
        <v>5845</v>
      </c>
      <c r="B782" s="228" t="s">
        <v>3220</v>
      </c>
      <c r="C782" s="32" t="s">
        <v>1504</v>
      </c>
      <c r="D782" s="32" t="s">
        <v>1504</v>
      </c>
      <c r="E782" s="281" t="s">
        <v>5812</v>
      </c>
      <c r="F782" s="234" t="s">
        <v>933</v>
      </c>
      <c r="G782" s="234" t="s">
        <v>730</v>
      </c>
      <c r="H782" s="234" t="s">
        <v>6325</v>
      </c>
      <c r="I782" s="234" t="s">
        <v>937</v>
      </c>
      <c r="J782" s="85" t="s">
        <v>1128</v>
      </c>
      <c r="K782" s="85" t="s">
        <v>1128</v>
      </c>
      <c r="L782" s="85" t="str">
        <f t="shared" si="21"/>
        <v>x.x</v>
      </c>
      <c r="M782" s="186"/>
      <c r="N782" s="92"/>
      <c r="O782" s="186" t="s">
        <v>33</v>
      </c>
      <c r="P782" s="92"/>
      <c r="Q782" s="186" t="s">
        <v>166</v>
      </c>
      <c r="R782" s="92"/>
      <c r="S782" s="186"/>
      <c r="T782" s="92"/>
      <c r="U782" s="186" t="s">
        <v>6326</v>
      </c>
      <c r="V782" s="92"/>
      <c r="W782" s="61"/>
    </row>
    <row r="783" spans="1:23" ht="112" x14ac:dyDescent="0.2">
      <c r="A783" s="230" t="s">
        <v>5845</v>
      </c>
      <c r="B783" s="228" t="s">
        <v>3220</v>
      </c>
      <c r="C783" s="32" t="s">
        <v>1504</v>
      </c>
      <c r="D783" s="32" t="s">
        <v>1504</v>
      </c>
      <c r="E783" s="281" t="s">
        <v>5812</v>
      </c>
      <c r="F783" s="234" t="s">
        <v>933</v>
      </c>
      <c r="G783" s="234" t="s">
        <v>943</v>
      </c>
      <c r="H783" s="234" t="s">
        <v>6327</v>
      </c>
      <c r="I783" s="234" t="s">
        <v>945</v>
      </c>
      <c r="J783" s="85" t="s">
        <v>1128</v>
      </c>
      <c r="K783" s="85" t="s">
        <v>1128</v>
      </c>
      <c r="L783" s="85" t="str">
        <f t="shared" si="21"/>
        <v>x.x</v>
      </c>
      <c r="M783" s="186"/>
      <c r="N783" s="92"/>
      <c r="O783" s="186" t="s">
        <v>66</v>
      </c>
      <c r="P783" s="92"/>
      <c r="Q783" s="186" t="s">
        <v>166</v>
      </c>
      <c r="R783" s="92"/>
      <c r="S783" s="186"/>
      <c r="T783" s="92"/>
      <c r="U783" s="186" t="s">
        <v>6328</v>
      </c>
      <c r="V783" s="92"/>
      <c r="W783" s="61"/>
    </row>
    <row r="784" spans="1:23" ht="80" x14ac:dyDescent="0.2">
      <c r="A784" s="230" t="s">
        <v>5845</v>
      </c>
      <c r="B784" s="228" t="s">
        <v>3220</v>
      </c>
      <c r="C784" s="32" t="s">
        <v>1504</v>
      </c>
      <c r="D784" s="32" t="s">
        <v>1504</v>
      </c>
      <c r="E784" s="281" t="s">
        <v>5796</v>
      </c>
      <c r="F784" s="231" t="s">
        <v>948</v>
      </c>
      <c r="G784" s="234"/>
      <c r="H784" s="231" t="s">
        <v>6329</v>
      </c>
      <c r="I784" s="231" t="s">
        <v>950</v>
      </c>
      <c r="J784" s="85" t="s">
        <v>1128</v>
      </c>
      <c r="K784" s="85" t="s">
        <v>1128</v>
      </c>
      <c r="L784" s="85" t="str">
        <f t="shared" si="21"/>
        <v>x.x</v>
      </c>
      <c r="M784" s="186" t="s">
        <v>444</v>
      </c>
      <c r="N784" s="92"/>
      <c r="O784" s="186" t="s">
        <v>33</v>
      </c>
      <c r="P784" s="92"/>
      <c r="Q784" s="186"/>
      <c r="R784" s="92"/>
      <c r="S784" s="186"/>
      <c r="T784" s="92"/>
      <c r="U784" s="186" t="s">
        <v>6314</v>
      </c>
      <c r="V784" s="92"/>
      <c r="W784" s="61"/>
    </row>
    <row r="785" spans="1:23" ht="96" x14ac:dyDescent="0.2">
      <c r="A785" s="230" t="s">
        <v>5845</v>
      </c>
      <c r="B785" s="228" t="s">
        <v>3220</v>
      </c>
      <c r="C785" s="32" t="s">
        <v>1504</v>
      </c>
      <c r="D785" s="32" t="s">
        <v>1504</v>
      </c>
      <c r="E785" s="281" t="s">
        <v>5796</v>
      </c>
      <c r="F785" s="234" t="s">
        <v>948</v>
      </c>
      <c r="G785" s="234" t="s">
        <v>206</v>
      </c>
      <c r="H785" s="234" t="s">
        <v>6330</v>
      </c>
      <c r="I785" s="234" t="s">
        <v>954</v>
      </c>
      <c r="J785" s="85" t="s">
        <v>1128</v>
      </c>
      <c r="K785" s="85" t="s">
        <v>1128</v>
      </c>
      <c r="L785" s="85" t="str">
        <f t="shared" si="21"/>
        <v>x.x</v>
      </c>
      <c r="M785" s="186"/>
      <c r="N785" s="92"/>
      <c r="O785" s="186" t="s">
        <v>33</v>
      </c>
      <c r="P785" s="92"/>
      <c r="Q785" s="186" t="s">
        <v>146</v>
      </c>
      <c r="R785" s="92"/>
      <c r="S785" s="186"/>
      <c r="T785" s="92"/>
      <c r="U785" s="186" t="s">
        <v>4160</v>
      </c>
      <c r="V785" s="92"/>
      <c r="W785" s="61"/>
    </row>
    <row r="786" spans="1:23" ht="96" x14ac:dyDescent="0.2">
      <c r="A786" s="230" t="s">
        <v>5845</v>
      </c>
      <c r="B786" s="228" t="s">
        <v>3220</v>
      </c>
      <c r="C786" s="32" t="s">
        <v>1504</v>
      </c>
      <c r="D786" s="32" t="s">
        <v>1504</v>
      </c>
      <c r="E786" s="281" t="s">
        <v>5796</v>
      </c>
      <c r="F786" s="234" t="s">
        <v>948</v>
      </c>
      <c r="G786" s="234" t="s">
        <v>956</v>
      </c>
      <c r="H786" s="234" t="s">
        <v>6331</v>
      </c>
      <c r="I786" s="234" t="s">
        <v>958</v>
      </c>
      <c r="J786" s="85" t="s">
        <v>1128</v>
      </c>
      <c r="K786" s="85" t="s">
        <v>1128</v>
      </c>
      <c r="L786" s="85" t="str">
        <f t="shared" si="21"/>
        <v>x.x</v>
      </c>
      <c r="M786" s="186"/>
      <c r="N786" s="92"/>
      <c r="O786" s="186" t="s">
        <v>33</v>
      </c>
      <c r="P786" s="92"/>
      <c r="Q786" s="186" t="s">
        <v>291</v>
      </c>
      <c r="R786" s="92"/>
      <c r="S786" s="186" t="s">
        <v>960</v>
      </c>
      <c r="T786" s="92"/>
      <c r="U786" s="186"/>
      <c r="V786" s="92"/>
      <c r="W786" s="61"/>
    </row>
    <row r="787" spans="1:23" ht="112" x14ac:dyDescent="0.2">
      <c r="A787" s="230" t="s">
        <v>5845</v>
      </c>
      <c r="B787" s="228" t="s">
        <v>3220</v>
      </c>
      <c r="C787" s="32" t="s">
        <v>1504</v>
      </c>
      <c r="D787" s="32" t="s">
        <v>1504</v>
      </c>
      <c r="E787" s="281" t="s">
        <v>5796</v>
      </c>
      <c r="F787" s="234" t="s">
        <v>948</v>
      </c>
      <c r="G787" s="234" t="s">
        <v>964</v>
      </c>
      <c r="H787" s="234" t="s">
        <v>6332</v>
      </c>
      <c r="I787" s="234" t="s">
        <v>966</v>
      </c>
      <c r="J787" s="85" t="s">
        <v>1128</v>
      </c>
      <c r="K787" s="85" t="s">
        <v>1128</v>
      </c>
      <c r="L787" s="85" t="str">
        <f t="shared" si="21"/>
        <v>x.x</v>
      </c>
      <c r="M787" s="186"/>
      <c r="N787" s="92"/>
      <c r="O787" s="186" t="s">
        <v>66</v>
      </c>
      <c r="P787" s="92"/>
      <c r="Q787" s="186" t="s">
        <v>153</v>
      </c>
      <c r="R787" s="92"/>
      <c r="S787" s="186"/>
      <c r="T787" s="92"/>
      <c r="U787" s="186" t="s">
        <v>6333</v>
      </c>
      <c r="V787" s="92"/>
      <c r="W787" s="61"/>
    </row>
    <row r="788" spans="1:23" ht="96" x14ac:dyDescent="0.2">
      <c r="A788" s="230" t="s">
        <v>5845</v>
      </c>
      <c r="B788" s="228" t="s">
        <v>3220</v>
      </c>
      <c r="C788" s="32" t="s">
        <v>1504</v>
      </c>
      <c r="D788" s="32" t="s">
        <v>1504</v>
      </c>
      <c r="E788" s="281" t="s">
        <v>5796</v>
      </c>
      <c r="F788" s="234" t="s">
        <v>948</v>
      </c>
      <c r="G788" s="234" t="s">
        <v>972</v>
      </c>
      <c r="H788" s="234" t="s">
        <v>6334</v>
      </c>
      <c r="I788" s="234" t="s">
        <v>974</v>
      </c>
      <c r="J788" s="85" t="s">
        <v>1128</v>
      </c>
      <c r="K788" s="85" t="s">
        <v>1128</v>
      </c>
      <c r="L788" s="85" t="str">
        <f t="shared" si="21"/>
        <v>x.x</v>
      </c>
      <c r="M788" s="186"/>
      <c r="N788" s="92"/>
      <c r="O788" s="186" t="s">
        <v>66</v>
      </c>
      <c r="P788" s="92"/>
      <c r="Q788" s="186" t="s">
        <v>305</v>
      </c>
      <c r="R788" s="92"/>
      <c r="S788" s="186"/>
      <c r="T788" s="92"/>
      <c r="U788" s="186" t="s">
        <v>6335</v>
      </c>
      <c r="V788" s="92"/>
      <c r="W788" s="61"/>
    </row>
    <row r="789" spans="1:23" ht="32" x14ac:dyDescent="0.2">
      <c r="A789" s="230" t="s">
        <v>5845</v>
      </c>
      <c r="B789" s="228" t="s">
        <v>3241</v>
      </c>
      <c r="C789" s="32" t="s">
        <v>1504</v>
      </c>
      <c r="D789" s="32" t="s">
        <v>1504</v>
      </c>
      <c r="E789" s="283">
        <v>1</v>
      </c>
      <c r="F789" s="232" t="s">
        <v>29</v>
      </c>
      <c r="G789" s="232"/>
      <c r="H789" s="232" t="s">
        <v>3242</v>
      </c>
      <c r="I789" s="232" t="s">
        <v>29</v>
      </c>
      <c r="J789" s="87" t="s">
        <v>31</v>
      </c>
      <c r="K789" s="87"/>
      <c r="L789" s="85" t="str">
        <f t="shared" ref="L789:L848" si="22">IF(ISTEXT(K789),CONCATENATE(J789,".", K789),J789)</f>
        <v>MESSAGE - HEADER</v>
      </c>
      <c r="M789" s="68" t="s">
        <v>32</v>
      </c>
      <c r="N789" s="92" t="s">
        <v>32</v>
      </c>
      <c r="O789" s="68" t="s">
        <v>33</v>
      </c>
      <c r="P789" s="92" t="s">
        <v>33</v>
      </c>
      <c r="Q789" s="68"/>
      <c r="R789" s="92"/>
      <c r="S789" s="68"/>
      <c r="T789" s="92"/>
      <c r="U789" s="68"/>
      <c r="V789" s="92"/>
      <c r="W789" s="61"/>
    </row>
    <row r="790" spans="1:23" ht="48" x14ac:dyDescent="0.2">
      <c r="A790" s="230" t="s">
        <v>5845</v>
      </c>
      <c r="B790" s="228" t="s">
        <v>3241</v>
      </c>
      <c r="C790" s="32" t="s">
        <v>1504</v>
      </c>
      <c r="D790" s="32" t="s">
        <v>1504</v>
      </c>
      <c r="E790" s="283">
        <v>1</v>
      </c>
      <c r="F790" s="73" t="s">
        <v>29</v>
      </c>
      <c r="G790" s="73" t="s">
        <v>2672</v>
      </c>
      <c r="H790" s="73" t="s">
        <v>3243</v>
      </c>
      <c r="I790" s="73" t="s">
        <v>2674</v>
      </c>
      <c r="J790" s="85" t="s">
        <v>31</v>
      </c>
      <c r="K790" s="85" t="s">
        <v>180</v>
      </c>
      <c r="L790" s="85" t="str">
        <f t="shared" si="22"/>
        <v>MESSAGE - HEADER.Reference number</v>
      </c>
      <c r="M790" s="68"/>
      <c r="N790" s="92"/>
      <c r="O790" s="68" t="s">
        <v>33</v>
      </c>
      <c r="P790" s="92" t="s">
        <v>33</v>
      </c>
      <c r="Q790" s="68" t="s">
        <v>902</v>
      </c>
      <c r="R790" s="92" t="s">
        <v>6336</v>
      </c>
      <c r="S790" s="68"/>
      <c r="T790" s="92"/>
      <c r="U790" s="68"/>
      <c r="V790" s="92"/>
      <c r="W790" s="61"/>
    </row>
    <row r="791" spans="1:23" ht="64" x14ac:dyDescent="0.2">
      <c r="A791" s="230" t="s">
        <v>5845</v>
      </c>
      <c r="B791" s="228" t="s">
        <v>3241</v>
      </c>
      <c r="C791" s="32" t="s">
        <v>1504</v>
      </c>
      <c r="D791" s="32" t="s">
        <v>1504</v>
      </c>
      <c r="E791" s="283">
        <v>1</v>
      </c>
      <c r="F791" s="73" t="s">
        <v>29</v>
      </c>
      <c r="G791" s="73" t="s">
        <v>40</v>
      </c>
      <c r="H791" s="73" t="s">
        <v>3244</v>
      </c>
      <c r="I791" s="73" t="s">
        <v>42</v>
      </c>
      <c r="J791" s="87" t="s">
        <v>31</v>
      </c>
      <c r="K791" s="87" t="s">
        <v>43</v>
      </c>
      <c r="L791" s="85" t="str">
        <f t="shared" si="22"/>
        <v>MESSAGE - HEADER.Document/reference number</v>
      </c>
      <c r="M791" s="68"/>
      <c r="N791" s="92"/>
      <c r="O791" s="68" t="s">
        <v>33</v>
      </c>
      <c r="P791" s="92" t="s">
        <v>33</v>
      </c>
      <c r="Q791" s="68" t="s">
        <v>44</v>
      </c>
      <c r="R791" s="92" t="s">
        <v>45</v>
      </c>
      <c r="S791" s="68"/>
      <c r="T791" s="92"/>
      <c r="U791" s="68" t="s">
        <v>6337</v>
      </c>
      <c r="V791" s="92"/>
      <c r="W791" s="61"/>
    </row>
    <row r="792" spans="1:23" ht="80" x14ac:dyDescent="0.2">
      <c r="A792" s="230" t="s">
        <v>5845</v>
      </c>
      <c r="B792" s="228" t="s">
        <v>3241</v>
      </c>
      <c r="C792" s="32" t="s">
        <v>1504</v>
      </c>
      <c r="D792" s="32" t="s">
        <v>1504</v>
      </c>
      <c r="E792" s="283">
        <v>1</v>
      </c>
      <c r="F792" s="73" t="s">
        <v>29</v>
      </c>
      <c r="G792" s="73" t="s">
        <v>75</v>
      </c>
      <c r="H792" s="73" t="s">
        <v>3246</v>
      </c>
      <c r="I792" s="73" t="s">
        <v>77</v>
      </c>
      <c r="J792" s="87" t="s">
        <v>31</v>
      </c>
      <c r="K792" s="87" t="s">
        <v>1063</v>
      </c>
      <c r="L792" s="85" t="str">
        <f t="shared" si="22"/>
        <v>MESSAGE - HEADER.Acceptance date</v>
      </c>
      <c r="M792" s="68"/>
      <c r="N792" s="92"/>
      <c r="O792" s="68" t="s">
        <v>33</v>
      </c>
      <c r="P792" s="92" t="s">
        <v>33</v>
      </c>
      <c r="Q792" s="68" t="s">
        <v>79</v>
      </c>
      <c r="R792" s="92" t="s">
        <v>80</v>
      </c>
      <c r="S792" s="68"/>
      <c r="T792" s="92"/>
      <c r="U792" s="68" t="s">
        <v>81</v>
      </c>
      <c r="V792" s="92"/>
      <c r="W792" s="61"/>
    </row>
    <row r="793" spans="1:23" ht="64" x14ac:dyDescent="0.2">
      <c r="A793" s="230" t="s">
        <v>5845</v>
      </c>
      <c r="B793" s="228" t="s">
        <v>3241</v>
      </c>
      <c r="C793" s="32" t="s">
        <v>1504</v>
      </c>
      <c r="D793" s="32" t="s">
        <v>1504</v>
      </c>
      <c r="E793" s="283">
        <v>1</v>
      </c>
      <c r="F793" s="232" t="s">
        <v>176</v>
      </c>
      <c r="G793" s="232"/>
      <c r="H793" s="232" t="s">
        <v>3247</v>
      </c>
      <c r="I793" s="232" t="s">
        <v>176</v>
      </c>
      <c r="J793" s="87" t="s">
        <v>178</v>
      </c>
      <c r="K793" s="87"/>
      <c r="L793" s="85" t="str">
        <f t="shared" si="22"/>
        <v>MESSAGE - (DEPARTURE) CUSTOMS OFFICE</v>
      </c>
      <c r="M793" s="68" t="s">
        <v>32</v>
      </c>
      <c r="N793" s="92" t="s">
        <v>32</v>
      </c>
      <c r="O793" s="68" t="s">
        <v>33</v>
      </c>
      <c r="P793" s="92" t="s">
        <v>33</v>
      </c>
      <c r="Q793" s="68"/>
      <c r="R793" s="92"/>
      <c r="S793" s="68"/>
      <c r="T793" s="92"/>
      <c r="U793" s="68"/>
      <c r="V793" s="92"/>
      <c r="W793" s="61"/>
    </row>
    <row r="794" spans="1:23" ht="80" x14ac:dyDescent="0.2">
      <c r="A794" s="230" t="s">
        <v>5845</v>
      </c>
      <c r="B794" s="228" t="s">
        <v>3241</v>
      </c>
      <c r="C794" s="32" t="s">
        <v>1504</v>
      </c>
      <c r="D794" s="32" t="s">
        <v>1504</v>
      </c>
      <c r="E794" s="283">
        <v>1</v>
      </c>
      <c r="F794" s="73" t="s">
        <v>176</v>
      </c>
      <c r="G794" s="73" t="s">
        <v>180</v>
      </c>
      <c r="H794" s="73" t="s">
        <v>3248</v>
      </c>
      <c r="I794" s="73" t="s">
        <v>182</v>
      </c>
      <c r="J794" s="87" t="s">
        <v>178</v>
      </c>
      <c r="K794" s="87" t="s">
        <v>180</v>
      </c>
      <c r="L794" s="85" t="str">
        <f t="shared" si="22"/>
        <v>MESSAGE - (DEPARTURE) CUSTOMS OFFICE.Reference number</v>
      </c>
      <c r="M794" s="68"/>
      <c r="N794" s="92"/>
      <c r="O794" s="68" t="s">
        <v>33</v>
      </c>
      <c r="P794" s="92" t="s">
        <v>33</v>
      </c>
      <c r="Q794" s="68" t="s">
        <v>183</v>
      </c>
      <c r="R794" s="92" t="s">
        <v>183</v>
      </c>
      <c r="S794" s="68" t="s">
        <v>1520</v>
      </c>
      <c r="T794" s="92"/>
      <c r="U794" s="68"/>
      <c r="V794" s="92"/>
      <c r="W794" s="61"/>
    </row>
    <row r="795" spans="1:23" ht="48" x14ac:dyDescent="0.2">
      <c r="A795" s="230" t="s">
        <v>5845</v>
      </c>
      <c r="B795" s="228" t="s">
        <v>3241</v>
      </c>
      <c r="C795" s="32" t="s">
        <v>1504</v>
      </c>
      <c r="D795" s="32" t="s">
        <v>1504</v>
      </c>
      <c r="E795" s="283">
        <v>1</v>
      </c>
      <c r="F795" s="232" t="s">
        <v>236</v>
      </c>
      <c r="G795" s="232"/>
      <c r="H795" s="232" t="s">
        <v>3249</v>
      </c>
      <c r="I795" s="232" t="s">
        <v>236</v>
      </c>
      <c r="J795" s="87" t="s">
        <v>238</v>
      </c>
      <c r="K795" s="87"/>
      <c r="L795" s="85" t="str">
        <f t="shared" si="22"/>
        <v>MESSAGE - (PRINCIPAL) TRADER</v>
      </c>
      <c r="M795" s="68" t="s">
        <v>32</v>
      </c>
      <c r="N795" s="92" t="s">
        <v>32</v>
      </c>
      <c r="O795" s="68" t="s">
        <v>33</v>
      </c>
      <c r="P795" s="92" t="s">
        <v>33</v>
      </c>
      <c r="Q795" s="68"/>
      <c r="R795" s="92"/>
      <c r="S795" s="68"/>
      <c r="T795" s="92"/>
      <c r="U795" s="68"/>
      <c r="V795" s="92"/>
      <c r="W795" s="61"/>
    </row>
    <row r="796" spans="1:23" ht="80" x14ac:dyDescent="0.2">
      <c r="A796" s="230" t="s">
        <v>5845</v>
      </c>
      <c r="B796" s="228" t="s">
        <v>3241</v>
      </c>
      <c r="C796" s="32" t="s">
        <v>1504</v>
      </c>
      <c r="D796" s="32" t="s">
        <v>1504</v>
      </c>
      <c r="E796" s="283">
        <v>1</v>
      </c>
      <c r="F796" s="73" t="s">
        <v>236</v>
      </c>
      <c r="G796" s="73" t="s">
        <v>240</v>
      </c>
      <c r="H796" s="73" t="s">
        <v>3250</v>
      </c>
      <c r="I796" s="73" t="s">
        <v>242</v>
      </c>
      <c r="J796" s="87" t="s">
        <v>238</v>
      </c>
      <c r="K796" s="87" t="s">
        <v>243</v>
      </c>
      <c r="L796" s="85" t="str">
        <f t="shared" si="22"/>
        <v>MESSAGE - (PRINCIPAL) TRADER.TIN</v>
      </c>
      <c r="M796" s="68"/>
      <c r="N796" s="92"/>
      <c r="O796" s="68" t="s">
        <v>103</v>
      </c>
      <c r="P796" s="92" t="s">
        <v>103</v>
      </c>
      <c r="Q796" s="68" t="s">
        <v>244</v>
      </c>
      <c r="R796" s="92" t="s">
        <v>244</v>
      </c>
      <c r="S796" s="68"/>
      <c r="T796" s="92"/>
      <c r="U796" s="68" t="s">
        <v>5855</v>
      </c>
      <c r="V796" s="92" t="s">
        <v>1526</v>
      </c>
      <c r="W796" s="61"/>
    </row>
    <row r="797" spans="1:23" ht="96" x14ac:dyDescent="0.2">
      <c r="A797" s="230" t="s">
        <v>5845</v>
      </c>
      <c r="B797" s="228" t="s">
        <v>3241</v>
      </c>
      <c r="C797" s="32" t="s">
        <v>1504</v>
      </c>
      <c r="D797" s="32" t="s">
        <v>1504</v>
      </c>
      <c r="E797" s="283">
        <v>1</v>
      </c>
      <c r="F797" s="73" t="s">
        <v>236</v>
      </c>
      <c r="G797" s="73" t="s">
        <v>248</v>
      </c>
      <c r="H797" s="73" t="s">
        <v>3251</v>
      </c>
      <c r="I797" s="73" t="s">
        <v>250</v>
      </c>
      <c r="J797" s="87" t="s">
        <v>238</v>
      </c>
      <c r="K797" s="87" t="s">
        <v>251</v>
      </c>
      <c r="L797" s="85" t="str">
        <f t="shared" si="22"/>
        <v>MESSAGE - (PRINCIPAL) TRADER.Holder ID TIR</v>
      </c>
      <c r="M797" s="68"/>
      <c r="N797" s="92"/>
      <c r="O797" s="68" t="s">
        <v>66</v>
      </c>
      <c r="P797" s="92" t="s">
        <v>66</v>
      </c>
      <c r="Q797" s="68" t="s">
        <v>244</v>
      </c>
      <c r="R797" s="92" t="s">
        <v>244</v>
      </c>
      <c r="S797" s="68"/>
      <c r="T797" s="92"/>
      <c r="U797" s="68" t="s">
        <v>5725</v>
      </c>
      <c r="V797" s="92" t="s">
        <v>253</v>
      </c>
      <c r="W797" s="61"/>
    </row>
    <row r="798" spans="1:23" ht="64" x14ac:dyDescent="0.2">
      <c r="A798" s="230" t="s">
        <v>5845</v>
      </c>
      <c r="B798" s="228" t="s">
        <v>3241</v>
      </c>
      <c r="C798" s="32" t="s">
        <v>1504</v>
      </c>
      <c r="D798" s="32" t="s">
        <v>1504</v>
      </c>
      <c r="E798" s="283">
        <v>1</v>
      </c>
      <c r="F798" s="73" t="s">
        <v>236</v>
      </c>
      <c r="G798" s="73" t="s">
        <v>255</v>
      </c>
      <c r="H798" s="73" t="s">
        <v>3252</v>
      </c>
      <c r="I798" s="73" t="s">
        <v>257</v>
      </c>
      <c r="J798" s="87" t="s">
        <v>238</v>
      </c>
      <c r="K798" s="87" t="s">
        <v>255</v>
      </c>
      <c r="L798" s="85" t="str">
        <f t="shared" si="22"/>
        <v>MESSAGE - (PRINCIPAL) TRADER.Name</v>
      </c>
      <c r="M798" s="68"/>
      <c r="N798" s="92"/>
      <c r="O798" s="68" t="s">
        <v>66</v>
      </c>
      <c r="P798" s="92" t="s">
        <v>66</v>
      </c>
      <c r="Q798" s="68" t="s">
        <v>258</v>
      </c>
      <c r="R798" s="92" t="s">
        <v>68</v>
      </c>
      <c r="S798" s="68"/>
      <c r="T798" s="92"/>
      <c r="U798" s="68" t="s">
        <v>1531</v>
      </c>
      <c r="V798" s="92" t="s">
        <v>1532</v>
      </c>
      <c r="W798" s="61"/>
    </row>
    <row r="799" spans="1:23" ht="64" x14ac:dyDescent="0.2">
      <c r="A799" s="230" t="s">
        <v>5845</v>
      </c>
      <c r="B799" s="228" t="s">
        <v>3241</v>
      </c>
      <c r="C799" s="32" t="s">
        <v>1504</v>
      </c>
      <c r="D799" s="32" t="s">
        <v>1504</v>
      </c>
      <c r="E799" s="283">
        <v>2</v>
      </c>
      <c r="F799" s="233" t="s">
        <v>261</v>
      </c>
      <c r="G799" s="232"/>
      <c r="H799" s="232" t="s">
        <v>3253</v>
      </c>
      <c r="I799" s="232" t="s">
        <v>263</v>
      </c>
      <c r="J799" s="87" t="s">
        <v>1128</v>
      </c>
      <c r="K799" s="87" t="s">
        <v>1128</v>
      </c>
      <c r="L799" s="85" t="str">
        <f t="shared" si="22"/>
        <v>x.x</v>
      </c>
      <c r="M799" s="68" t="s">
        <v>32</v>
      </c>
      <c r="N799" s="92"/>
      <c r="O799" s="68" t="s">
        <v>66</v>
      </c>
      <c r="P799" s="92"/>
      <c r="Q799" s="68"/>
      <c r="R799" s="92"/>
      <c r="S799" s="68"/>
      <c r="T799" s="92"/>
      <c r="U799" s="68" t="s">
        <v>1531</v>
      </c>
      <c r="V799" s="92"/>
      <c r="W799" s="61"/>
    </row>
    <row r="800" spans="1:23" ht="80" x14ac:dyDescent="0.2">
      <c r="A800" s="230" t="s">
        <v>5845</v>
      </c>
      <c r="B800" s="228" t="s">
        <v>3241</v>
      </c>
      <c r="C800" s="32" t="s">
        <v>1504</v>
      </c>
      <c r="D800" s="32" t="s">
        <v>1504</v>
      </c>
      <c r="E800" s="283">
        <v>2</v>
      </c>
      <c r="F800" s="240" t="s">
        <v>261</v>
      </c>
      <c r="G800" s="73" t="s">
        <v>265</v>
      </c>
      <c r="H800" s="73" t="s">
        <v>3255</v>
      </c>
      <c r="I800" s="73" t="s">
        <v>267</v>
      </c>
      <c r="J800" s="87" t="s">
        <v>238</v>
      </c>
      <c r="K800" s="87" t="s">
        <v>265</v>
      </c>
      <c r="L800" s="85" t="str">
        <f t="shared" si="22"/>
        <v>MESSAGE - (PRINCIPAL) TRADER.Street and number</v>
      </c>
      <c r="M800" s="224"/>
      <c r="N800" s="92"/>
      <c r="O800" s="68" t="s">
        <v>33</v>
      </c>
      <c r="P800" s="92" t="s">
        <v>66</v>
      </c>
      <c r="Q800" s="68" t="s">
        <v>258</v>
      </c>
      <c r="R800" s="92" t="s">
        <v>68</v>
      </c>
      <c r="S800" s="68"/>
      <c r="T800" s="92"/>
      <c r="U800" s="68"/>
      <c r="V800" s="92" t="s">
        <v>1532</v>
      </c>
      <c r="W800" s="61"/>
    </row>
    <row r="801" spans="1:23" ht="64" x14ac:dyDescent="0.2">
      <c r="A801" s="230" t="s">
        <v>5845</v>
      </c>
      <c r="B801" s="228" t="s">
        <v>3241</v>
      </c>
      <c r="C801" s="32" t="s">
        <v>1504</v>
      </c>
      <c r="D801" s="32" t="s">
        <v>1504</v>
      </c>
      <c r="E801" s="283">
        <v>2</v>
      </c>
      <c r="F801" s="240" t="s">
        <v>261</v>
      </c>
      <c r="G801" s="73" t="s">
        <v>269</v>
      </c>
      <c r="H801" s="73" t="s">
        <v>3256</v>
      </c>
      <c r="I801" s="73" t="s">
        <v>271</v>
      </c>
      <c r="J801" s="87" t="s">
        <v>238</v>
      </c>
      <c r="K801" s="87" t="s">
        <v>862</v>
      </c>
      <c r="L801" s="85" t="str">
        <f t="shared" si="22"/>
        <v>MESSAGE - (PRINCIPAL) TRADER.Postal code</v>
      </c>
      <c r="M801" s="224"/>
      <c r="N801" s="92"/>
      <c r="O801" s="68" t="s">
        <v>66</v>
      </c>
      <c r="P801" s="92" t="s">
        <v>66</v>
      </c>
      <c r="Q801" s="68" t="s">
        <v>244</v>
      </c>
      <c r="R801" s="92" t="s">
        <v>54</v>
      </c>
      <c r="S801" s="68"/>
      <c r="T801" s="92"/>
      <c r="U801" s="68" t="s">
        <v>1339</v>
      </c>
      <c r="V801" s="92" t="s">
        <v>1532</v>
      </c>
      <c r="W801" s="61"/>
    </row>
    <row r="802" spans="1:23" ht="64" x14ac:dyDescent="0.2">
      <c r="A802" s="230" t="s">
        <v>5845</v>
      </c>
      <c r="B802" s="228" t="s">
        <v>3241</v>
      </c>
      <c r="C802" s="32" t="s">
        <v>1504</v>
      </c>
      <c r="D802" s="32" t="s">
        <v>1504</v>
      </c>
      <c r="E802" s="283">
        <v>2</v>
      </c>
      <c r="F802" s="240" t="s">
        <v>261</v>
      </c>
      <c r="G802" s="73" t="s">
        <v>276</v>
      </c>
      <c r="H802" s="73" t="s">
        <v>3257</v>
      </c>
      <c r="I802" s="73" t="s">
        <v>278</v>
      </c>
      <c r="J802" s="87" t="s">
        <v>238</v>
      </c>
      <c r="K802" s="87" t="s">
        <v>276</v>
      </c>
      <c r="L802" s="85" t="str">
        <f t="shared" si="22"/>
        <v>MESSAGE - (PRINCIPAL) TRADER.City</v>
      </c>
      <c r="M802" s="224"/>
      <c r="N802" s="92"/>
      <c r="O802" s="68" t="s">
        <v>33</v>
      </c>
      <c r="P802" s="92" t="s">
        <v>66</v>
      </c>
      <c r="Q802" s="68" t="s">
        <v>68</v>
      </c>
      <c r="R802" s="92" t="s">
        <v>68</v>
      </c>
      <c r="S802" s="68"/>
      <c r="T802" s="92"/>
      <c r="U802" s="224"/>
      <c r="V802" s="92" t="s">
        <v>1532</v>
      </c>
      <c r="W802" s="61"/>
    </row>
    <row r="803" spans="1:23" ht="64" x14ac:dyDescent="0.2">
      <c r="A803" s="230" t="s">
        <v>5845</v>
      </c>
      <c r="B803" s="228" t="s">
        <v>3241</v>
      </c>
      <c r="C803" s="32" t="s">
        <v>1504</v>
      </c>
      <c r="D803" s="32" t="s">
        <v>1504</v>
      </c>
      <c r="E803" s="283">
        <v>2</v>
      </c>
      <c r="F803" s="240" t="s">
        <v>261</v>
      </c>
      <c r="G803" s="73" t="s">
        <v>279</v>
      </c>
      <c r="H803" s="73" t="s">
        <v>3258</v>
      </c>
      <c r="I803" s="73" t="s">
        <v>281</v>
      </c>
      <c r="J803" s="87" t="s">
        <v>238</v>
      </c>
      <c r="K803" s="87" t="s">
        <v>282</v>
      </c>
      <c r="L803" s="85" t="str">
        <f t="shared" si="22"/>
        <v>MESSAGE - (PRINCIPAL) TRADER.Country code</v>
      </c>
      <c r="M803" s="224"/>
      <c r="N803" s="92"/>
      <c r="O803" s="68" t="s">
        <v>33</v>
      </c>
      <c r="P803" s="92" t="s">
        <v>66</v>
      </c>
      <c r="Q803" s="68" t="s">
        <v>94</v>
      </c>
      <c r="R803" s="92" t="s">
        <v>94</v>
      </c>
      <c r="S803" s="68" t="s">
        <v>5856</v>
      </c>
      <c r="T803" s="92" t="s">
        <v>95</v>
      </c>
      <c r="U803" s="224"/>
      <c r="V803" s="92" t="s">
        <v>1532</v>
      </c>
      <c r="W803" s="61"/>
    </row>
    <row r="804" spans="1:23" ht="32" x14ac:dyDescent="0.2">
      <c r="A804" s="230" t="s">
        <v>5845</v>
      </c>
      <c r="B804" s="228" t="s">
        <v>3259</v>
      </c>
      <c r="C804" s="32" t="s">
        <v>1504</v>
      </c>
      <c r="D804" s="32" t="s">
        <v>1504</v>
      </c>
      <c r="E804" s="283">
        <v>1</v>
      </c>
      <c r="F804" s="232" t="s">
        <v>29</v>
      </c>
      <c r="G804" s="232"/>
      <c r="H804" s="232" t="s">
        <v>3260</v>
      </c>
      <c r="I804" s="232" t="s">
        <v>29</v>
      </c>
      <c r="J804" s="87" t="s">
        <v>31</v>
      </c>
      <c r="K804" s="87"/>
      <c r="L804" s="85" t="str">
        <f t="shared" si="22"/>
        <v>MESSAGE - HEADER</v>
      </c>
      <c r="M804" s="68" t="s">
        <v>32</v>
      </c>
      <c r="N804" s="92" t="s">
        <v>32</v>
      </c>
      <c r="O804" s="68" t="s">
        <v>33</v>
      </c>
      <c r="P804" s="92" t="s">
        <v>33</v>
      </c>
      <c r="Q804" s="68"/>
      <c r="R804" s="92"/>
      <c r="S804" s="68"/>
      <c r="T804" s="92"/>
      <c r="U804" s="68"/>
      <c r="V804" s="92"/>
      <c r="W804" s="61"/>
    </row>
    <row r="805" spans="1:23" ht="48" x14ac:dyDescent="0.2">
      <c r="A805" s="230" t="s">
        <v>5845</v>
      </c>
      <c r="B805" s="228" t="s">
        <v>3259</v>
      </c>
      <c r="C805" s="32" t="s">
        <v>1504</v>
      </c>
      <c r="D805" s="32" t="s">
        <v>1504</v>
      </c>
      <c r="E805" s="283">
        <v>1</v>
      </c>
      <c r="F805" s="73" t="s">
        <v>29</v>
      </c>
      <c r="G805" s="73" t="s">
        <v>2672</v>
      </c>
      <c r="H805" s="73" t="s">
        <v>3261</v>
      </c>
      <c r="I805" s="73" t="s">
        <v>2674</v>
      </c>
      <c r="J805" s="87" t="s">
        <v>31</v>
      </c>
      <c r="K805" s="87" t="s">
        <v>180</v>
      </c>
      <c r="L805" s="85" t="str">
        <f t="shared" si="22"/>
        <v>MESSAGE - HEADER.Reference number</v>
      </c>
      <c r="M805" s="68"/>
      <c r="N805" s="92"/>
      <c r="O805" s="68" t="s">
        <v>33</v>
      </c>
      <c r="P805" s="92" t="s">
        <v>33</v>
      </c>
      <c r="Q805" s="68" t="s">
        <v>902</v>
      </c>
      <c r="R805" s="92" t="s">
        <v>902</v>
      </c>
      <c r="S805" s="68"/>
      <c r="T805" s="92"/>
      <c r="U805" s="68"/>
      <c r="V805" s="92"/>
      <c r="W805" s="61"/>
    </row>
    <row r="806" spans="1:23" ht="64" x14ac:dyDescent="0.2">
      <c r="A806" s="230" t="s">
        <v>5845</v>
      </c>
      <c r="B806" s="228" t="s">
        <v>3259</v>
      </c>
      <c r="C806" s="32" t="s">
        <v>1504</v>
      </c>
      <c r="D806" s="32" t="s">
        <v>1504</v>
      </c>
      <c r="E806" s="283">
        <v>1</v>
      </c>
      <c r="F806" s="73" t="s">
        <v>29</v>
      </c>
      <c r="G806" s="73" t="s">
        <v>40</v>
      </c>
      <c r="H806" s="73" t="s">
        <v>3262</v>
      </c>
      <c r="I806" s="73" t="s">
        <v>42</v>
      </c>
      <c r="J806" s="87" t="s">
        <v>31</v>
      </c>
      <c r="K806" s="87" t="s">
        <v>43</v>
      </c>
      <c r="L806" s="85" t="str">
        <f t="shared" si="22"/>
        <v>MESSAGE - HEADER.Document/reference number</v>
      </c>
      <c r="M806" s="68"/>
      <c r="N806" s="92"/>
      <c r="O806" s="68" t="s">
        <v>33</v>
      </c>
      <c r="P806" s="92" t="s">
        <v>33</v>
      </c>
      <c r="Q806" s="68" t="s">
        <v>44</v>
      </c>
      <c r="R806" s="92" t="s">
        <v>45</v>
      </c>
      <c r="S806" s="68"/>
      <c r="T806" s="92"/>
      <c r="U806" s="68" t="s">
        <v>81</v>
      </c>
      <c r="V806" s="92"/>
      <c r="W806" s="61"/>
    </row>
    <row r="807" spans="1:23" ht="48" x14ac:dyDescent="0.2">
      <c r="A807" s="230" t="s">
        <v>5845</v>
      </c>
      <c r="B807" s="228" t="s">
        <v>3259</v>
      </c>
      <c r="C807" s="32" t="s">
        <v>1504</v>
      </c>
      <c r="D807" s="32" t="s">
        <v>1504</v>
      </c>
      <c r="E807" s="283">
        <v>1</v>
      </c>
      <c r="F807" s="73" t="s">
        <v>29</v>
      </c>
      <c r="G807" s="73" t="s">
        <v>49</v>
      </c>
      <c r="H807" s="73" t="s">
        <v>3263</v>
      </c>
      <c r="I807" s="73" t="s">
        <v>51</v>
      </c>
      <c r="J807" s="87" t="s">
        <v>31</v>
      </c>
      <c r="K807" s="87" t="s">
        <v>52</v>
      </c>
      <c r="L807" s="85" t="str">
        <f t="shared" si="22"/>
        <v>MESSAGE - HEADER.Type of declaration</v>
      </c>
      <c r="M807" s="68"/>
      <c r="N807" s="92"/>
      <c r="O807" s="68" t="s">
        <v>33</v>
      </c>
      <c r="P807" s="92" t="s">
        <v>66</v>
      </c>
      <c r="Q807" s="68" t="s">
        <v>53</v>
      </c>
      <c r="R807" s="92" t="s">
        <v>54</v>
      </c>
      <c r="S807" s="68" t="s">
        <v>5710</v>
      </c>
      <c r="T807" s="92" t="s">
        <v>55</v>
      </c>
      <c r="U807" s="68" t="s">
        <v>6338</v>
      </c>
      <c r="V807" s="92" t="s">
        <v>841</v>
      </c>
      <c r="W807" s="61"/>
    </row>
    <row r="808" spans="1:23" ht="80" x14ac:dyDescent="0.2">
      <c r="A808" s="230" t="s">
        <v>5845</v>
      </c>
      <c r="B808" s="228" t="s">
        <v>3259</v>
      </c>
      <c r="C808" s="32" t="s">
        <v>1504</v>
      </c>
      <c r="D808" s="32" t="s">
        <v>1504</v>
      </c>
      <c r="E808" s="283">
        <v>1</v>
      </c>
      <c r="F808" s="73" t="s">
        <v>29</v>
      </c>
      <c r="G808" s="73" t="s">
        <v>2164</v>
      </c>
      <c r="H808" s="73" t="s">
        <v>3264</v>
      </c>
      <c r="I808" s="73" t="s">
        <v>2166</v>
      </c>
      <c r="J808" s="87" t="s">
        <v>1128</v>
      </c>
      <c r="K808" s="87" t="s">
        <v>1128</v>
      </c>
      <c r="L808" s="85" t="str">
        <f t="shared" si="22"/>
        <v>x.x</v>
      </c>
      <c r="M808" s="68"/>
      <c r="N808" s="92"/>
      <c r="O808" s="68" t="s">
        <v>33</v>
      </c>
      <c r="P808" s="92"/>
      <c r="Q808" s="68" t="s">
        <v>134</v>
      </c>
      <c r="R808" s="92"/>
      <c r="S808" s="68" t="s">
        <v>2167</v>
      </c>
      <c r="T808" s="92"/>
      <c r="U808" s="68"/>
      <c r="V808" s="92"/>
      <c r="W808" s="61"/>
    </row>
    <row r="809" spans="1:23" ht="96" x14ac:dyDescent="0.2">
      <c r="A809" s="230" t="s">
        <v>5845</v>
      </c>
      <c r="B809" s="228" t="s">
        <v>3259</v>
      </c>
      <c r="C809" s="32" t="s">
        <v>1504</v>
      </c>
      <c r="D809" s="32" t="s">
        <v>1504</v>
      </c>
      <c r="E809" s="283">
        <v>1</v>
      </c>
      <c r="F809" s="73" t="s">
        <v>29</v>
      </c>
      <c r="G809" s="73" t="s">
        <v>61</v>
      </c>
      <c r="H809" s="73" t="s">
        <v>3266</v>
      </c>
      <c r="I809" s="73" t="s">
        <v>63</v>
      </c>
      <c r="J809" s="87" t="s">
        <v>64</v>
      </c>
      <c r="K809" s="87" t="s">
        <v>65</v>
      </c>
      <c r="L809" s="85" t="str">
        <f t="shared" si="22"/>
        <v>MESSAGE - GOODS ITEM - PRODUCED DOCUMENTS/CERTIFICATES.Document reference</v>
      </c>
      <c r="M809" s="68"/>
      <c r="N809" s="92"/>
      <c r="O809" s="68" t="s">
        <v>66</v>
      </c>
      <c r="P809" s="92" t="s">
        <v>66</v>
      </c>
      <c r="Q809" s="68" t="s">
        <v>67</v>
      </c>
      <c r="R809" s="92" t="s">
        <v>68</v>
      </c>
      <c r="S809" s="68"/>
      <c r="T809" s="92"/>
      <c r="U809" s="68" t="s">
        <v>69</v>
      </c>
      <c r="V809" s="92" t="s">
        <v>2683</v>
      </c>
      <c r="W809" s="61"/>
    </row>
    <row r="810" spans="1:23" ht="80" x14ac:dyDescent="0.2">
      <c r="A810" s="230" t="s">
        <v>5845</v>
      </c>
      <c r="B810" s="228" t="s">
        <v>3259</v>
      </c>
      <c r="C810" s="32" t="s">
        <v>1504</v>
      </c>
      <c r="D810" s="32" t="s">
        <v>1504</v>
      </c>
      <c r="E810" s="283">
        <v>1</v>
      </c>
      <c r="F810" s="73" t="s">
        <v>29</v>
      </c>
      <c r="G810" s="73" t="s">
        <v>75</v>
      </c>
      <c r="H810" s="73" t="s">
        <v>3268</v>
      </c>
      <c r="I810" s="73" t="s">
        <v>77</v>
      </c>
      <c r="J810" s="87" t="s">
        <v>31</v>
      </c>
      <c r="K810" s="87" t="s">
        <v>1063</v>
      </c>
      <c r="L810" s="85" t="str">
        <f t="shared" si="22"/>
        <v>MESSAGE - HEADER.Acceptance date</v>
      </c>
      <c r="M810" s="68"/>
      <c r="N810" s="92"/>
      <c r="O810" s="68" t="s">
        <v>33</v>
      </c>
      <c r="P810" s="92" t="s">
        <v>33</v>
      </c>
      <c r="Q810" s="68" t="s">
        <v>79</v>
      </c>
      <c r="R810" s="92" t="s">
        <v>80</v>
      </c>
      <c r="S810" s="68"/>
      <c r="T810" s="92"/>
      <c r="U810" s="68" t="s">
        <v>81</v>
      </c>
      <c r="V810" s="92"/>
      <c r="W810" s="61"/>
    </row>
    <row r="811" spans="1:23" ht="48" x14ac:dyDescent="0.2">
      <c r="A811" s="230" t="s">
        <v>5845</v>
      </c>
      <c r="B811" s="228" t="s">
        <v>3259</v>
      </c>
      <c r="C811" s="32" t="s">
        <v>1504</v>
      </c>
      <c r="D811" s="32" t="s">
        <v>1504</v>
      </c>
      <c r="E811" s="283">
        <v>1</v>
      </c>
      <c r="F811" s="73" t="s">
        <v>29</v>
      </c>
      <c r="G811" s="73" t="s">
        <v>85</v>
      </c>
      <c r="H811" s="73" t="s">
        <v>3270</v>
      </c>
      <c r="I811" s="73" t="s">
        <v>87</v>
      </c>
      <c r="J811" s="87" t="s">
        <v>31</v>
      </c>
      <c r="K811" s="87" t="s">
        <v>88</v>
      </c>
      <c r="L811" s="85" t="str">
        <f t="shared" si="22"/>
        <v>MESSAGE - HEADER.Issuing date</v>
      </c>
      <c r="M811" s="68"/>
      <c r="N811" s="92"/>
      <c r="O811" s="68" t="s">
        <v>33</v>
      </c>
      <c r="P811" s="92" t="s">
        <v>33</v>
      </c>
      <c r="Q811" s="68" t="s">
        <v>79</v>
      </c>
      <c r="R811" s="92" t="s">
        <v>80</v>
      </c>
      <c r="S811" s="68"/>
      <c r="T811" s="92"/>
      <c r="U811" s="68" t="s">
        <v>81</v>
      </c>
      <c r="V811" s="92"/>
      <c r="W811" s="61"/>
    </row>
    <row r="812" spans="1:23" ht="48" x14ac:dyDescent="0.2">
      <c r="A812" s="230" t="s">
        <v>5845</v>
      </c>
      <c r="B812" s="228" t="s">
        <v>3259</v>
      </c>
      <c r="C812" s="32" t="s">
        <v>1504</v>
      </c>
      <c r="D812" s="32" t="s">
        <v>1504</v>
      </c>
      <c r="E812" s="283">
        <v>1</v>
      </c>
      <c r="F812" s="73" t="s">
        <v>29</v>
      </c>
      <c r="G812" s="73" t="s">
        <v>100</v>
      </c>
      <c r="H812" s="73" t="s">
        <v>3272</v>
      </c>
      <c r="I812" s="73" t="s">
        <v>102</v>
      </c>
      <c r="J812" s="87" t="s">
        <v>31</v>
      </c>
      <c r="K812" s="87" t="s">
        <v>100</v>
      </c>
      <c r="L812" s="85" t="str">
        <f t="shared" si="22"/>
        <v>MESSAGE - HEADER.Security</v>
      </c>
      <c r="M812" s="68"/>
      <c r="N812" s="92"/>
      <c r="O812" s="68" t="s">
        <v>33</v>
      </c>
      <c r="P812" s="92" t="s">
        <v>103</v>
      </c>
      <c r="Q812" s="68" t="s">
        <v>104</v>
      </c>
      <c r="R812" s="92" t="s">
        <v>104</v>
      </c>
      <c r="S812" s="68" t="s">
        <v>5712</v>
      </c>
      <c r="T812" s="92" t="s">
        <v>105</v>
      </c>
      <c r="U812" s="68"/>
      <c r="V812" s="92" t="s">
        <v>106</v>
      </c>
      <c r="W812" s="61"/>
    </row>
    <row r="813" spans="1:23" ht="64" x14ac:dyDescent="0.2">
      <c r="A813" s="230" t="s">
        <v>5845</v>
      </c>
      <c r="B813" s="228" t="s">
        <v>3259</v>
      </c>
      <c r="C813" s="32" t="s">
        <v>1504</v>
      </c>
      <c r="D813" s="32" t="s">
        <v>1504</v>
      </c>
      <c r="E813" s="283">
        <v>1</v>
      </c>
      <c r="F813" s="73" t="s">
        <v>29</v>
      </c>
      <c r="G813" s="73" t="s">
        <v>111</v>
      </c>
      <c r="H813" s="73" t="s">
        <v>3273</v>
      </c>
      <c r="I813" s="73" t="s">
        <v>113</v>
      </c>
      <c r="J813" s="87" t="s">
        <v>1128</v>
      </c>
      <c r="K813" s="87" t="s">
        <v>1128</v>
      </c>
      <c r="L813" s="85" t="str">
        <f t="shared" si="22"/>
        <v>x.x</v>
      </c>
      <c r="M813" s="68"/>
      <c r="N813" s="92"/>
      <c r="O813" s="68" t="s">
        <v>33</v>
      </c>
      <c r="P813" s="92"/>
      <c r="Q813" s="68" t="s">
        <v>104</v>
      </c>
      <c r="R813" s="92"/>
      <c r="S813" s="68" t="s">
        <v>114</v>
      </c>
      <c r="T813" s="92"/>
      <c r="U813" s="68"/>
      <c r="V813" s="92"/>
      <c r="W813" s="61"/>
    </row>
    <row r="814" spans="1:23" ht="80" x14ac:dyDescent="0.2">
      <c r="A814" s="230" t="s">
        <v>5845</v>
      </c>
      <c r="B814" s="228" t="s">
        <v>3259</v>
      </c>
      <c r="C814" s="32" t="s">
        <v>1504</v>
      </c>
      <c r="D814" s="32" t="s">
        <v>1504</v>
      </c>
      <c r="E814" s="283">
        <v>1</v>
      </c>
      <c r="F814" s="73" t="s">
        <v>29</v>
      </c>
      <c r="G814" s="73" t="s">
        <v>130</v>
      </c>
      <c r="H814" s="73" t="s">
        <v>3277</v>
      </c>
      <c r="I814" s="73" t="s">
        <v>132</v>
      </c>
      <c r="J814" s="87" t="s">
        <v>31</v>
      </c>
      <c r="K814" s="87" t="s">
        <v>2179</v>
      </c>
      <c r="L814" s="85" t="str">
        <f t="shared" si="22"/>
        <v>MESSAGE - HEADER.Specific Circumstance Indicator</v>
      </c>
      <c r="M814" s="68"/>
      <c r="N814" s="92"/>
      <c r="O814" s="68" t="s">
        <v>103</v>
      </c>
      <c r="P814" s="92" t="s">
        <v>66</v>
      </c>
      <c r="Q814" s="68" t="s">
        <v>133</v>
      </c>
      <c r="R814" s="92" t="s">
        <v>134</v>
      </c>
      <c r="S814" s="68" t="s">
        <v>5713</v>
      </c>
      <c r="T814" s="92" t="s">
        <v>136</v>
      </c>
      <c r="U814" s="68"/>
      <c r="V814" s="92" t="s">
        <v>2180</v>
      </c>
      <c r="W814" s="61"/>
    </row>
    <row r="815" spans="1:23" ht="80" x14ac:dyDescent="0.2">
      <c r="A815" s="230" t="s">
        <v>5845</v>
      </c>
      <c r="B815" s="228" t="s">
        <v>3259</v>
      </c>
      <c r="C815" s="32" t="s">
        <v>1504</v>
      </c>
      <c r="D815" s="32" t="s">
        <v>1504</v>
      </c>
      <c r="E815" s="283">
        <v>1</v>
      </c>
      <c r="F815" s="73" t="s">
        <v>29</v>
      </c>
      <c r="G815" s="73" t="s">
        <v>5944</v>
      </c>
      <c r="H815" s="73" t="s">
        <v>6339</v>
      </c>
      <c r="I815" s="73" t="s">
        <v>5946</v>
      </c>
      <c r="J815" s="87" t="s">
        <v>31</v>
      </c>
      <c r="K815" s="87" t="s">
        <v>2188</v>
      </c>
      <c r="L815" s="85" t="str">
        <f t="shared" si="22"/>
        <v>MESSAGE - HEADER.Dialog language indicator at departure</v>
      </c>
      <c r="M815" s="68"/>
      <c r="N815" s="92"/>
      <c r="O815" s="68" t="s">
        <v>103</v>
      </c>
      <c r="P815" s="92" t="s">
        <v>103</v>
      </c>
      <c r="Q815" s="68" t="s">
        <v>94</v>
      </c>
      <c r="R815" s="92" t="s">
        <v>94</v>
      </c>
      <c r="S815" s="68" t="s">
        <v>5878</v>
      </c>
      <c r="T815" s="92" t="s">
        <v>1639</v>
      </c>
      <c r="U815" s="68" t="s">
        <v>1640</v>
      </c>
      <c r="V815" s="92" t="s">
        <v>2189</v>
      </c>
      <c r="W815" s="61"/>
    </row>
    <row r="816" spans="1:23" ht="48" x14ac:dyDescent="0.2">
      <c r="A816" s="230" t="s">
        <v>5845</v>
      </c>
      <c r="B816" s="228" t="s">
        <v>3259</v>
      </c>
      <c r="C816" s="32" t="s">
        <v>1504</v>
      </c>
      <c r="D816" s="32" t="s">
        <v>1504</v>
      </c>
      <c r="E816" s="283">
        <v>1</v>
      </c>
      <c r="F816" s="73" t="s">
        <v>29</v>
      </c>
      <c r="G816" s="73" t="s">
        <v>172</v>
      </c>
      <c r="H816" s="73" t="s">
        <v>3287</v>
      </c>
      <c r="I816" s="73" t="s">
        <v>174</v>
      </c>
      <c r="J816" s="87" t="s">
        <v>31</v>
      </c>
      <c r="K816" s="87" t="s">
        <v>172</v>
      </c>
      <c r="L816" s="85" t="str">
        <f t="shared" si="22"/>
        <v>MESSAGE - HEADER.Binding itinerary</v>
      </c>
      <c r="M816" s="68"/>
      <c r="N816" s="92"/>
      <c r="O816" s="68" t="s">
        <v>33</v>
      </c>
      <c r="P816" s="92" t="s">
        <v>33</v>
      </c>
      <c r="Q816" s="68" t="s">
        <v>104</v>
      </c>
      <c r="R816" s="92" t="s">
        <v>104</v>
      </c>
      <c r="S816" s="68" t="s">
        <v>114</v>
      </c>
      <c r="T816" s="92" t="s">
        <v>114</v>
      </c>
      <c r="U816" s="68"/>
      <c r="V816" s="92"/>
      <c r="W816" s="61"/>
    </row>
    <row r="817" spans="1:23" ht="32" x14ac:dyDescent="0.2">
      <c r="A817" s="230" t="s">
        <v>5845</v>
      </c>
      <c r="B817" s="228" t="s">
        <v>3259</v>
      </c>
      <c r="C817" s="32" t="s">
        <v>1504</v>
      </c>
      <c r="D817" s="32" t="s">
        <v>1504</v>
      </c>
      <c r="E817" s="283">
        <v>1</v>
      </c>
      <c r="F817" s="232" t="s">
        <v>5863</v>
      </c>
      <c r="G817" s="232"/>
      <c r="H817" s="232" t="s">
        <v>6340</v>
      </c>
      <c r="I817" s="232" t="s">
        <v>5863</v>
      </c>
      <c r="J817" s="87" t="s">
        <v>1128</v>
      </c>
      <c r="K817" s="87" t="s">
        <v>1128</v>
      </c>
      <c r="L817" s="85" t="str">
        <f t="shared" si="22"/>
        <v>x.x</v>
      </c>
      <c r="M817" s="68" t="s">
        <v>201</v>
      </c>
      <c r="N817" s="92"/>
      <c r="O817" s="68" t="s">
        <v>66</v>
      </c>
      <c r="P817" s="92"/>
      <c r="Q817" s="68"/>
      <c r="R817" s="92"/>
      <c r="S817" s="68"/>
      <c r="T817" s="92"/>
      <c r="U817" s="68" t="s">
        <v>6341</v>
      </c>
      <c r="V817" s="92"/>
      <c r="W817" s="61"/>
    </row>
    <row r="818" spans="1:23" ht="48" x14ac:dyDescent="0.2">
      <c r="A818" s="230" t="s">
        <v>5845</v>
      </c>
      <c r="B818" s="228" t="s">
        <v>3259</v>
      </c>
      <c r="C818" s="32" t="s">
        <v>1504</v>
      </c>
      <c r="D818" s="32" t="s">
        <v>1504</v>
      </c>
      <c r="E818" s="283">
        <v>1</v>
      </c>
      <c r="F818" s="73" t="s">
        <v>5863</v>
      </c>
      <c r="G818" s="73" t="s">
        <v>206</v>
      </c>
      <c r="H818" s="73" t="s">
        <v>6342</v>
      </c>
      <c r="I818" s="73" t="s">
        <v>5867</v>
      </c>
      <c r="J818" s="87" t="s">
        <v>1128</v>
      </c>
      <c r="K818" s="87" t="s">
        <v>1128</v>
      </c>
      <c r="L818" s="85" t="str">
        <f t="shared" si="22"/>
        <v>x.x</v>
      </c>
      <c r="M818" s="68"/>
      <c r="N818" s="92"/>
      <c r="O818" s="68" t="s">
        <v>33</v>
      </c>
      <c r="P818" s="92"/>
      <c r="Q818" s="68" t="s">
        <v>146</v>
      </c>
      <c r="R818" s="92"/>
      <c r="S818" s="68"/>
      <c r="T818" s="92"/>
      <c r="U818" s="68" t="s">
        <v>209</v>
      </c>
      <c r="V818" s="92"/>
      <c r="W818" s="61"/>
    </row>
    <row r="819" spans="1:23" ht="32" x14ac:dyDescent="0.2">
      <c r="A819" s="230" t="s">
        <v>5845</v>
      </c>
      <c r="B819" s="228" t="s">
        <v>3259</v>
      </c>
      <c r="C819" s="32" t="s">
        <v>1504</v>
      </c>
      <c r="D819" s="32" t="s">
        <v>1504</v>
      </c>
      <c r="E819" s="283">
        <v>1</v>
      </c>
      <c r="F819" s="73" t="s">
        <v>5863</v>
      </c>
      <c r="G819" s="73" t="s">
        <v>386</v>
      </c>
      <c r="H819" s="73" t="s">
        <v>6343</v>
      </c>
      <c r="I819" s="73" t="s">
        <v>5869</v>
      </c>
      <c r="J819" s="85" t="s">
        <v>1128</v>
      </c>
      <c r="K819" s="85" t="s">
        <v>1128</v>
      </c>
      <c r="L819" s="85" t="str">
        <f t="shared" si="22"/>
        <v>x.x</v>
      </c>
      <c r="M819" s="68"/>
      <c r="N819" s="92"/>
      <c r="O819" s="68" t="s">
        <v>33</v>
      </c>
      <c r="P819" s="92"/>
      <c r="Q819" s="68" t="s">
        <v>680</v>
      </c>
      <c r="R819" s="92"/>
      <c r="S819" s="68" t="s">
        <v>5957</v>
      </c>
      <c r="T819" s="92"/>
      <c r="U819" s="68" t="s">
        <v>6344</v>
      </c>
      <c r="V819" s="92"/>
      <c r="W819" s="61"/>
    </row>
    <row r="820" spans="1:23" ht="48" x14ac:dyDescent="0.2">
      <c r="A820" s="230" t="s">
        <v>5845</v>
      </c>
      <c r="B820" s="228" t="s">
        <v>3259</v>
      </c>
      <c r="C820" s="32" t="s">
        <v>1504</v>
      </c>
      <c r="D820" s="32" t="s">
        <v>1504</v>
      </c>
      <c r="E820" s="283">
        <v>1</v>
      </c>
      <c r="F820" s="73" t="s">
        <v>5863</v>
      </c>
      <c r="G820" s="73" t="s">
        <v>180</v>
      </c>
      <c r="H820" s="73" t="s">
        <v>6345</v>
      </c>
      <c r="I820" s="73" t="s">
        <v>5873</v>
      </c>
      <c r="J820" s="87" t="s">
        <v>1128</v>
      </c>
      <c r="K820" s="87" t="s">
        <v>1128</v>
      </c>
      <c r="L820" s="85" t="str">
        <f t="shared" si="22"/>
        <v>x.x</v>
      </c>
      <c r="M820" s="68"/>
      <c r="N820" s="92"/>
      <c r="O820" s="68" t="s">
        <v>33</v>
      </c>
      <c r="P820" s="92"/>
      <c r="Q820" s="68" t="s">
        <v>68</v>
      </c>
      <c r="R820" s="92"/>
      <c r="S820" s="68"/>
      <c r="T820" s="92"/>
      <c r="U820" s="68" t="s">
        <v>5960</v>
      </c>
      <c r="V820" s="92"/>
      <c r="W820" s="61"/>
    </row>
    <row r="821" spans="1:23" ht="64" x14ac:dyDescent="0.2">
      <c r="A821" s="230" t="s">
        <v>5845</v>
      </c>
      <c r="B821" s="228" t="s">
        <v>3259</v>
      </c>
      <c r="C821" s="32" t="s">
        <v>1504</v>
      </c>
      <c r="D821" s="32" t="s">
        <v>1504</v>
      </c>
      <c r="E821" s="283">
        <v>1</v>
      </c>
      <c r="F821" s="232" t="s">
        <v>176</v>
      </c>
      <c r="G821" s="232"/>
      <c r="H821" s="232" t="s">
        <v>3288</v>
      </c>
      <c r="I821" s="232" t="s">
        <v>176</v>
      </c>
      <c r="J821" s="87" t="s">
        <v>178</v>
      </c>
      <c r="K821" s="87"/>
      <c r="L821" s="85" t="str">
        <f t="shared" si="22"/>
        <v>MESSAGE - (DEPARTURE) CUSTOMS OFFICE</v>
      </c>
      <c r="M821" s="68" t="s">
        <v>32</v>
      </c>
      <c r="N821" s="92" t="s">
        <v>32</v>
      </c>
      <c r="O821" s="68" t="s">
        <v>33</v>
      </c>
      <c r="P821" s="92" t="s">
        <v>33</v>
      </c>
      <c r="Q821" s="68"/>
      <c r="R821" s="92"/>
      <c r="S821" s="68"/>
      <c r="T821" s="92"/>
      <c r="U821" s="68"/>
      <c r="V821" s="92"/>
      <c r="W821" s="61"/>
    </row>
    <row r="822" spans="1:23" ht="80" x14ac:dyDescent="0.2">
      <c r="A822" s="230" t="s">
        <v>5845</v>
      </c>
      <c r="B822" s="228" t="s">
        <v>3259</v>
      </c>
      <c r="C822" s="32" t="s">
        <v>1504</v>
      </c>
      <c r="D822" s="32" t="s">
        <v>1504</v>
      </c>
      <c r="E822" s="283">
        <v>1</v>
      </c>
      <c r="F822" s="73" t="s">
        <v>176</v>
      </c>
      <c r="G822" s="73" t="s">
        <v>180</v>
      </c>
      <c r="H822" s="73" t="s">
        <v>3289</v>
      </c>
      <c r="I822" s="73" t="s">
        <v>182</v>
      </c>
      <c r="J822" s="87" t="s">
        <v>178</v>
      </c>
      <c r="K822" s="87" t="s">
        <v>180</v>
      </c>
      <c r="L822" s="85" t="str">
        <f t="shared" si="22"/>
        <v>MESSAGE - (DEPARTURE) CUSTOMS OFFICE.Reference number</v>
      </c>
      <c r="M822" s="68"/>
      <c r="N822" s="92"/>
      <c r="O822" s="68" t="s">
        <v>33</v>
      </c>
      <c r="P822" s="92" t="s">
        <v>33</v>
      </c>
      <c r="Q822" s="68" t="s">
        <v>183</v>
      </c>
      <c r="R822" s="92" t="s">
        <v>183</v>
      </c>
      <c r="S822" s="68" t="s">
        <v>1520</v>
      </c>
      <c r="T822" s="92"/>
      <c r="U822" s="68"/>
      <c r="V822" s="92" t="s">
        <v>186</v>
      </c>
      <c r="W822" s="61"/>
    </row>
    <row r="823" spans="1:23" ht="64" x14ac:dyDescent="0.2">
      <c r="A823" s="230" t="s">
        <v>5845</v>
      </c>
      <c r="B823" s="228" t="s">
        <v>3259</v>
      </c>
      <c r="C823" s="32" t="s">
        <v>1504</v>
      </c>
      <c r="D823" s="32" t="s">
        <v>1504</v>
      </c>
      <c r="E823" s="283">
        <v>1</v>
      </c>
      <c r="F823" s="232" t="s">
        <v>5714</v>
      </c>
      <c r="G823" s="232"/>
      <c r="H823" s="232" t="s">
        <v>6346</v>
      </c>
      <c r="I823" s="232" t="s">
        <v>5714</v>
      </c>
      <c r="J823" s="87" t="s">
        <v>190</v>
      </c>
      <c r="K823" s="87"/>
      <c r="L823" s="85" t="str">
        <f t="shared" si="22"/>
        <v>MESSAGE - (DESTINATION) CUSTOMS OFFICE</v>
      </c>
      <c r="M823" s="68" t="s">
        <v>32</v>
      </c>
      <c r="N823" s="92" t="s">
        <v>32</v>
      </c>
      <c r="O823" s="68" t="s">
        <v>33</v>
      </c>
      <c r="P823" s="92" t="s">
        <v>33</v>
      </c>
      <c r="Q823" s="68"/>
      <c r="R823" s="92"/>
      <c r="S823" s="68"/>
      <c r="T823" s="92"/>
      <c r="U823" s="68"/>
      <c r="V823" s="92"/>
      <c r="W823" s="61"/>
    </row>
    <row r="824" spans="1:23" ht="96" x14ac:dyDescent="0.2">
      <c r="A824" s="230" t="s">
        <v>5845</v>
      </c>
      <c r="B824" s="228" t="s">
        <v>3259</v>
      </c>
      <c r="C824" s="32" t="s">
        <v>1504</v>
      </c>
      <c r="D824" s="32" t="s">
        <v>1504</v>
      </c>
      <c r="E824" s="283">
        <v>1</v>
      </c>
      <c r="F824" s="73" t="s">
        <v>5714</v>
      </c>
      <c r="G824" s="73" t="s">
        <v>180</v>
      </c>
      <c r="H824" s="73" t="s">
        <v>6347</v>
      </c>
      <c r="I824" s="73" t="s">
        <v>5715</v>
      </c>
      <c r="J824" s="87" t="s">
        <v>190</v>
      </c>
      <c r="K824" s="87" t="s">
        <v>180</v>
      </c>
      <c r="L824" s="85" t="str">
        <f t="shared" si="22"/>
        <v>MESSAGE - (DESTINATION) CUSTOMS OFFICE.Reference number</v>
      </c>
      <c r="M824" s="68"/>
      <c r="N824" s="92"/>
      <c r="O824" s="68" t="s">
        <v>33</v>
      </c>
      <c r="P824" s="92" t="s">
        <v>33</v>
      </c>
      <c r="Q824" s="68" t="s">
        <v>183</v>
      </c>
      <c r="R824" s="92" t="s">
        <v>183</v>
      </c>
      <c r="S824" s="68" t="s">
        <v>1627</v>
      </c>
      <c r="T824" s="92"/>
      <c r="U824" s="68" t="s">
        <v>3292</v>
      </c>
      <c r="V824" s="92" t="s">
        <v>2203</v>
      </c>
      <c r="W824" s="61"/>
    </row>
    <row r="825" spans="1:23" ht="64" x14ac:dyDescent="0.2">
      <c r="A825" s="230" t="s">
        <v>5845</v>
      </c>
      <c r="B825" s="228" t="s">
        <v>3259</v>
      </c>
      <c r="C825" s="32" t="s">
        <v>1504</v>
      </c>
      <c r="D825" s="32" t="s">
        <v>1504</v>
      </c>
      <c r="E825" s="283">
        <v>1</v>
      </c>
      <c r="F825" s="232" t="s">
        <v>5716</v>
      </c>
      <c r="G825" s="232"/>
      <c r="H825" s="232" t="s">
        <v>6348</v>
      </c>
      <c r="I825" s="232" t="s">
        <v>5716</v>
      </c>
      <c r="J825" s="87" t="s">
        <v>200</v>
      </c>
      <c r="K825" s="87"/>
      <c r="L825" s="85" t="str">
        <f t="shared" si="22"/>
        <v>MESSAGE - (TRANSIT) CUSTOMS OFFICE</v>
      </c>
      <c r="M825" s="68" t="s">
        <v>201</v>
      </c>
      <c r="N825" s="92" t="s">
        <v>201</v>
      </c>
      <c r="O825" s="68" t="s">
        <v>66</v>
      </c>
      <c r="P825" s="92" t="s">
        <v>66</v>
      </c>
      <c r="Q825" s="68"/>
      <c r="R825" s="92"/>
      <c r="S825" s="68"/>
      <c r="T825" s="92"/>
      <c r="U825" s="68" t="s">
        <v>202</v>
      </c>
      <c r="V825" s="92" t="s">
        <v>203</v>
      </c>
      <c r="W825" s="61"/>
    </row>
    <row r="826" spans="1:23" ht="96" x14ac:dyDescent="0.2">
      <c r="A826" s="230" t="s">
        <v>5845</v>
      </c>
      <c r="B826" s="228" t="s">
        <v>3259</v>
      </c>
      <c r="C826" s="32" t="s">
        <v>1504</v>
      </c>
      <c r="D826" s="32" t="s">
        <v>1504</v>
      </c>
      <c r="E826" s="283">
        <v>1</v>
      </c>
      <c r="F826" s="73" t="s">
        <v>5716</v>
      </c>
      <c r="G826" s="73" t="s">
        <v>206</v>
      </c>
      <c r="H826" s="73" t="s">
        <v>6349</v>
      </c>
      <c r="I826" s="73" t="s">
        <v>5717</v>
      </c>
      <c r="J826" s="87" t="s">
        <v>1128</v>
      </c>
      <c r="K826" s="87" t="s">
        <v>1128</v>
      </c>
      <c r="L826" s="85" t="str">
        <f t="shared" si="22"/>
        <v>x.x</v>
      </c>
      <c r="M826" s="68"/>
      <c r="N826" s="92"/>
      <c r="O826" s="68" t="s">
        <v>33</v>
      </c>
      <c r="P826" s="92"/>
      <c r="Q826" s="68" t="s">
        <v>146</v>
      </c>
      <c r="R826" s="92"/>
      <c r="S826" s="68"/>
      <c r="T826" s="92"/>
      <c r="U826" s="68" t="s">
        <v>209</v>
      </c>
      <c r="V826" s="92"/>
      <c r="W826" s="61"/>
    </row>
    <row r="827" spans="1:23" ht="96" x14ac:dyDescent="0.2">
      <c r="A827" s="230" t="s">
        <v>5845</v>
      </c>
      <c r="B827" s="228" t="s">
        <v>3259</v>
      </c>
      <c r="C827" s="32" t="s">
        <v>1504</v>
      </c>
      <c r="D827" s="32" t="s">
        <v>1504</v>
      </c>
      <c r="E827" s="283">
        <v>1</v>
      </c>
      <c r="F827" s="73" t="s">
        <v>5716</v>
      </c>
      <c r="G827" s="73" t="s">
        <v>180</v>
      </c>
      <c r="H827" s="73" t="s">
        <v>6350</v>
      </c>
      <c r="I827" s="73" t="s">
        <v>5718</v>
      </c>
      <c r="J827" s="87" t="s">
        <v>200</v>
      </c>
      <c r="K827" s="87" t="s">
        <v>180</v>
      </c>
      <c r="L827" s="85" t="str">
        <f t="shared" si="22"/>
        <v>MESSAGE - (TRANSIT) CUSTOMS OFFICE.Reference number</v>
      </c>
      <c r="M827" s="68"/>
      <c r="N827" s="92"/>
      <c r="O827" s="68" t="s">
        <v>33</v>
      </c>
      <c r="P827" s="92" t="s">
        <v>33</v>
      </c>
      <c r="Q827" s="68" t="s">
        <v>183</v>
      </c>
      <c r="R827" s="92" t="s">
        <v>183</v>
      </c>
      <c r="S827" s="68" t="s">
        <v>2208</v>
      </c>
      <c r="T827" s="92"/>
      <c r="U827" s="68" t="s">
        <v>6351</v>
      </c>
      <c r="V827" s="92" t="s">
        <v>4517</v>
      </c>
      <c r="W827" s="61"/>
    </row>
    <row r="828" spans="1:23" ht="112" x14ac:dyDescent="0.2">
      <c r="A828" s="230" t="s">
        <v>5845</v>
      </c>
      <c r="B828" s="228" t="s">
        <v>3259</v>
      </c>
      <c r="C828" s="32" t="s">
        <v>1504</v>
      </c>
      <c r="D828" s="32" t="s">
        <v>1504</v>
      </c>
      <c r="E828" s="283">
        <v>1</v>
      </c>
      <c r="F828" s="73" t="s">
        <v>5716</v>
      </c>
      <c r="G828" s="73" t="s">
        <v>218</v>
      </c>
      <c r="H828" s="73" t="s">
        <v>6352</v>
      </c>
      <c r="I828" s="73" t="s">
        <v>5720</v>
      </c>
      <c r="J828" s="87" t="s">
        <v>200</v>
      </c>
      <c r="K828" s="87" t="s">
        <v>221</v>
      </c>
      <c r="L828" s="85" t="str">
        <f t="shared" si="22"/>
        <v>MESSAGE - (TRANSIT) CUSTOMS OFFICE.Arrival Time</v>
      </c>
      <c r="M828" s="68"/>
      <c r="N828" s="92"/>
      <c r="O828" s="68" t="s">
        <v>66</v>
      </c>
      <c r="P828" s="92" t="s">
        <v>66</v>
      </c>
      <c r="Q828" s="68" t="s">
        <v>222</v>
      </c>
      <c r="R828" s="92" t="s">
        <v>1136</v>
      </c>
      <c r="S828" s="68"/>
      <c r="T828" s="92"/>
      <c r="U828" s="68" t="s">
        <v>6353</v>
      </c>
      <c r="V828" s="92" t="s">
        <v>5971</v>
      </c>
      <c r="W828" s="61"/>
    </row>
    <row r="829" spans="1:23" ht="64" x14ac:dyDescent="0.2">
      <c r="A829" s="230" t="s">
        <v>5845</v>
      </c>
      <c r="B829" s="228" t="s">
        <v>3259</v>
      </c>
      <c r="C829" s="32" t="s">
        <v>1504</v>
      </c>
      <c r="D829" s="32" t="s">
        <v>1504</v>
      </c>
      <c r="E829" s="283">
        <v>1</v>
      </c>
      <c r="F829" s="232" t="s">
        <v>5721</v>
      </c>
      <c r="G829" s="232"/>
      <c r="H829" s="232" t="s">
        <v>6354</v>
      </c>
      <c r="I829" s="232" t="s">
        <v>5721</v>
      </c>
      <c r="J829" s="87" t="s">
        <v>1128</v>
      </c>
      <c r="K829" s="87" t="s">
        <v>1128</v>
      </c>
      <c r="L829" s="85" t="str">
        <f t="shared" si="22"/>
        <v>x.x</v>
      </c>
      <c r="M829" s="68" t="s">
        <v>201</v>
      </c>
      <c r="N829" s="92"/>
      <c r="O829" s="68" t="s">
        <v>66</v>
      </c>
      <c r="P829" s="92"/>
      <c r="Q829" s="68"/>
      <c r="R829" s="92"/>
      <c r="S829" s="68"/>
      <c r="T829" s="92"/>
      <c r="U829" s="68" t="s">
        <v>551</v>
      </c>
      <c r="V829" s="92"/>
      <c r="W829" s="61"/>
    </row>
    <row r="830" spans="1:23" ht="96" x14ac:dyDescent="0.2">
      <c r="A830" s="230" t="s">
        <v>5845</v>
      </c>
      <c r="B830" s="228" t="s">
        <v>3259</v>
      </c>
      <c r="C830" s="32" t="s">
        <v>1504</v>
      </c>
      <c r="D830" s="32" t="s">
        <v>1504</v>
      </c>
      <c r="E830" s="283">
        <v>1</v>
      </c>
      <c r="F830" s="73" t="s">
        <v>5721</v>
      </c>
      <c r="G830" s="73" t="s">
        <v>206</v>
      </c>
      <c r="H830" s="73" t="s">
        <v>6355</v>
      </c>
      <c r="I830" s="73" t="s">
        <v>5722</v>
      </c>
      <c r="J830" s="87" t="s">
        <v>1128</v>
      </c>
      <c r="K830" s="87" t="s">
        <v>1128</v>
      </c>
      <c r="L830" s="85" t="str">
        <f t="shared" si="22"/>
        <v>x.x</v>
      </c>
      <c r="M830" s="68"/>
      <c r="N830" s="92"/>
      <c r="O830" s="68" t="s">
        <v>33</v>
      </c>
      <c r="P830" s="92"/>
      <c r="Q830" s="68" t="s">
        <v>146</v>
      </c>
      <c r="R830" s="92"/>
      <c r="S830" s="68"/>
      <c r="T830" s="92"/>
      <c r="U830" s="68" t="s">
        <v>209</v>
      </c>
      <c r="V830" s="92"/>
      <c r="W830" s="61"/>
    </row>
    <row r="831" spans="1:23" ht="96" x14ac:dyDescent="0.2">
      <c r="A831" s="230" t="s">
        <v>5845</v>
      </c>
      <c r="B831" s="228" t="s">
        <v>3259</v>
      </c>
      <c r="C831" s="32" t="s">
        <v>1504</v>
      </c>
      <c r="D831" s="32" t="s">
        <v>1504</v>
      </c>
      <c r="E831" s="283">
        <v>1</v>
      </c>
      <c r="F831" s="73" t="s">
        <v>5721</v>
      </c>
      <c r="G831" s="73" t="s">
        <v>180</v>
      </c>
      <c r="H831" s="73" t="s">
        <v>6356</v>
      </c>
      <c r="I831" s="73" t="s">
        <v>5723</v>
      </c>
      <c r="J831" s="87" t="s">
        <v>1128</v>
      </c>
      <c r="K831" s="87" t="s">
        <v>1128</v>
      </c>
      <c r="L831" s="85" t="str">
        <f t="shared" si="22"/>
        <v>x.x</v>
      </c>
      <c r="M831" s="68"/>
      <c r="N831" s="92"/>
      <c r="O831" s="68" t="s">
        <v>33</v>
      </c>
      <c r="P831" s="92"/>
      <c r="Q831" s="68" t="s">
        <v>183</v>
      </c>
      <c r="R831" s="92"/>
      <c r="S831" s="68" t="s">
        <v>2216</v>
      </c>
      <c r="T831" s="92"/>
      <c r="U831" s="68" t="s">
        <v>6357</v>
      </c>
      <c r="V831" s="92"/>
      <c r="W831" s="61"/>
    </row>
    <row r="832" spans="1:23" ht="48" x14ac:dyDescent="0.2">
      <c r="A832" s="230" t="s">
        <v>5845</v>
      </c>
      <c r="B832" s="228" t="s">
        <v>3259</v>
      </c>
      <c r="C832" s="32" t="s">
        <v>1504</v>
      </c>
      <c r="D832" s="32" t="s">
        <v>1504</v>
      </c>
      <c r="E832" s="283">
        <v>1</v>
      </c>
      <c r="F832" s="232" t="s">
        <v>236</v>
      </c>
      <c r="G832" s="232"/>
      <c r="H832" s="232" t="s">
        <v>3308</v>
      </c>
      <c r="I832" s="232" t="s">
        <v>236</v>
      </c>
      <c r="J832" s="87" t="s">
        <v>238</v>
      </c>
      <c r="K832" s="87"/>
      <c r="L832" s="85" t="str">
        <f t="shared" si="22"/>
        <v>MESSAGE - (PRINCIPAL) TRADER</v>
      </c>
      <c r="M832" s="68" t="s">
        <v>32</v>
      </c>
      <c r="N832" s="92" t="s">
        <v>32</v>
      </c>
      <c r="O832" s="68" t="s">
        <v>33</v>
      </c>
      <c r="P832" s="92" t="s">
        <v>33</v>
      </c>
      <c r="Q832" s="68"/>
      <c r="R832" s="92"/>
      <c r="S832" s="68"/>
      <c r="T832" s="92"/>
      <c r="U832" s="68"/>
      <c r="V832" s="92"/>
      <c r="W832" s="61"/>
    </row>
    <row r="833" spans="1:23" ht="80" x14ac:dyDescent="0.2">
      <c r="A833" s="230" t="s">
        <v>5845</v>
      </c>
      <c r="B833" s="228" t="s">
        <v>3259</v>
      </c>
      <c r="C833" s="32" t="s">
        <v>1504</v>
      </c>
      <c r="D833" s="32" t="s">
        <v>1504</v>
      </c>
      <c r="E833" s="283">
        <v>1</v>
      </c>
      <c r="F833" s="73" t="s">
        <v>236</v>
      </c>
      <c r="G833" s="73" t="s">
        <v>240</v>
      </c>
      <c r="H833" s="73" t="s">
        <v>3309</v>
      </c>
      <c r="I833" s="73" t="s">
        <v>242</v>
      </c>
      <c r="J833" s="87" t="s">
        <v>238</v>
      </c>
      <c r="K833" s="87" t="s">
        <v>243</v>
      </c>
      <c r="L833" s="85" t="str">
        <f t="shared" si="22"/>
        <v>MESSAGE - (PRINCIPAL) TRADER.TIN</v>
      </c>
      <c r="M833" s="68"/>
      <c r="N833" s="92"/>
      <c r="O833" s="68" t="s">
        <v>103</v>
      </c>
      <c r="P833" s="92" t="s">
        <v>66</v>
      </c>
      <c r="Q833" s="68" t="s">
        <v>244</v>
      </c>
      <c r="R833" s="92" t="s">
        <v>244</v>
      </c>
      <c r="S833" s="68"/>
      <c r="T833" s="92"/>
      <c r="U833" s="68" t="s">
        <v>5855</v>
      </c>
      <c r="V833" s="92" t="s">
        <v>2219</v>
      </c>
      <c r="W833" s="61"/>
    </row>
    <row r="834" spans="1:23" ht="96" x14ac:dyDescent="0.2">
      <c r="A834" s="230" t="s">
        <v>5845</v>
      </c>
      <c r="B834" s="228" t="s">
        <v>3259</v>
      </c>
      <c r="C834" s="32" t="s">
        <v>1504</v>
      </c>
      <c r="D834" s="32" t="s">
        <v>1504</v>
      </c>
      <c r="E834" s="283">
        <v>1</v>
      </c>
      <c r="F834" s="73" t="s">
        <v>236</v>
      </c>
      <c r="G834" s="73" t="s">
        <v>248</v>
      </c>
      <c r="H834" s="73" t="s">
        <v>3310</v>
      </c>
      <c r="I834" s="73" t="s">
        <v>250</v>
      </c>
      <c r="J834" s="87" t="s">
        <v>238</v>
      </c>
      <c r="K834" s="87" t="s">
        <v>251</v>
      </c>
      <c r="L834" s="85" t="str">
        <f t="shared" si="22"/>
        <v>MESSAGE - (PRINCIPAL) TRADER.Holder ID TIR</v>
      </c>
      <c r="M834" s="68"/>
      <c r="N834" s="92"/>
      <c r="O834" s="68" t="s">
        <v>66</v>
      </c>
      <c r="P834" s="92" t="s">
        <v>66</v>
      </c>
      <c r="Q834" s="68" t="s">
        <v>244</v>
      </c>
      <c r="R834" s="92" t="s">
        <v>244</v>
      </c>
      <c r="S834" s="68"/>
      <c r="T834" s="92"/>
      <c r="U834" s="68" t="s">
        <v>5725</v>
      </c>
      <c r="V834" s="92" t="s">
        <v>253</v>
      </c>
      <c r="W834" s="61"/>
    </row>
    <row r="835" spans="1:23" ht="64" x14ac:dyDescent="0.2">
      <c r="A835" s="230" t="s">
        <v>5845</v>
      </c>
      <c r="B835" s="228" t="s">
        <v>3259</v>
      </c>
      <c r="C835" s="32" t="s">
        <v>1504</v>
      </c>
      <c r="D835" s="32" t="s">
        <v>1504</v>
      </c>
      <c r="E835" s="283">
        <v>1</v>
      </c>
      <c r="F835" s="73" t="s">
        <v>236</v>
      </c>
      <c r="G835" s="73" t="s">
        <v>255</v>
      </c>
      <c r="H835" s="73" t="s">
        <v>3311</v>
      </c>
      <c r="I835" s="73" t="s">
        <v>257</v>
      </c>
      <c r="J835" s="87" t="s">
        <v>238</v>
      </c>
      <c r="K835" s="87" t="s">
        <v>255</v>
      </c>
      <c r="L835" s="85" t="str">
        <f t="shared" si="22"/>
        <v>MESSAGE - (PRINCIPAL) TRADER.Name</v>
      </c>
      <c r="M835" s="68"/>
      <c r="N835" s="92"/>
      <c r="O835" s="68" t="s">
        <v>66</v>
      </c>
      <c r="P835" s="92" t="s">
        <v>66</v>
      </c>
      <c r="Q835" s="68" t="s">
        <v>258</v>
      </c>
      <c r="R835" s="92" t="s">
        <v>68</v>
      </c>
      <c r="S835" s="68"/>
      <c r="T835" s="92"/>
      <c r="U835" s="68" t="s">
        <v>1531</v>
      </c>
      <c r="V835" s="92" t="s">
        <v>2224</v>
      </c>
      <c r="W835" s="61"/>
    </row>
    <row r="836" spans="1:23" ht="64" x14ac:dyDescent="0.2">
      <c r="A836" s="230" t="s">
        <v>5845</v>
      </c>
      <c r="B836" s="228" t="s">
        <v>3259</v>
      </c>
      <c r="C836" s="32" t="s">
        <v>1504</v>
      </c>
      <c r="D836" s="32" t="s">
        <v>1504</v>
      </c>
      <c r="E836" s="283">
        <v>2</v>
      </c>
      <c r="F836" s="232" t="s">
        <v>261</v>
      </c>
      <c r="G836" s="232"/>
      <c r="H836" s="232" t="s">
        <v>3312</v>
      </c>
      <c r="I836" s="232" t="s">
        <v>263</v>
      </c>
      <c r="J836" s="87" t="s">
        <v>1128</v>
      </c>
      <c r="K836" s="87" t="s">
        <v>1128</v>
      </c>
      <c r="L836" s="85" t="str">
        <f t="shared" si="22"/>
        <v>x.x</v>
      </c>
      <c r="M836" s="68" t="s">
        <v>32</v>
      </c>
      <c r="N836" s="92"/>
      <c r="O836" s="68" t="s">
        <v>66</v>
      </c>
      <c r="P836" s="92"/>
      <c r="Q836" s="68"/>
      <c r="R836" s="92"/>
      <c r="S836" s="68"/>
      <c r="T836" s="92"/>
      <c r="U836" s="68" t="s">
        <v>1531</v>
      </c>
      <c r="V836" s="92"/>
      <c r="W836" s="61"/>
    </row>
    <row r="837" spans="1:23" ht="80" x14ac:dyDescent="0.2">
      <c r="A837" s="230" t="s">
        <v>5845</v>
      </c>
      <c r="B837" s="228" t="s">
        <v>3259</v>
      </c>
      <c r="C837" s="32" t="s">
        <v>1504</v>
      </c>
      <c r="D837" s="32" t="s">
        <v>1504</v>
      </c>
      <c r="E837" s="283">
        <v>2</v>
      </c>
      <c r="F837" s="73" t="s">
        <v>261</v>
      </c>
      <c r="G837" s="73" t="s">
        <v>265</v>
      </c>
      <c r="H837" s="73" t="s">
        <v>3313</v>
      </c>
      <c r="I837" s="73" t="s">
        <v>267</v>
      </c>
      <c r="J837" s="87" t="s">
        <v>238</v>
      </c>
      <c r="K837" s="87" t="s">
        <v>265</v>
      </c>
      <c r="L837" s="85" t="str">
        <f t="shared" si="22"/>
        <v>MESSAGE - (PRINCIPAL) TRADER.Street and number</v>
      </c>
      <c r="M837" s="68"/>
      <c r="N837" s="92"/>
      <c r="O837" s="68" t="s">
        <v>33</v>
      </c>
      <c r="P837" s="92" t="s">
        <v>66</v>
      </c>
      <c r="Q837" s="68" t="s">
        <v>258</v>
      </c>
      <c r="R837" s="92" t="s">
        <v>68</v>
      </c>
      <c r="S837" s="68"/>
      <c r="T837" s="92"/>
      <c r="U837" s="68"/>
      <c r="V837" s="92" t="s">
        <v>2224</v>
      </c>
      <c r="W837" s="61"/>
    </row>
    <row r="838" spans="1:23" ht="64" x14ac:dyDescent="0.2">
      <c r="A838" s="230" t="s">
        <v>5845</v>
      </c>
      <c r="B838" s="228" t="s">
        <v>3259</v>
      </c>
      <c r="C838" s="32" t="s">
        <v>1504</v>
      </c>
      <c r="D838" s="32" t="s">
        <v>1504</v>
      </c>
      <c r="E838" s="283">
        <v>2</v>
      </c>
      <c r="F838" s="73" t="s">
        <v>261</v>
      </c>
      <c r="G838" s="73" t="s">
        <v>269</v>
      </c>
      <c r="H838" s="73" t="s">
        <v>3314</v>
      </c>
      <c r="I838" s="73" t="s">
        <v>271</v>
      </c>
      <c r="J838" s="87" t="s">
        <v>238</v>
      </c>
      <c r="K838" s="87" t="s">
        <v>862</v>
      </c>
      <c r="L838" s="85" t="str">
        <f t="shared" si="22"/>
        <v>MESSAGE - (PRINCIPAL) TRADER.Postal code</v>
      </c>
      <c r="M838" s="68"/>
      <c r="N838" s="92"/>
      <c r="O838" s="68" t="s">
        <v>66</v>
      </c>
      <c r="P838" s="92" t="s">
        <v>66</v>
      </c>
      <c r="Q838" s="68" t="s">
        <v>244</v>
      </c>
      <c r="R838" s="92" t="s">
        <v>54</v>
      </c>
      <c r="S838" s="68"/>
      <c r="T838" s="92"/>
      <c r="U838" s="68" t="s">
        <v>1339</v>
      </c>
      <c r="V838" s="92" t="s">
        <v>2224</v>
      </c>
      <c r="W838" s="61"/>
    </row>
    <row r="839" spans="1:23" ht="64" x14ac:dyDescent="0.2">
      <c r="A839" s="230" t="s">
        <v>5845</v>
      </c>
      <c r="B839" s="228" t="s">
        <v>3259</v>
      </c>
      <c r="C839" s="32" t="s">
        <v>1504</v>
      </c>
      <c r="D839" s="32" t="s">
        <v>1504</v>
      </c>
      <c r="E839" s="283">
        <v>2</v>
      </c>
      <c r="F839" s="73" t="s">
        <v>261</v>
      </c>
      <c r="G839" s="73" t="s">
        <v>276</v>
      </c>
      <c r="H839" s="73" t="s">
        <v>3315</v>
      </c>
      <c r="I839" s="73" t="s">
        <v>278</v>
      </c>
      <c r="J839" s="87" t="s">
        <v>238</v>
      </c>
      <c r="K839" s="87" t="s">
        <v>276</v>
      </c>
      <c r="L839" s="85" t="str">
        <f t="shared" si="22"/>
        <v>MESSAGE - (PRINCIPAL) TRADER.City</v>
      </c>
      <c r="M839" s="68"/>
      <c r="N839" s="92"/>
      <c r="O839" s="68" t="s">
        <v>33</v>
      </c>
      <c r="P839" s="92" t="s">
        <v>66</v>
      </c>
      <c r="Q839" s="68" t="s">
        <v>68</v>
      </c>
      <c r="R839" s="92" t="s">
        <v>68</v>
      </c>
      <c r="S839" s="68"/>
      <c r="T839" s="92"/>
      <c r="U839" s="68"/>
      <c r="V839" s="92" t="s">
        <v>2224</v>
      </c>
      <c r="W839" s="61"/>
    </row>
    <row r="840" spans="1:23" ht="64" x14ac:dyDescent="0.2">
      <c r="A840" s="230" t="s">
        <v>5845</v>
      </c>
      <c r="B840" s="228" t="s">
        <v>3259</v>
      </c>
      <c r="C840" s="32" t="s">
        <v>1504</v>
      </c>
      <c r="D840" s="32" t="s">
        <v>1504</v>
      </c>
      <c r="E840" s="283">
        <v>2</v>
      </c>
      <c r="F840" s="73" t="s">
        <v>261</v>
      </c>
      <c r="G840" s="73" t="s">
        <v>279</v>
      </c>
      <c r="H840" s="73" t="s">
        <v>3316</v>
      </c>
      <c r="I840" s="73" t="s">
        <v>281</v>
      </c>
      <c r="J840" s="87" t="s">
        <v>238</v>
      </c>
      <c r="K840" s="87" t="s">
        <v>282</v>
      </c>
      <c r="L840" s="85" t="str">
        <f t="shared" si="22"/>
        <v>MESSAGE - (PRINCIPAL) TRADER.Country code</v>
      </c>
      <c r="M840" s="68"/>
      <c r="N840" s="92"/>
      <c r="O840" s="68" t="s">
        <v>33</v>
      </c>
      <c r="P840" s="92" t="s">
        <v>66</v>
      </c>
      <c r="Q840" s="68" t="s">
        <v>94</v>
      </c>
      <c r="R840" s="92" t="s">
        <v>94</v>
      </c>
      <c r="S840" s="68" t="s">
        <v>5856</v>
      </c>
      <c r="T840" s="92" t="s">
        <v>95</v>
      </c>
      <c r="U840" s="68"/>
      <c r="V840" s="92" t="s">
        <v>2224</v>
      </c>
      <c r="W840" s="61"/>
    </row>
    <row r="841" spans="1:23" ht="64" x14ac:dyDescent="0.2">
      <c r="A841" s="230" t="s">
        <v>5845</v>
      </c>
      <c r="B841" s="228" t="s">
        <v>3259</v>
      </c>
      <c r="C841" s="32" t="s">
        <v>1504</v>
      </c>
      <c r="D841" s="32" t="s">
        <v>1504</v>
      </c>
      <c r="E841" s="283">
        <v>2</v>
      </c>
      <c r="F841" s="232" t="s">
        <v>5930</v>
      </c>
      <c r="G841" s="232"/>
      <c r="H841" s="232" t="s">
        <v>6358</v>
      </c>
      <c r="I841" s="232" t="s">
        <v>5898</v>
      </c>
      <c r="J841" s="87" t="s">
        <v>1128</v>
      </c>
      <c r="K841" s="85" t="s">
        <v>1128</v>
      </c>
      <c r="L841" s="85" t="str">
        <f t="shared" si="22"/>
        <v>x.x</v>
      </c>
      <c r="M841" s="68" t="s">
        <v>32</v>
      </c>
      <c r="N841" s="92"/>
      <c r="O841" s="68" t="s">
        <v>103</v>
      </c>
      <c r="P841" s="92"/>
      <c r="Q841" s="68"/>
      <c r="R841" s="92"/>
      <c r="S841" s="68"/>
      <c r="T841" s="92"/>
      <c r="U841" s="68" t="s">
        <v>5932</v>
      </c>
      <c r="V841" s="92"/>
      <c r="W841" s="61"/>
    </row>
    <row r="842" spans="1:23" ht="64" x14ac:dyDescent="0.2">
      <c r="A842" s="230" t="s">
        <v>5845</v>
      </c>
      <c r="B842" s="228" t="s">
        <v>3259</v>
      </c>
      <c r="C842" s="32" t="s">
        <v>1504</v>
      </c>
      <c r="D842" s="32" t="s">
        <v>1504</v>
      </c>
      <c r="E842" s="283">
        <v>2</v>
      </c>
      <c r="F842" s="73" t="s">
        <v>5930</v>
      </c>
      <c r="G842" s="73" t="s">
        <v>255</v>
      </c>
      <c r="H842" s="73" t="s">
        <v>6359</v>
      </c>
      <c r="I842" s="73" t="s">
        <v>5901</v>
      </c>
      <c r="J842" s="87" t="s">
        <v>1128</v>
      </c>
      <c r="K842" s="87" t="s">
        <v>1128</v>
      </c>
      <c r="L842" s="85" t="str">
        <f t="shared" si="22"/>
        <v>x.x</v>
      </c>
      <c r="M842" s="68"/>
      <c r="N842" s="92"/>
      <c r="O842" s="68" t="s">
        <v>33</v>
      </c>
      <c r="P842" s="92"/>
      <c r="Q842" s="68" t="s">
        <v>258</v>
      </c>
      <c r="R842" s="92"/>
      <c r="S842" s="68"/>
      <c r="T842" s="92"/>
      <c r="U842" s="68"/>
      <c r="V842" s="92"/>
      <c r="W842" s="61"/>
    </row>
    <row r="843" spans="1:23" ht="96" x14ac:dyDescent="0.2">
      <c r="A843" s="230" t="s">
        <v>5845</v>
      </c>
      <c r="B843" s="228" t="s">
        <v>3259</v>
      </c>
      <c r="C843" s="32" t="s">
        <v>1504</v>
      </c>
      <c r="D843" s="32" t="s">
        <v>1504</v>
      </c>
      <c r="E843" s="283">
        <v>2</v>
      </c>
      <c r="F843" s="73" t="s">
        <v>5930</v>
      </c>
      <c r="G843" s="73" t="s">
        <v>5902</v>
      </c>
      <c r="H843" s="73" t="s">
        <v>6360</v>
      </c>
      <c r="I843" s="73" t="s">
        <v>5904</v>
      </c>
      <c r="J843" s="87" t="s">
        <v>1128</v>
      </c>
      <c r="K843" s="87" t="s">
        <v>1128</v>
      </c>
      <c r="L843" s="85" t="str">
        <f t="shared" si="22"/>
        <v>x.x</v>
      </c>
      <c r="M843" s="68"/>
      <c r="N843" s="92"/>
      <c r="O843" s="68" t="s">
        <v>33</v>
      </c>
      <c r="P843" s="92"/>
      <c r="Q843" s="68" t="s">
        <v>68</v>
      </c>
      <c r="R843" s="92"/>
      <c r="S843" s="68"/>
      <c r="T843" s="92"/>
      <c r="U843" s="68"/>
      <c r="V843" s="92"/>
      <c r="W843" s="61"/>
    </row>
    <row r="844" spans="1:23" ht="80" x14ac:dyDescent="0.2">
      <c r="A844" s="230" t="s">
        <v>5845</v>
      </c>
      <c r="B844" s="228" t="s">
        <v>3259</v>
      </c>
      <c r="C844" s="32" t="s">
        <v>1504</v>
      </c>
      <c r="D844" s="32" t="s">
        <v>1504</v>
      </c>
      <c r="E844" s="283">
        <v>2</v>
      </c>
      <c r="F844" s="73" t="s">
        <v>5930</v>
      </c>
      <c r="G844" s="73" t="s">
        <v>5905</v>
      </c>
      <c r="H844" s="73" t="s">
        <v>6361</v>
      </c>
      <c r="I844" s="73" t="s">
        <v>5907</v>
      </c>
      <c r="J844" s="87" t="s">
        <v>1128</v>
      </c>
      <c r="K844" s="87" t="s">
        <v>1128</v>
      </c>
      <c r="L844" s="85" t="str">
        <f t="shared" si="22"/>
        <v>x.x</v>
      </c>
      <c r="M844" s="68"/>
      <c r="N844" s="92"/>
      <c r="O844" s="68" t="s">
        <v>103</v>
      </c>
      <c r="P844" s="92"/>
      <c r="Q844" s="68" t="s">
        <v>5908</v>
      </c>
      <c r="R844" s="92"/>
      <c r="S844" s="68"/>
      <c r="T844" s="92"/>
      <c r="U844" s="68" t="s">
        <v>81</v>
      </c>
      <c r="V844" s="92"/>
      <c r="W844" s="61"/>
    </row>
    <row r="845" spans="1:23" ht="48" x14ac:dyDescent="0.2">
      <c r="A845" s="230" t="s">
        <v>5845</v>
      </c>
      <c r="B845" s="228" t="s">
        <v>3259</v>
      </c>
      <c r="C845" s="32" t="s">
        <v>1504</v>
      </c>
      <c r="D845" s="32" t="s">
        <v>1504</v>
      </c>
      <c r="E845" s="283">
        <v>1</v>
      </c>
      <c r="F845" s="232" t="s">
        <v>2233</v>
      </c>
      <c r="G845" s="232"/>
      <c r="H845" s="232" t="s">
        <v>3317</v>
      </c>
      <c r="I845" s="232" t="s">
        <v>2233</v>
      </c>
      <c r="J845" s="87" t="s">
        <v>2235</v>
      </c>
      <c r="K845" s="87"/>
      <c r="L845" s="85" t="str">
        <f t="shared" si="22"/>
        <v>MESSAGE - REPRESENTATIVE</v>
      </c>
      <c r="M845" s="68" t="s">
        <v>32</v>
      </c>
      <c r="N845" s="92" t="s">
        <v>32</v>
      </c>
      <c r="O845" s="68" t="s">
        <v>103</v>
      </c>
      <c r="P845" s="92" t="s">
        <v>103</v>
      </c>
      <c r="Q845" s="68"/>
      <c r="R845" s="92"/>
      <c r="S845" s="68"/>
      <c r="T845" s="92"/>
      <c r="U845" s="68" t="s">
        <v>2236</v>
      </c>
      <c r="V845" s="92"/>
      <c r="W845" s="61"/>
    </row>
    <row r="846" spans="1:23" ht="48" x14ac:dyDescent="0.2">
      <c r="A846" s="230" t="s">
        <v>5845</v>
      </c>
      <c r="B846" s="228" t="s">
        <v>3259</v>
      </c>
      <c r="C846" s="32" t="s">
        <v>1504</v>
      </c>
      <c r="D846" s="32" t="s">
        <v>1504</v>
      </c>
      <c r="E846" s="283">
        <v>1</v>
      </c>
      <c r="F846" s="73" t="s">
        <v>2233</v>
      </c>
      <c r="G846" s="73" t="s">
        <v>240</v>
      </c>
      <c r="H846" s="73" t="s">
        <v>3318</v>
      </c>
      <c r="I846" s="73" t="s">
        <v>2240</v>
      </c>
      <c r="J846" s="87" t="s">
        <v>1128</v>
      </c>
      <c r="K846" s="87" t="s">
        <v>1128</v>
      </c>
      <c r="L846" s="85" t="str">
        <f t="shared" si="22"/>
        <v>x.x</v>
      </c>
      <c r="M846" s="68"/>
      <c r="N846" s="92"/>
      <c r="O846" s="68" t="s">
        <v>33</v>
      </c>
      <c r="P846" s="92"/>
      <c r="Q846" s="68" t="s">
        <v>244</v>
      </c>
      <c r="R846" s="92"/>
      <c r="S846" s="68"/>
      <c r="T846" s="92"/>
      <c r="U846" s="68" t="s">
        <v>5630</v>
      </c>
      <c r="V846" s="92"/>
      <c r="W846" s="61"/>
    </row>
    <row r="847" spans="1:23" ht="32" x14ac:dyDescent="0.2">
      <c r="A847" s="230" t="s">
        <v>5845</v>
      </c>
      <c r="B847" s="228" t="s">
        <v>3259</v>
      </c>
      <c r="C847" s="32" t="s">
        <v>1504</v>
      </c>
      <c r="D847" s="32" t="s">
        <v>1504</v>
      </c>
      <c r="E847" s="283">
        <v>1</v>
      </c>
      <c r="F847" s="73" t="s">
        <v>2233</v>
      </c>
      <c r="G847" s="73" t="s">
        <v>2243</v>
      </c>
      <c r="H847" s="73" t="s">
        <v>3320</v>
      </c>
      <c r="I847" s="73" t="s">
        <v>2245</v>
      </c>
      <c r="J847" s="87" t="s">
        <v>1128</v>
      </c>
      <c r="K847" s="87" t="s">
        <v>1128</v>
      </c>
      <c r="L847" s="85" t="str">
        <f t="shared" si="22"/>
        <v>x.x</v>
      </c>
      <c r="M847" s="68"/>
      <c r="N847" s="92"/>
      <c r="O847" s="68" t="s">
        <v>33</v>
      </c>
      <c r="P847" s="92"/>
      <c r="Q847" s="68" t="s">
        <v>104</v>
      </c>
      <c r="R847" s="92"/>
      <c r="S847" s="68" t="s">
        <v>2246</v>
      </c>
      <c r="T847" s="92"/>
      <c r="U847" s="68"/>
      <c r="V847" s="92"/>
      <c r="W847" s="61"/>
    </row>
    <row r="848" spans="1:23" ht="48" x14ac:dyDescent="0.2">
      <c r="A848" s="230" t="s">
        <v>5845</v>
      </c>
      <c r="B848" s="228" t="s">
        <v>3259</v>
      </c>
      <c r="C848" s="32" t="s">
        <v>1504</v>
      </c>
      <c r="D848" s="32" t="s">
        <v>1504</v>
      </c>
      <c r="E848" s="283">
        <v>2</v>
      </c>
      <c r="F848" s="232" t="s">
        <v>5930</v>
      </c>
      <c r="G848" s="232"/>
      <c r="H848" s="232" t="s">
        <v>6362</v>
      </c>
      <c r="I848" s="232" t="s">
        <v>5898</v>
      </c>
      <c r="J848" s="87" t="s">
        <v>1128</v>
      </c>
      <c r="K848" s="85" t="s">
        <v>1128</v>
      </c>
      <c r="L848" s="85" t="str">
        <f t="shared" si="22"/>
        <v>x.x</v>
      </c>
      <c r="M848" s="68" t="s">
        <v>32</v>
      </c>
      <c r="N848" s="92"/>
      <c r="O848" s="68" t="s">
        <v>103</v>
      </c>
      <c r="P848" s="92"/>
      <c r="Q848" s="68"/>
      <c r="R848" s="92"/>
      <c r="S848" s="68"/>
      <c r="T848" s="92"/>
      <c r="U848" s="68" t="s">
        <v>5932</v>
      </c>
      <c r="V848" s="92"/>
      <c r="W848" s="61"/>
    </row>
    <row r="849" spans="1:23" ht="48" x14ac:dyDescent="0.2">
      <c r="A849" s="230" t="s">
        <v>5845</v>
      </c>
      <c r="B849" s="228" t="s">
        <v>3259</v>
      </c>
      <c r="C849" s="32" t="s">
        <v>1504</v>
      </c>
      <c r="D849" s="32" t="s">
        <v>1504</v>
      </c>
      <c r="E849" s="283">
        <v>2</v>
      </c>
      <c r="F849" s="73" t="s">
        <v>5930</v>
      </c>
      <c r="G849" s="73" t="s">
        <v>255</v>
      </c>
      <c r="H849" s="73" t="s">
        <v>6363</v>
      </c>
      <c r="I849" s="73" t="s">
        <v>5901</v>
      </c>
      <c r="J849" s="87" t="s">
        <v>1128</v>
      </c>
      <c r="K849" s="87" t="s">
        <v>1128</v>
      </c>
      <c r="L849" s="85" t="str">
        <f t="shared" ref="L849:L912" si="23">IF(ISTEXT(K849),CONCATENATE(J849,".", K849),J849)</f>
        <v>x.x</v>
      </c>
      <c r="M849" s="68"/>
      <c r="N849" s="92"/>
      <c r="O849" s="68" t="s">
        <v>33</v>
      </c>
      <c r="P849" s="92"/>
      <c r="Q849" s="68" t="s">
        <v>258</v>
      </c>
      <c r="R849" s="92"/>
      <c r="S849" s="68"/>
      <c r="T849" s="92"/>
      <c r="U849" s="68"/>
      <c r="V849" s="92"/>
      <c r="W849" s="61"/>
    </row>
    <row r="850" spans="1:23" ht="64" x14ac:dyDescent="0.2">
      <c r="A850" s="230" t="s">
        <v>5845</v>
      </c>
      <c r="B850" s="228" t="s">
        <v>3259</v>
      </c>
      <c r="C850" s="32" t="s">
        <v>1504</v>
      </c>
      <c r="D850" s="32" t="s">
        <v>1504</v>
      </c>
      <c r="E850" s="283">
        <v>2</v>
      </c>
      <c r="F850" s="73" t="s">
        <v>5930</v>
      </c>
      <c r="G850" s="73" t="s">
        <v>5902</v>
      </c>
      <c r="H850" s="73" t="s">
        <v>6364</v>
      </c>
      <c r="I850" s="73" t="s">
        <v>5904</v>
      </c>
      <c r="J850" s="87" t="s">
        <v>1128</v>
      </c>
      <c r="K850" s="87" t="s">
        <v>1128</v>
      </c>
      <c r="L850" s="85" t="str">
        <f t="shared" si="23"/>
        <v>x.x</v>
      </c>
      <c r="M850" s="68"/>
      <c r="N850" s="92"/>
      <c r="O850" s="68" t="s">
        <v>33</v>
      </c>
      <c r="P850" s="92"/>
      <c r="Q850" s="68" t="s">
        <v>68</v>
      </c>
      <c r="R850" s="92"/>
      <c r="S850" s="68"/>
      <c r="T850" s="92"/>
      <c r="U850" s="68"/>
      <c r="V850" s="92"/>
      <c r="W850" s="61"/>
    </row>
    <row r="851" spans="1:23" ht="64" x14ac:dyDescent="0.2">
      <c r="A851" s="230" t="s">
        <v>5845</v>
      </c>
      <c r="B851" s="228" t="s">
        <v>3259</v>
      </c>
      <c r="C851" s="32" t="s">
        <v>1504</v>
      </c>
      <c r="D851" s="32" t="s">
        <v>1504</v>
      </c>
      <c r="E851" s="283">
        <v>2</v>
      </c>
      <c r="F851" s="73" t="s">
        <v>5930</v>
      </c>
      <c r="G851" s="73" t="s">
        <v>5905</v>
      </c>
      <c r="H851" s="73" t="s">
        <v>6365</v>
      </c>
      <c r="I851" s="73" t="s">
        <v>5907</v>
      </c>
      <c r="J851" s="87" t="s">
        <v>1128</v>
      </c>
      <c r="K851" s="87" t="s">
        <v>1128</v>
      </c>
      <c r="L851" s="85" t="str">
        <f t="shared" si="23"/>
        <v>x.x</v>
      </c>
      <c r="M851" s="68"/>
      <c r="N851" s="92"/>
      <c r="O851" s="68" t="s">
        <v>103</v>
      </c>
      <c r="P851" s="92"/>
      <c r="Q851" s="68" t="s">
        <v>5908</v>
      </c>
      <c r="R851" s="92"/>
      <c r="S851" s="68"/>
      <c r="T851" s="92"/>
      <c r="U851" s="68" t="s">
        <v>81</v>
      </c>
      <c r="V851" s="92"/>
      <c r="W851" s="61"/>
    </row>
    <row r="852" spans="1:23" ht="48" x14ac:dyDescent="0.2">
      <c r="A852" s="230" t="s">
        <v>5845</v>
      </c>
      <c r="B852" s="228" t="s">
        <v>3259</v>
      </c>
      <c r="C852" s="32" t="s">
        <v>1504</v>
      </c>
      <c r="D852" s="32" t="s">
        <v>1504</v>
      </c>
      <c r="E852" s="283">
        <v>1</v>
      </c>
      <c r="F852" s="232" t="s">
        <v>283</v>
      </c>
      <c r="G852" s="232"/>
      <c r="H852" s="232" t="s">
        <v>3321</v>
      </c>
      <c r="I852" s="232" t="s">
        <v>283</v>
      </c>
      <c r="J852" s="87" t="s">
        <v>285</v>
      </c>
      <c r="K852" s="87"/>
      <c r="L852" s="85" t="str">
        <f t="shared" si="23"/>
        <v>MESSAGE - CONTROL RESULT</v>
      </c>
      <c r="M852" s="68" t="s">
        <v>32</v>
      </c>
      <c r="N852" s="92"/>
      <c r="O852" s="68" t="s">
        <v>66</v>
      </c>
      <c r="P852" s="92" t="s">
        <v>33</v>
      </c>
      <c r="Q852" s="68"/>
      <c r="R852" s="92" t="s">
        <v>68</v>
      </c>
      <c r="S852" s="68"/>
      <c r="T852" s="92"/>
      <c r="U852" s="68" t="s">
        <v>6366</v>
      </c>
      <c r="V852" s="92"/>
      <c r="W852" s="61"/>
    </row>
    <row r="853" spans="1:23" ht="64" x14ac:dyDescent="0.2">
      <c r="A853" s="230" t="s">
        <v>5845</v>
      </c>
      <c r="B853" s="228" t="s">
        <v>3259</v>
      </c>
      <c r="C853" s="32" t="s">
        <v>1504</v>
      </c>
      <c r="D853" s="32" t="s">
        <v>1504</v>
      </c>
      <c r="E853" s="283">
        <v>1</v>
      </c>
      <c r="F853" s="73" t="s">
        <v>283</v>
      </c>
      <c r="G853" s="73" t="s">
        <v>287</v>
      </c>
      <c r="H853" s="73" t="s">
        <v>3322</v>
      </c>
      <c r="I853" s="73" t="s">
        <v>289</v>
      </c>
      <c r="J853" s="87" t="s">
        <v>285</v>
      </c>
      <c r="K853" s="87" t="s">
        <v>3323</v>
      </c>
      <c r="L853" s="85" t="str">
        <f t="shared" si="23"/>
        <v>MESSAGE - CONTROL RESULT. Control result code</v>
      </c>
      <c r="M853" s="68"/>
      <c r="N853" s="92"/>
      <c r="O853" s="68" t="s">
        <v>33</v>
      </c>
      <c r="P853" s="92" t="s">
        <v>33</v>
      </c>
      <c r="Q853" s="68" t="s">
        <v>291</v>
      </c>
      <c r="R853" s="92" t="s">
        <v>291</v>
      </c>
      <c r="S853" s="68" t="s">
        <v>5727</v>
      </c>
      <c r="T853" s="92" t="s">
        <v>292</v>
      </c>
      <c r="U853" s="68" t="s">
        <v>5728</v>
      </c>
      <c r="V853" s="92" t="s">
        <v>294</v>
      </c>
      <c r="W853" s="61"/>
    </row>
    <row r="854" spans="1:23" ht="64" x14ac:dyDescent="0.2">
      <c r="A854" s="230" t="s">
        <v>5845</v>
      </c>
      <c r="B854" s="228" t="s">
        <v>3259</v>
      </c>
      <c r="C854" s="32" t="s">
        <v>1504</v>
      </c>
      <c r="D854" s="32" t="s">
        <v>1504</v>
      </c>
      <c r="E854" s="283">
        <v>1</v>
      </c>
      <c r="F854" s="73" t="s">
        <v>283</v>
      </c>
      <c r="G854" s="73" t="s">
        <v>1300</v>
      </c>
      <c r="H854" s="73" t="s">
        <v>6367</v>
      </c>
      <c r="I854" s="73" t="s">
        <v>5729</v>
      </c>
      <c r="J854" s="87" t="s">
        <v>285</v>
      </c>
      <c r="K854" s="87" t="s">
        <v>3324</v>
      </c>
      <c r="L854" s="85" t="str">
        <f t="shared" si="23"/>
        <v>MESSAGE - CONTROL RESULT.Control date</v>
      </c>
      <c r="M854" s="68"/>
      <c r="N854" s="92"/>
      <c r="O854" s="68" t="s">
        <v>33</v>
      </c>
      <c r="P854" s="92" t="s">
        <v>33</v>
      </c>
      <c r="Q854" s="68" t="s">
        <v>79</v>
      </c>
      <c r="R854" s="92" t="s">
        <v>80</v>
      </c>
      <c r="S854" s="68"/>
      <c r="T854" s="92"/>
      <c r="U854" s="68" t="s">
        <v>5730</v>
      </c>
      <c r="V854" s="92"/>
      <c r="W854" s="61"/>
    </row>
    <row r="855" spans="1:23" ht="64" x14ac:dyDescent="0.2">
      <c r="A855" s="230" t="s">
        <v>5845</v>
      </c>
      <c r="B855" s="228" t="s">
        <v>3259</v>
      </c>
      <c r="C855" s="32" t="s">
        <v>1504</v>
      </c>
      <c r="D855" s="32" t="s">
        <v>1504</v>
      </c>
      <c r="E855" s="283">
        <v>1</v>
      </c>
      <c r="F855" s="73" t="s">
        <v>283</v>
      </c>
      <c r="G855" s="73" t="s">
        <v>3330</v>
      </c>
      <c r="H855" s="73" t="s">
        <v>3331</v>
      </c>
      <c r="I855" s="73" t="s">
        <v>3332</v>
      </c>
      <c r="J855" s="87" t="s">
        <v>285</v>
      </c>
      <c r="K855" s="87" t="s">
        <v>3330</v>
      </c>
      <c r="L855" s="85" t="str">
        <f t="shared" si="23"/>
        <v>MESSAGE - CONTROL RESULT.Controlled by</v>
      </c>
      <c r="M855" s="68"/>
      <c r="N855" s="92"/>
      <c r="O855" s="68" t="s">
        <v>33</v>
      </c>
      <c r="P855" s="92" t="s">
        <v>33</v>
      </c>
      <c r="Q855" s="68" t="s">
        <v>68</v>
      </c>
      <c r="R855" s="92" t="s">
        <v>68</v>
      </c>
      <c r="S855" s="68"/>
      <c r="T855" s="92"/>
      <c r="U855" s="68"/>
      <c r="V855" s="92"/>
      <c r="W855" s="61"/>
    </row>
    <row r="856" spans="1:23" ht="32" x14ac:dyDescent="0.2">
      <c r="A856" s="230" t="s">
        <v>5845</v>
      </c>
      <c r="B856" s="228" t="s">
        <v>3259</v>
      </c>
      <c r="C856" s="32" t="s">
        <v>1504</v>
      </c>
      <c r="D856" s="32" t="s">
        <v>1504</v>
      </c>
      <c r="E856" s="283">
        <v>1</v>
      </c>
      <c r="F856" s="73" t="s">
        <v>283</v>
      </c>
      <c r="G856" s="73" t="s">
        <v>302</v>
      </c>
      <c r="H856" s="73" t="s">
        <v>3333</v>
      </c>
      <c r="I856" s="73" t="s">
        <v>304</v>
      </c>
      <c r="J856" s="87" t="s">
        <v>1128</v>
      </c>
      <c r="K856" s="87" t="s">
        <v>1128</v>
      </c>
      <c r="L856" s="85" t="str">
        <f t="shared" si="23"/>
        <v>x.x</v>
      </c>
      <c r="M856" s="68"/>
      <c r="N856" s="92"/>
      <c r="O856" s="68" t="s">
        <v>103</v>
      </c>
      <c r="P856" s="92"/>
      <c r="Q856" s="68" t="s">
        <v>305</v>
      </c>
      <c r="R856" s="92"/>
      <c r="S856" s="68"/>
      <c r="T856" s="92" t="s">
        <v>2264</v>
      </c>
      <c r="U856" s="68"/>
      <c r="V856" s="92"/>
      <c r="W856" s="61"/>
    </row>
    <row r="857" spans="1:23" ht="32" x14ac:dyDescent="0.2">
      <c r="A857" s="230" t="s">
        <v>5845</v>
      </c>
      <c r="B857" s="228" t="s">
        <v>3259</v>
      </c>
      <c r="C857" s="32" t="s">
        <v>1504</v>
      </c>
      <c r="D857" s="32" t="s">
        <v>1504</v>
      </c>
      <c r="E857" s="283">
        <v>1</v>
      </c>
      <c r="F857" s="232" t="s">
        <v>2254</v>
      </c>
      <c r="G857" s="232"/>
      <c r="H857" s="232" t="s">
        <v>3334</v>
      </c>
      <c r="I857" s="232" t="s">
        <v>2254</v>
      </c>
      <c r="J857" s="87" t="s">
        <v>2256</v>
      </c>
      <c r="K857" s="87"/>
      <c r="L857" s="85" t="str">
        <f t="shared" si="23"/>
        <v>MESSAGE - GUARANTEE</v>
      </c>
      <c r="M857" s="68" t="s">
        <v>201</v>
      </c>
      <c r="N857" s="92" t="s">
        <v>201</v>
      </c>
      <c r="O857" s="68" t="s">
        <v>33</v>
      </c>
      <c r="P857" s="92" t="s">
        <v>66</v>
      </c>
      <c r="Q857" s="68"/>
      <c r="R857" s="92"/>
      <c r="S857" s="68"/>
      <c r="T857" s="92"/>
      <c r="U857" s="68"/>
      <c r="V857" s="92" t="s">
        <v>2272</v>
      </c>
      <c r="W857" s="61"/>
    </row>
    <row r="858" spans="1:23" ht="48" x14ac:dyDescent="0.2">
      <c r="A858" s="230" t="s">
        <v>5845</v>
      </c>
      <c r="B858" s="228" t="s">
        <v>3259</v>
      </c>
      <c r="C858" s="32" t="s">
        <v>1504</v>
      </c>
      <c r="D858" s="32" t="s">
        <v>1504</v>
      </c>
      <c r="E858" s="283">
        <v>1</v>
      </c>
      <c r="F858" s="73" t="s">
        <v>2254</v>
      </c>
      <c r="G858" s="73" t="s">
        <v>206</v>
      </c>
      <c r="H858" s="73" t="s">
        <v>3335</v>
      </c>
      <c r="I858" s="73" t="s">
        <v>2259</v>
      </c>
      <c r="J858" s="87" t="s">
        <v>1128</v>
      </c>
      <c r="K858" s="87" t="s">
        <v>1128</v>
      </c>
      <c r="L858" s="85" t="str">
        <f t="shared" si="23"/>
        <v>x.x</v>
      </c>
      <c r="M858" s="68"/>
      <c r="N858" s="92"/>
      <c r="O858" s="68" t="s">
        <v>33</v>
      </c>
      <c r="P858" s="92"/>
      <c r="Q858" s="68" t="s">
        <v>146</v>
      </c>
      <c r="R858" s="92"/>
      <c r="S858" s="68"/>
      <c r="T858" s="92"/>
      <c r="U858" s="68" t="s">
        <v>209</v>
      </c>
      <c r="V858" s="92"/>
      <c r="W858" s="61"/>
    </row>
    <row r="859" spans="1:23" ht="48" x14ac:dyDescent="0.2">
      <c r="A859" s="230" t="s">
        <v>5845</v>
      </c>
      <c r="B859" s="228" t="s">
        <v>3259</v>
      </c>
      <c r="C859" s="32" t="s">
        <v>1504</v>
      </c>
      <c r="D859" s="32" t="s">
        <v>1504</v>
      </c>
      <c r="E859" s="283">
        <v>1</v>
      </c>
      <c r="F859" s="73" t="s">
        <v>2254</v>
      </c>
      <c r="G859" s="73" t="s">
        <v>2261</v>
      </c>
      <c r="H859" s="73" t="s">
        <v>3336</v>
      </c>
      <c r="I859" s="73" t="s">
        <v>2263</v>
      </c>
      <c r="J859" s="87" t="s">
        <v>2256</v>
      </c>
      <c r="K859" s="87" t="s">
        <v>2261</v>
      </c>
      <c r="L859" s="85" t="str">
        <f t="shared" si="23"/>
        <v>MESSAGE - GUARANTEE.Guarantee type</v>
      </c>
      <c r="M859" s="68"/>
      <c r="N859" s="92"/>
      <c r="O859" s="68" t="s">
        <v>33</v>
      </c>
      <c r="P859" s="92" t="s">
        <v>33</v>
      </c>
      <c r="Q859" s="68" t="s">
        <v>311</v>
      </c>
      <c r="R859" s="92" t="s">
        <v>311</v>
      </c>
      <c r="S859" s="68" t="s">
        <v>5984</v>
      </c>
      <c r="T859" s="92" t="s">
        <v>2264</v>
      </c>
      <c r="U859" s="68" t="s">
        <v>5985</v>
      </c>
      <c r="V859" s="92" t="s">
        <v>2266</v>
      </c>
      <c r="W859" s="61"/>
    </row>
    <row r="860" spans="1:23" ht="96" x14ac:dyDescent="0.2">
      <c r="A860" s="230" t="s">
        <v>5845</v>
      </c>
      <c r="B860" s="228" t="s">
        <v>3259</v>
      </c>
      <c r="C860" s="32" t="s">
        <v>1504</v>
      </c>
      <c r="D860" s="32" t="s">
        <v>1504</v>
      </c>
      <c r="E860" s="283">
        <v>1</v>
      </c>
      <c r="F860" s="73" t="s">
        <v>2254</v>
      </c>
      <c r="G860" s="73" t="s">
        <v>2283</v>
      </c>
      <c r="H860" s="73" t="s">
        <v>6368</v>
      </c>
      <c r="I860" s="73" t="s">
        <v>5987</v>
      </c>
      <c r="J860" s="87" t="s">
        <v>2270</v>
      </c>
      <c r="K860" s="87" t="s">
        <v>2283</v>
      </c>
      <c r="L860" s="85" t="str">
        <f t="shared" si="23"/>
        <v>MESSAGE - GUARANTEE - GUARANTEE REFERENCE.Other guarantee reference</v>
      </c>
      <c r="M860" s="68"/>
      <c r="N860" s="92"/>
      <c r="O860" s="68" t="s">
        <v>66</v>
      </c>
      <c r="P860" s="92" t="s">
        <v>66</v>
      </c>
      <c r="Q860" s="68" t="s">
        <v>68</v>
      </c>
      <c r="R860" s="92" t="s">
        <v>68</v>
      </c>
      <c r="S860" s="68"/>
      <c r="T860" s="92"/>
      <c r="U860" s="68" t="s">
        <v>2286</v>
      </c>
      <c r="V860" s="92" t="s">
        <v>2287</v>
      </c>
      <c r="W860" s="61"/>
    </row>
    <row r="861" spans="1:23" ht="64" x14ac:dyDescent="0.2">
      <c r="A861" s="230" t="s">
        <v>5845</v>
      </c>
      <c r="B861" s="228" t="s">
        <v>3259</v>
      </c>
      <c r="C861" s="32" t="s">
        <v>1504</v>
      </c>
      <c r="D861" s="32" t="s">
        <v>1504</v>
      </c>
      <c r="E861" s="283">
        <v>2</v>
      </c>
      <c r="F861" s="232" t="s">
        <v>3337</v>
      </c>
      <c r="G861" s="232"/>
      <c r="H861" s="232" t="s">
        <v>3338</v>
      </c>
      <c r="I861" s="232" t="s">
        <v>2269</v>
      </c>
      <c r="J861" s="87" t="s">
        <v>2270</v>
      </c>
      <c r="K861" s="87"/>
      <c r="L861" s="85" t="str">
        <f t="shared" si="23"/>
        <v>MESSAGE - GUARANTEE - GUARANTEE REFERENCE</v>
      </c>
      <c r="M861" s="68" t="s">
        <v>444</v>
      </c>
      <c r="N861" s="92" t="s">
        <v>444</v>
      </c>
      <c r="O861" s="68" t="s">
        <v>66</v>
      </c>
      <c r="P861" s="92" t="s">
        <v>66</v>
      </c>
      <c r="Q861" s="68"/>
      <c r="R861" s="92" t="s">
        <v>660</v>
      </c>
      <c r="S861" s="68"/>
      <c r="T861" s="92"/>
      <c r="U861" s="68" t="s">
        <v>2271</v>
      </c>
      <c r="V861" s="92" t="s">
        <v>2272</v>
      </c>
      <c r="W861" s="61"/>
    </row>
    <row r="862" spans="1:23" ht="64" x14ac:dyDescent="0.2">
      <c r="A862" s="230" t="s">
        <v>5845</v>
      </c>
      <c r="B862" s="228" t="s">
        <v>3259</v>
      </c>
      <c r="C862" s="32" t="s">
        <v>1504</v>
      </c>
      <c r="D862" s="32" t="s">
        <v>1504</v>
      </c>
      <c r="E862" s="283">
        <v>2</v>
      </c>
      <c r="F862" s="73" t="s">
        <v>3337</v>
      </c>
      <c r="G862" s="73" t="s">
        <v>206</v>
      </c>
      <c r="H862" s="73" t="s">
        <v>3339</v>
      </c>
      <c r="I862" s="73" t="s">
        <v>2275</v>
      </c>
      <c r="J862" s="87" t="s">
        <v>1128</v>
      </c>
      <c r="K862" s="87" t="s">
        <v>1128</v>
      </c>
      <c r="L862" s="85" t="str">
        <f t="shared" si="23"/>
        <v>x.x</v>
      </c>
      <c r="M862" s="68"/>
      <c r="N862" s="92"/>
      <c r="O862" s="68" t="s">
        <v>33</v>
      </c>
      <c r="P862" s="92"/>
      <c r="Q862" s="68" t="s">
        <v>146</v>
      </c>
      <c r="R862" s="92"/>
      <c r="S862" s="68"/>
      <c r="T862" s="92"/>
      <c r="U862" s="68" t="s">
        <v>209</v>
      </c>
      <c r="V862" s="92"/>
      <c r="W862" s="61"/>
    </row>
    <row r="863" spans="1:23" ht="96" x14ac:dyDescent="0.2">
      <c r="A863" s="230" t="s">
        <v>5845</v>
      </c>
      <c r="B863" s="228" t="s">
        <v>3259</v>
      </c>
      <c r="C863" s="32" t="s">
        <v>1504</v>
      </c>
      <c r="D863" s="32" t="s">
        <v>1504</v>
      </c>
      <c r="E863" s="283">
        <v>2</v>
      </c>
      <c r="F863" s="73" t="s">
        <v>3337</v>
      </c>
      <c r="G863" s="73" t="s">
        <v>2276</v>
      </c>
      <c r="H863" s="73" t="s">
        <v>3340</v>
      </c>
      <c r="I863" s="73" t="s">
        <v>2278</v>
      </c>
      <c r="J863" s="87" t="s">
        <v>2270</v>
      </c>
      <c r="K863" s="87" t="s">
        <v>2279</v>
      </c>
      <c r="L863" s="85" t="str">
        <f t="shared" si="23"/>
        <v>MESSAGE - GUARANTEE - GUARANTEE REFERENCE.Guarantee reference number (GRN)</v>
      </c>
      <c r="M863" s="68"/>
      <c r="N863" s="92"/>
      <c r="O863" s="68" t="s">
        <v>66</v>
      </c>
      <c r="P863" s="92" t="s">
        <v>66</v>
      </c>
      <c r="Q863" s="68" t="s">
        <v>2280</v>
      </c>
      <c r="R863" s="92" t="s">
        <v>2280</v>
      </c>
      <c r="S863" s="68"/>
      <c r="T863" s="92"/>
      <c r="U863" s="68" t="s">
        <v>5988</v>
      </c>
      <c r="V863" s="92" t="s">
        <v>2282</v>
      </c>
      <c r="W863" s="61"/>
    </row>
    <row r="864" spans="1:23" ht="80" x14ac:dyDescent="0.2">
      <c r="A864" s="230" t="s">
        <v>5845</v>
      </c>
      <c r="B864" s="228" t="s">
        <v>3259</v>
      </c>
      <c r="C864" s="32" t="s">
        <v>1504</v>
      </c>
      <c r="D864" s="32" t="s">
        <v>1504</v>
      </c>
      <c r="E864" s="283">
        <v>2</v>
      </c>
      <c r="F864" s="73" t="s">
        <v>3337</v>
      </c>
      <c r="G864" s="73" t="s">
        <v>2299</v>
      </c>
      <c r="H864" s="73" t="s">
        <v>3344</v>
      </c>
      <c r="I864" s="73" t="s">
        <v>2301</v>
      </c>
      <c r="J864" s="87" t="s">
        <v>2270</v>
      </c>
      <c r="K864" s="87" t="s">
        <v>2299</v>
      </c>
      <c r="L864" s="85" t="str">
        <f t="shared" si="23"/>
        <v>MESSAGE - GUARANTEE - GUARANTEE REFERENCE.Access code</v>
      </c>
      <c r="M864" s="68"/>
      <c r="N864" s="92"/>
      <c r="O864" s="68" t="s">
        <v>66</v>
      </c>
      <c r="P864" s="92" t="s">
        <v>66</v>
      </c>
      <c r="Q864" s="68" t="s">
        <v>680</v>
      </c>
      <c r="R864" s="92" t="s">
        <v>660</v>
      </c>
      <c r="S864" s="68"/>
      <c r="T864" s="92"/>
      <c r="U864" s="68" t="s">
        <v>6369</v>
      </c>
      <c r="V864" s="92" t="s">
        <v>2303</v>
      </c>
      <c r="W864" s="61"/>
    </row>
    <row r="865" spans="1:23" ht="64" x14ac:dyDescent="0.2">
      <c r="A865" s="230" t="s">
        <v>5845</v>
      </c>
      <c r="B865" s="228" t="s">
        <v>3259</v>
      </c>
      <c r="C865" s="32" t="s">
        <v>1504</v>
      </c>
      <c r="D865" s="32" t="s">
        <v>1504</v>
      </c>
      <c r="E865" s="283">
        <v>2</v>
      </c>
      <c r="F865" s="73" t="s">
        <v>3337</v>
      </c>
      <c r="G865" s="73" t="s">
        <v>2288</v>
      </c>
      <c r="H865" s="73" t="s">
        <v>3342</v>
      </c>
      <c r="I865" s="73" t="s">
        <v>2290</v>
      </c>
      <c r="J865" s="87" t="s">
        <v>1128</v>
      </c>
      <c r="K865" s="87" t="s">
        <v>1128</v>
      </c>
      <c r="L865" s="85" t="str">
        <f t="shared" si="23"/>
        <v>x.x</v>
      </c>
      <c r="M865" s="68"/>
      <c r="N865" s="92"/>
      <c r="O865" s="68" t="s">
        <v>33</v>
      </c>
      <c r="P865" s="92"/>
      <c r="Q865" s="68" t="s">
        <v>2291</v>
      </c>
      <c r="R865" s="92"/>
      <c r="S865" s="68"/>
      <c r="T865" s="92"/>
      <c r="U865" s="68" t="s">
        <v>5583</v>
      </c>
      <c r="V865" s="92"/>
      <c r="W865" s="61"/>
    </row>
    <row r="866" spans="1:23" ht="64" x14ac:dyDescent="0.2">
      <c r="A866" s="230" t="s">
        <v>5845</v>
      </c>
      <c r="B866" s="228" t="s">
        <v>3259</v>
      </c>
      <c r="C866" s="32" t="s">
        <v>1504</v>
      </c>
      <c r="D866" s="32" t="s">
        <v>1504</v>
      </c>
      <c r="E866" s="283">
        <v>2</v>
      </c>
      <c r="F866" s="73" t="s">
        <v>3337</v>
      </c>
      <c r="G866" s="73" t="s">
        <v>2293</v>
      </c>
      <c r="H866" s="73" t="s">
        <v>3343</v>
      </c>
      <c r="I866" s="73" t="s">
        <v>2295</v>
      </c>
      <c r="J866" s="87" t="s">
        <v>1128</v>
      </c>
      <c r="K866" s="87" t="s">
        <v>1128</v>
      </c>
      <c r="L866" s="85" t="str">
        <f t="shared" si="23"/>
        <v>x.x</v>
      </c>
      <c r="M866" s="68"/>
      <c r="N866" s="92"/>
      <c r="O866" s="68" t="s">
        <v>33</v>
      </c>
      <c r="P866" s="92"/>
      <c r="Q866" s="68" t="s">
        <v>2296</v>
      </c>
      <c r="R866" s="92"/>
      <c r="S866" s="68" t="s">
        <v>2297</v>
      </c>
      <c r="T866" s="92"/>
      <c r="U866" s="68"/>
      <c r="V866" s="92"/>
      <c r="W866" s="61"/>
    </row>
    <row r="867" spans="1:23" ht="80" x14ac:dyDescent="0.2">
      <c r="A867" s="230" t="s">
        <v>5845</v>
      </c>
      <c r="B867" s="228" t="s">
        <v>3259</v>
      </c>
      <c r="C867" s="32" t="s">
        <v>1504</v>
      </c>
      <c r="D867" s="32" t="s">
        <v>1504</v>
      </c>
      <c r="E867" s="283">
        <v>1</v>
      </c>
      <c r="F867" s="232" t="s">
        <v>350</v>
      </c>
      <c r="G867" s="232"/>
      <c r="H867" s="232" t="s">
        <v>3351</v>
      </c>
      <c r="I867" s="232" t="s">
        <v>350</v>
      </c>
      <c r="J867" s="87" t="s">
        <v>2337</v>
      </c>
      <c r="K867" s="87" t="s">
        <v>366</v>
      </c>
      <c r="L867" s="85" t="str">
        <f t="shared" si="23"/>
        <v>MESSAGE - HEADER
.Country of destination code</v>
      </c>
      <c r="M867" s="68" t="s">
        <v>32</v>
      </c>
      <c r="N867" s="92"/>
      <c r="O867" s="68" t="s">
        <v>33</v>
      </c>
      <c r="P867" s="92" t="s">
        <v>66</v>
      </c>
      <c r="Q867" s="68"/>
      <c r="R867" s="92" t="s">
        <v>94</v>
      </c>
      <c r="S867" s="68"/>
      <c r="T867" s="92" t="s">
        <v>95</v>
      </c>
      <c r="U867" s="68"/>
      <c r="V867" s="92" t="s">
        <v>847</v>
      </c>
      <c r="W867" s="61"/>
    </row>
    <row r="868" spans="1:23" ht="80" x14ac:dyDescent="0.2">
      <c r="A868" s="230" t="s">
        <v>5845</v>
      </c>
      <c r="B868" s="228" t="s">
        <v>3259</v>
      </c>
      <c r="C868" s="32" t="s">
        <v>1504</v>
      </c>
      <c r="D868" s="32" t="s">
        <v>1504</v>
      </c>
      <c r="E868" s="283">
        <v>1</v>
      </c>
      <c r="F868" s="73" t="s">
        <v>350</v>
      </c>
      <c r="G868" s="73" t="s">
        <v>90</v>
      </c>
      <c r="H868" s="73" t="s">
        <v>6370</v>
      </c>
      <c r="I868" s="73" t="s">
        <v>5733</v>
      </c>
      <c r="J868" s="87" t="s">
        <v>31</v>
      </c>
      <c r="K868" s="87" t="s">
        <v>93</v>
      </c>
      <c r="L868" s="85" t="str">
        <f t="shared" si="23"/>
        <v>MESSAGE - HEADER.Country of dispatch/export code</v>
      </c>
      <c r="M868" s="68"/>
      <c r="N868" s="92"/>
      <c r="O868" s="68" t="s">
        <v>66</v>
      </c>
      <c r="P868" s="92" t="s">
        <v>66</v>
      </c>
      <c r="Q868" s="68" t="s">
        <v>94</v>
      </c>
      <c r="R868" s="92" t="s">
        <v>94</v>
      </c>
      <c r="S868" s="68" t="s">
        <v>95</v>
      </c>
      <c r="T868" s="92" t="s">
        <v>95</v>
      </c>
      <c r="U868" s="68" t="s">
        <v>5734</v>
      </c>
      <c r="V868" s="92" t="s">
        <v>97</v>
      </c>
      <c r="W868" s="61"/>
    </row>
    <row r="869" spans="1:23" ht="80" x14ac:dyDescent="0.2">
      <c r="A869" s="230" t="s">
        <v>5845</v>
      </c>
      <c r="B869" s="228" t="s">
        <v>3259</v>
      </c>
      <c r="C869" s="32" t="s">
        <v>1504</v>
      </c>
      <c r="D869" s="32" t="s">
        <v>1504</v>
      </c>
      <c r="E869" s="283">
        <v>1</v>
      </c>
      <c r="F869" s="73" t="s">
        <v>350</v>
      </c>
      <c r="G869" s="73" t="s">
        <v>363</v>
      </c>
      <c r="H869" s="73" t="s">
        <v>3354</v>
      </c>
      <c r="I869" s="73" t="s">
        <v>365</v>
      </c>
      <c r="J869" s="85" t="s">
        <v>821</v>
      </c>
      <c r="K869" s="85" t="s">
        <v>366</v>
      </c>
      <c r="L869" s="85" t="str">
        <f t="shared" si="23"/>
        <v>MESSAGE - GOODS ITEM.Country of destination code</v>
      </c>
      <c r="M869" s="68"/>
      <c r="N869" s="92"/>
      <c r="O869" s="68" t="s">
        <v>66</v>
      </c>
      <c r="P869" s="92" t="s">
        <v>66</v>
      </c>
      <c r="Q869" s="68" t="s">
        <v>94</v>
      </c>
      <c r="R869" s="92" t="s">
        <v>94</v>
      </c>
      <c r="S869" s="68" t="s">
        <v>95</v>
      </c>
      <c r="T869" s="92" t="s">
        <v>95</v>
      </c>
      <c r="U869" s="68" t="s">
        <v>367</v>
      </c>
      <c r="V869" s="92" t="s">
        <v>847</v>
      </c>
      <c r="W869" s="61"/>
    </row>
    <row r="870" spans="1:23" ht="64" x14ac:dyDescent="0.2">
      <c r="A870" s="230" t="s">
        <v>5845</v>
      </c>
      <c r="B870" s="228" t="s">
        <v>3259</v>
      </c>
      <c r="C870" s="32" t="s">
        <v>1504</v>
      </c>
      <c r="D870" s="32" t="s">
        <v>1504</v>
      </c>
      <c r="E870" s="283">
        <v>1</v>
      </c>
      <c r="F870" s="73" t="s">
        <v>350</v>
      </c>
      <c r="G870" s="73" t="s">
        <v>354</v>
      </c>
      <c r="H870" s="73" t="s">
        <v>3352</v>
      </c>
      <c r="I870" s="73" t="s">
        <v>356</v>
      </c>
      <c r="J870" s="87" t="s">
        <v>31</v>
      </c>
      <c r="K870" s="87" t="s">
        <v>357</v>
      </c>
      <c r="L870" s="85" t="str">
        <f t="shared" si="23"/>
        <v>MESSAGE - HEADER.Containerised indicator</v>
      </c>
      <c r="M870" s="68"/>
      <c r="N870" s="92"/>
      <c r="O870" s="68" t="s">
        <v>33</v>
      </c>
      <c r="P870" s="92" t="s">
        <v>103</v>
      </c>
      <c r="Q870" s="68" t="s">
        <v>104</v>
      </c>
      <c r="R870" s="92" t="s">
        <v>104</v>
      </c>
      <c r="S870" s="68" t="s">
        <v>114</v>
      </c>
      <c r="T870" s="92" t="s">
        <v>114</v>
      </c>
      <c r="U870" s="68"/>
      <c r="V870" s="92"/>
      <c r="W870" s="61"/>
    </row>
    <row r="871" spans="1:23" ht="48" x14ac:dyDescent="0.2">
      <c r="A871" s="230" t="s">
        <v>5845</v>
      </c>
      <c r="B871" s="228" t="s">
        <v>3259</v>
      </c>
      <c r="C871" s="32" t="s">
        <v>1504</v>
      </c>
      <c r="D871" s="32" t="s">
        <v>1504</v>
      </c>
      <c r="E871" s="283">
        <v>1</v>
      </c>
      <c r="F871" s="73" t="s">
        <v>350</v>
      </c>
      <c r="G871" s="73" t="s">
        <v>359</v>
      </c>
      <c r="H871" s="73" t="s">
        <v>3353</v>
      </c>
      <c r="I871" s="73" t="s">
        <v>361</v>
      </c>
      <c r="J871" s="87" t="s">
        <v>31</v>
      </c>
      <c r="K871" s="87" t="s">
        <v>6371</v>
      </c>
      <c r="L871" s="85" t="str">
        <f t="shared" si="23"/>
        <v xml:space="preserve">MESSAGE - HEADER.Inland transport mode </v>
      </c>
      <c r="M871" s="68"/>
      <c r="N871" s="92"/>
      <c r="O871" s="68" t="s">
        <v>1747</v>
      </c>
      <c r="P871" s="92" t="s">
        <v>103</v>
      </c>
      <c r="Q871" s="68" t="s">
        <v>104</v>
      </c>
      <c r="R871" s="92" t="s">
        <v>123</v>
      </c>
      <c r="S871" s="68" t="s">
        <v>5735</v>
      </c>
      <c r="T871" s="92" t="s">
        <v>124</v>
      </c>
      <c r="U871" s="68" t="s">
        <v>6187</v>
      </c>
      <c r="V871" s="92"/>
      <c r="W871" s="61"/>
    </row>
    <row r="872" spans="1:23" ht="64" x14ac:dyDescent="0.2">
      <c r="A872" s="230" t="s">
        <v>5845</v>
      </c>
      <c r="B872" s="228" t="s">
        <v>3259</v>
      </c>
      <c r="C872" s="32" t="s">
        <v>1504</v>
      </c>
      <c r="D872" s="32" t="s">
        <v>1504</v>
      </c>
      <c r="E872" s="283">
        <v>1</v>
      </c>
      <c r="F872" s="73" t="s">
        <v>350</v>
      </c>
      <c r="G872" s="73" t="s">
        <v>119</v>
      </c>
      <c r="H872" s="73" t="s">
        <v>6372</v>
      </c>
      <c r="I872" s="73" t="s">
        <v>5736</v>
      </c>
      <c r="J872" s="87" t="s">
        <v>31</v>
      </c>
      <c r="K872" s="87" t="s">
        <v>122</v>
      </c>
      <c r="L872" s="85" t="str">
        <f t="shared" si="23"/>
        <v>MESSAGE - HEADER.Transport mode at border</v>
      </c>
      <c r="M872" s="68"/>
      <c r="N872" s="92"/>
      <c r="O872" s="68" t="s">
        <v>66</v>
      </c>
      <c r="P872" s="92" t="s">
        <v>66</v>
      </c>
      <c r="Q872" s="68" t="s">
        <v>104</v>
      </c>
      <c r="R872" s="92" t="s">
        <v>123</v>
      </c>
      <c r="S872" s="68" t="s">
        <v>5735</v>
      </c>
      <c r="T872" s="92" t="s">
        <v>124</v>
      </c>
      <c r="U872" s="68" t="s">
        <v>6373</v>
      </c>
      <c r="V872" s="92" t="s">
        <v>126</v>
      </c>
      <c r="W872" s="61"/>
    </row>
    <row r="873" spans="1:23" ht="48" x14ac:dyDescent="0.2">
      <c r="A873" s="230" t="s">
        <v>5845</v>
      </c>
      <c r="B873" s="228" t="s">
        <v>3259</v>
      </c>
      <c r="C873" s="32" t="s">
        <v>1504</v>
      </c>
      <c r="D873" s="32" t="s">
        <v>1504</v>
      </c>
      <c r="E873" s="283">
        <v>1</v>
      </c>
      <c r="F873" s="73" t="s">
        <v>350</v>
      </c>
      <c r="G873" s="73" t="s">
        <v>730</v>
      </c>
      <c r="H873" s="73" t="s">
        <v>6374</v>
      </c>
      <c r="I873" s="73" t="s">
        <v>5737</v>
      </c>
      <c r="J873" s="87" t="s">
        <v>31</v>
      </c>
      <c r="K873" s="87" t="s">
        <v>162</v>
      </c>
      <c r="L873" s="85" t="str">
        <f t="shared" si="23"/>
        <v>MESSAGE - HEADER.Total gross mass</v>
      </c>
      <c r="M873" s="68"/>
      <c r="N873" s="92"/>
      <c r="O873" s="68" t="s">
        <v>33</v>
      </c>
      <c r="P873" s="92" t="s">
        <v>33</v>
      </c>
      <c r="Q873" s="68" t="s">
        <v>166</v>
      </c>
      <c r="R873" s="92" t="s">
        <v>167</v>
      </c>
      <c r="S873" s="68"/>
      <c r="T873" s="92"/>
      <c r="U873" s="68" t="s">
        <v>6375</v>
      </c>
      <c r="V873" s="92"/>
      <c r="W873" s="61"/>
    </row>
    <row r="874" spans="1:23" ht="64" x14ac:dyDescent="0.2">
      <c r="A874" s="230" t="s">
        <v>5845</v>
      </c>
      <c r="B874" s="228" t="s">
        <v>3259</v>
      </c>
      <c r="C874" s="32" t="s">
        <v>1504</v>
      </c>
      <c r="D874" s="32" t="s">
        <v>1504</v>
      </c>
      <c r="E874" s="283">
        <v>1</v>
      </c>
      <c r="F874" s="73" t="s">
        <v>350</v>
      </c>
      <c r="G874" s="73" t="s">
        <v>5738</v>
      </c>
      <c r="H874" s="73" t="s">
        <v>6376</v>
      </c>
      <c r="I874" s="73" t="s">
        <v>5739</v>
      </c>
      <c r="J874" s="87" t="s">
        <v>31</v>
      </c>
      <c r="K874" s="87" t="s">
        <v>713</v>
      </c>
      <c r="L874" s="85" t="str">
        <f t="shared" si="23"/>
        <v>MESSAGE - HEADER.Commercial Reference Number</v>
      </c>
      <c r="M874" s="68"/>
      <c r="N874" s="92"/>
      <c r="O874" s="68" t="s">
        <v>66</v>
      </c>
      <c r="P874" s="92" t="s">
        <v>66</v>
      </c>
      <c r="Q874" s="68" t="s">
        <v>68</v>
      </c>
      <c r="R874" s="92" t="s">
        <v>258</v>
      </c>
      <c r="S874" s="68"/>
      <c r="T874" s="92"/>
      <c r="U874" s="68" t="s">
        <v>6377</v>
      </c>
      <c r="V874" s="92" t="s">
        <v>3479</v>
      </c>
      <c r="W874" s="61"/>
    </row>
    <row r="875" spans="1:23" ht="48" x14ac:dyDescent="0.2">
      <c r="A875" s="230" t="s">
        <v>5845</v>
      </c>
      <c r="B875" s="228" t="s">
        <v>3259</v>
      </c>
      <c r="C875" s="32" t="s">
        <v>1504</v>
      </c>
      <c r="D875" s="32" t="s">
        <v>1504</v>
      </c>
      <c r="E875" s="283">
        <v>2</v>
      </c>
      <c r="F875" s="232" t="s">
        <v>371</v>
      </c>
      <c r="G875" s="232"/>
      <c r="H875" s="232" t="s">
        <v>3356</v>
      </c>
      <c r="I875" s="232" t="s">
        <v>373</v>
      </c>
      <c r="J875" s="87" t="s">
        <v>2340</v>
      </c>
      <c r="K875" s="87"/>
      <c r="L875" s="85" t="str">
        <f t="shared" si="23"/>
        <v>MESSAGE - (CARRIER) TRADER</v>
      </c>
      <c r="M875" s="68" t="s">
        <v>32</v>
      </c>
      <c r="N875" s="92" t="s">
        <v>32</v>
      </c>
      <c r="O875" s="68" t="s">
        <v>103</v>
      </c>
      <c r="P875" s="92" t="s">
        <v>66</v>
      </c>
      <c r="Q875" s="68"/>
      <c r="R875" s="92"/>
      <c r="S875" s="68"/>
      <c r="T875" s="92"/>
      <c r="U875" s="68" t="s">
        <v>5998</v>
      </c>
      <c r="V875" s="92" t="s">
        <v>2341</v>
      </c>
      <c r="W875" s="61"/>
    </row>
    <row r="876" spans="1:23" ht="48" x14ac:dyDescent="0.2">
      <c r="A876" s="230" t="s">
        <v>5845</v>
      </c>
      <c r="B876" s="228" t="s">
        <v>3259</v>
      </c>
      <c r="C876" s="32" t="s">
        <v>1504</v>
      </c>
      <c r="D876" s="32" t="s">
        <v>1504</v>
      </c>
      <c r="E876" s="283">
        <v>2</v>
      </c>
      <c r="F876" s="73" t="s">
        <v>371</v>
      </c>
      <c r="G876" s="73" t="s">
        <v>240</v>
      </c>
      <c r="H876" s="73" t="s">
        <v>3357</v>
      </c>
      <c r="I876" s="73" t="s">
        <v>379</v>
      </c>
      <c r="J876" s="87" t="s">
        <v>2340</v>
      </c>
      <c r="K876" s="87" t="s">
        <v>243</v>
      </c>
      <c r="L876" s="85" t="str">
        <f t="shared" si="23"/>
        <v>MESSAGE - (CARRIER) TRADER.TIN</v>
      </c>
      <c r="M876" s="68"/>
      <c r="N876" s="92"/>
      <c r="O876" s="68" t="s">
        <v>33</v>
      </c>
      <c r="P876" s="92" t="s">
        <v>103</v>
      </c>
      <c r="Q876" s="68" t="s">
        <v>244</v>
      </c>
      <c r="R876" s="92" t="s">
        <v>244</v>
      </c>
      <c r="S876" s="68"/>
      <c r="T876" s="92"/>
      <c r="U876" s="68" t="s">
        <v>5741</v>
      </c>
      <c r="V876" s="92"/>
      <c r="W876" s="61"/>
    </row>
    <row r="877" spans="1:23" ht="48" x14ac:dyDescent="0.2">
      <c r="A877" s="230" t="s">
        <v>5845</v>
      </c>
      <c r="B877" s="228" t="s">
        <v>3259</v>
      </c>
      <c r="C877" s="32" t="s">
        <v>1504</v>
      </c>
      <c r="D877" s="32" t="s">
        <v>1504</v>
      </c>
      <c r="E877" s="283">
        <v>3</v>
      </c>
      <c r="F877" s="232" t="s">
        <v>5896</v>
      </c>
      <c r="G877" s="232"/>
      <c r="H877" s="232" t="s">
        <v>6378</v>
      </c>
      <c r="I877" s="232" t="s">
        <v>5898</v>
      </c>
      <c r="J877" s="87" t="s">
        <v>1128</v>
      </c>
      <c r="K877" s="87" t="s">
        <v>1128</v>
      </c>
      <c r="L877" s="85" t="str">
        <f t="shared" si="23"/>
        <v>x.x</v>
      </c>
      <c r="M877" s="68" t="s">
        <v>32</v>
      </c>
      <c r="N877" s="92"/>
      <c r="O877" s="68" t="s">
        <v>103</v>
      </c>
      <c r="P877" s="92"/>
      <c r="Q877" s="68"/>
      <c r="R877" s="92"/>
      <c r="S877" s="68"/>
      <c r="T877" s="92"/>
      <c r="U877" s="68" t="s">
        <v>5932</v>
      </c>
      <c r="V877" s="92"/>
      <c r="W877" s="61"/>
    </row>
    <row r="878" spans="1:23" ht="48" x14ac:dyDescent="0.2">
      <c r="A878" s="230" t="s">
        <v>5845</v>
      </c>
      <c r="B878" s="228" t="s">
        <v>3259</v>
      </c>
      <c r="C878" s="32" t="s">
        <v>1504</v>
      </c>
      <c r="D878" s="32" t="s">
        <v>1504</v>
      </c>
      <c r="E878" s="283">
        <v>3</v>
      </c>
      <c r="F878" s="73" t="s">
        <v>5896</v>
      </c>
      <c r="G878" s="73" t="s">
        <v>255</v>
      </c>
      <c r="H878" s="73" t="s">
        <v>6379</v>
      </c>
      <c r="I878" s="73" t="s">
        <v>5901</v>
      </c>
      <c r="J878" s="87" t="s">
        <v>1128</v>
      </c>
      <c r="K878" s="87" t="s">
        <v>1128</v>
      </c>
      <c r="L878" s="85" t="str">
        <f t="shared" si="23"/>
        <v>x.x</v>
      </c>
      <c r="M878" s="68"/>
      <c r="N878" s="92"/>
      <c r="O878" s="68" t="s">
        <v>33</v>
      </c>
      <c r="P878" s="92" t="s">
        <v>103</v>
      </c>
      <c r="Q878" s="68" t="s">
        <v>258</v>
      </c>
      <c r="R878" s="92" t="s">
        <v>68</v>
      </c>
      <c r="S878" s="68"/>
      <c r="T878" s="92"/>
      <c r="U878" s="68"/>
      <c r="V878" s="92"/>
      <c r="W878" s="61"/>
    </row>
    <row r="879" spans="1:23" ht="80" x14ac:dyDescent="0.2">
      <c r="A879" s="230" t="s">
        <v>5845</v>
      </c>
      <c r="B879" s="228" t="s">
        <v>3259</v>
      </c>
      <c r="C879" s="32" t="s">
        <v>1504</v>
      </c>
      <c r="D879" s="32" t="s">
        <v>1504</v>
      </c>
      <c r="E879" s="283">
        <v>3</v>
      </c>
      <c r="F879" s="73" t="s">
        <v>5896</v>
      </c>
      <c r="G879" s="73" t="s">
        <v>5902</v>
      </c>
      <c r="H879" s="73" t="s">
        <v>6380</v>
      </c>
      <c r="I879" s="73" t="s">
        <v>5904</v>
      </c>
      <c r="J879" s="87" t="s">
        <v>1128</v>
      </c>
      <c r="K879" s="87" t="s">
        <v>1128</v>
      </c>
      <c r="L879" s="85" t="str">
        <f t="shared" si="23"/>
        <v>x.x</v>
      </c>
      <c r="M879" s="68"/>
      <c r="N879" s="92"/>
      <c r="O879" s="68" t="s">
        <v>33</v>
      </c>
      <c r="P879" s="92"/>
      <c r="Q879" s="68" t="s">
        <v>68</v>
      </c>
      <c r="R879" s="92"/>
      <c r="S879" s="68"/>
      <c r="T879" s="92"/>
      <c r="U879" s="68"/>
      <c r="V879" s="92"/>
      <c r="W879" s="61"/>
    </row>
    <row r="880" spans="1:23" ht="64" x14ac:dyDescent="0.2">
      <c r="A880" s="230" t="s">
        <v>5845</v>
      </c>
      <c r="B880" s="228" t="s">
        <v>3259</v>
      </c>
      <c r="C880" s="32" t="s">
        <v>1504</v>
      </c>
      <c r="D880" s="32" t="s">
        <v>1504</v>
      </c>
      <c r="E880" s="283">
        <v>3</v>
      </c>
      <c r="F880" s="73" t="s">
        <v>5896</v>
      </c>
      <c r="G880" s="73" t="s">
        <v>5905</v>
      </c>
      <c r="H880" s="73" t="s">
        <v>6381</v>
      </c>
      <c r="I880" s="73" t="s">
        <v>5907</v>
      </c>
      <c r="J880" s="87" t="s">
        <v>1128</v>
      </c>
      <c r="K880" s="87" t="s">
        <v>1128</v>
      </c>
      <c r="L880" s="85" t="str">
        <f t="shared" si="23"/>
        <v>x.x</v>
      </c>
      <c r="M880" s="68"/>
      <c r="N880" s="92"/>
      <c r="O880" s="68" t="s">
        <v>103</v>
      </c>
      <c r="P880" s="92"/>
      <c r="Q880" s="68" t="s">
        <v>5908</v>
      </c>
      <c r="R880" s="92"/>
      <c r="S880" s="68"/>
      <c r="T880" s="92"/>
      <c r="U880" s="68" t="s">
        <v>81</v>
      </c>
      <c r="V880" s="92"/>
      <c r="W880" s="61"/>
    </row>
    <row r="881" spans="1:23" ht="48" x14ac:dyDescent="0.2">
      <c r="A881" s="230" t="s">
        <v>5845</v>
      </c>
      <c r="B881" s="228" t="s">
        <v>3259</v>
      </c>
      <c r="C881" s="32" t="s">
        <v>1504</v>
      </c>
      <c r="D881" s="32" t="s">
        <v>1504</v>
      </c>
      <c r="E881" s="283">
        <v>2</v>
      </c>
      <c r="F881" s="232" t="s">
        <v>398</v>
      </c>
      <c r="G881" s="232"/>
      <c r="H881" s="232" t="s">
        <v>3361</v>
      </c>
      <c r="I881" s="232" t="s">
        <v>400</v>
      </c>
      <c r="J881" s="87" t="s">
        <v>401</v>
      </c>
      <c r="K881" s="87"/>
      <c r="L881" s="85" t="str">
        <f t="shared" si="23"/>
        <v>MESSAGE - (CONSIGNOR) TRADER</v>
      </c>
      <c r="M881" s="68" t="s">
        <v>32</v>
      </c>
      <c r="N881" s="92"/>
      <c r="O881" s="68" t="s">
        <v>103</v>
      </c>
      <c r="P881" s="92"/>
      <c r="Q881" s="68"/>
      <c r="R881" s="92"/>
      <c r="S881" s="68"/>
      <c r="T881" s="92"/>
      <c r="U881" s="68"/>
      <c r="V881" s="92"/>
      <c r="W881" s="61"/>
    </row>
    <row r="882" spans="1:23" ht="64" x14ac:dyDescent="0.2">
      <c r="A882" s="230" t="s">
        <v>5845</v>
      </c>
      <c r="B882" s="228" t="s">
        <v>3259</v>
      </c>
      <c r="C882" s="32" t="s">
        <v>1504</v>
      </c>
      <c r="D882" s="32" t="s">
        <v>1504</v>
      </c>
      <c r="E882" s="283">
        <v>2</v>
      </c>
      <c r="F882" s="73" t="s">
        <v>398</v>
      </c>
      <c r="G882" s="73" t="s">
        <v>240</v>
      </c>
      <c r="H882" s="73" t="s">
        <v>3363</v>
      </c>
      <c r="I882" s="73" t="s">
        <v>409</v>
      </c>
      <c r="J882" s="87" t="s">
        <v>2357</v>
      </c>
      <c r="K882" s="87" t="s">
        <v>243</v>
      </c>
      <c r="L882" s="85" t="str">
        <f t="shared" si="23"/>
        <v>MESSAGE - (CONSIGNOR) TRADER
.TIN</v>
      </c>
      <c r="M882" s="68"/>
      <c r="N882" s="92"/>
      <c r="O882" s="68" t="s">
        <v>103</v>
      </c>
      <c r="P882" s="92" t="s">
        <v>103</v>
      </c>
      <c r="Q882" s="68" t="s">
        <v>244</v>
      </c>
      <c r="R882" s="92" t="s">
        <v>244</v>
      </c>
      <c r="S882" s="68"/>
      <c r="T882" s="92"/>
      <c r="U882" s="68" t="s">
        <v>5630</v>
      </c>
      <c r="V882" s="92"/>
      <c r="W882" s="61"/>
    </row>
    <row r="883" spans="1:23" ht="64" x14ac:dyDescent="0.2">
      <c r="A883" s="230" t="s">
        <v>5845</v>
      </c>
      <c r="B883" s="228" t="s">
        <v>3259</v>
      </c>
      <c r="C883" s="32" t="s">
        <v>1504</v>
      </c>
      <c r="D883" s="32" t="s">
        <v>1504</v>
      </c>
      <c r="E883" s="283">
        <v>2</v>
      </c>
      <c r="F883" s="73" t="s">
        <v>398</v>
      </c>
      <c r="G883" s="73" t="s">
        <v>255</v>
      </c>
      <c r="H883" s="73" t="s">
        <v>3364</v>
      </c>
      <c r="I883" s="73" t="s">
        <v>412</v>
      </c>
      <c r="J883" s="87" t="s">
        <v>2357</v>
      </c>
      <c r="K883" s="87" t="s">
        <v>255</v>
      </c>
      <c r="L883" s="85" t="str">
        <f t="shared" si="23"/>
        <v>MESSAGE - (CONSIGNOR) TRADER
.Name</v>
      </c>
      <c r="M883" s="68"/>
      <c r="N883" s="92"/>
      <c r="O883" s="68" t="s">
        <v>66</v>
      </c>
      <c r="P883" s="92" t="s">
        <v>33</v>
      </c>
      <c r="Q883" s="68" t="s">
        <v>258</v>
      </c>
      <c r="R883" s="92" t="s">
        <v>68</v>
      </c>
      <c r="S883" s="68"/>
      <c r="T883" s="92"/>
      <c r="U883" s="68" t="s">
        <v>1531</v>
      </c>
      <c r="V883" s="92"/>
      <c r="W883" s="61"/>
    </row>
    <row r="884" spans="1:23" ht="48" x14ac:dyDescent="0.2">
      <c r="A884" s="230" t="s">
        <v>5845</v>
      </c>
      <c r="B884" s="228" t="s">
        <v>3259</v>
      </c>
      <c r="C884" s="32" t="s">
        <v>1504</v>
      </c>
      <c r="D884" s="32" t="s">
        <v>1504</v>
      </c>
      <c r="E884" s="283">
        <v>3</v>
      </c>
      <c r="F884" s="232" t="s">
        <v>413</v>
      </c>
      <c r="G884" s="232"/>
      <c r="H884" s="232" t="s">
        <v>3365</v>
      </c>
      <c r="I884" s="232" t="s">
        <v>263</v>
      </c>
      <c r="J884" s="85" t="s">
        <v>1128</v>
      </c>
      <c r="K884" s="85" t="s">
        <v>1128</v>
      </c>
      <c r="L884" s="85" t="str">
        <f t="shared" si="23"/>
        <v>x.x</v>
      </c>
      <c r="M884" s="68" t="s">
        <v>32</v>
      </c>
      <c r="N884" s="92"/>
      <c r="O884" s="68" t="s">
        <v>66</v>
      </c>
      <c r="P884" s="92"/>
      <c r="Q884" s="68"/>
      <c r="R884" s="92"/>
      <c r="S884" s="68"/>
      <c r="T884" s="92"/>
      <c r="U884" s="68" t="s">
        <v>1531</v>
      </c>
      <c r="V884" s="92"/>
      <c r="W884" s="61"/>
    </row>
    <row r="885" spans="1:23" ht="64" x14ac:dyDescent="0.2">
      <c r="A885" s="230" t="s">
        <v>5845</v>
      </c>
      <c r="B885" s="228" t="s">
        <v>3259</v>
      </c>
      <c r="C885" s="32" t="s">
        <v>1504</v>
      </c>
      <c r="D885" s="32" t="s">
        <v>1504</v>
      </c>
      <c r="E885" s="283">
        <v>3</v>
      </c>
      <c r="F885" s="73" t="s">
        <v>413</v>
      </c>
      <c r="G885" s="73" t="s">
        <v>265</v>
      </c>
      <c r="H885" s="73" t="s">
        <v>3366</v>
      </c>
      <c r="I885" s="73" t="s">
        <v>267</v>
      </c>
      <c r="J885" s="87" t="s">
        <v>401</v>
      </c>
      <c r="K885" s="87" t="s">
        <v>265</v>
      </c>
      <c r="L885" s="85" t="str">
        <f t="shared" si="23"/>
        <v>MESSAGE - (CONSIGNOR) TRADER.Street and number</v>
      </c>
      <c r="M885" s="68"/>
      <c r="N885" s="92"/>
      <c r="O885" s="68" t="s">
        <v>33</v>
      </c>
      <c r="P885" s="92" t="s">
        <v>33</v>
      </c>
      <c r="Q885" s="68" t="s">
        <v>258</v>
      </c>
      <c r="R885" s="92" t="s">
        <v>68</v>
      </c>
      <c r="S885" s="68"/>
      <c r="T885" s="92"/>
      <c r="U885" s="68"/>
      <c r="V885" s="92"/>
      <c r="W885" s="61"/>
    </row>
    <row r="886" spans="1:23" ht="64" x14ac:dyDescent="0.2">
      <c r="A886" s="230" t="s">
        <v>5845</v>
      </c>
      <c r="B886" s="228" t="s">
        <v>3259</v>
      </c>
      <c r="C886" s="32" t="s">
        <v>1504</v>
      </c>
      <c r="D886" s="32" t="s">
        <v>1504</v>
      </c>
      <c r="E886" s="283">
        <v>3</v>
      </c>
      <c r="F886" s="73" t="s">
        <v>413</v>
      </c>
      <c r="G886" s="73" t="s">
        <v>269</v>
      </c>
      <c r="H886" s="73" t="s">
        <v>3367</v>
      </c>
      <c r="I886" s="73" t="s">
        <v>271</v>
      </c>
      <c r="J886" s="87" t="s">
        <v>423</v>
      </c>
      <c r="K886" s="87" t="s">
        <v>272</v>
      </c>
      <c r="L886" s="85" t="str">
        <f t="shared" si="23"/>
        <v>MESSAGE - (CONSIGNEE) TRADER.Postal Code</v>
      </c>
      <c r="M886" s="68"/>
      <c r="N886" s="92"/>
      <c r="O886" s="68" t="s">
        <v>66</v>
      </c>
      <c r="P886" s="92"/>
      <c r="Q886" s="68" t="s">
        <v>244</v>
      </c>
      <c r="R886" s="92"/>
      <c r="S886" s="68"/>
      <c r="T886" s="92"/>
      <c r="U886" s="68" t="s">
        <v>1339</v>
      </c>
      <c r="V886" s="92"/>
      <c r="W886" s="61"/>
    </row>
    <row r="887" spans="1:23" ht="64" x14ac:dyDescent="0.2">
      <c r="A887" s="230" t="s">
        <v>5845</v>
      </c>
      <c r="B887" s="228" t="s">
        <v>3259</v>
      </c>
      <c r="C887" s="32" t="s">
        <v>1504</v>
      </c>
      <c r="D887" s="32" t="s">
        <v>1504</v>
      </c>
      <c r="E887" s="283">
        <v>3</v>
      </c>
      <c r="F887" s="73" t="s">
        <v>413</v>
      </c>
      <c r="G887" s="73" t="s">
        <v>276</v>
      </c>
      <c r="H887" s="73" t="s">
        <v>3369</v>
      </c>
      <c r="I887" s="73" t="s">
        <v>278</v>
      </c>
      <c r="J887" s="87" t="s">
        <v>2357</v>
      </c>
      <c r="K887" s="87" t="s">
        <v>276</v>
      </c>
      <c r="L887" s="85" t="str">
        <f t="shared" si="23"/>
        <v>MESSAGE - (CONSIGNOR) TRADER
.City</v>
      </c>
      <c r="M887" s="68"/>
      <c r="N887" s="92"/>
      <c r="O887" s="68" t="s">
        <v>33</v>
      </c>
      <c r="P887" s="92" t="s">
        <v>33</v>
      </c>
      <c r="Q887" s="68" t="s">
        <v>68</v>
      </c>
      <c r="R887" s="92" t="s">
        <v>68</v>
      </c>
      <c r="S887" s="68"/>
      <c r="T887" s="92"/>
      <c r="U887" s="68"/>
      <c r="V887" s="92"/>
      <c r="W887" s="61"/>
    </row>
    <row r="888" spans="1:23" ht="64" x14ac:dyDescent="0.2">
      <c r="A888" s="230" t="s">
        <v>5845</v>
      </c>
      <c r="B888" s="228" t="s">
        <v>3259</v>
      </c>
      <c r="C888" s="32" t="s">
        <v>1504</v>
      </c>
      <c r="D888" s="32" t="s">
        <v>1504</v>
      </c>
      <c r="E888" s="283">
        <v>3</v>
      </c>
      <c r="F888" s="73" t="s">
        <v>413</v>
      </c>
      <c r="G888" s="73" t="s">
        <v>279</v>
      </c>
      <c r="H888" s="73" t="s">
        <v>3370</v>
      </c>
      <c r="I888" s="73" t="s">
        <v>281</v>
      </c>
      <c r="J888" s="87" t="s">
        <v>401</v>
      </c>
      <c r="K888" s="87" t="s">
        <v>282</v>
      </c>
      <c r="L888" s="85" t="str">
        <f t="shared" si="23"/>
        <v>MESSAGE - (CONSIGNOR) TRADER.Country code</v>
      </c>
      <c r="M888" s="68"/>
      <c r="N888" s="92"/>
      <c r="O888" s="68" t="s">
        <v>33</v>
      </c>
      <c r="P888" s="92" t="s">
        <v>33</v>
      </c>
      <c r="Q888" s="68" t="s">
        <v>94</v>
      </c>
      <c r="R888" s="92" t="s">
        <v>94</v>
      </c>
      <c r="S888" s="68" t="s">
        <v>5856</v>
      </c>
      <c r="T888" s="92" t="s">
        <v>95</v>
      </c>
      <c r="U888" s="68"/>
      <c r="V888" s="92"/>
      <c r="W888" s="61"/>
    </row>
    <row r="889" spans="1:23" ht="48" x14ac:dyDescent="0.2">
      <c r="A889" s="230" t="s">
        <v>5845</v>
      </c>
      <c r="B889" s="228" t="s">
        <v>3259</v>
      </c>
      <c r="C889" s="32" t="s">
        <v>1504</v>
      </c>
      <c r="D889" s="32" t="s">
        <v>1504</v>
      </c>
      <c r="E889" s="283">
        <v>3</v>
      </c>
      <c r="F889" s="232" t="s">
        <v>5896</v>
      </c>
      <c r="G889" s="232"/>
      <c r="H889" s="232" t="s">
        <v>6382</v>
      </c>
      <c r="I889" s="232" t="s">
        <v>5898</v>
      </c>
      <c r="J889" s="87" t="s">
        <v>1128</v>
      </c>
      <c r="K889" s="87" t="s">
        <v>1128</v>
      </c>
      <c r="L889" s="85" t="str">
        <f t="shared" si="23"/>
        <v>x.x</v>
      </c>
      <c r="M889" s="68" t="s">
        <v>32</v>
      </c>
      <c r="N889" s="92"/>
      <c r="O889" s="68" t="s">
        <v>103</v>
      </c>
      <c r="P889" s="92"/>
      <c r="Q889" s="68"/>
      <c r="R889" s="92"/>
      <c r="S889" s="68"/>
      <c r="T889" s="92"/>
      <c r="U889" s="68" t="s">
        <v>5932</v>
      </c>
      <c r="V889" s="92"/>
      <c r="W889" s="61"/>
    </row>
    <row r="890" spans="1:23" ht="64" x14ac:dyDescent="0.2">
      <c r="A890" s="230" t="s">
        <v>5845</v>
      </c>
      <c r="B890" s="228" t="s">
        <v>3259</v>
      </c>
      <c r="C890" s="32" t="s">
        <v>1504</v>
      </c>
      <c r="D890" s="32" t="s">
        <v>1504</v>
      </c>
      <c r="E890" s="283">
        <v>3</v>
      </c>
      <c r="F890" s="73" t="s">
        <v>5896</v>
      </c>
      <c r="G890" s="73" t="s">
        <v>255</v>
      </c>
      <c r="H890" s="73" t="s">
        <v>6383</v>
      </c>
      <c r="I890" s="73" t="s">
        <v>5901</v>
      </c>
      <c r="J890" s="87" t="s">
        <v>1128</v>
      </c>
      <c r="K890" s="87" t="s">
        <v>1128</v>
      </c>
      <c r="L890" s="85" t="str">
        <f t="shared" si="23"/>
        <v>x.x</v>
      </c>
      <c r="M890" s="68"/>
      <c r="N890" s="92"/>
      <c r="O890" s="68" t="s">
        <v>33</v>
      </c>
      <c r="P890" s="92"/>
      <c r="Q890" s="68" t="s">
        <v>258</v>
      </c>
      <c r="R890" s="92"/>
      <c r="S890" s="68"/>
      <c r="T890" s="92"/>
      <c r="U890" s="68"/>
      <c r="V890" s="92"/>
      <c r="W890" s="61"/>
    </row>
    <row r="891" spans="1:23" ht="80" x14ac:dyDescent="0.2">
      <c r="A891" s="230" t="s">
        <v>5845</v>
      </c>
      <c r="B891" s="228" t="s">
        <v>3259</v>
      </c>
      <c r="C891" s="32" t="s">
        <v>1504</v>
      </c>
      <c r="D891" s="32" t="s">
        <v>1504</v>
      </c>
      <c r="E891" s="283">
        <v>3</v>
      </c>
      <c r="F891" s="73" t="s">
        <v>5896</v>
      </c>
      <c r="G891" s="73" t="s">
        <v>5902</v>
      </c>
      <c r="H891" s="73" t="s">
        <v>6384</v>
      </c>
      <c r="I891" s="73" t="s">
        <v>5904</v>
      </c>
      <c r="J891" s="87" t="s">
        <v>1128</v>
      </c>
      <c r="K891" s="87" t="s">
        <v>1128</v>
      </c>
      <c r="L891" s="85" t="str">
        <f t="shared" si="23"/>
        <v>x.x</v>
      </c>
      <c r="M891" s="68"/>
      <c r="N891" s="92"/>
      <c r="O891" s="68" t="s">
        <v>33</v>
      </c>
      <c r="P891" s="92"/>
      <c r="Q891" s="68" t="s">
        <v>68</v>
      </c>
      <c r="R891" s="92"/>
      <c r="S891" s="68"/>
      <c r="T891" s="92"/>
      <c r="U891" s="68"/>
      <c r="V891" s="92"/>
      <c r="W891" s="61"/>
    </row>
    <row r="892" spans="1:23" ht="64" x14ac:dyDescent="0.2">
      <c r="A892" s="230" t="s">
        <v>5845</v>
      </c>
      <c r="B892" s="228" t="s">
        <v>3259</v>
      </c>
      <c r="C892" s="32" t="s">
        <v>1504</v>
      </c>
      <c r="D892" s="32" t="s">
        <v>1504</v>
      </c>
      <c r="E892" s="283">
        <v>3</v>
      </c>
      <c r="F892" s="73" t="s">
        <v>5896</v>
      </c>
      <c r="G892" s="73" t="s">
        <v>5905</v>
      </c>
      <c r="H892" s="73" t="s">
        <v>6385</v>
      </c>
      <c r="I892" s="73" t="s">
        <v>5907</v>
      </c>
      <c r="J892" s="87" t="s">
        <v>1128</v>
      </c>
      <c r="K892" s="87" t="s">
        <v>1128</v>
      </c>
      <c r="L892" s="85" t="str">
        <f t="shared" si="23"/>
        <v>x.x</v>
      </c>
      <c r="M892" s="68"/>
      <c r="N892" s="92"/>
      <c r="O892" s="68" t="s">
        <v>103</v>
      </c>
      <c r="P892" s="92"/>
      <c r="Q892" s="68" t="s">
        <v>5908</v>
      </c>
      <c r="R892" s="92"/>
      <c r="S892" s="68"/>
      <c r="T892" s="92"/>
      <c r="U892" s="68" t="s">
        <v>81</v>
      </c>
      <c r="V892" s="92"/>
      <c r="W892" s="61"/>
    </row>
    <row r="893" spans="1:23" ht="48" x14ac:dyDescent="0.2">
      <c r="A893" s="230" t="s">
        <v>5845</v>
      </c>
      <c r="B893" s="228" t="s">
        <v>3259</v>
      </c>
      <c r="C893" s="32" t="s">
        <v>1504</v>
      </c>
      <c r="D893" s="32" t="s">
        <v>1504</v>
      </c>
      <c r="E893" s="283">
        <v>2</v>
      </c>
      <c r="F893" s="232" t="s">
        <v>420</v>
      </c>
      <c r="G893" s="232"/>
      <c r="H893" s="232" t="s">
        <v>3371</v>
      </c>
      <c r="I893" s="232" t="s">
        <v>422</v>
      </c>
      <c r="J893" s="87" t="s">
        <v>423</v>
      </c>
      <c r="K893" s="87"/>
      <c r="L893" s="85" t="str">
        <f t="shared" si="23"/>
        <v>MESSAGE - (CONSIGNEE) TRADER</v>
      </c>
      <c r="M893" s="68" t="s">
        <v>32</v>
      </c>
      <c r="N893" s="92" t="s">
        <v>32</v>
      </c>
      <c r="O893" s="68" t="s">
        <v>66</v>
      </c>
      <c r="P893" s="92" t="s">
        <v>66</v>
      </c>
      <c r="Q893" s="68"/>
      <c r="R893" s="92"/>
      <c r="S893" s="68"/>
      <c r="T893" s="92"/>
      <c r="U893" s="68" t="s">
        <v>6386</v>
      </c>
      <c r="V893" s="92" t="s">
        <v>2362</v>
      </c>
      <c r="W893" s="61"/>
    </row>
    <row r="894" spans="1:23" ht="48" x14ac:dyDescent="0.2">
      <c r="A894" s="230" t="s">
        <v>5845</v>
      </c>
      <c r="B894" s="228" t="s">
        <v>3259</v>
      </c>
      <c r="C894" s="32" t="s">
        <v>1504</v>
      </c>
      <c r="D894" s="32" t="s">
        <v>1504</v>
      </c>
      <c r="E894" s="283">
        <v>2</v>
      </c>
      <c r="F894" s="73" t="s">
        <v>420</v>
      </c>
      <c r="G894" s="73" t="s">
        <v>240</v>
      </c>
      <c r="H894" s="73" t="s">
        <v>3373</v>
      </c>
      <c r="I894" s="73" t="s">
        <v>429</v>
      </c>
      <c r="J894" s="87" t="s">
        <v>423</v>
      </c>
      <c r="K894" s="87" t="s">
        <v>243</v>
      </c>
      <c r="L894" s="85" t="str">
        <f t="shared" si="23"/>
        <v>MESSAGE - (CONSIGNEE) TRADER.TIN</v>
      </c>
      <c r="M894" s="68"/>
      <c r="N894" s="92"/>
      <c r="O894" s="68" t="s">
        <v>103</v>
      </c>
      <c r="P894" s="92" t="s">
        <v>103</v>
      </c>
      <c r="Q894" s="68" t="s">
        <v>244</v>
      </c>
      <c r="R894" s="92" t="s">
        <v>244</v>
      </c>
      <c r="S894" s="68"/>
      <c r="T894" s="92"/>
      <c r="U894" s="68" t="s">
        <v>5743</v>
      </c>
      <c r="V894" s="92"/>
      <c r="W894" s="61"/>
    </row>
    <row r="895" spans="1:23" ht="48" x14ac:dyDescent="0.2">
      <c r="A895" s="230" t="s">
        <v>5845</v>
      </c>
      <c r="B895" s="228" t="s">
        <v>3259</v>
      </c>
      <c r="C895" s="32" t="s">
        <v>1504</v>
      </c>
      <c r="D895" s="32" t="s">
        <v>1504</v>
      </c>
      <c r="E895" s="283">
        <v>2</v>
      </c>
      <c r="F895" s="73" t="s">
        <v>420</v>
      </c>
      <c r="G895" s="73" t="s">
        <v>255</v>
      </c>
      <c r="H895" s="73" t="s">
        <v>3375</v>
      </c>
      <c r="I895" s="73" t="s">
        <v>433</v>
      </c>
      <c r="J895" s="87" t="s">
        <v>423</v>
      </c>
      <c r="K895" s="87" t="s">
        <v>255</v>
      </c>
      <c r="L895" s="85" t="str">
        <f t="shared" si="23"/>
        <v>MESSAGE - (CONSIGNEE) TRADER.Name</v>
      </c>
      <c r="M895" s="68"/>
      <c r="N895" s="92"/>
      <c r="O895" s="68" t="s">
        <v>66</v>
      </c>
      <c r="P895" s="92" t="s">
        <v>33</v>
      </c>
      <c r="Q895" s="68" t="s">
        <v>258</v>
      </c>
      <c r="R895" s="92" t="s">
        <v>68</v>
      </c>
      <c r="S895" s="68"/>
      <c r="T895" s="92"/>
      <c r="U895" s="68" t="s">
        <v>1531</v>
      </c>
      <c r="V895" s="92"/>
      <c r="W895" s="61"/>
    </row>
    <row r="896" spans="1:23" ht="48" x14ac:dyDescent="0.2">
      <c r="A896" s="230" t="s">
        <v>5845</v>
      </c>
      <c r="B896" s="228" t="s">
        <v>3259</v>
      </c>
      <c r="C896" s="32" t="s">
        <v>1504</v>
      </c>
      <c r="D896" s="32" t="s">
        <v>1504</v>
      </c>
      <c r="E896" s="283">
        <v>3</v>
      </c>
      <c r="F896" s="232" t="s">
        <v>413</v>
      </c>
      <c r="G896" s="232"/>
      <c r="H896" s="232" t="s">
        <v>3376</v>
      </c>
      <c r="I896" s="232" t="s">
        <v>263</v>
      </c>
      <c r="J896" s="87" t="s">
        <v>1128</v>
      </c>
      <c r="K896" s="87" t="s">
        <v>1128</v>
      </c>
      <c r="L896" s="85" t="str">
        <f t="shared" si="23"/>
        <v>x.x</v>
      </c>
      <c r="M896" s="68" t="s">
        <v>32</v>
      </c>
      <c r="N896" s="92"/>
      <c r="O896" s="68" t="s">
        <v>66</v>
      </c>
      <c r="P896" s="92"/>
      <c r="Q896" s="68"/>
      <c r="R896" s="92"/>
      <c r="S896" s="68"/>
      <c r="T896" s="92"/>
      <c r="U896" s="68" t="s">
        <v>1531</v>
      </c>
      <c r="V896" s="92"/>
      <c r="W896" s="61"/>
    </row>
    <row r="897" spans="1:23" ht="64" x14ac:dyDescent="0.2">
      <c r="A897" s="230" t="s">
        <v>5845</v>
      </c>
      <c r="B897" s="228" t="s">
        <v>3259</v>
      </c>
      <c r="C897" s="32" t="s">
        <v>1504</v>
      </c>
      <c r="D897" s="32" t="s">
        <v>1504</v>
      </c>
      <c r="E897" s="283">
        <v>3</v>
      </c>
      <c r="F897" s="73" t="s">
        <v>413</v>
      </c>
      <c r="G897" s="73" t="s">
        <v>265</v>
      </c>
      <c r="H897" s="73" t="s">
        <v>3378</v>
      </c>
      <c r="I897" s="73" t="s">
        <v>267</v>
      </c>
      <c r="J897" s="87" t="s">
        <v>423</v>
      </c>
      <c r="K897" s="87" t="s">
        <v>265</v>
      </c>
      <c r="L897" s="85" t="str">
        <f t="shared" si="23"/>
        <v>MESSAGE - (CONSIGNEE) TRADER.Street and number</v>
      </c>
      <c r="M897" s="68"/>
      <c r="N897" s="92"/>
      <c r="O897" s="68" t="s">
        <v>33</v>
      </c>
      <c r="P897" s="92" t="s">
        <v>33</v>
      </c>
      <c r="Q897" s="68" t="s">
        <v>258</v>
      </c>
      <c r="R897" s="92" t="s">
        <v>68</v>
      </c>
      <c r="S897" s="68"/>
      <c r="T897" s="92"/>
      <c r="U897" s="68"/>
      <c r="V897" s="92"/>
      <c r="W897" s="61"/>
    </row>
    <row r="898" spans="1:23" ht="64" x14ac:dyDescent="0.2">
      <c r="A898" s="230" t="s">
        <v>5845</v>
      </c>
      <c r="B898" s="228" t="s">
        <v>3259</v>
      </c>
      <c r="C898" s="32" t="s">
        <v>1504</v>
      </c>
      <c r="D898" s="32" t="s">
        <v>1504</v>
      </c>
      <c r="E898" s="283">
        <v>3</v>
      </c>
      <c r="F898" s="73" t="s">
        <v>413</v>
      </c>
      <c r="G898" s="73" t="s">
        <v>269</v>
      </c>
      <c r="H898" s="73" t="s">
        <v>3379</v>
      </c>
      <c r="I898" s="73" t="s">
        <v>271</v>
      </c>
      <c r="J898" s="87" t="s">
        <v>423</v>
      </c>
      <c r="K898" s="87" t="s">
        <v>272</v>
      </c>
      <c r="L898" s="85" t="str">
        <f t="shared" si="23"/>
        <v>MESSAGE - (CONSIGNEE) TRADER.Postal Code</v>
      </c>
      <c r="M898" s="68"/>
      <c r="N898" s="92"/>
      <c r="O898" s="68" t="s">
        <v>66</v>
      </c>
      <c r="P898" s="92" t="s">
        <v>33</v>
      </c>
      <c r="Q898" s="68" t="s">
        <v>244</v>
      </c>
      <c r="R898" s="92" t="s">
        <v>54</v>
      </c>
      <c r="S898" s="68"/>
      <c r="T898" s="92"/>
      <c r="U898" s="68" t="s">
        <v>1339</v>
      </c>
      <c r="V898" s="92"/>
      <c r="W898" s="61"/>
    </row>
    <row r="899" spans="1:23" ht="48" x14ac:dyDescent="0.2">
      <c r="A899" s="230" t="s">
        <v>5845</v>
      </c>
      <c r="B899" s="228" t="s">
        <v>3259</v>
      </c>
      <c r="C899" s="32" t="s">
        <v>1504</v>
      </c>
      <c r="D899" s="32" t="s">
        <v>1504</v>
      </c>
      <c r="E899" s="283">
        <v>3</v>
      </c>
      <c r="F899" s="73" t="s">
        <v>413</v>
      </c>
      <c r="G899" s="73" t="s">
        <v>276</v>
      </c>
      <c r="H899" s="73" t="s">
        <v>3381</v>
      </c>
      <c r="I899" s="73" t="s">
        <v>278</v>
      </c>
      <c r="J899" s="87" t="s">
        <v>423</v>
      </c>
      <c r="K899" s="87" t="s">
        <v>276</v>
      </c>
      <c r="L899" s="85" t="str">
        <f t="shared" si="23"/>
        <v>MESSAGE - (CONSIGNEE) TRADER.City</v>
      </c>
      <c r="M899" s="68"/>
      <c r="N899" s="92"/>
      <c r="O899" s="68" t="s">
        <v>33</v>
      </c>
      <c r="P899" s="92" t="s">
        <v>33</v>
      </c>
      <c r="Q899" s="68" t="s">
        <v>68</v>
      </c>
      <c r="R899" s="92" t="s">
        <v>68</v>
      </c>
      <c r="S899" s="68"/>
      <c r="T899" s="92"/>
      <c r="U899" s="68"/>
      <c r="V899" s="92"/>
      <c r="W899" s="61"/>
    </row>
    <row r="900" spans="1:23" ht="64" x14ac:dyDescent="0.2">
      <c r="A900" s="230" t="s">
        <v>5845</v>
      </c>
      <c r="B900" s="228" t="s">
        <v>3259</v>
      </c>
      <c r="C900" s="32" t="s">
        <v>1504</v>
      </c>
      <c r="D900" s="32" t="s">
        <v>1504</v>
      </c>
      <c r="E900" s="283">
        <v>3</v>
      </c>
      <c r="F900" s="73" t="s">
        <v>413</v>
      </c>
      <c r="G900" s="73" t="s">
        <v>279</v>
      </c>
      <c r="H900" s="73" t="s">
        <v>3382</v>
      </c>
      <c r="I900" s="73" t="s">
        <v>281</v>
      </c>
      <c r="J900" s="87" t="s">
        <v>423</v>
      </c>
      <c r="K900" s="87" t="s">
        <v>282</v>
      </c>
      <c r="L900" s="85" t="str">
        <f t="shared" si="23"/>
        <v>MESSAGE - (CONSIGNEE) TRADER.Country code</v>
      </c>
      <c r="M900" s="68"/>
      <c r="N900" s="92"/>
      <c r="O900" s="68" t="s">
        <v>33</v>
      </c>
      <c r="P900" s="92" t="s">
        <v>33</v>
      </c>
      <c r="Q900" s="68" t="s">
        <v>94</v>
      </c>
      <c r="R900" s="92" t="s">
        <v>94</v>
      </c>
      <c r="S900" s="68" t="s">
        <v>5856</v>
      </c>
      <c r="T900" s="92" t="s">
        <v>95</v>
      </c>
      <c r="U900" s="68"/>
      <c r="V900" s="92"/>
      <c r="W900" s="61"/>
    </row>
    <row r="901" spans="1:23" ht="64" x14ac:dyDescent="0.2">
      <c r="A901" s="230" t="s">
        <v>5845</v>
      </c>
      <c r="B901" s="228" t="s">
        <v>3259</v>
      </c>
      <c r="C901" s="32" t="s">
        <v>1504</v>
      </c>
      <c r="D901" s="32" t="s">
        <v>1504</v>
      </c>
      <c r="E901" s="283">
        <v>2</v>
      </c>
      <c r="F901" s="232" t="s">
        <v>441</v>
      </c>
      <c r="G901" s="232"/>
      <c r="H901" s="232" t="s">
        <v>3383</v>
      </c>
      <c r="I901" s="232" t="s">
        <v>443</v>
      </c>
      <c r="J901" s="87" t="s">
        <v>1128</v>
      </c>
      <c r="K901" s="87" t="s">
        <v>1128</v>
      </c>
      <c r="L901" s="85" t="str">
        <f t="shared" si="23"/>
        <v>x.x</v>
      </c>
      <c r="M901" s="68" t="s">
        <v>444</v>
      </c>
      <c r="N901" s="92"/>
      <c r="O901" s="68" t="s">
        <v>103</v>
      </c>
      <c r="P901" s="92"/>
      <c r="Q901" s="68"/>
      <c r="R901" s="92"/>
      <c r="S901" s="68"/>
      <c r="T901" s="92"/>
      <c r="U901" s="68" t="s">
        <v>983</v>
      </c>
      <c r="V901" s="92"/>
      <c r="W901" s="61"/>
    </row>
    <row r="902" spans="1:23" ht="80" x14ac:dyDescent="0.2">
      <c r="A902" s="230" t="s">
        <v>5845</v>
      </c>
      <c r="B902" s="228" t="s">
        <v>3259</v>
      </c>
      <c r="C902" s="32" t="s">
        <v>1504</v>
      </c>
      <c r="D902" s="32" t="s">
        <v>1504</v>
      </c>
      <c r="E902" s="283">
        <v>2</v>
      </c>
      <c r="F902" s="73" t="s">
        <v>441</v>
      </c>
      <c r="G902" s="73" t="s">
        <v>206</v>
      </c>
      <c r="H902" s="73" t="s">
        <v>3384</v>
      </c>
      <c r="I902" s="73" t="s">
        <v>449</v>
      </c>
      <c r="J902" s="87" t="s">
        <v>1128</v>
      </c>
      <c r="K902" s="87" t="s">
        <v>1128</v>
      </c>
      <c r="L902" s="85" t="str">
        <f t="shared" si="23"/>
        <v>x.x</v>
      </c>
      <c r="M902" s="68"/>
      <c r="N902" s="92"/>
      <c r="O902" s="68" t="s">
        <v>33</v>
      </c>
      <c r="P902" s="92"/>
      <c r="Q902" s="68" t="s">
        <v>146</v>
      </c>
      <c r="R902" s="92"/>
      <c r="S902" s="68"/>
      <c r="T902" s="92"/>
      <c r="U902" s="68" t="s">
        <v>209</v>
      </c>
      <c r="V902" s="92"/>
      <c r="W902" s="61"/>
    </row>
    <row r="903" spans="1:23" ht="64" x14ac:dyDescent="0.2">
      <c r="A903" s="230" t="s">
        <v>5845</v>
      </c>
      <c r="B903" s="228" t="s">
        <v>3259</v>
      </c>
      <c r="C903" s="32" t="s">
        <v>1504</v>
      </c>
      <c r="D903" s="32" t="s">
        <v>1504</v>
      </c>
      <c r="E903" s="283">
        <v>2</v>
      </c>
      <c r="F903" s="73" t="s">
        <v>441</v>
      </c>
      <c r="G903" s="73" t="s">
        <v>450</v>
      </c>
      <c r="H903" s="73" t="s">
        <v>3385</v>
      </c>
      <c r="I903" s="73" t="s">
        <v>452</v>
      </c>
      <c r="J903" s="87" t="s">
        <v>1128</v>
      </c>
      <c r="K903" s="87" t="s">
        <v>1128</v>
      </c>
      <c r="L903" s="85" t="str">
        <f t="shared" si="23"/>
        <v>x.x</v>
      </c>
      <c r="M903" s="68"/>
      <c r="N903" s="92"/>
      <c r="O903" s="68" t="s">
        <v>33</v>
      </c>
      <c r="P903" s="92"/>
      <c r="Q903" s="68" t="s">
        <v>453</v>
      </c>
      <c r="R903" s="92"/>
      <c r="S903" s="68" t="s">
        <v>454</v>
      </c>
      <c r="T903" s="92"/>
      <c r="U903" s="68"/>
      <c r="V903" s="92"/>
      <c r="W903" s="61"/>
    </row>
    <row r="904" spans="1:23" ht="80" x14ac:dyDescent="0.2">
      <c r="A904" s="230" t="s">
        <v>5845</v>
      </c>
      <c r="B904" s="228" t="s">
        <v>3259</v>
      </c>
      <c r="C904" s="32" t="s">
        <v>1504</v>
      </c>
      <c r="D904" s="32" t="s">
        <v>1504</v>
      </c>
      <c r="E904" s="283">
        <v>2</v>
      </c>
      <c r="F904" s="73" t="s">
        <v>441</v>
      </c>
      <c r="G904" s="73" t="s">
        <v>240</v>
      </c>
      <c r="H904" s="73" t="s">
        <v>3386</v>
      </c>
      <c r="I904" s="73" t="s">
        <v>457</v>
      </c>
      <c r="J904" s="87" t="s">
        <v>1128</v>
      </c>
      <c r="K904" s="87" t="s">
        <v>1128</v>
      </c>
      <c r="L904" s="85" t="str">
        <f t="shared" si="23"/>
        <v>x.x</v>
      </c>
      <c r="M904" s="68"/>
      <c r="N904" s="92"/>
      <c r="O904" s="68" t="s">
        <v>33</v>
      </c>
      <c r="P904" s="92"/>
      <c r="Q904" s="68" t="s">
        <v>244</v>
      </c>
      <c r="R904" s="92"/>
      <c r="S904" s="68"/>
      <c r="T904" s="92"/>
      <c r="U904" s="68" t="s">
        <v>5741</v>
      </c>
      <c r="V904" s="92"/>
      <c r="W904" s="61"/>
    </row>
    <row r="905" spans="1:23" ht="48" x14ac:dyDescent="0.2">
      <c r="A905" s="230" t="s">
        <v>5845</v>
      </c>
      <c r="B905" s="228" t="s">
        <v>3259</v>
      </c>
      <c r="C905" s="32" t="s">
        <v>1504</v>
      </c>
      <c r="D905" s="32" t="s">
        <v>1504</v>
      </c>
      <c r="E905" s="283">
        <v>2</v>
      </c>
      <c r="F905" s="232" t="s">
        <v>459</v>
      </c>
      <c r="G905" s="232"/>
      <c r="H905" s="232" t="s">
        <v>3387</v>
      </c>
      <c r="I905" s="232" t="s">
        <v>461</v>
      </c>
      <c r="J905" s="87" t="s">
        <v>462</v>
      </c>
      <c r="K905" s="87"/>
      <c r="L905" s="85" t="str">
        <f t="shared" si="23"/>
        <v>MESSAGE - GOODS ITEM - CONTAINERS</v>
      </c>
      <c r="M905" s="68" t="s">
        <v>463</v>
      </c>
      <c r="N905" s="92" t="s">
        <v>444</v>
      </c>
      <c r="O905" s="68" t="s">
        <v>66</v>
      </c>
      <c r="P905" s="92" t="s">
        <v>66</v>
      </c>
      <c r="Q905" s="68"/>
      <c r="R905" s="92"/>
      <c r="S905" s="68"/>
      <c r="T905" s="92"/>
      <c r="U905" s="68" t="s">
        <v>5744</v>
      </c>
      <c r="V905" s="92" t="s">
        <v>465</v>
      </c>
      <c r="W905" s="61"/>
    </row>
    <row r="906" spans="1:23" ht="64" x14ac:dyDescent="0.2">
      <c r="A906" s="230" t="s">
        <v>5845</v>
      </c>
      <c r="B906" s="228" t="s">
        <v>3259</v>
      </c>
      <c r="C906" s="32" t="s">
        <v>1504</v>
      </c>
      <c r="D906" s="32" t="s">
        <v>1504</v>
      </c>
      <c r="E906" s="283">
        <v>2</v>
      </c>
      <c r="F906" s="73" t="s">
        <v>459</v>
      </c>
      <c r="G906" s="73" t="s">
        <v>206</v>
      </c>
      <c r="H906" s="73" t="s">
        <v>3389</v>
      </c>
      <c r="I906" s="73" t="s">
        <v>468</v>
      </c>
      <c r="J906" s="87" t="s">
        <v>1128</v>
      </c>
      <c r="K906" s="87" t="s">
        <v>1128</v>
      </c>
      <c r="L906" s="85" t="str">
        <f t="shared" si="23"/>
        <v>x.x</v>
      </c>
      <c r="M906" s="68"/>
      <c r="N906" s="92"/>
      <c r="O906" s="68" t="s">
        <v>33</v>
      </c>
      <c r="P906" s="92"/>
      <c r="Q906" s="68" t="s">
        <v>146</v>
      </c>
      <c r="R906" s="92"/>
      <c r="S906" s="68"/>
      <c r="T906" s="92"/>
      <c r="U906" s="68" t="s">
        <v>209</v>
      </c>
      <c r="V906" s="92"/>
      <c r="W906" s="61"/>
    </row>
    <row r="907" spans="1:23" ht="80" x14ac:dyDescent="0.2">
      <c r="A907" s="230" t="s">
        <v>5845</v>
      </c>
      <c r="B907" s="228" t="s">
        <v>3259</v>
      </c>
      <c r="C907" s="32" t="s">
        <v>1504</v>
      </c>
      <c r="D907" s="32" t="s">
        <v>1504</v>
      </c>
      <c r="E907" s="283">
        <v>2</v>
      </c>
      <c r="F907" s="73" t="s">
        <v>459</v>
      </c>
      <c r="G907" s="73" t="s">
        <v>470</v>
      </c>
      <c r="H907" s="73" t="s">
        <v>3390</v>
      </c>
      <c r="I907" s="73" t="s">
        <v>472</v>
      </c>
      <c r="J907" s="87" t="s">
        <v>462</v>
      </c>
      <c r="K907" s="87" t="s">
        <v>473</v>
      </c>
      <c r="L907" s="85" t="str">
        <f t="shared" si="23"/>
        <v>MESSAGE - GOODS ITEM - CONTAINERS.Container number</v>
      </c>
      <c r="M907" s="68"/>
      <c r="N907" s="92"/>
      <c r="O907" s="68" t="s">
        <v>66</v>
      </c>
      <c r="P907" s="92" t="s">
        <v>33</v>
      </c>
      <c r="Q907" s="68" t="s">
        <v>244</v>
      </c>
      <c r="R907" s="92" t="s">
        <v>244</v>
      </c>
      <c r="S907" s="68"/>
      <c r="T907" s="92"/>
      <c r="U907" s="68" t="s">
        <v>475</v>
      </c>
      <c r="V907" s="92"/>
      <c r="W907" s="61"/>
    </row>
    <row r="908" spans="1:23" ht="64" x14ac:dyDescent="0.2">
      <c r="A908" s="230" t="s">
        <v>5845</v>
      </c>
      <c r="B908" s="228" t="s">
        <v>3259</v>
      </c>
      <c r="C908" s="32" t="s">
        <v>1504</v>
      </c>
      <c r="D908" s="32" t="s">
        <v>1504</v>
      </c>
      <c r="E908" s="283">
        <v>2</v>
      </c>
      <c r="F908" s="73" t="s">
        <v>459</v>
      </c>
      <c r="G908" s="73" t="s">
        <v>478</v>
      </c>
      <c r="H908" s="73" t="s">
        <v>3392</v>
      </c>
      <c r="I908" s="73" t="s">
        <v>480</v>
      </c>
      <c r="J908" s="87" t="s">
        <v>481</v>
      </c>
      <c r="K908" s="87" t="s">
        <v>482</v>
      </c>
      <c r="L908" s="85" t="str">
        <f t="shared" si="23"/>
        <v>MESSAGE - SEALS INFO.Seals number</v>
      </c>
      <c r="M908" s="68"/>
      <c r="N908" s="92"/>
      <c r="O908" s="68" t="s">
        <v>33</v>
      </c>
      <c r="P908" s="92" t="s">
        <v>33</v>
      </c>
      <c r="Q908" s="68" t="s">
        <v>483</v>
      </c>
      <c r="R908" s="92" t="s">
        <v>483</v>
      </c>
      <c r="S908" s="68"/>
      <c r="T908" s="92"/>
      <c r="U908" s="68" t="s">
        <v>6387</v>
      </c>
      <c r="V908" s="92"/>
      <c r="W908" s="61"/>
    </row>
    <row r="909" spans="1:23" ht="48" x14ac:dyDescent="0.2">
      <c r="A909" s="230" t="s">
        <v>5845</v>
      </c>
      <c r="B909" s="228" t="s">
        <v>3259</v>
      </c>
      <c r="C909" s="32" t="s">
        <v>1504</v>
      </c>
      <c r="D909" s="32" t="s">
        <v>1504</v>
      </c>
      <c r="E909" s="283">
        <v>3</v>
      </c>
      <c r="F909" s="232" t="s">
        <v>486</v>
      </c>
      <c r="G909" s="232"/>
      <c r="H909" s="232" t="s">
        <v>3393</v>
      </c>
      <c r="I909" s="232" t="s">
        <v>488</v>
      </c>
      <c r="J909" s="87" t="s">
        <v>489</v>
      </c>
      <c r="K909" s="87"/>
      <c r="L909" s="85" t="str">
        <f t="shared" si="23"/>
        <v>MESSAGE - SEALS INFO - SEALS ID</v>
      </c>
      <c r="M909" s="68" t="s">
        <v>444</v>
      </c>
      <c r="N909" s="92" t="s">
        <v>463</v>
      </c>
      <c r="O909" s="68" t="s">
        <v>66</v>
      </c>
      <c r="P909" s="92" t="s">
        <v>33</v>
      </c>
      <c r="Q909" s="68"/>
      <c r="R909" s="92"/>
      <c r="S909" s="68"/>
      <c r="T909" s="92"/>
      <c r="U909" s="68" t="s">
        <v>5745</v>
      </c>
      <c r="V909" s="92"/>
      <c r="W909" s="61"/>
    </row>
    <row r="910" spans="1:23" ht="64" x14ac:dyDescent="0.2">
      <c r="A910" s="230" t="s">
        <v>5845</v>
      </c>
      <c r="B910" s="228" t="s">
        <v>3259</v>
      </c>
      <c r="C910" s="32" t="s">
        <v>1504</v>
      </c>
      <c r="D910" s="32" t="s">
        <v>1504</v>
      </c>
      <c r="E910" s="283">
        <v>3</v>
      </c>
      <c r="F910" s="73" t="s">
        <v>486</v>
      </c>
      <c r="G910" s="73" t="s">
        <v>206</v>
      </c>
      <c r="H910" s="73" t="s">
        <v>3394</v>
      </c>
      <c r="I910" s="73" t="s">
        <v>495</v>
      </c>
      <c r="J910" s="87" t="s">
        <v>1128</v>
      </c>
      <c r="K910" s="87" t="s">
        <v>1128</v>
      </c>
      <c r="L910" s="85" t="str">
        <f t="shared" si="23"/>
        <v>x.x</v>
      </c>
      <c r="M910" s="68"/>
      <c r="N910" s="92"/>
      <c r="O910" s="68" t="s">
        <v>33</v>
      </c>
      <c r="P910" s="92"/>
      <c r="Q910" s="68" t="s">
        <v>146</v>
      </c>
      <c r="R910" s="92"/>
      <c r="S910" s="68"/>
      <c r="T910" s="92"/>
      <c r="U910" s="68" t="s">
        <v>209</v>
      </c>
      <c r="V910" s="92"/>
      <c r="W910" s="61"/>
    </row>
    <row r="911" spans="1:23" ht="64" x14ac:dyDescent="0.2">
      <c r="A911" s="230" t="s">
        <v>5845</v>
      </c>
      <c r="B911" s="228" t="s">
        <v>3259</v>
      </c>
      <c r="C911" s="32" t="s">
        <v>1504</v>
      </c>
      <c r="D911" s="32" t="s">
        <v>1504</v>
      </c>
      <c r="E911" s="283">
        <v>3</v>
      </c>
      <c r="F911" s="73" t="s">
        <v>486</v>
      </c>
      <c r="G911" s="73" t="s">
        <v>393</v>
      </c>
      <c r="H911" s="73" t="s">
        <v>3395</v>
      </c>
      <c r="I911" s="73" t="s">
        <v>497</v>
      </c>
      <c r="J911" s="87" t="s">
        <v>489</v>
      </c>
      <c r="K911" s="87" t="s">
        <v>498</v>
      </c>
      <c r="L911" s="85" t="str">
        <f t="shared" si="23"/>
        <v>MESSAGE - SEALS INFO - SEALS ID.Seals identity</v>
      </c>
      <c r="M911" s="68"/>
      <c r="N911" s="92"/>
      <c r="O911" s="68" t="s">
        <v>33</v>
      </c>
      <c r="P911" s="92" t="s">
        <v>33</v>
      </c>
      <c r="Q911" s="68" t="s">
        <v>499</v>
      </c>
      <c r="R911" s="92" t="s">
        <v>499</v>
      </c>
      <c r="S911" s="68"/>
      <c r="T911" s="92"/>
      <c r="U911" s="68" t="s">
        <v>6010</v>
      </c>
      <c r="V911" s="92"/>
      <c r="W911" s="61"/>
    </row>
    <row r="912" spans="1:23" ht="64" x14ac:dyDescent="0.2">
      <c r="A912" s="230" t="s">
        <v>5845</v>
      </c>
      <c r="B912" s="228" t="s">
        <v>3259</v>
      </c>
      <c r="C912" s="32" t="s">
        <v>1504</v>
      </c>
      <c r="D912" s="32" t="s">
        <v>1504</v>
      </c>
      <c r="E912" s="283">
        <v>3</v>
      </c>
      <c r="F912" s="232" t="s">
        <v>501</v>
      </c>
      <c r="G912" s="232"/>
      <c r="H912" s="232" t="s">
        <v>3397</v>
      </c>
      <c r="I912" s="232" t="s">
        <v>503</v>
      </c>
      <c r="J912" s="87" t="s">
        <v>1128</v>
      </c>
      <c r="K912" s="87" t="s">
        <v>1128</v>
      </c>
      <c r="L912" s="85" t="str">
        <f t="shared" si="23"/>
        <v>x.x</v>
      </c>
      <c r="M912" s="68" t="s">
        <v>463</v>
      </c>
      <c r="N912" s="92"/>
      <c r="O912" s="68" t="s">
        <v>66</v>
      </c>
      <c r="P912" s="92"/>
      <c r="Q912" s="68"/>
      <c r="R912" s="92"/>
      <c r="S912" s="68"/>
      <c r="T912" s="92"/>
      <c r="U912" s="68" t="s">
        <v>504</v>
      </c>
      <c r="V912" s="92"/>
      <c r="W912" s="61"/>
    </row>
    <row r="913" spans="1:23" ht="96" x14ac:dyDescent="0.2">
      <c r="A913" s="230" t="s">
        <v>5845</v>
      </c>
      <c r="B913" s="228" t="s">
        <v>3259</v>
      </c>
      <c r="C913" s="32" t="s">
        <v>1504</v>
      </c>
      <c r="D913" s="32" t="s">
        <v>1504</v>
      </c>
      <c r="E913" s="283">
        <v>3</v>
      </c>
      <c r="F913" s="73" t="s">
        <v>501</v>
      </c>
      <c r="G913" s="73" t="s">
        <v>206</v>
      </c>
      <c r="H913" s="73" t="s">
        <v>3398</v>
      </c>
      <c r="I913" s="73" t="s">
        <v>508</v>
      </c>
      <c r="J913" s="87" t="s">
        <v>1128</v>
      </c>
      <c r="K913" s="87" t="s">
        <v>1128</v>
      </c>
      <c r="L913" s="85" t="str">
        <f t="shared" ref="L913:L951" si="24">IF(ISTEXT(K913),CONCATENATE(J913,".", K913),J913)</f>
        <v>x.x</v>
      </c>
      <c r="M913" s="68"/>
      <c r="N913" s="92"/>
      <c r="O913" s="68" t="s">
        <v>33</v>
      </c>
      <c r="P913" s="92" t="s">
        <v>66</v>
      </c>
      <c r="Q913" s="68" t="s">
        <v>146</v>
      </c>
      <c r="R913" s="92" t="s">
        <v>244</v>
      </c>
      <c r="S913" s="68"/>
      <c r="T913" s="92"/>
      <c r="U913" s="68" t="s">
        <v>209</v>
      </c>
      <c r="V913" s="92" t="s">
        <v>2403</v>
      </c>
      <c r="W913" s="61"/>
    </row>
    <row r="914" spans="1:23" ht="112" x14ac:dyDescent="0.2">
      <c r="A914" s="230" t="s">
        <v>5845</v>
      </c>
      <c r="B914" s="228" t="s">
        <v>3259</v>
      </c>
      <c r="C914" s="32" t="s">
        <v>1504</v>
      </c>
      <c r="D914" s="32" t="s">
        <v>1504</v>
      </c>
      <c r="E914" s="283">
        <v>3</v>
      </c>
      <c r="F914" s="73" t="s">
        <v>501</v>
      </c>
      <c r="G914" s="73" t="s">
        <v>5731</v>
      </c>
      <c r="H914" s="73" t="s">
        <v>6388</v>
      </c>
      <c r="I914" s="73" t="s">
        <v>5746</v>
      </c>
      <c r="J914" s="87" t="s">
        <v>821</v>
      </c>
      <c r="K914" s="87" t="s">
        <v>325</v>
      </c>
      <c r="L914" s="85" t="str">
        <f t="shared" si="24"/>
        <v>MESSAGE - GOODS ITEM.Item number</v>
      </c>
      <c r="M914" s="68"/>
      <c r="N914" s="92"/>
      <c r="O914" s="68" t="s">
        <v>33</v>
      </c>
      <c r="P914" s="92" t="s">
        <v>33</v>
      </c>
      <c r="Q914" s="68" t="s">
        <v>146</v>
      </c>
      <c r="R914" s="92" t="s">
        <v>146</v>
      </c>
      <c r="S914" s="68"/>
      <c r="T914" s="92"/>
      <c r="U914" s="186" t="s">
        <v>5747</v>
      </c>
      <c r="V914" s="92"/>
      <c r="W914" s="61"/>
    </row>
    <row r="915" spans="1:23" ht="48" x14ac:dyDescent="0.2">
      <c r="A915" s="230" t="s">
        <v>5845</v>
      </c>
      <c r="B915" s="228" t="s">
        <v>3259</v>
      </c>
      <c r="C915" s="32" t="s">
        <v>1504</v>
      </c>
      <c r="D915" s="32" t="s">
        <v>1504</v>
      </c>
      <c r="E915" s="283">
        <v>2</v>
      </c>
      <c r="F915" s="232" t="s">
        <v>1642</v>
      </c>
      <c r="G915" s="232"/>
      <c r="H915" s="232" t="s">
        <v>3400</v>
      </c>
      <c r="I915" s="232" t="s">
        <v>1644</v>
      </c>
      <c r="J915" s="85" t="s">
        <v>1128</v>
      </c>
      <c r="K915" s="85" t="s">
        <v>1128</v>
      </c>
      <c r="L915" s="85" t="str">
        <f t="shared" si="24"/>
        <v>x.x</v>
      </c>
      <c r="M915" s="68" t="s">
        <v>32</v>
      </c>
      <c r="N915" s="92"/>
      <c r="O915" s="68" t="s">
        <v>66</v>
      </c>
      <c r="P915" s="92"/>
      <c r="Q915" s="68"/>
      <c r="R915" s="92"/>
      <c r="S915" s="68"/>
      <c r="T915" s="92"/>
      <c r="U915" s="68" t="s">
        <v>1645</v>
      </c>
      <c r="V915" s="92"/>
      <c r="W915" s="61"/>
    </row>
    <row r="916" spans="1:23" ht="160" x14ac:dyDescent="0.2">
      <c r="A916" s="230" t="s">
        <v>5845</v>
      </c>
      <c r="B916" s="228" t="s">
        <v>3259</v>
      </c>
      <c r="C916" s="32" t="s">
        <v>1504</v>
      </c>
      <c r="D916" s="32" t="s">
        <v>1504</v>
      </c>
      <c r="E916" s="283">
        <v>2</v>
      </c>
      <c r="F916" s="73" t="s">
        <v>1642</v>
      </c>
      <c r="G916" s="73" t="s">
        <v>1646</v>
      </c>
      <c r="H916" s="73" t="s">
        <v>3402</v>
      </c>
      <c r="I916" s="73" t="s">
        <v>1648</v>
      </c>
      <c r="J916" s="87" t="s">
        <v>31</v>
      </c>
      <c r="K916" s="83" t="s">
        <v>6013</v>
      </c>
      <c r="L916" s="85" t="str">
        <f t="shared" si="24"/>
        <v>MESSAGE - HEADER.Authorised location of goods, code or Agreed location of goods, code or Customs sub place or
Agreed location of goods</v>
      </c>
      <c r="M916" s="68"/>
      <c r="N916" s="92"/>
      <c r="O916" s="68" t="s">
        <v>33</v>
      </c>
      <c r="P916" s="92"/>
      <c r="Q916" s="68" t="s">
        <v>134</v>
      </c>
      <c r="R916" s="92"/>
      <c r="S916" s="68" t="s">
        <v>1650</v>
      </c>
      <c r="T916" s="92"/>
      <c r="U916" s="68"/>
      <c r="V916" s="92"/>
      <c r="W916" s="61"/>
    </row>
    <row r="917" spans="1:23" ht="64" x14ac:dyDescent="0.2">
      <c r="A917" s="230" t="s">
        <v>5845</v>
      </c>
      <c r="B917" s="228" t="s">
        <v>3259</v>
      </c>
      <c r="C917" s="32" t="s">
        <v>1504</v>
      </c>
      <c r="D917" s="32" t="s">
        <v>1504</v>
      </c>
      <c r="E917" s="283">
        <v>2</v>
      </c>
      <c r="F917" s="73" t="s">
        <v>1642</v>
      </c>
      <c r="G917" s="73" t="s">
        <v>1315</v>
      </c>
      <c r="H917" s="73" t="s">
        <v>3404</v>
      </c>
      <c r="I917" s="73" t="s">
        <v>1653</v>
      </c>
      <c r="J917" s="85" t="s">
        <v>1128</v>
      </c>
      <c r="K917" s="85" t="s">
        <v>1128</v>
      </c>
      <c r="L917" s="85" t="str">
        <f t="shared" si="24"/>
        <v>x.x</v>
      </c>
      <c r="M917" s="68"/>
      <c r="N917" s="92"/>
      <c r="O917" s="68" t="s">
        <v>33</v>
      </c>
      <c r="P917" s="92"/>
      <c r="Q917" s="68" t="s">
        <v>134</v>
      </c>
      <c r="R917" s="92"/>
      <c r="S917" s="68" t="s">
        <v>1654</v>
      </c>
      <c r="T917" s="92"/>
      <c r="U917" s="68" t="s">
        <v>5709</v>
      </c>
      <c r="V917" s="92"/>
      <c r="W917" s="61"/>
    </row>
    <row r="918" spans="1:23" ht="64" x14ac:dyDescent="0.2">
      <c r="A918" s="230" t="s">
        <v>5845</v>
      </c>
      <c r="B918" s="228" t="s">
        <v>3259</v>
      </c>
      <c r="C918" s="32" t="s">
        <v>1504</v>
      </c>
      <c r="D918" s="32" t="s">
        <v>1504</v>
      </c>
      <c r="E918" s="283">
        <v>2</v>
      </c>
      <c r="F918" s="73" t="s">
        <v>1642</v>
      </c>
      <c r="G918" s="73" t="s">
        <v>1655</v>
      </c>
      <c r="H918" s="73" t="s">
        <v>3405</v>
      </c>
      <c r="I918" s="73" t="s">
        <v>1657</v>
      </c>
      <c r="J918" s="85" t="s">
        <v>6014</v>
      </c>
      <c r="K918" s="85" t="s">
        <v>6015</v>
      </c>
      <c r="L918" s="85" t="str">
        <f t="shared" si="24"/>
        <v>MESSAGE - HEADER..Agreed location of goods</v>
      </c>
      <c r="M918" s="68"/>
      <c r="N918" s="92"/>
      <c r="O918" s="68" t="s">
        <v>66</v>
      </c>
      <c r="P918" s="92"/>
      <c r="Q918" s="68" t="s">
        <v>68</v>
      </c>
      <c r="R918" s="92"/>
      <c r="S918" s="68"/>
      <c r="T918" s="92"/>
      <c r="U918" s="68" t="s">
        <v>1665</v>
      </c>
      <c r="V918" s="92"/>
      <c r="W918" s="61"/>
    </row>
    <row r="919" spans="1:23" ht="64" x14ac:dyDescent="0.2">
      <c r="A919" s="230" t="s">
        <v>5845</v>
      </c>
      <c r="B919" s="228" t="s">
        <v>3259</v>
      </c>
      <c r="C919" s="32" t="s">
        <v>1504</v>
      </c>
      <c r="D919" s="32" t="s">
        <v>1504</v>
      </c>
      <c r="E919" s="283">
        <v>2</v>
      </c>
      <c r="F919" s="73" t="s">
        <v>1642</v>
      </c>
      <c r="G919" s="73" t="s">
        <v>1659</v>
      </c>
      <c r="H919" s="73" t="s">
        <v>3406</v>
      </c>
      <c r="I919" s="73" t="s">
        <v>1661</v>
      </c>
      <c r="J919" s="87" t="s">
        <v>1128</v>
      </c>
      <c r="K919" s="87" t="s">
        <v>1128</v>
      </c>
      <c r="L919" s="85" t="str">
        <f t="shared" si="24"/>
        <v>x.x</v>
      </c>
      <c r="M919" s="68"/>
      <c r="N919" s="92"/>
      <c r="O919" s="68" t="s">
        <v>66</v>
      </c>
      <c r="P919" s="92"/>
      <c r="Q919" s="68" t="s">
        <v>680</v>
      </c>
      <c r="R919" s="92"/>
      <c r="S919" s="68"/>
      <c r="T919" s="92"/>
      <c r="U919" s="68" t="s">
        <v>1662</v>
      </c>
      <c r="V919" s="92"/>
      <c r="W919" s="61"/>
    </row>
    <row r="920" spans="1:23" ht="64" x14ac:dyDescent="0.2">
      <c r="A920" s="230" t="s">
        <v>5845</v>
      </c>
      <c r="B920" s="228" t="s">
        <v>3259</v>
      </c>
      <c r="C920" s="32" t="s">
        <v>1504</v>
      </c>
      <c r="D920" s="32" t="s">
        <v>1504</v>
      </c>
      <c r="E920" s="283">
        <v>2</v>
      </c>
      <c r="F920" s="73" t="s">
        <v>1642</v>
      </c>
      <c r="G920" s="73" t="s">
        <v>601</v>
      </c>
      <c r="H920" s="73" t="s">
        <v>3407</v>
      </c>
      <c r="I920" s="73" t="s">
        <v>1664</v>
      </c>
      <c r="J920" s="87" t="s">
        <v>1128</v>
      </c>
      <c r="K920" s="87" t="s">
        <v>1128</v>
      </c>
      <c r="L920" s="85" t="str">
        <f t="shared" si="24"/>
        <v>x.x</v>
      </c>
      <c r="M920" s="68"/>
      <c r="N920" s="92"/>
      <c r="O920" s="68" t="s">
        <v>66</v>
      </c>
      <c r="P920" s="92"/>
      <c r="Q920" s="68" t="s">
        <v>244</v>
      </c>
      <c r="R920" s="92"/>
      <c r="S920" s="68" t="s">
        <v>5761</v>
      </c>
      <c r="T920" s="92"/>
      <c r="U920" s="68" t="s">
        <v>1665</v>
      </c>
      <c r="V920" s="92"/>
      <c r="W920" s="61"/>
    </row>
    <row r="921" spans="1:23" ht="64" x14ac:dyDescent="0.2">
      <c r="A921" s="230" t="s">
        <v>5845</v>
      </c>
      <c r="B921" s="228" t="s">
        <v>3259</v>
      </c>
      <c r="C921" s="32" t="s">
        <v>1504</v>
      </c>
      <c r="D921" s="32" t="s">
        <v>1504</v>
      </c>
      <c r="E921" s="283">
        <v>3</v>
      </c>
      <c r="F921" s="232" t="s">
        <v>1667</v>
      </c>
      <c r="G921" s="232"/>
      <c r="H921" s="232" t="s">
        <v>3409</v>
      </c>
      <c r="I921" s="232" t="s">
        <v>1669</v>
      </c>
      <c r="J921" s="87" t="s">
        <v>1128</v>
      </c>
      <c r="K921" s="87" t="s">
        <v>1128</v>
      </c>
      <c r="L921" s="85" t="str">
        <f t="shared" si="24"/>
        <v>x.x</v>
      </c>
      <c r="M921" s="68" t="s">
        <v>32</v>
      </c>
      <c r="N921" s="92"/>
      <c r="O921" s="68" t="s">
        <v>66</v>
      </c>
      <c r="P921" s="92"/>
      <c r="Q921" s="68"/>
      <c r="R921" s="92"/>
      <c r="S921" s="68"/>
      <c r="T921" s="92"/>
      <c r="U921" s="68" t="s">
        <v>1665</v>
      </c>
      <c r="V921" s="92"/>
      <c r="W921" s="61"/>
    </row>
    <row r="922" spans="1:23" ht="80" x14ac:dyDescent="0.2">
      <c r="A922" s="230" t="s">
        <v>5845</v>
      </c>
      <c r="B922" s="228" t="s">
        <v>3259</v>
      </c>
      <c r="C922" s="32" t="s">
        <v>1504</v>
      </c>
      <c r="D922" s="32" t="s">
        <v>1504</v>
      </c>
      <c r="E922" s="283">
        <v>3</v>
      </c>
      <c r="F922" s="73" t="s">
        <v>1667</v>
      </c>
      <c r="G922" s="73" t="s">
        <v>180</v>
      </c>
      <c r="H922" s="73" t="s">
        <v>3410</v>
      </c>
      <c r="I922" s="73" t="s">
        <v>1671</v>
      </c>
      <c r="J922" s="87" t="s">
        <v>1128</v>
      </c>
      <c r="K922" s="87" t="s">
        <v>1128</v>
      </c>
      <c r="L922" s="85" t="str">
        <f t="shared" si="24"/>
        <v>x.x</v>
      </c>
      <c r="M922" s="68"/>
      <c r="N922" s="92"/>
      <c r="O922" s="68" t="s">
        <v>33</v>
      </c>
      <c r="P922" s="92"/>
      <c r="Q922" s="68" t="s">
        <v>183</v>
      </c>
      <c r="R922" s="92"/>
      <c r="S922" s="68" t="s">
        <v>1520</v>
      </c>
      <c r="T922" s="92"/>
      <c r="U922" s="68"/>
      <c r="V922" s="92"/>
      <c r="W922" s="61"/>
    </row>
    <row r="923" spans="1:23" ht="48" x14ac:dyDescent="0.2">
      <c r="A923" s="230" t="s">
        <v>5845</v>
      </c>
      <c r="B923" s="228" t="s">
        <v>3259</v>
      </c>
      <c r="C923" s="32" t="s">
        <v>1504</v>
      </c>
      <c r="D923" s="32" t="s">
        <v>1504</v>
      </c>
      <c r="E923" s="283">
        <v>3</v>
      </c>
      <c r="F923" s="232" t="s">
        <v>5880</v>
      </c>
      <c r="G923" s="232"/>
      <c r="H923" s="232" t="s">
        <v>6389</v>
      </c>
      <c r="I923" s="232" t="s">
        <v>5835</v>
      </c>
      <c r="J923" s="87" t="s">
        <v>1128</v>
      </c>
      <c r="K923" s="87" t="s">
        <v>1128</v>
      </c>
      <c r="L923" s="85" t="str">
        <f t="shared" si="24"/>
        <v>x.x</v>
      </c>
      <c r="M923" s="68" t="s">
        <v>32</v>
      </c>
      <c r="N923" s="92"/>
      <c r="O923" s="68" t="s">
        <v>66</v>
      </c>
      <c r="P923" s="92"/>
      <c r="Q923" s="68"/>
      <c r="R923" s="92"/>
      <c r="S923" s="68"/>
      <c r="T923" s="92"/>
      <c r="U923" s="68" t="s">
        <v>1665</v>
      </c>
      <c r="V923" s="92"/>
      <c r="W923" s="61"/>
    </row>
    <row r="924" spans="1:23" ht="64" x14ac:dyDescent="0.2">
      <c r="A924" s="230" t="s">
        <v>5845</v>
      </c>
      <c r="B924" s="228" t="s">
        <v>3259</v>
      </c>
      <c r="C924" s="32" t="s">
        <v>1504</v>
      </c>
      <c r="D924" s="32" t="s">
        <v>1504</v>
      </c>
      <c r="E924" s="283">
        <v>3</v>
      </c>
      <c r="F924" s="73" t="s">
        <v>5880</v>
      </c>
      <c r="G924" s="73" t="s">
        <v>1329</v>
      </c>
      <c r="H924" s="73" t="s">
        <v>6390</v>
      </c>
      <c r="I924" s="73" t="s">
        <v>5836</v>
      </c>
      <c r="J924" s="87" t="s">
        <v>1128</v>
      </c>
      <c r="K924" s="87" t="s">
        <v>1128</v>
      </c>
      <c r="L924" s="85" t="str">
        <f t="shared" si="24"/>
        <v>x.x</v>
      </c>
      <c r="M924" s="68"/>
      <c r="N924" s="92"/>
      <c r="O924" s="68" t="s">
        <v>33</v>
      </c>
      <c r="P924" s="92"/>
      <c r="Q924" s="68" t="s">
        <v>244</v>
      </c>
      <c r="R924" s="92"/>
      <c r="S924" s="68"/>
      <c r="T924" s="92"/>
      <c r="U924" s="68" t="s">
        <v>1332</v>
      </c>
      <c r="V924" s="92"/>
      <c r="W924" s="61"/>
    </row>
    <row r="925" spans="1:23" ht="64" x14ac:dyDescent="0.2">
      <c r="A925" s="230" t="s">
        <v>5845</v>
      </c>
      <c r="B925" s="228" t="s">
        <v>3259</v>
      </c>
      <c r="C925" s="32" t="s">
        <v>1504</v>
      </c>
      <c r="D925" s="32" t="s">
        <v>1504</v>
      </c>
      <c r="E925" s="283">
        <v>3</v>
      </c>
      <c r="F925" s="73" t="s">
        <v>5880</v>
      </c>
      <c r="G925" s="73" t="s">
        <v>1333</v>
      </c>
      <c r="H925" s="73" t="s">
        <v>6391</v>
      </c>
      <c r="I925" s="73" t="s">
        <v>5837</v>
      </c>
      <c r="J925" s="87" t="s">
        <v>1128</v>
      </c>
      <c r="K925" s="87" t="s">
        <v>1128</v>
      </c>
      <c r="L925" s="85" t="str">
        <f t="shared" si="24"/>
        <v>x.x</v>
      </c>
      <c r="M925" s="68"/>
      <c r="N925" s="92"/>
      <c r="O925" s="68" t="s">
        <v>33</v>
      </c>
      <c r="P925" s="92"/>
      <c r="Q925" s="68" t="s">
        <v>244</v>
      </c>
      <c r="R925" s="92"/>
      <c r="S925" s="68"/>
      <c r="T925" s="92"/>
      <c r="U925" s="68" t="s">
        <v>1332</v>
      </c>
      <c r="V925" s="92"/>
      <c r="W925" s="61"/>
    </row>
    <row r="926" spans="1:23" ht="64" x14ac:dyDescent="0.2">
      <c r="A926" s="230" t="s">
        <v>5845</v>
      </c>
      <c r="B926" s="228" t="s">
        <v>3259</v>
      </c>
      <c r="C926" s="32" t="s">
        <v>1504</v>
      </c>
      <c r="D926" s="32" t="s">
        <v>1504</v>
      </c>
      <c r="E926" s="283">
        <v>3</v>
      </c>
      <c r="F926" s="232" t="s">
        <v>1677</v>
      </c>
      <c r="G926" s="232"/>
      <c r="H926" s="232" t="s">
        <v>3415</v>
      </c>
      <c r="I926" s="232" t="s">
        <v>1679</v>
      </c>
      <c r="J926" s="87" t="s">
        <v>1128</v>
      </c>
      <c r="K926" s="87" t="s">
        <v>1128</v>
      </c>
      <c r="L926" s="85" t="str">
        <f t="shared" si="24"/>
        <v>x.x</v>
      </c>
      <c r="M926" s="68" t="s">
        <v>32</v>
      </c>
      <c r="N926" s="92"/>
      <c r="O926" s="68" t="s">
        <v>66</v>
      </c>
      <c r="P926" s="92"/>
      <c r="Q926" s="68"/>
      <c r="R926" s="92"/>
      <c r="S926" s="68"/>
      <c r="T926" s="92"/>
      <c r="U926" s="68" t="s">
        <v>1665</v>
      </c>
      <c r="V926" s="92"/>
      <c r="W926" s="61"/>
    </row>
    <row r="927" spans="1:23" ht="80" x14ac:dyDescent="0.2">
      <c r="A927" s="230" t="s">
        <v>5845</v>
      </c>
      <c r="B927" s="228" t="s">
        <v>3259</v>
      </c>
      <c r="C927" s="32" t="s">
        <v>1504</v>
      </c>
      <c r="D927" s="32" t="s">
        <v>1504</v>
      </c>
      <c r="E927" s="283">
        <v>3</v>
      </c>
      <c r="F927" s="73" t="s">
        <v>1677</v>
      </c>
      <c r="G927" s="73" t="s">
        <v>240</v>
      </c>
      <c r="H927" s="73" t="s">
        <v>3416</v>
      </c>
      <c r="I927" s="73" t="s">
        <v>1681</v>
      </c>
      <c r="J927" s="87" t="s">
        <v>1128</v>
      </c>
      <c r="K927" s="87" t="s">
        <v>1128</v>
      </c>
      <c r="L927" s="85" t="str">
        <f t="shared" si="24"/>
        <v>x.x</v>
      </c>
      <c r="M927" s="68"/>
      <c r="N927" s="92"/>
      <c r="O927" s="68" t="s">
        <v>33</v>
      </c>
      <c r="P927" s="92"/>
      <c r="Q927" s="68" t="s">
        <v>244</v>
      </c>
      <c r="R927" s="92"/>
      <c r="S927" s="68"/>
      <c r="T927" s="92"/>
      <c r="U927" s="68" t="s">
        <v>5630</v>
      </c>
      <c r="V927" s="92"/>
      <c r="W927" s="61"/>
    </row>
    <row r="928" spans="1:23" ht="48" x14ac:dyDescent="0.2">
      <c r="A928" s="230" t="s">
        <v>5845</v>
      </c>
      <c r="B928" s="228" t="s">
        <v>3259</v>
      </c>
      <c r="C928" s="32" t="s">
        <v>1504</v>
      </c>
      <c r="D928" s="32" t="s">
        <v>1504</v>
      </c>
      <c r="E928" s="283">
        <v>3</v>
      </c>
      <c r="F928" s="232" t="s">
        <v>413</v>
      </c>
      <c r="G928" s="232"/>
      <c r="H928" s="232" t="s">
        <v>3417</v>
      </c>
      <c r="I928" s="232" t="s">
        <v>263</v>
      </c>
      <c r="J928" s="87" t="s">
        <v>1128</v>
      </c>
      <c r="K928" s="87" t="s">
        <v>1128</v>
      </c>
      <c r="L928" s="85" t="str">
        <f t="shared" si="24"/>
        <v>x.x</v>
      </c>
      <c r="M928" s="68" t="s">
        <v>32</v>
      </c>
      <c r="N928" s="92"/>
      <c r="O928" s="68" t="s">
        <v>66</v>
      </c>
      <c r="P928" s="92"/>
      <c r="Q928" s="68"/>
      <c r="R928" s="92"/>
      <c r="S928" s="68"/>
      <c r="T928" s="92"/>
      <c r="U928" s="68" t="s">
        <v>1665</v>
      </c>
      <c r="V928" s="92"/>
      <c r="W928" s="61"/>
    </row>
    <row r="929" spans="1:23" ht="64" x14ac:dyDescent="0.2">
      <c r="A929" s="230" t="s">
        <v>5845</v>
      </c>
      <c r="B929" s="228" t="s">
        <v>3259</v>
      </c>
      <c r="C929" s="32" t="s">
        <v>1504</v>
      </c>
      <c r="D929" s="32" t="s">
        <v>1504</v>
      </c>
      <c r="E929" s="283">
        <v>3</v>
      </c>
      <c r="F929" s="73" t="s">
        <v>413</v>
      </c>
      <c r="G929" s="73" t="s">
        <v>265</v>
      </c>
      <c r="H929" s="73" t="s">
        <v>3418</v>
      </c>
      <c r="I929" s="73" t="s">
        <v>267</v>
      </c>
      <c r="J929" s="87" t="s">
        <v>1128</v>
      </c>
      <c r="K929" s="87" t="s">
        <v>1128</v>
      </c>
      <c r="L929" s="85" t="str">
        <f t="shared" si="24"/>
        <v>x.x</v>
      </c>
      <c r="M929" s="68"/>
      <c r="N929" s="92"/>
      <c r="O929" s="68" t="s">
        <v>33</v>
      </c>
      <c r="P929" s="92"/>
      <c r="Q929" s="68" t="s">
        <v>258</v>
      </c>
      <c r="R929" s="92"/>
      <c r="S929" s="68"/>
      <c r="T929" s="92"/>
      <c r="U929" s="68"/>
      <c r="V929" s="92"/>
      <c r="W929" s="61"/>
    </row>
    <row r="930" spans="1:23" ht="64" x14ac:dyDescent="0.2">
      <c r="A930" s="230" t="s">
        <v>5845</v>
      </c>
      <c r="B930" s="228" t="s">
        <v>3259</v>
      </c>
      <c r="C930" s="32" t="s">
        <v>1504</v>
      </c>
      <c r="D930" s="32" t="s">
        <v>1504</v>
      </c>
      <c r="E930" s="283">
        <v>3</v>
      </c>
      <c r="F930" s="73" t="s">
        <v>413</v>
      </c>
      <c r="G930" s="73" t="s">
        <v>269</v>
      </c>
      <c r="H930" s="73" t="s">
        <v>3419</v>
      </c>
      <c r="I930" s="73" t="s">
        <v>271</v>
      </c>
      <c r="J930" s="87" t="s">
        <v>1128</v>
      </c>
      <c r="K930" s="87" t="s">
        <v>1128</v>
      </c>
      <c r="L930" s="85" t="str">
        <f t="shared" si="24"/>
        <v>x.x</v>
      </c>
      <c r="M930" s="68"/>
      <c r="N930" s="92"/>
      <c r="O930" s="68" t="s">
        <v>66</v>
      </c>
      <c r="P930" s="92"/>
      <c r="Q930" s="68" t="s">
        <v>244</v>
      </c>
      <c r="R930" s="92"/>
      <c r="S930" s="68"/>
      <c r="T930" s="92"/>
      <c r="U930" s="68" t="s">
        <v>1339</v>
      </c>
      <c r="V930" s="92"/>
      <c r="W930" s="61"/>
    </row>
    <row r="931" spans="1:23" ht="64" x14ac:dyDescent="0.2">
      <c r="A931" s="230" t="s">
        <v>5845</v>
      </c>
      <c r="B931" s="228" t="s">
        <v>3259</v>
      </c>
      <c r="C931" s="32" t="s">
        <v>1504</v>
      </c>
      <c r="D931" s="32" t="s">
        <v>1504</v>
      </c>
      <c r="E931" s="283">
        <v>3</v>
      </c>
      <c r="F931" s="73" t="s">
        <v>413</v>
      </c>
      <c r="G931" s="73" t="s">
        <v>276</v>
      </c>
      <c r="H931" s="73" t="s">
        <v>3420</v>
      </c>
      <c r="I931" s="73" t="s">
        <v>278</v>
      </c>
      <c r="J931" s="87" t="s">
        <v>1128</v>
      </c>
      <c r="K931" s="87" t="s">
        <v>1128</v>
      </c>
      <c r="L931" s="85" t="str">
        <f t="shared" si="24"/>
        <v>x.x</v>
      </c>
      <c r="M931" s="68"/>
      <c r="N931" s="92"/>
      <c r="O931" s="68" t="s">
        <v>33</v>
      </c>
      <c r="P931" s="92"/>
      <c r="Q931" s="68" t="s">
        <v>68</v>
      </c>
      <c r="R931" s="92"/>
      <c r="S931" s="68"/>
      <c r="T931" s="92"/>
      <c r="U931" s="68"/>
      <c r="V931" s="92"/>
      <c r="W931" s="61"/>
    </row>
    <row r="932" spans="1:23" ht="64" x14ac:dyDescent="0.2">
      <c r="A932" s="230" t="s">
        <v>5845</v>
      </c>
      <c r="B932" s="228" t="s">
        <v>3259</v>
      </c>
      <c r="C932" s="32" t="s">
        <v>1504</v>
      </c>
      <c r="D932" s="32" t="s">
        <v>1504</v>
      </c>
      <c r="E932" s="283">
        <v>3</v>
      </c>
      <c r="F932" s="73" t="s">
        <v>413</v>
      </c>
      <c r="G932" s="73" t="s">
        <v>279</v>
      </c>
      <c r="H932" s="73" t="s">
        <v>3421</v>
      </c>
      <c r="I932" s="73" t="s">
        <v>281</v>
      </c>
      <c r="J932" s="87" t="s">
        <v>1128</v>
      </c>
      <c r="K932" s="87" t="s">
        <v>1128</v>
      </c>
      <c r="L932" s="85" t="str">
        <f t="shared" si="24"/>
        <v>x.x</v>
      </c>
      <c r="M932" s="68"/>
      <c r="N932" s="92"/>
      <c r="O932" s="68" t="s">
        <v>33</v>
      </c>
      <c r="P932" s="92"/>
      <c r="Q932" s="68" t="s">
        <v>94</v>
      </c>
      <c r="R932" s="92"/>
      <c r="S932" s="68" t="s">
        <v>1311</v>
      </c>
      <c r="T932" s="92"/>
      <c r="U932" s="68"/>
      <c r="V932" s="92"/>
      <c r="W932" s="61"/>
    </row>
    <row r="933" spans="1:23" ht="64" x14ac:dyDescent="0.2">
      <c r="A933" s="230" t="s">
        <v>5845</v>
      </c>
      <c r="B933" s="228" t="s">
        <v>3259</v>
      </c>
      <c r="C933" s="32" t="s">
        <v>1504</v>
      </c>
      <c r="D933" s="32" t="s">
        <v>1504</v>
      </c>
      <c r="E933" s="283">
        <v>3</v>
      </c>
      <c r="F933" s="232" t="s">
        <v>5884</v>
      </c>
      <c r="G933" s="232"/>
      <c r="H933" s="232" t="s">
        <v>6392</v>
      </c>
      <c r="I933" s="232" t="s">
        <v>5886</v>
      </c>
      <c r="J933" s="85" t="s">
        <v>1128</v>
      </c>
      <c r="K933" s="85" t="s">
        <v>1128</v>
      </c>
      <c r="L933" s="85" t="str">
        <f t="shared" si="24"/>
        <v>x.x</v>
      </c>
      <c r="M933" s="68" t="s">
        <v>32</v>
      </c>
      <c r="N933" s="92"/>
      <c r="O933" s="68" t="s">
        <v>66</v>
      </c>
      <c r="P933" s="92"/>
      <c r="Q933" s="68"/>
      <c r="R933" s="92"/>
      <c r="S933" s="68"/>
      <c r="T933" s="92"/>
      <c r="U933" s="68" t="s">
        <v>1665</v>
      </c>
      <c r="V933" s="92"/>
      <c r="W933" s="61"/>
    </row>
    <row r="934" spans="1:23" ht="80" x14ac:dyDescent="0.2">
      <c r="A934" s="230" t="s">
        <v>5845</v>
      </c>
      <c r="B934" s="228" t="s">
        <v>3259</v>
      </c>
      <c r="C934" s="32" t="s">
        <v>1504</v>
      </c>
      <c r="D934" s="32" t="s">
        <v>1504</v>
      </c>
      <c r="E934" s="283">
        <v>3</v>
      </c>
      <c r="F934" s="73" t="s">
        <v>5884</v>
      </c>
      <c r="G934" s="73" t="s">
        <v>5887</v>
      </c>
      <c r="H934" s="73" t="s">
        <v>6393</v>
      </c>
      <c r="I934" s="73" t="s">
        <v>5889</v>
      </c>
      <c r="J934" s="85" t="s">
        <v>1128</v>
      </c>
      <c r="K934" s="85" t="s">
        <v>1128</v>
      </c>
      <c r="L934" s="85" t="str">
        <f t="shared" si="24"/>
        <v>x.x</v>
      </c>
      <c r="M934" s="68"/>
      <c r="N934" s="92"/>
      <c r="O934" s="68" t="s">
        <v>66</v>
      </c>
      <c r="P934" s="92"/>
      <c r="Q934" s="68" t="s">
        <v>244</v>
      </c>
      <c r="R934" s="92"/>
      <c r="S934" s="68"/>
      <c r="T934" s="92"/>
      <c r="U934" s="68" t="s">
        <v>5890</v>
      </c>
      <c r="V934" s="92"/>
      <c r="W934" s="61"/>
    </row>
    <row r="935" spans="1:23" ht="64" x14ac:dyDescent="0.2">
      <c r="A935" s="230" t="s">
        <v>5845</v>
      </c>
      <c r="B935" s="228" t="s">
        <v>3259</v>
      </c>
      <c r="C935" s="32" t="s">
        <v>1504</v>
      </c>
      <c r="D935" s="32" t="s">
        <v>1504</v>
      </c>
      <c r="E935" s="283">
        <v>3</v>
      </c>
      <c r="F935" s="73" t="s">
        <v>5884</v>
      </c>
      <c r="G935" s="73" t="s">
        <v>269</v>
      </c>
      <c r="H935" s="73" t="s">
        <v>6394</v>
      </c>
      <c r="I935" s="73" t="s">
        <v>5892</v>
      </c>
      <c r="J935" s="85" t="s">
        <v>1128</v>
      </c>
      <c r="K935" s="85" t="s">
        <v>1128</v>
      </c>
      <c r="L935" s="85" t="str">
        <f t="shared" si="24"/>
        <v>x.x</v>
      </c>
      <c r="M935" s="68"/>
      <c r="N935" s="92"/>
      <c r="O935" s="68" t="s">
        <v>33</v>
      </c>
      <c r="P935" s="92"/>
      <c r="Q935" s="68" t="s">
        <v>244</v>
      </c>
      <c r="R935" s="92"/>
      <c r="S935" s="68"/>
      <c r="T935" s="92"/>
      <c r="U935" s="68"/>
      <c r="V935" s="92"/>
      <c r="W935" s="61"/>
    </row>
    <row r="936" spans="1:23" ht="64" x14ac:dyDescent="0.2">
      <c r="A936" s="230" t="s">
        <v>5845</v>
      </c>
      <c r="B936" s="228" t="s">
        <v>3259</v>
      </c>
      <c r="C936" s="32" t="s">
        <v>1504</v>
      </c>
      <c r="D936" s="32" t="s">
        <v>1504</v>
      </c>
      <c r="E936" s="283">
        <v>3</v>
      </c>
      <c r="F936" s="73" t="s">
        <v>5884</v>
      </c>
      <c r="G936" s="73" t="s">
        <v>279</v>
      </c>
      <c r="H936" s="73" t="s">
        <v>6395</v>
      </c>
      <c r="I936" s="73" t="s">
        <v>5894</v>
      </c>
      <c r="J936" s="85" t="s">
        <v>1128</v>
      </c>
      <c r="K936" s="85" t="s">
        <v>1128</v>
      </c>
      <c r="L936" s="85" t="str">
        <f t="shared" si="24"/>
        <v>x.x</v>
      </c>
      <c r="M936" s="68"/>
      <c r="N936" s="92"/>
      <c r="O936" s="68" t="s">
        <v>33</v>
      </c>
      <c r="P936" s="92"/>
      <c r="Q936" s="68" t="s">
        <v>94</v>
      </c>
      <c r="R936" s="92"/>
      <c r="S936" s="68" t="s">
        <v>5895</v>
      </c>
      <c r="T936" s="92"/>
      <c r="U936" s="68"/>
      <c r="V936" s="92"/>
      <c r="W936" s="61"/>
    </row>
    <row r="937" spans="1:23" ht="64" x14ac:dyDescent="0.2">
      <c r="A937" s="230" t="s">
        <v>5845</v>
      </c>
      <c r="B937" s="228" t="s">
        <v>3259</v>
      </c>
      <c r="C937" s="32" t="s">
        <v>1504</v>
      </c>
      <c r="D937" s="32" t="s">
        <v>1504</v>
      </c>
      <c r="E937" s="283">
        <v>3</v>
      </c>
      <c r="F937" s="232" t="s">
        <v>5896</v>
      </c>
      <c r="G937" s="232"/>
      <c r="H937" s="232" t="s">
        <v>6396</v>
      </c>
      <c r="I937" s="232" t="s">
        <v>5898</v>
      </c>
      <c r="J937" s="87" t="s">
        <v>1128</v>
      </c>
      <c r="K937" s="87" t="s">
        <v>1128</v>
      </c>
      <c r="L937" s="85" t="str">
        <f t="shared" si="24"/>
        <v>x.x</v>
      </c>
      <c r="M937" s="68" t="s">
        <v>32</v>
      </c>
      <c r="N937" s="92"/>
      <c r="O937" s="68" t="s">
        <v>66</v>
      </c>
      <c r="P937" s="92"/>
      <c r="Q937" s="68"/>
      <c r="R937" s="92"/>
      <c r="S937" s="68"/>
      <c r="T937" s="92"/>
      <c r="U937" s="68" t="s">
        <v>5899</v>
      </c>
      <c r="V937" s="92"/>
      <c r="W937" s="61"/>
    </row>
    <row r="938" spans="1:23" ht="64" x14ac:dyDescent="0.2">
      <c r="A938" s="230" t="s">
        <v>5845</v>
      </c>
      <c r="B938" s="228" t="s">
        <v>3259</v>
      </c>
      <c r="C938" s="32" t="s">
        <v>1504</v>
      </c>
      <c r="D938" s="32" t="s">
        <v>1504</v>
      </c>
      <c r="E938" s="283">
        <v>3</v>
      </c>
      <c r="F938" s="73" t="s">
        <v>5896</v>
      </c>
      <c r="G938" s="73" t="s">
        <v>255</v>
      </c>
      <c r="H938" s="73" t="s">
        <v>6397</v>
      </c>
      <c r="I938" s="73" t="s">
        <v>5901</v>
      </c>
      <c r="J938" s="87" t="s">
        <v>1128</v>
      </c>
      <c r="K938" s="87" t="s">
        <v>1128</v>
      </c>
      <c r="L938" s="85" t="str">
        <f t="shared" si="24"/>
        <v>x.x</v>
      </c>
      <c r="M938" s="68"/>
      <c r="N938" s="92"/>
      <c r="O938" s="68" t="s">
        <v>33</v>
      </c>
      <c r="P938" s="92"/>
      <c r="Q938" s="68" t="s">
        <v>258</v>
      </c>
      <c r="R938" s="92"/>
      <c r="S938" s="68"/>
      <c r="T938" s="92"/>
      <c r="U938" s="68"/>
      <c r="V938" s="92"/>
      <c r="W938" s="61"/>
    </row>
    <row r="939" spans="1:23" ht="80" x14ac:dyDescent="0.2">
      <c r="A939" s="230" t="s">
        <v>5845</v>
      </c>
      <c r="B939" s="228" t="s">
        <v>3259</v>
      </c>
      <c r="C939" s="32" t="s">
        <v>1504</v>
      </c>
      <c r="D939" s="32" t="s">
        <v>1504</v>
      </c>
      <c r="E939" s="283">
        <v>3</v>
      </c>
      <c r="F939" s="73" t="s">
        <v>5896</v>
      </c>
      <c r="G939" s="73" t="s">
        <v>5902</v>
      </c>
      <c r="H939" s="73" t="s">
        <v>6398</v>
      </c>
      <c r="I939" s="73" t="s">
        <v>5904</v>
      </c>
      <c r="J939" s="87" t="s">
        <v>1128</v>
      </c>
      <c r="K939" s="87" t="s">
        <v>1128</v>
      </c>
      <c r="L939" s="85" t="str">
        <f t="shared" si="24"/>
        <v>x.x</v>
      </c>
      <c r="M939" s="68"/>
      <c r="N939" s="92"/>
      <c r="O939" s="68" t="s">
        <v>33</v>
      </c>
      <c r="P939" s="92"/>
      <c r="Q939" s="68" t="s">
        <v>68</v>
      </c>
      <c r="R939" s="92"/>
      <c r="S939" s="68"/>
      <c r="T939" s="92"/>
      <c r="U939" s="68"/>
      <c r="V939" s="92"/>
      <c r="W939" s="61"/>
    </row>
    <row r="940" spans="1:23" ht="80" x14ac:dyDescent="0.2">
      <c r="A940" s="230" t="s">
        <v>5845</v>
      </c>
      <c r="B940" s="228" t="s">
        <v>3259</v>
      </c>
      <c r="C940" s="32" t="s">
        <v>1504</v>
      </c>
      <c r="D940" s="32" t="s">
        <v>1504</v>
      </c>
      <c r="E940" s="283">
        <v>3</v>
      </c>
      <c r="F940" s="73" t="s">
        <v>5896</v>
      </c>
      <c r="G940" s="73" t="s">
        <v>5905</v>
      </c>
      <c r="H940" s="73" t="s">
        <v>6399</v>
      </c>
      <c r="I940" s="73" t="s">
        <v>5907</v>
      </c>
      <c r="J940" s="87" t="s">
        <v>1128</v>
      </c>
      <c r="K940" s="87" t="s">
        <v>1128</v>
      </c>
      <c r="L940" s="85" t="str">
        <f t="shared" si="24"/>
        <v>x.x</v>
      </c>
      <c r="M940" s="68"/>
      <c r="N940" s="92"/>
      <c r="O940" s="68" t="s">
        <v>103</v>
      </c>
      <c r="P940" s="92"/>
      <c r="Q940" s="68" t="s">
        <v>5908</v>
      </c>
      <c r="R940" s="92"/>
      <c r="S940" s="68"/>
      <c r="T940" s="92"/>
      <c r="U940" s="68" t="s">
        <v>81</v>
      </c>
      <c r="V940" s="92"/>
      <c r="W940" s="61"/>
    </row>
    <row r="941" spans="1:23" ht="64" x14ac:dyDescent="0.2">
      <c r="A941" s="230" t="s">
        <v>5845</v>
      </c>
      <c r="B941" s="228" t="s">
        <v>3259</v>
      </c>
      <c r="C941" s="32" t="s">
        <v>1504</v>
      </c>
      <c r="D941" s="32" t="s">
        <v>1504</v>
      </c>
      <c r="E941" s="283">
        <v>2</v>
      </c>
      <c r="F941" s="232" t="s">
        <v>515</v>
      </c>
      <c r="G941" s="232"/>
      <c r="H941" s="232" t="s">
        <v>3422</v>
      </c>
      <c r="I941" s="232" t="s">
        <v>517</v>
      </c>
      <c r="J941" s="87" t="s">
        <v>1128</v>
      </c>
      <c r="K941" s="87" t="s">
        <v>1128</v>
      </c>
      <c r="L941" s="85" t="str">
        <f t="shared" si="24"/>
        <v>x.x</v>
      </c>
      <c r="M941" s="68" t="s">
        <v>316</v>
      </c>
      <c r="N941" s="92"/>
      <c r="O941" s="68" t="s">
        <v>66</v>
      </c>
      <c r="P941" s="92"/>
      <c r="Q941" s="68"/>
      <c r="R941" s="92"/>
      <c r="S941" s="68"/>
      <c r="T941" s="92"/>
      <c r="U941" s="68" t="s">
        <v>6400</v>
      </c>
      <c r="V941" s="92"/>
      <c r="W941" s="61"/>
    </row>
    <row r="942" spans="1:23" ht="80" x14ac:dyDescent="0.2">
      <c r="A942" s="230" t="s">
        <v>5845</v>
      </c>
      <c r="B942" s="228" t="s">
        <v>3259</v>
      </c>
      <c r="C942" s="32" t="s">
        <v>1504</v>
      </c>
      <c r="D942" s="32" t="s">
        <v>1504</v>
      </c>
      <c r="E942" s="283">
        <v>2</v>
      </c>
      <c r="F942" s="73" t="s">
        <v>515</v>
      </c>
      <c r="G942" s="73" t="s">
        <v>206</v>
      </c>
      <c r="H942" s="73" t="s">
        <v>3424</v>
      </c>
      <c r="I942" s="73" t="s">
        <v>522</v>
      </c>
      <c r="J942" s="87" t="s">
        <v>1128</v>
      </c>
      <c r="K942" s="87" t="s">
        <v>1128</v>
      </c>
      <c r="L942" s="85" t="str">
        <f t="shared" si="24"/>
        <v>x.x</v>
      </c>
      <c r="M942" s="68"/>
      <c r="N942" s="92"/>
      <c r="O942" s="68" t="s">
        <v>33</v>
      </c>
      <c r="P942" s="92"/>
      <c r="Q942" s="68" t="s">
        <v>146</v>
      </c>
      <c r="R942" s="92"/>
      <c r="S942" s="68"/>
      <c r="T942" s="92"/>
      <c r="U942" s="68" t="s">
        <v>209</v>
      </c>
      <c r="V942" s="92"/>
      <c r="W942" s="61"/>
    </row>
    <row r="943" spans="1:23" ht="80" x14ac:dyDescent="0.2">
      <c r="A943" s="230" t="s">
        <v>5845</v>
      </c>
      <c r="B943" s="228" t="s">
        <v>3259</v>
      </c>
      <c r="C943" s="32" t="s">
        <v>1504</v>
      </c>
      <c r="D943" s="32" t="s">
        <v>1504</v>
      </c>
      <c r="E943" s="283">
        <v>2</v>
      </c>
      <c r="F943" s="73" t="s">
        <v>515</v>
      </c>
      <c r="G943" s="73" t="s">
        <v>523</v>
      </c>
      <c r="H943" s="73" t="s">
        <v>3425</v>
      </c>
      <c r="I943" s="73" t="s">
        <v>525</v>
      </c>
      <c r="J943" s="87" t="s">
        <v>1128</v>
      </c>
      <c r="K943" s="87" t="s">
        <v>1128</v>
      </c>
      <c r="L943" s="85" t="str">
        <f t="shared" si="24"/>
        <v>x.x</v>
      </c>
      <c r="M943" s="68"/>
      <c r="N943" s="92"/>
      <c r="O943" s="68" t="s">
        <v>33</v>
      </c>
      <c r="P943" s="92"/>
      <c r="Q943" s="68" t="s">
        <v>526</v>
      </c>
      <c r="R943" s="92"/>
      <c r="S943" s="68" t="s">
        <v>527</v>
      </c>
      <c r="T943" s="92"/>
      <c r="U943" s="68" t="s">
        <v>6074</v>
      </c>
      <c r="V943" s="92"/>
      <c r="W943" s="61"/>
    </row>
    <row r="944" spans="1:23" ht="96" x14ac:dyDescent="0.2">
      <c r="A944" s="230" t="s">
        <v>5845</v>
      </c>
      <c r="B944" s="228" t="s">
        <v>3259</v>
      </c>
      <c r="C944" s="32" t="s">
        <v>1504</v>
      </c>
      <c r="D944" s="32" t="s">
        <v>1504</v>
      </c>
      <c r="E944" s="283">
        <v>2</v>
      </c>
      <c r="F944" s="73" t="s">
        <v>515</v>
      </c>
      <c r="G944" s="73" t="s">
        <v>240</v>
      </c>
      <c r="H944" s="73" t="s">
        <v>3426</v>
      </c>
      <c r="I944" s="73" t="s">
        <v>532</v>
      </c>
      <c r="J944" s="87" t="s">
        <v>31</v>
      </c>
      <c r="K944" s="87" t="s">
        <v>533</v>
      </c>
      <c r="L944" s="85" t="str">
        <f t="shared" si="24"/>
        <v>MESSAGE - HEADER.Identity of means of transport at departure (exp/trans)</v>
      </c>
      <c r="M944" s="68"/>
      <c r="N944" s="92"/>
      <c r="O944" s="68" t="s">
        <v>33</v>
      </c>
      <c r="P944" s="92" t="s">
        <v>66</v>
      </c>
      <c r="Q944" s="68" t="s">
        <v>68</v>
      </c>
      <c r="R944" s="92" t="s">
        <v>534</v>
      </c>
      <c r="S944" s="68"/>
      <c r="T944" s="92"/>
      <c r="U944" s="68" t="s">
        <v>5798</v>
      </c>
      <c r="V944" s="92" t="s">
        <v>576</v>
      </c>
      <c r="W944" s="61"/>
    </row>
    <row r="945" spans="1:23" ht="80" x14ac:dyDescent="0.2">
      <c r="A945" s="230" t="s">
        <v>5845</v>
      </c>
      <c r="B945" s="228" t="s">
        <v>3259</v>
      </c>
      <c r="C945" s="32" t="s">
        <v>1504</v>
      </c>
      <c r="D945" s="32" t="s">
        <v>1504</v>
      </c>
      <c r="E945" s="283">
        <v>2</v>
      </c>
      <c r="F945" s="73" t="s">
        <v>515</v>
      </c>
      <c r="G945" s="73" t="s">
        <v>539</v>
      </c>
      <c r="H945" s="73" t="s">
        <v>3427</v>
      </c>
      <c r="I945" s="73" t="s">
        <v>541</v>
      </c>
      <c r="J945" s="87" t="s">
        <v>31</v>
      </c>
      <c r="K945" s="87" t="s">
        <v>542</v>
      </c>
      <c r="L945" s="85" t="str">
        <f t="shared" si="24"/>
        <v>MESSAGE - HEADER.Nationality of means of transport at departure</v>
      </c>
      <c r="M945" s="68"/>
      <c r="N945" s="92"/>
      <c r="O945" s="68" t="s">
        <v>33</v>
      </c>
      <c r="P945" s="92" t="s">
        <v>66</v>
      </c>
      <c r="Q945" s="68" t="s">
        <v>94</v>
      </c>
      <c r="R945" s="92" t="s">
        <v>94</v>
      </c>
      <c r="S945" s="68" t="s">
        <v>5748</v>
      </c>
      <c r="T945" s="92" t="s">
        <v>95</v>
      </c>
      <c r="U945" s="68"/>
      <c r="V945" s="92" t="s">
        <v>6032</v>
      </c>
      <c r="W945" s="61"/>
    </row>
    <row r="946" spans="1:23" ht="64" x14ac:dyDescent="0.2">
      <c r="A946" s="230" t="s">
        <v>5845</v>
      </c>
      <c r="B946" s="228" t="s">
        <v>3259</v>
      </c>
      <c r="C946" s="32" t="s">
        <v>1504</v>
      </c>
      <c r="D946" s="32" t="s">
        <v>1504</v>
      </c>
      <c r="E946" s="283">
        <v>2</v>
      </c>
      <c r="F946" s="232" t="s">
        <v>5750</v>
      </c>
      <c r="G946" s="232"/>
      <c r="H946" s="232" t="s">
        <v>6401</v>
      </c>
      <c r="I946" s="232" t="s">
        <v>5751</v>
      </c>
      <c r="J946" s="87" t="s">
        <v>550</v>
      </c>
      <c r="K946" s="87"/>
      <c r="L946" s="85" t="str">
        <f t="shared" si="24"/>
        <v>MESSAGE - ITINERARY</v>
      </c>
      <c r="M946" s="68" t="s">
        <v>444</v>
      </c>
      <c r="N946" s="92" t="s">
        <v>444</v>
      </c>
      <c r="O946" s="68" t="s">
        <v>66</v>
      </c>
      <c r="P946" s="92" t="s">
        <v>66</v>
      </c>
      <c r="Q946" s="68"/>
      <c r="R946" s="92"/>
      <c r="S946" s="68"/>
      <c r="T946" s="92"/>
      <c r="U946" s="68" t="s">
        <v>6402</v>
      </c>
      <c r="V946" s="92" t="s">
        <v>552</v>
      </c>
      <c r="W946" s="61"/>
    </row>
    <row r="947" spans="1:23" ht="80" x14ac:dyDescent="0.2">
      <c r="A947" s="230" t="s">
        <v>5845</v>
      </c>
      <c r="B947" s="228" t="s">
        <v>3259</v>
      </c>
      <c r="C947" s="32" t="s">
        <v>1504</v>
      </c>
      <c r="D947" s="32" t="s">
        <v>1504</v>
      </c>
      <c r="E947" s="283">
        <v>2</v>
      </c>
      <c r="F947" s="73" t="s">
        <v>5750</v>
      </c>
      <c r="G947" s="73" t="s">
        <v>206</v>
      </c>
      <c r="H947" s="73" t="s">
        <v>6403</v>
      </c>
      <c r="I947" s="73" t="s">
        <v>5753</v>
      </c>
      <c r="J947" s="87" t="s">
        <v>1128</v>
      </c>
      <c r="K947" s="87" t="s">
        <v>1128</v>
      </c>
      <c r="L947" s="85" t="str">
        <f t="shared" si="24"/>
        <v>x.x</v>
      </c>
      <c r="M947" s="68"/>
      <c r="N947" s="92"/>
      <c r="O947" s="68" t="s">
        <v>33</v>
      </c>
      <c r="P947" s="92"/>
      <c r="Q947" s="68" t="s">
        <v>146</v>
      </c>
      <c r="R947" s="92"/>
      <c r="S947" s="68"/>
      <c r="T947" s="92"/>
      <c r="U947" s="68" t="s">
        <v>209</v>
      </c>
      <c r="V947" s="92"/>
      <c r="W947" s="61"/>
    </row>
    <row r="948" spans="1:23" ht="80" x14ac:dyDescent="0.2">
      <c r="A948" s="230" t="s">
        <v>5845</v>
      </c>
      <c r="B948" s="228" t="s">
        <v>3259</v>
      </c>
      <c r="C948" s="32" t="s">
        <v>1504</v>
      </c>
      <c r="D948" s="32" t="s">
        <v>1504</v>
      </c>
      <c r="E948" s="283">
        <v>2</v>
      </c>
      <c r="F948" s="73" t="s">
        <v>5750</v>
      </c>
      <c r="G948" s="73" t="s">
        <v>279</v>
      </c>
      <c r="H948" s="73" t="s">
        <v>6404</v>
      </c>
      <c r="I948" s="73" t="s">
        <v>5754</v>
      </c>
      <c r="J948" s="87" t="s">
        <v>550</v>
      </c>
      <c r="K948" s="87" t="s">
        <v>559</v>
      </c>
      <c r="L948" s="85" t="str">
        <f t="shared" si="24"/>
        <v>MESSAGE - ITINERARY.Country of routing code</v>
      </c>
      <c r="M948" s="68"/>
      <c r="N948" s="92"/>
      <c r="O948" s="68" t="s">
        <v>33</v>
      </c>
      <c r="P948" s="92" t="s">
        <v>33</v>
      </c>
      <c r="Q948" s="68" t="s">
        <v>94</v>
      </c>
      <c r="R948" s="92" t="s">
        <v>94</v>
      </c>
      <c r="S948" s="68" t="s">
        <v>95</v>
      </c>
      <c r="T948" s="92" t="s">
        <v>95</v>
      </c>
      <c r="U948" s="68"/>
      <c r="V948" s="92"/>
      <c r="W948" s="61"/>
    </row>
    <row r="949" spans="1:23" ht="80" x14ac:dyDescent="0.2">
      <c r="A949" s="230" t="s">
        <v>5845</v>
      </c>
      <c r="B949" s="228" t="s">
        <v>3259</v>
      </c>
      <c r="C949" s="32" t="s">
        <v>1504</v>
      </c>
      <c r="D949" s="32" t="s">
        <v>1504</v>
      </c>
      <c r="E949" s="283">
        <v>2</v>
      </c>
      <c r="F949" s="232" t="s">
        <v>562</v>
      </c>
      <c r="G949" s="232"/>
      <c r="H949" s="232" t="s">
        <v>3433</v>
      </c>
      <c r="I949" s="232" t="s">
        <v>564</v>
      </c>
      <c r="J949" s="87" t="s">
        <v>1128</v>
      </c>
      <c r="K949" s="87" t="s">
        <v>1128</v>
      </c>
      <c r="L949" s="85" t="str">
        <f t="shared" si="24"/>
        <v>x.x</v>
      </c>
      <c r="M949" s="68" t="s">
        <v>201</v>
      </c>
      <c r="N949" s="92"/>
      <c r="O949" s="68" t="s">
        <v>66</v>
      </c>
      <c r="P949" s="92"/>
      <c r="Q949" s="68"/>
      <c r="R949" s="92"/>
      <c r="S949" s="68"/>
      <c r="T949" s="92"/>
      <c r="U949" s="68" t="s">
        <v>6405</v>
      </c>
      <c r="V949" s="92" t="s">
        <v>2445</v>
      </c>
      <c r="W949" s="61"/>
    </row>
    <row r="950" spans="1:23" ht="80" x14ac:dyDescent="0.2">
      <c r="A950" s="230" t="s">
        <v>5845</v>
      </c>
      <c r="B950" s="228" t="s">
        <v>3259</v>
      </c>
      <c r="C950" s="32" t="s">
        <v>1504</v>
      </c>
      <c r="D950" s="32" t="s">
        <v>1504</v>
      </c>
      <c r="E950" s="150">
        <v>2</v>
      </c>
      <c r="F950" s="73" t="s">
        <v>562</v>
      </c>
      <c r="G950" s="73" t="s">
        <v>206</v>
      </c>
      <c r="H950" s="73" t="s">
        <v>6406</v>
      </c>
      <c r="I950" s="73" t="s">
        <v>5755</v>
      </c>
      <c r="J950" s="85" t="s">
        <v>1128</v>
      </c>
      <c r="K950" s="86" t="s">
        <v>1128</v>
      </c>
      <c r="L950" s="86" t="str">
        <f t="shared" si="24"/>
        <v>x.x</v>
      </c>
      <c r="M950" s="68"/>
      <c r="N950" s="91"/>
      <c r="O950" s="68" t="s">
        <v>33</v>
      </c>
      <c r="P950" s="91"/>
      <c r="Q950" s="68" t="s">
        <v>146</v>
      </c>
      <c r="R950" s="91"/>
      <c r="S950" s="68"/>
      <c r="T950" s="91"/>
      <c r="U950" s="68" t="s">
        <v>209</v>
      </c>
      <c r="V950" s="91"/>
      <c r="W950" s="61"/>
    </row>
    <row r="951" spans="1:23" ht="128" x14ac:dyDescent="0.2">
      <c r="A951" s="230" t="s">
        <v>5845</v>
      </c>
      <c r="B951" s="228" t="s">
        <v>3259</v>
      </c>
      <c r="C951" s="32" t="s">
        <v>1504</v>
      </c>
      <c r="D951" s="32" t="s">
        <v>1504</v>
      </c>
      <c r="E951" s="150">
        <v>2</v>
      </c>
      <c r="F951" s="73" t="s">
        <v>562</v>
      </c>
      <c r="G951" s="73" t="s">
        <v>5756</v>
      </c>
      <c r="H951" s="73" t="s">
        <v>6407</v>
      </c>
      <c r="I951" s="73" t="s">
        <v>5757</v>
      </c>
      <c r="J951" s="85" t="s">
        <v>1128</v>
      </c>
      <c r="K951" s="86" t="s">
        <v>1128</v>
      </c>
      <c r="L951" s="86" t="str">
        <f t="shared" si="24"/>
        <v>x.x</v>
      </c>
      <c r="M951" s="68"/>
      <c r="N951" s="91"/>
      <c r="O951" s="68" t="s">
        <v>33</v>
      </c>
      <c r="P951" s="91"/>
      <c r="Q951" s="68" t="s">
        <v>183</v>
      </c>
      <c r="R951" s="91"/>
      <c r="S951" s="68" t="s">
        <v>184</v>
      </c>
      <c r="T951" s="91"/>
      <c r="U951" s="68"/>
      <c r="V951" s="91"/>
      <c r="W951" s="61"/>
    </row>
    <row r="952" spans="1:23" ht="80" x14ac:dyDescent="0.2">
      <c r="A952" s="230" t="s">
        <v>5845</v>
      </c>
      <c r="B952" s="228" t="s">
        <v>3259</v>
      </c>
      <c r="C952" s="32" t="s">
        <v>1504</v>
      </c>
      <c r="D952" s="32" t="s">
        <v>1504</v>
      </c>
      <c r="E952" s="283">
        <v>2</v>
      </c>
      <c r="F952" s="73" t="s">
        <v>562</v>
      </c>
      <c r="G952" s="73" t="s">
        <v>523</v>
      </c>
      <c r="H952" s="73" t="s">
        <v>3434</v>
      </c>
      <c r="I952" s="73" t="s">
        <v>568</v>
      </c>
      <c r="J952" s="87" t="s">
        <v>1128</v>
      </c>
      <c r="K952" s="87" t="s">
        <v>1128</v>
      </c>
      <c r="L952" s="85" t="str">
        <f t="shared" ref="L952:L1017" si="25">IF(ISTEXT(K952),CONCATENATE(J952,".", K952),J952)</f>
        <v>x.x</v>
      </c>
      <c r="M952" s="68"/>
      <c r="N952" s="92"/>
      <c r="O952" s="68" t="s">
        <v>33</v>
      </c>
      <c r="P952" s="92"/>
      <c r="Q952" s="68" t="s">
        <v>526</v>
      </c>
      <c r="R952" s="92"/>
      <c r="S952" s="68" t="s">
        <v>5758</v>
      </c>
      <c r="T952" s="92"/>
      <c r="U952" s="68" t="s">
        <v>6408</v>
      </c>
      <c r="V952" s="92" t="s">
        <v>593</v>
      </c>
      <c r="W952" s="61"/>
    </row>
    <row r="953" spans="1:23" ht="96" x14ac:dyDescent="0.2">
      <c r="A953" s="230" t="s">
        <v>5845</v>
      </c>
      <c r="B953" s="228" t="s">
        <v>3259</v>
      </c>
      <c r="C953" s="32" t="s">
        <v>1504</v>
      </c>
      <c r="D953" s="32" t="s">
        <v>1504</v>
      </c>
      <c r="E953" s="283">
        <v>2</v>
      </c>
      <c r="F953" s="73" t="s">
        <v>562</v>
      </c>
      <c r="G953" s="73" t="s">
        <v>240</v>
      </c>
      <c r="H953" s="73" t="s">
        <v>3435</v>
      </c>
      <c r="I953" s="73" t="s">
        <v>573</v>
      </c>
      <c r="J953" s="87" t="s">
        <v>31</v>
      </c>
      <c r="K953" s="87" t="s">
        <v>574</v>
      </c>
      <c r="L953" s="85" t="str">
        <f t="shared" si="25"/>
        <v>MESSAGE - HEADER.Identity of means of transport crossing border</v>
      </c>
      <c r="M953" s="68"/>
      <c r="N953" s="92"/>
      <c r="O953" s="68" t="s">
        <v>33</v>
      </c>
      <c r="P953" s="92" t="s">
        <v>66</v>
      </c>
      <c r="Q953" s="68" t="s">
        <v>68</v>
      </c>
      <c r="R953" s="92" t="s">
        <v>534</v>
      </c>
      <c r="S953" s="68"/>
      <c r="T953" s="92"/>
      <c r="U953" s="68" t="s">
        <v>6409</v>
      </c>
      <c r="V953" s="92" t="s">
        <v>576</v>
      </c>
      <c r="W953" s="61"/>
    </row>
    <row r="954" spans="1:23" ht="80" x14ac:dyDescent="0.2">
      <c r="A954" s="230" t="s">
        <v>5845</v>
      </c>
      <c r="B954" s="228" t="s">
        <v>3259</v>
      </c>
      <c r="C954" s="32" t="s">
        <v>1504</v>
      </c>
      <c r="D954" s="32" t="s">
        <v>1504</v>
      </c>
      <c r="E954" s="283">
        <v>2</v>
      </c>
      <c r="F954" s="73" t="s">
        <v>562</v>
      </c>
      <c r="G954" s="73" t="s">
        <v>539</v>
      </c>
      <c r="H954" s="73" t="s">
        <v>3437</v>
      </c>
      <c r="I954" s="73" t="s">
        <v>582</v>
      </c>
      <c r="J954" s="87" t="s">
        <v>31</v>
      </c>
      <c r="K954" s="87" t="s">
        <v>583</v>
      </c>
      <c r="L954" s="85" t="str">
        <f t="shared" si="25"/>
        <v>MESSAGE - HEADER.Nationality of means of transport crossing border</v>
      </c>
      <c r="M954" s="68"/>
      <c r="N954" s="92"/>
      <c r="O954" s="68" t="s">
        <v>33</v>
      </c>
      <c r="P954" s="92" t="s">
        <v>66</v>
      </c>
      <c r="Q954" s="68" t="s">
        <v>94</v>
      </c>
      <c r="R954" s="92" t="s">
        <v>94</v>
      </c>
      <c r="S954" s="68" t="s">
        <v>5748</v>
      </c>
      <c r="T954" s="92" t="s">
        <v>95</v>
      </c>
      <c r="U954" s="68"/>
      <c r="V954" s="92" t="s">
        <v>2445</v>
      </c>
      <c r="W954" s="61"/>
    </row>
    <row r="955" spans="1:23" ht="112" x14ac:dyDescent="0.2">
      <c r="A955" s="230" t="s">
        <v>5845</v>
      </c>
      <c r="B955" s="228" t="s">
        <v>3259</v>
      </c>
      <c r="C955" s="32" t="s">
        <v>1504</v>
      </c>
      <c r="D955" s="32" t="s">
        <v>1504</v>
      </c>
      <c r="E955" s="283">
        <v>2</v>
      </c>
      <c r="F955" s="73" t="s">
        <v>562</v>
      </c>
      <c r="G955" s="73" t="s">
        <v>589</v>
      </c>
      <c r="H955" s="73" t="s">
        <v>3439</v>
      </c>
      <c r="I955" s="73" t="s">
        <v>591</v>
      </c>
      <c r="J955" s="87" t="s">
        <v>31</v>
      </c>
      <c r="K955" s="87" t="s">
        <v>589</v>
      </c>
      <c r="L955" s="85" t="str">
        <f t="shared" si="25"/>
        <v>MESSAGE - HEADER.Conveyance reference number</v>
      </c>
      <c r="M955" s="68"/>
      <c r="N955" s="92"/>
      <c r="O955" s="68" t="s">
        <v>66</v>
      </c>
      <c r="P955" s="92" t="s">
        <v>66</v>
      </c>
      <c r="Q955" s="68" t="s">
        <v>244</v>
      </c>
      <c r="R955" s="92" t="s">
        <v>68</v>
      </c>
      <c r="S955" s="68"/>
      <c r="T955" s="92"/>
      <c r="U955" s="68" t="s">
        <v>592</v>
      </c>
      <c r="V955" s="92" t="s">
        <v>593</v>
      </c>
      <c r="W955" s="61"/>
    </row>
    <row r="956" spans="1:23" ht="48" x14ac:dyDescent="0.2">
      <c r="A956" s="230" t="s">
        <v>5845</v>
      </c>
      <c r="B956" s="228" t="s">
        <v>3259</v>
      </c>
      <c r="C956" s="32" t="s">
        <v>1504</v>
      </c>
      <c r="D956" s="32" t="s">
        <v>1504</v>
      </c>
      <c r="E956" s="283">
        <v>2</v>
      </c>
      <c r="F956" s="232" t="s">
        <v>595</v>
      </c>
      <c r="G956" s="232"/>
      <c r="H956" s="232" t="s">
        <v>3440</v>
      </c>
      <c r="I956" s="232" t="s">
        <v>597</v>
      </c>
      <c r="J956" s="87" t="s">
        <v>31</v>
      </c>
      <c r="K956" s="87" t="s">
        <v>614</v>
      </c>
      <c r="L956" s="85" t="str">
        <f t="shared" si="25"/>
        <v>MESSAGE - HEADER.Place of loading, code</v>
      </c>
      <c r="M956" s="68" t="s">
        <v>32</v>
      </c>
      <c r="N956" s="92"/>
      <c r="O956" s="68" t="s">
        <v>33</v>
      </c>
      <c r="P956" s="92" t="s">
        <v>66</v>
      </c>
      <c r="Q956" s="68"/>
      <c r="R956" s="92" t="s">
        <v>244</v>
      </c>
      <c r="S956" s="68"/>
      <c r="T956" s="92"/>
      <c r="U956" s="68"/>
      <c r="V956" s="92" t="s">
        <v>616</v>
      </c>
      <c r="W956" s="61"/>
    </row>
    <row r="957" spans="1:23" ht="64" x14ac:dyDescent="0.2">
      <c r="A957" s="230" t="s">
        <v>5845</v>
      </c>
      <c r="B957" s="228" t="s">
        <v>3259</v>
      </c>
      <c r="C957" s="32" t="s">
        <v>1504</v>
      </c>
      <c r="D957" s="32" t="s">
        <v>1504</v>
      </c>
      <c r="E957" s="283">
        <v>2</v>
      </c>
      <c r="F957" s="73" t="s">
        <v>595</v>
      </c>
      <c r="G957" s="73" t="s">
        <v>601</v>
      </c>
      <c r="H957" s="73" t="s">
        <v>3441</v>
      </c>
      <c r="I957" s="73" t="s">
        <v>603</v>
      </c>
      <c r="J957" s="87" t="s">
        <v>1128</v>
      </c>
      <c r="K957" s="87" t="s">
        <v>1128</v>
      </c>
      <c r="L957" s="85" t="str">
        <f t="shared" si="25"/>
        <v>x.x</v>
      </c>
      <c r="M957" s="68"/>
      <c r="N957" s="92"/>
      <c r="O957" s="68" t="s">
        <v>103</v>
      </c>
      <c r="P957" s="92"/>
      <c r="Q957" s="68" t="s">
        <v>244</v>
      </c>
      <c r="R957" s="92"/>
      <c r="S957" s="68" t="s">
        <v>5761</v>
      </c>
      <c r="T957" s="92"/>
      <c r="U957" s="68"/>
      <c r="V957" s="92"/>
      <c r="W957" s="61"/>
    </row>
    <row r="958" spans="1:23" ht="48" x14ac:dyDescent="0.2">
      <c r="A958" s="230" t="s">
        <v>5845</v>
      </c>
      <c r="B958" s="228" t="s">
        <v>3259</v>
      </c>
      <c r="C958" s="32" t="s">
        <v>1504</v>
      </c>
      <c r="D958" s="32" t="s">
        <v>1504</v>
      </c>
      <c r="E958" s="283">
        <v>2</v>
      </c>
      <c r="F958" s="73" t="s">
        <v>595</v>
      </c>
      <c r="G958" s="73" t="s">
        <v>279</v>
      </c>
      <c r="H958" s="73" t="s">
        <v>3442</v>
      </c>
      <c r="I958" s="73" t="s">
        <v>607</v>
      </c>
      <c r="J958" s="87" t="s">
        <v>1128</v>
      </c>
      <c r="K958" s="87" t="s">
        <v>1128</v>
      </c>
      <c r="L958" s="85" t="str">
        <f t="shared" si="25"/>
        <v>x.x</v>
      </c>
      <c r="M958" s="68"/>
      <c r="N958" s="92"/>
      <c r="O958" s="68" t="s">
        <v>66</v>
      </c>
      <c r="P958" s="92"/>
      <c r="Q958" s="68" t="s">
        <v>94</v>
      </c>
      <c r="R958" s="92"/>
      <c r="S958" s="68" t="s">
        <v>95</v>
      </c>
      <c r="T958" s="92"/>
      <c r="U958" s="68" t="s">
        <v>608</v>
      </c>
      <c r="V958" s="92"/>
      <c r="W958" s="61"/>
    </row>
    <row r="959" spans="1:23" ht="48" x14ac:dyDescent="0.2">
      <c r="A959" s="230" t="s">
        <v>5845</v>
      </c>
      <c r="B959" s="228" t="s">
        <v>3259</v>
      </c>
      <c r="C959" s="32" t="s">
        <v>1504</v>
      </c>
      <c r="D959" s="32" t="s">
        <v>1504</v>
      </c>
      <c r="E959" s="283">
        <v>2</v>
      </c>
      <c r="F959" s="73" t="s">
        <v>595</v>
      </c>
      <c r="G959" s="73" t="s">
        <v>611</v>
      </c>
      <c r="H959" s="73" t="s">
        <v>3444</v>
      </c>
      <c r="I959" s="73" t="s">
        <v>613</v>
      </c>
      <c r="J959" s="87" t="s">
        <v>1128</v>
      </c>
      <c r="K959" s="87" t="s">
        <v>1128</v>
      </c>
      <c r="L959" s="85" t="str">
        <f t="shared" si="25"/>
        <v>x.x</v>
      </c>
      <c r="M959" s="68"/>
      <c r="N959" s="92"/>
      <c r="O959" s="68" t="s">
        <v>66</v>
      </c>
      <c r="P959" s="92"/>
      <c r="Q959" s="68" t="s">
        <v>68</v>
      </c>
      <c r="R959" s="92"/>
      <c r="S959" s="68"/>
      <c r="T959" s="92"/>
      <c r="U959" s="68" t="s">
        <v>608</v>
      </c>
      <c r="V959" s="92"/>
      <c r="W959" s="61"/>
    </row>
    <row r="960" spans="1:23" ht="48" x14ac:dyDescent="0.2">
      <c r="A960" s="230" t="s">
        <v>5845</v>
      </c>
      <c r="B960" s="228" t="s">
        <v>3259</v>
      </c>
      <c r="C960" s="32" t="s">
        <v>1504</v>
      </c>
      <c r="D960" s="32" t="s">
        <v>1504</v>
      </c>
      <c r="E960" s="283">
        <v>2</v>
      </c>
      <c r="F960" s="232" t="s">
        <v>620</v>
      </c>
      <c r="G960" s="232"/>
      <c r="H960" s="232" t="s">
        <v>3445</v>
      </c>
      <c r="I960" s="232" t="s">
        <v>622</v>
      </c>
      <c r="J960" s="87" t="s">
        <v>1128</v>
      </c>
      <c r="K960" s="87" t="s">
        <v>1128</v>
      </c>
      <c r="L960" s="85" t="str">
        <f t="shared" si="25"/>
        <v>x.x</v>
      </c>
      <c r="M960" s="68" t="s">
        <v>32</v>
      </c>
      <c r="N960" s="92"/>
      <c r="O960" s="68" t="s">
        <v>66</v>
      </c>
      <c r="P960" s="92"/>
      <c r="Q960" s="68"/>
      <c r="R960" s="92"/>
      <c r="S960" s="68"/>
      <c r="T960" s="92"/>
      <c r="U960" s="68" t="s">
        <v>6410</v>
      </c>
      <c r="V960" s="92"/>
      <c r="W960" s="61"/>
    </row>
    <row r="961" spans="1:23" ht="64" x14ac:dyDescent="0.2">
      <c r="A961" s="230" t="s">
        <v>5845</v>
      </c>
      <c r="B961" s="228" t="s">
        <v>3259</v>
      </c>
      <c r="C961" s="32" t="s">
        <v>1504</v>
      </c>
      <c r="D961" s="32" t="s">
        <v>1504</v>
      </c>
      <c r="E961" s="283">
        <v>2</v>
      </c>
      <c r="F961" s="73" t="s">
        <v>620</v>
      </c>
      <c r="G961" s="73" t="s">
        <v>601</v>
      </c>
      <c r="H961" s="73" t="s">
        <v>3446</v>
      </c>
      <c r="I961" s="73" t="s">
        <v>625</v>
      </c>
      <c r="J961" s="87" t="s">
        <v>1128</v>
      </c>
      <c r="K961" s="87" t="s">
        <v>1128</v>
      </c>
      <c r="L961" s="85" t="str">
        <f t="shared" si="25"/>
        <v>x.x</v>
      </c>
      <c r="M961" s="68"/>
      <c r="N961" s="92"/>
      <c r="O961" s="68" t="s">
        <v>103</v>
      </c>
      <c r="P961" s="92"/>
      <c r="Q961" s="68" t="s">
        <v>244</v>
      </c>
      <c r="R961" s="92"/>
      <c r="S961" s="68" t="s">
        <v>5761</v>
      </c>
      <c r="T961" s="92"/>
      <c r="U961" s="68"/>
      <c r="V961" s="92"/>
      <c r="W961" s="61"/>
    </row>
    <row r="962" spans="1:23" ht="64" x14ac:dyDescent="0.2">
      <c r="A962" s="230" t="s">
        <v>5845</v>
      </c>
      <c r="B962" s="228" t="s">
        <v>3259</v>
      </c>
      <c r="C962" s="32" t="s">
        <v>1504</v>
      </c>
      <c r="D962" s="32" t="s">
        <v>1504</v>
      </c>
      <c r="E962" s="283">
        <v>2</v>
      </c>
      <c r="F962" s="73" t="s">
        <v>620</v>
      </c>
      <c r="G962" s="73" t="s">
        <v>279</v>
      </c>
      <c r="H962" s="73" t="s">
        <v>3447</v>
      </c>
      <c r="I962" s="73" t="s">
        <v>628</v>
      </c>
      <c r="J962" s="87" t="s">
        <v>1128</v>
      </c>
      <c r="K962" s="87" t="s">
        <v>1128</v>
      </c>
      <c r="L962" s="85" t="str">
        <f t="shared" si="25"/>
        <v>x.x</v>
      </c>
      <c r="M962" s="68"/>
      <c r="N962" s="92"/>
      <c r="O962" s="68" t="s">
        <v>66</v>
      </c>
      <c r="P962" s="92"/>
      <c r="Q962" s="68" t="s">
        <v>94</v>
      </c>
      <c r="R962" s="92"/>
      <c r="S962" s="68" t="s">
        <v>95</v>
      </c>
      <c r="T962" s="92"/>
      <c r="U962" s="68" t="s">
        <v>608</v>
      </c>
      <c r="V962" s="92"/>
      <c r="W962" s="61"/>
    </row>
    <row r="963" spans="1:23" ht="64" x14ac:dyDescent="0.2">
      <c r="A963" s="230" t="s">
        <v>5845</v>
      </c>
      <c r="B963" s="228" t="s">
        <v>3259</v>
      </c>
      <c r="C963" s="32" t="s">
        <v>1504</v>
      </c>
      <c r="D963" s="32" t="s">
        <v>1504</v>
      </c>
      <c r="E963" s="283">
        <v>2</v>
      </c>
      <c r="F963" s="73" t="s">
        <v>620</v>
      </c>
      <c r="G963" s="73" t="s">
        <v>611</v>
      </c>
      <c r="H963" s="73" t="s">
        <v>3449</v>
      </c>
      <c r="I963" s="73" t="s">
        <v>631</v>
      </c>
      <c r="J963" s="87" t="s">
        <v>2460</v>
      </c>
      <c r="K963" s="87" t="s">
        <v>632</v>
      </c>
      <c r="L963" s="85" t="str">
        <f t="shared" si="25"/>
        <v>MESSAGE-HEADER.Place of unloading, code</v>
      </c>
      <c r="M963" s="68"/>
      <c r="N963" s="92"/>
      <c r="O963" s="68" t="s">
        <v>66</v>
      </c>
      <c r="P963" s="92" t="s">
        <v>66</v>
      </c>
      <c r="Q963" s="68" t="s">
        <v>68</v>
      </c>
      <c r="R963" s="92" t="s">
        <v>68</v>
      </c>
      <c r="S963" s="68"/>
      <c r="T963" s="92"/>
      <c r="U963" s="68" t="s">
        <v>608</v>
      </c>
      <c r="V963" s="92" t="s">
        <v>2461</v>
      </c>
      <c r="W963" s="61"/>
    </row>
    <row r="964" spans="1:23" ht="48" x14ac:dyDescent="0.2">
      <c r="A964" s="230" t="s">
        <v>5845</v>
      </c>
      <c r="B964" s="228" t="s">
        <v>3259</v>
      </c>
      <c r="C964" s="32" t="s">
        <v>1504</v>
      </c>
      <c r="D964" s="32" t="s">
        <v>1504</v>
      </c>
      <c r="E964" s="283">
        <v>2</v>
      </c>
      <c r="F964" s="232" t="s">
        <v>5762</v>
      </c>
      <c r="G964" s="232"/>
      <c r="H964" s="232" t="s">
        <v>6411</v>
      </c>
      <c r="I964" s="232" t="s">
        <v>5763</v>
      </c>
      <c r="J964" s="87" t="s">
        <v>1128</v>
      </c>
      <c r="K964" s="87" t="s">
        <v>1128</v>
      </c>
      <c r="L964" s="85" t="str">
        <f t="shared" si="25"/>
        <v>x.x</v>
      </c>
      <c r="M964" s="68" t="s">
        <v>463</v>
      </c>
      <c r="N964" s="92"/>
      <c r="O964" s="68" t="s">
        <v>103</v>
      </c>
      <c r="P964" s="92"/>
      <c r="Q964" s="68"/>
      <c r="R964" s="92"/>
      <c r="S964" s="68"/>
      <c r="T964" s="92"/>
      <c r="U964" s="68" t="s">
        <v>983</v>
      </c>
      <c r="V964" s="92"/>
      <c r="W964" s="61"/>
    </row>
    <row r="965" spans="1:23" ht="64" x14ac:dyDescent="0.2">
      <c r="A965" s="230" t="s">
        <v>5845</v>
      </c>
      <c r="B965" s="228" t="s">
        <v>3259</v>
      </c>
      <c r="C965" s="32" t="s">
        <v>1504</v>
      </c>
      <c r="D965" s="32" t="s">
        <v>1504</v>
      </c>
      <c r="E965" s="283">
        <v>2</v>
      </c>
      <c r="F965" s="73" t="s">
        <v>5762</v>
      </c>
      <c r="G965" s="73" t="s">
        <v>206</v>
      </c>
      <c r="H965" s="73" t="s">
        <v>6412</v>
      </c>
      <c r="I965" s="73" t="s">
        <v>5765</v>
      </c>
      <c r="J965" s="87" t="s">
        <v>1128</v>
      </c>
      <c r="K965" s="87" t="s">
        <v>1128</v>
      </c>
      <c r="L965" s="85" t="str">
        <f t="shared" si="25"/>
        <v>x.x</v>
      </c>
      <c r="M965" s="68"/>
      <c r="N965" s="92"/>
      <c r="O965" s="68" t="s">
        <v>33</v>
      </c>
      <c r="P965" s="92"/>
      <c r="Q965" s="68" t="s">
        <v>146</v>
      </c>
      <c r="R965" s="92"/>
      <c r="S965" s="68"/>
      <c r="T965" s="92"/>
      <c r="U965" s="68" t="s">
        <v>209</v>
      </c>
      <c r="V965" s="92"/>
      <c r="W965" s="61"/>
    </row>
    <row r="966" spans="1:23" ht="48" x14ac:dyDescent="0.2">
      <c r="A966" s="230" t="s">
        <v>5845</v>
      </c>
      <c r="B966" s="228" t="s">
        <v>3259</v>
      </c>
      <c r="C966" s="32" t="s">
        <v>1504</v>
      </c>
      <c r="D966" s="32" t="s">
        <v>1504</v>
      </c>
      <c r="E966" s="283">
        <v>2</v>
      </c>
      <c r="F966" s="73" t="s">
        <v>5762</v>
      </c>
      <c r="G966" s="73" t="s">
        <v>386</v>
      </c>
      <c r="H966" s="73" t="s">
        <v>6413</v>
      </c>
      <c r="I966" s="73" t="s">
        <v>5766</v>
      </c>
      <c r="J966" s="87" t="s">
        <v>1128</v>
      </c>
      <c r="K966" s="87" t="s">
        <v>1128</v>
      </c>
      <c r="L966" s="85" t="str">
        <f t="shared" si="25"/>
        <v>x.x</v>
      </c>
      <c r="M966" s="68"/>
      <c r="N966" s="92"/>
      <c r="O966" s="68" t="s">
        <v>33</v>
      </c>
      <c r="P966" s="92"/>
      <c r="Q966" s="68" t="s">
        <v>660</v>
      </c>
      <c r="R966" s="92"/>
      <c r="S966" s="68" t="s">
        <v>5767</v>
      </c>
      <c r="T966" s="92"/>
      <c r="U966" s="68" t="s">
        <v>5768</v>
      </c>
      <c r="V966" s="92"/>
      <c r="W966" s="61"/>
    </row>
    <row r="967" spans="1:23" ht="64" x14ac:dyDescent="0.2">
      <c r="A967" s="230" t="s">
        <v>5845</v>
      </c>
      <c r="B967" s="228" t="s">
        <v>3259</v>
      </c>
      <c r="C967" s="32" t="s">
        <v>1504</v>
      </c>
      <c r="D967" s="32" t="s">
        <v>1504</v>
      </c>
      <c r="E967" s="283">
        <v>2</v>
      </c>
      <c r="F967" s="73" t="s">
        <v>5762</v>
      </c>
      <c r="G967" s="73" t="s">
        <v>180</v>
      </c>
      <c r="H967" s="73" t="s">
        <v>6414</v>
      </c>
      <c r="I967" s="73" t="s">
        <v>5769</v>
      </c>
      <c r="J967" s="87" t="s">
        <v>1128</v>
      </c>
      <c r="K967" s="87" t="s">
        <v>1128</v>
      </c>
      <c r="L967" s="85" t="str">
        <f t="shared" si="25"/>
        <v>x.x</v>
      </c>
      <c r="M967" s="68"/>
      <c r="N967" s="92"/>
      <c r="O967" s="68" t="s">
        <v>33</v>
      </c>
      <c r="P967" s="92"/>
      <c r="Q967" s="68" t="s">
        <v>258</v>
      </c>
      <c r="R967" s="92"/>
      <c r="S967" s="68"/>
      <c r="T967" s="92"/>
      <c r="U967" s="68" t="s">
        <v>5770</v>
      </c>
      <c r="V967" s="92"/>
      <c r="W967" s="61"/>
    </row>
    <row r="968" spans="1:23" ht="80" x14ac:dyDescent="0.2">
      <c r="A968" s="230" t="s">
        <v>5845</v>
      </c>
      <c r="B968" s="228" t="s">
        <v>3259</v>
      </c>
      <c r="C968" s="32" t="s">
        <v>1504</v>
      </c>
      <c r="D968" s="32" t="s">
        <v>1504</v>
      </c>
      <c r="E968" s="283">
        <v>2</v>
      </c>
      <c r="F968" s="73" t="s">
        <v>5762</v>
      </c>
      <c r="G968" s="73" t="s">
        <v>667</v>
      </c>
      <c r="H968" s="73" t="s">
        <v>6415</v>
      </c>
      <c r="I968" s="73" t="s">
        <v>5771</v>
      </c>
      <c r="J968" s="87" t="s">
        <v>1128</v>
      </c>
      <c r="K968" s="87" t="s">
        <v>1128</v>
      </c>
      <c r="L968" s="85" t="str">
        <f t="shared" si="25"/>
        <v>x.x</v>
      </c>
      <c r="M968" s="68"/>
      <c r="N968" s="92"/>
      <c r="O968" s="68" t="s">
        <v>103</v>
      </c>
      <c r="P968" s="92"/>
      <c r="Q968" s="68" t="s">
        <v>68</v>
      </c>
      <c r="R968" s="92"/>
      <c r="S968" s="68"/>
      <c r="T968" s="92"/>
      <c r="U968" s="68"/>
      <c r="V968" s="92"/>
      <c r="W968" s="61"/>
    </row>
    <row r="969" spans="1:23" ht="48" x14ac:dyDescent="0.2">
      <c r="A969" s="230" t="s">
        <v>5845</v>
      </c>
      <c r="B969" s="228" t="s">
        <v>3259</v>
      </c>
      <c r="C969" s="32" t="s">
        <v>1504</v>
      </c>
      <c r="D969" s="32" t="s">
        <v>1504</v>
      </c>
      <c r="E969" s="283">
        <v>2</v>
      </c>
      <c r="F969" s="232" t="s">
        <v>5772</v>
      </c>
      <c r="G969" s="232"/>
      <c r="H969" s="232" t="s">
        <v>6416</v>
      </c>
      <c r="I969" s="232" t="s">
        <v>5773</v>
      </c>
      <c r="J969" s="87" t="s">
        <v>1128</v>
      </c>
      <c r="K969" s="87" t="s">
        <v>1128</v>
      </c>
      <c r="L969" s="85" t="str">
        <f t="shared" si="25"/>
        <v>x.x</v>
      </c>
      <c r="M969" s="68" t="s">
        <v>444</v>
      </c>
      <c r="N969" s="92"/>
      <c r="O969" s="68" t="s">
        <v>103</v>
      </c>
      <c r="P969" s="92"/>
      <c r="Q969" s="68"/>
      <c r="R969" s="92"/>
      <c r="S969" s="68"/>
      <c r="T969" s="92"/>
      <c r="U969" s="68" t="s">
        <v>983</v>
      </c>
      <c r="V969" s="92"/>
      <c r="W969" s="61"/>
    </row>
    <row r="970" spans="1:23" ht="64" x14ac:dyDescent="0.2">
      <c r="A970" s="230" t="s">
        <v>5845</v>
      </c>
      <c r="B970" s="228" t="s">
        <v>3259</v>
      </c>
      <c r="C970" s="32" t="s">
        <v>1504</v>
      </c>
      <c r="D970" s="32" t="s">
        <v>1504</v>
      </c>
      <c r="E970" s="283">
        <v>2</v>
      </c>
      <c r="F970" s="73" t="s">
        <v>5772</v>
      </c>
      <c r="G970" s="73" t="s">
        <v>206</v>
      </c>
      <c r="H970" s="73" t="s">
        <v>6417</v>
      </c>
      <c r="I970" s="73" t="s">
        <v>5774</v>
      </c>
      <c r="J970" s="87" t="s">
        <v>1128</v>
      </c>
      <c r="K970" s="87" t="s">
        <v>1128</v>
      </c>
      <c r="L970" s="85" t="str">
        <f t="shared" si="25"/>
        <v>x.x</v>
      </c>
      <c r="M970" s="68"/>
      <c r="N970" s="92"/>
      <c r="O970" s="68" t="s">
        <v>33</v>
      </c>
      <c r="P970" s="92"/>
      <c r="Q970" s="68" t="s">
        <v>146</v>
      </c>
      <c r="R970" s="92"/>
      <c r="S970" s="68"/>
      <c r="T970" s="92"/>
      <c r="U970" s="68" t="s">
        <v>209</v>
      </c>
      <c r="V970" s="92"/>
      <c r="W970" s="61"/>
    </row>
    <row r="971" spans="1:23" ht="48" x14ac:dyDescent="0.2">
      <c r="A971" s="230" t="s">
        <v>5845</v>
      </c>
      <c r="B971" s="228" t="s">
        <v>3259</v>
      </c>
      <c r="C971" s="32" t="s">
        <v>1504</v>
      </c>
      <c r="D971" s="32" t="s">
        <v>1504</v>
      </c>
      <c r="E971" s="283">
        <v>2</v>
      </c>
      <c r="F971" s="73" t="s">
        <v>5772</v>
      </c>
      <c r="G971" s="73" t="s">
        <v>386</v>
      </c>
      <c r="H971" s="73" t="s">
        <v>6418</v>
      </c>
      <c r="I971" s="73" t="s">
        <v>5775</v>
      </c>
      <c r="J971" s="87" t="s">
        <v>1128</v>
      </c>
      <c r="K971" s="87" t="s">
        <v>1128</v>
      </c>
      <c r="L971" s="85" t="str">
        <f t="shared" si="25"/>
        <v>x.x</v>
      </c>
      <c r="M971" s="68"/>
      <c r="N971" s="92"/>
      <c r="O971" s="68" t="s">
        <v>33</v>
      </c>
      <c r="P971" s="92"/>
      <c r="Q971" s="68" t="s">
        <v>660</v>
      </c>
      <c r="R971" s="92"/>
      <c r="S971" s="68" t="s">
        <v>5776</v>
      </c>
      <c r="T971" s="92"/>
      <c r="U971" s="68" t="s">
        <v>5777</v>
      </c>
      <c r="V971" s="92"/>
      <c r="W971" s="61"/>
    </row>
    <row r="972" spans="1:23" ht="64" x14ac:dyDescent="0.2">
      <c r="A972" s="230" t="s">
        <v>5845</v>
      </c>
      <c r="B972" s="228" t="s">
        <v>3259</v>
      </c>
      <c r="C972" s="32" t="s">
        <v>1504</v>
      </c>
      <c r="D972" s="32" t="s">
        <v>1504</v>
      </c>
      <c r="E972" s="283">
        <v>2</v>
      </c>
      <c r="F972" s="73" t="s">
        <v>5772</v>
      </c>
      <c r="G972" s="73" t="s">
        <v>180</v>
      </c>
      <c r="H972" s="73" t="s">
        <v>6419</v>
      </c>
      <c r="I972" s="73" t="s">
        <v>5778</v>
      </c>
      <c r="J972" s="87" t="s">
        <v>1128</v>
      </c>
      <c r="K972" s="87" t="s">
        <v>1128</v>
      </c>
      <c r="L972" s="85" t="str">
        <f t="shared" si="25"/>
        <v>x.x</v>
      </c>
      <c r="M972" s="68"/>
      <c r="N972" s="92"/>
      <c r="O972" s="68" t="s">
        <v>33</v>
      </c>
      <c r="P972" s="92"/>
      <c r="Q972" s="68" t="s">
        <v>258</v>
      </c>
      <c r="R972" s="92"/>
      <c r="S972" s="68"/>
      <c r="T972" s="92"/>
      <c r="U972" s="68" t="s">
        <v>5770</v>
      </c>
      <c r="V972" s="92"/>
      <c r="W972" s="61"/>
    </row>
    <row r="973" spans="1:23" ht="80" x14ac:dyDescent="0.2">
      <c r="A973" s="230" t="s">
        <v>5845</v>
      </c>
      <c r="B973" s="228" t="s">
        <v>3259</v>
      </c>
      <c r="C973" s="32" t="s">
        <v>1504</v>
      </c>
      <c r="D973" s="32" t="s">
        <v>1504</v>
      </c>
      <c r="E973" s="283">
        <v>2</v>
      </c>
      <c r="F973" s="73" t="s">
        <v>5772</v>
      </c>
      <c r="G973" s="73" t="s">
        <v>5779</v>
      </c>
      <c r="H973" s="73" t="s">
        <v>6420</v>
      </c>
      <c r="I973" s="73" t="s">
        <v>5780</v>
      </c>
      <c r="J973" s="87" t="s">
        <v>1128</v>
      </c>
      <c r="K973" s="87" t="s">
        <v>1128</v>
      </c>
      <c r="L973" s="85" t="str">
        <f t="shared" si="25"/>
        <v>x.x</v>
      </c>
      <c r="M973" s="68"/>
      <c r="N973" s="92"/>
      <c r="O973" s="68" t="s">
        <v>103</v>
      </c>
      <c r="P973" s="92"/>
      <c r="Q973" s="68" t="s">
        <v>146</v>
      </c>
      <c r="R973" s="92"/>
      <c r="S973" s="68"/>
      <c r="T973" s="92"/>
      <c r="U973" s="68"/>
      <c r="V973" s="92"/>
      <c r="W973" s="61"/>
    </row>
    <row r="974" spans="1:23" ht="80" x14ac:dyDescent="0.2">
      <c r="A974" s="230" t="s">
        <v>5845</v>
      </c>
      <c r="B974" s="228" t="s">
        <v>3259</v>
      </c>
      <c r="C974" s="32" t="s">
        <v>1504</v>
      </c>
      <c r="D974" s="32" t="s">
        <v>1504</v>
      </c>
      <c r="E974" s="283">
        <v>2</v>
      </c>
      <c r="F974" s="73" t="s">
        <v>5772</v>
      </c>
      <c r="G974" s="73" t="s">
        <v>667</v>
      </c>
      <c r="H974" s="73" t="s">
        <v>6421</v>
      </c>
      <c r="I974" s="73" t="s">
        <v>5781</v>
      </c>
      <c r="J974" s="87" t="s">
        <v>1128</v>
      </c>
      <c r="K974" s="87" t="s">
        <v>1128</v>
      </c>
      <c r="L974" s="85" t="str">
        <f t="shared" si="25"/>
        <v>x.x</v>
      </c>
      <c r="M974" s="68"/>
      <c r="N974" s="92"/>
      <c r="O974" s="68" t="s">
        <v>103</v>
      </c>
      <c r="P974" s="92"/>
      <c r="Q974" s="68" t="s">
        <v>68</v>
      </c>
      <c r="R974" s="92"/>
      <c r="S974" s="68"/>
      <c r="T974" s="92"/>
      <c r="U974" s="68"/>
      <c r="V974" s="92"/>
      <c r="W974" s="61"/>
    </row>
    <row r="975" spans="1:23" ht="80" x14ac:dyDescent="0.2">
      <c r="A975" s="230" t="s">
        <v>5845</v>
      </c>
      <c r="B975" s="228" t="s">
        <v>3259</v>
      </c>
      <c r="C975" s="32" t="s">
        <v>1504</v>
      </c>
      <c r="D975" s="32" t="s">
        <v>1504</v>
      </c>
      <c r="E975" s="283">
        <v>2</v>
      </c>
      <c r="F975" s="232" t="s">
        <v>690</v>
      </c>
      <c r="G975" s="232"/>
      <c r="H975" s="232" t="s">
        <v>3469</v>
      </c>
      <c r="I975" s="232" t="s">
        <v>692</v>
      </c>
      <c r="J975" s="85" t="s">
        <v>64</v>
      </c>
      <c r="K975" s="85"/>
      <c r="L975" s="85" t="str">
        <f t="shared" si="25"/>
        <v>MESSAGE - GOODS ITEM - PRODUCED DOCUMENTS/CERTIFICATES</v>
      </c>
      <c r="M975" s="68" t="s">
        <v>444</v>
      </c>
      <c r="N975" s="91" t="s">
        <v>444</v>
      </c>
      <c r="O975" s="68" t="s">
        <v>103</v>
      </c>
      <c r="P975" s="91" t="s">
        <v>66</v>
      </c>
      <c r="Q975" s="68"/>
      <c r="R975" s="91"/>
      <c r="S975" s="68"/>
      <c r="T975" s="91"/>
      <c r="U975" s="68" t="s">
        <v>983</v>
      </c>
      <c r="V975" s="91" t="s">
        <v>6055</v>
      </c>
      <c r="W975" s="61"/>
    </row>
    <row r="976" spans="1:23" ht="64" x14ac:dyDescent="0.2">
      <c r="A976" s="230" t="s">
        <v>5845</v>
      </c>
      <c r="B976" s="228" t="s">
        <v>3259</v>
      </c>
      <c r="C976" s="32" t="s">
        <v>1504</v>
      </c>
      <c r="D976" s="32" t="s">
        <v>1504</v>
      </c>
      <c r="E976" s="283">
        <v>2</v>
      </c>
      <c r="F976" s="73" t="s">
        <v>690</v>
      </c>
      <c r="G976" s="73" t="s">
        <v>206</v>
      </c>
      <c r="H976" s="73" t="s">
        <v>3472</v>
      </c>
      <c r="I976" s="73" t="s">
        <v>696</v>
      </c>
      <c r="J976" s="85" t="s">
        <v>1128</v>
      </c>
      <c r="K976" s="85" t="s">
        <v>1128</v>
      </c>
      <c r="L976" s="85" t="str">
        <f t="shared" si="25"/>
        <v>x.x</v>
      </c>
      <c r="M976" s="68"/>
      <c r="N976" s="91"/>
      <c r="O976" s="68" t="s">
        <v>33</v>
      </c>
      <c r="P976" s="91"/>
      <c r="Q976" s="68" t="s">
        <v>146</v>
      </c>
      <c r="R976" s="91"/>
      <c r="S976" s="68"/>
      <c r="T976" s="91"/>
      <c r="U976" s="68" t="s">
        <v>209</v>
      </c>
      <c r="V976" s="91"/>
      <c r="W976" s="61"/>
    </row>
    <row r="977" spans="1:23" ht="96" x14ac:dyDescent="0.2">
      <c r="A977" s="230" t="s">
        <v>5845</v>
      </c>
      <c r="B977" s="228" t="s">
        <v>3259</v>
      </c>
      <c r="C977" s="32" t="s">
        <v>1504</v>
      </c>
      <c r="D977" s="32" t="s">
        <v>1504</v>
      </c>
      <c r="E977" s="283">
        <v>2</v>
      </c>
      <c r="F977" s="73" t="s">
        <v>690</v>
      </c>
      <c r="G977" s="73" t="s">
        <v>386</v>
      </c>
      <c r="H977" s="73" t="s">
        <v>3473</v>
      </c>
      <c r="I977" s="73" t="s">
        <v>698</v>
      </c>
      <c r="J977" s="85" t="s">
        <v>64</v>
      </c>
      <c r="K977" s="85" t="s">
        <v>1000</v>
      </c>
      <c r="L977" s="85" t="str">
        <f t="shared" si="25"/>
        <v>MESSAGE - GOODS ITEM - PRODUCED DOCUMENTS/CERTIFICATES.Document type</v>
      </c>
      <c r="M977" s="68"/>
      <c r="N977" s="91"/>
      <c r="O977" s="68" t="s">
        <v>33</v>
      </c>
      <c r="P977" s="91" t="s">
        <v>33</v>
      </c>
      <c r="Q977" s="68" t="s">
        <v>660</v>
      </c>
      <c r="R977" s="91" t="s">
        <v>680</v>
      </c>
      <c r="S977" s="68" t="s">
        <v>699</v>
      </c>
      <c r="T977" s="91" t="s">
        <v>661</v>
      </c>
      <c r="U977" s="68" t="s">
        <v>5777</v>
      </c>
      <c r="V977" s="91" t="s">
        <v>5829</v>
      </c>
      <c r="W977" s="61"/>
    </row>
    <row r="978" spans="1:23" ht="96" x14ac:dyDescent="0.2">
      <c r="A978" s="230" t="s">
        <v>5845</v>
      </c>
      <c r="B978" s="228" t="s">
        <v>3259</v>
      </c>
      <c r="C978" s="32" t="s">
        <v>1504</v>
      </c>
      <c r="D978" s="32" t="s">
        <v>1504</v>
      </c>
      <c r="E978" s="283">
        <v>2</v>
      </c>
      <c r="F978" s="73" t="s">
        <v>690</v>
      </c>
      <c r="G978" s="73" t="s">
        <v>180</v>
      </c>
      <c r="H978" s="73" t="s">
        <v>3475</v>
      </c>
      <c r="I978" s="73" t="s">
        <v>702</v>
      </c>
      <c r="J978" s="85" t="s">
        <v>64</v>
      </c>
      <c r="K978" s="85" t="s">
        <v>65</v>
      </c>
      <c r="L978" s="85" t="str">
        <f t="shared" si="25"/>
        <v>MESSAGE - GOODS ITEM - PRODUCED DOCUMENTS/CERTIFICATES.Document reference</v>
      </c>
      <c r="M978" s="68"/>
      <c r="N978" s="91"/>
      <c r="O978" s="68" t="s">
        <v>33</v>
      </c>
      <c r="P978" s="91" t="s">
        <v>66</v>
      </c>
      <c r="Q978" s="68" t="s">
        <v>258</v>
      </c>
      <c r="R978" s="91" t="s">
        <v>68</v>
      </c>
      <c r="S978" s="68"/>
      <c r="T978" s="91"/>
      <c r="U978" s="68" t="s">
        <v>5770</v>
      </c>
      <c r="V978" s="91" t="s">
        <v>5830</v>
      </c>
      <c r="W978" s="61"/>
    </row>
    <row r="979" spans="1:23" ht="48" x14ac:dyDescent="0.2">
      <c r="A979" s="230" t="s">
        <v>5845</v>
      </c>
      <c r="B979" s="228" t="s">
        <v>3259</v>
      </c>
      <c r="C979" s="32" t="s">
        <v>1504</v>
      </c>
      <c r="D979" s="32" t="s">
        <v>1504</v>
      </c>
      <c r="E979" s="283">
        <v>2</v>
      </c>
      <c r="F979" s="232" t="s">
        <v>5783</v>
      </c>
      <c r="G979" s="232"/>
      <c r="H979" s="232" t="s">
        <v>6422</v>
      </c>
      <c r="I979" s="232" t="s">
        <v>5784</v>
      </c>
      <c r="J979" s="87" t="s">
        <v>1128</v>
      </c>
      <c r="K979" s="87" t="s">
        <v>1128</v>
      </c>
      <c r="L979" s="85" t="str">
        <f t="shared" si="25"/>
        <v>x.x</v>
      </c>
      <c r="M979" s="68" t="s">
        <v>444</v>
      </c>
      <c r="N979" s="92"/>
      <c r="O979" s="68" t="s">
        <v>103</v>
      </c>
      <c r="P979" s="92"/>
      <c r="Q979" s="68"/>
      <c r="R979" s="92"/>
      <c r="S979" s="68"/>
      <c r="T979" s="92"/>
      <c r="U979" s="68" t="s">
        <v>983</v>
      </c>
      <c r="V979" s="92"/>
      <c r="W979" s="61"/>
    </row>
    <row r="980" spans="1:23" ht="64" x14ac:dyDescent="0.2">
      <c r="A980" s="230" t="s">
        <v>5845</v>
      </c>
      <c r="B980" s="228" t="s">
        <v>3259</v>
      </c>
      <c r="C980" s="32" t="s">
        <v>1504</v>
      </c>
      <c r="D980" s="32" t="s">
        <v>1504</v>
      </c>
      <c r="E980" s="283">
        <v>2</v>
      </c>
      <c r="F980" s="73" t="s">
        <v>5783</v>
      </c>
      <c r="G980" s="73" t="s">
        <v>206</v>
      </c>
      <c r="H980" s="73" t="s">
        <v>6423</v>
      </c>
      <c r="I980" s="73" t="s">
        <v>5785</v>
      </c>
      <c r="J980" s="87" t="s">
        <v>1128</v>
      </c>
      <c r="K980" s="87" t="s">
        <v>1128</v>
      </c>
      <c r="L980" s="85" t="str">
        <f t="shared" si="25"/>
        <v>x.x</v>
      </c>
      <c r="M980" s="68"/>
      <c r="N980" s="92"/>
      <c r="O980" s="68" t="s">
        <v>33</v>
      </c>
      <c r="P980" s="92"/>
      <c r="Q980" s="68" t="s">
        <v>146</v>
      </c>
      <c r="R980" s="92"/>
      <c r="S980" s="68"/>
      <c r="T980" s="92"/>
      <c r="U980" s="68" t="s">
        <v>209</v>
      </c>
      <c r="V980" s="92"/>
      <c r="W980" s="61"/>
    </row>
    <row r="981" spans="1:23" ht="48" x14ac:dyDescent="0.2">
      <c r="A981" s="230" t="s">
        <v>5845</v>
      </c>
      <c r="B981" s="228" t="s">
        <v>3259</v>
      </c>
      <c r="C981" s="32" t="s">
        <v>1504</v>
      </c>
      <c r="D981" s="32" t="s">
        <v>1504</v>
      </c>
      <c r="E981" s="283">
        <v>2</v>
      </c>
      <c r="F981" s="73" t="s">
        <v>5783</v>
      </c>
      <c r="G981" s="73" t="s">
        <v>386</v>
      </c>
      <c r="H981" s="73" t="s">
        <v>6424</v>
      </c>
      <c r="I981" s="73" t="s">
        <v>5786</v>
      </c>
      <c r="J981" s="87" t="s">
        <v>1128</v>
      </c>
      <c r="K981" s="87" t="s">
        <v>1128</v>
      </c>
      <c r="L981" s="85" t="str">
        <f t="shared" si="25"/>
        <v>x.x</v>
      </c>
      <c r="M981" s="68"/>
      <c r="N981" s="92"/>
      <c r="O981" s="68" t="s">
        <v>33</v>
      </c>
      <c r="P981" s="92"/>
      <c r="Q981" s="68" t="s">
        <v>660</v>
      </c>
      <c r="R981" s="92"/>
      <c r="S981" s="68" t="s">
        <v>5787</v>
      </c>
      <c r="T981" s="92"/>
      <c r="U981" s="68" t="s">
        <v>5777</v>
      </c>
      <c r="V981" s="92"/>
      <c r="W981" s="61"/>
    </row>
    <row r="982" spans="1:23" ht="64" x14ac:dyDescent="0.2">
      <c r="A982" s="230" t="s">
        <v>5845</v>
      </c>
      <c r="B982" s="228" t="s">
        <v>3259</v>
      </c>
      <c r="C982" s="32" t="s">
        <v>1504</v>
      </c>
      <c r="D982" s="32" t="s">
        <v>1504</v>
      </c>
      <c r="E982" s="283">
        <v>2</v>
      </c>
      <c r="F982" s="73" t="s">
        <v>5783</v>
      </c>
      <c r="G982" s="73" t="s">
        <v>180</v>
      </c>
      <c r="H982" s="73" t="s">
        <v>6425</v>
      </c>
      <c r="I982" s="73" t="s">
        <v>5788</v>
      </c>
      <c r="J982" s="87" t="s">
        <v>1128</v>
      </c>
      <c r="K982" s="87" t="s">
        <v>1128</v>
      </c>
      <c r="L982" s="85" t="str">
        <f t="shared" si="25"/>
        <v>x.x</v>
      </c>
      <c r="M982" s="68"/>
      <c r="N982" s="92"/>
      <c r="O982" s="68" t="s">
        <v>103</v>
      </c>
      <c r="P982" s="92"/>
      <c r="Q982" s="68" t="s">
        <v>258</v>
      </c>
      <c r="R982" s="92"/>
      <c r="S982" s="68"/>
      <c r="T982" s="92"/>
      <c r="U982" s="68" t="s">
        <v>5770</v>
      </c>
      <c r="V982" s="92"/>
      <c r="W982" s="61"/>
    </row>
    <row r="983" spans="1:23" ht="48" x14ac:dyDescent="0.2">
      <c r="A983" s="230" t="s">
        <v>5845</v>
      </c>
      <c r="B983" s="228" t="s">
        <v>3259</v>
      </c>
      <c r="C983" s="32" t="s">
        <v>1504</v>
      </c>
      <c r="D983" s="32" t="s">
        <v>1504</v>
      </c>
      <c r="E983" s="283">
        <v>2</v>
      </c>
      <c r="F983" s="232" t="s">
        <v>636</v>
      </c>
      <c r="G983" s="232"/>
      <c r="H983" s="232" t="s">
        <v>3450</v>
      </c>
      <c r="I983" s="232" t="s">
        <v>638</v>
      </c>
      <c r="J983" s="87" t="s">
        <v>1128</v>
      </c>
      <c r="K983" s="87" t="s">
        <v>1128</v>
      </c>
      <c r="L983" s="85" t="str">
        <f t="shared" si="25"/>
        <v>x.x</v>
      </c>
      <c r="M983" s="68" t="s">
        <v>444</v>
      </c>
      <c r="N983" s="92"/>
      <c r="O983" s="68" t="s">
        <v>103</v>
      </c>
      <c r="P983" s="92"/>
      <c r="Q983" s="68"/>
      <c r="R983" s="92"/>
      <c r="S983" s="68"/>
      <c r="T983" s="92"/>
      <c r="U983" s="68" t="s">
        <v>983</v>
      </c>
      <c r="V983" s="92"/>
      <c r="W983" s="61"/>
    </row>
    <row r="984" spans="1:23" ht="64" x14ac:dyDescent="0.2">
      <c r="A984" s="230" t="s">
        <v>5845</v>
      </c>
      <c r="B984" s="228" t="s">
        <v>3259</v>
      </c>
      <c r="C984" s="32" t="s">
        <v>1504</v>
      </c>
      <c r="D984" s="32" t="s">
        <v>1504</v>
      </c>
      <c r="E984" s="283">
        <v>2</v>
      </c>
      <c r="F984" s="73" t="s">
        <v>636</v>
      </c>
      <c r="G984" s="73" t="s">
        <v>206</v>
      </c>
      <c r="H984" s="73" t="s">
        <v>3452</v>
      </c>
      <c r="I984" s="73" t="s">
        <v>642</v>
      </c>
      <c r="J984" s="87" t="s">
        <v>1128</v>
      </c>
      <c r="K984" s="87" t="s">
        <v>1128</v>
      </c>
      <c r="L984" s="85" t="str">
        <f t="shared" si="25"/>
        <v>x.x</v>
      </c>
      <c r="M984" s="68"/>
      <c r="N984" s="92"/>
      <c r="O984" s="68" t="s">
        <v>33</v>
      </c>
      <c r="P984" s="92"/>
      <c r="Q984" s="68" t="s">
        <v>146</v>
      </c>
      <c r="R984" s="92"/>
      <c r="S984" s="68"/>
      <c r="T984" s="92"/>
      <c r="U984" s="68" t="s">
        <v>209</v>
      </c>
      <c r="V984" s="92"/>
      <c r="W984" s="61"/>
    </row>
    <row r="985" spans="1:23" ht="64" x14ac:dyDescent="0.2">
      <c r="A985" s="230" t="s">
        <v>5845</v>
      </c>
      <c r="B985" s="228" t="s">
        <v>3259</v>
      </c>
      <c r="C985" s="32" t="s">
        <v>1504</v>
      </c>
      <c r="D985" s="32" t="s">
        <v>1504</v>
      </c>
      <c r="E985" s="283">
        <v>2</v>
      </c>
      <c r="F985" s="73" t="s">
        <v>636</v>
      </c>
      <c r="G985" s="73" t="s">
        <v>287</v>
      </c>
      <c r="H985" s="73" t="s">
        <v>3453</v>
      </c>
      <c r="I985" s="73" t="s">
        <v>644</v>
      </c>
      <c r="J985" s="87" t="s">
        <v>1128</v>
      </c>
      <c r="K985" s="87" t="s">
        <v>1128</v>
      </c>
      <c r="L985" s="85" t="str">
        <f t="shared" si="25"/>
        <v>x.x</v>
      </c>
      <c r="M985" s="68"/>
      <c r="N985" s="92"/>
      <c r="O985" s="68" t="s">
        <v>33</v>
      </c>
      <c r="P985" s="92"/>
      <c r="Q985" s="68" t="s">
        <v>645</v>
      </c>
      <c r="R985" s="92"/>
      <c r="S985" s="68" t="s">
        <v>5789</v>
      </c>
      <c r="T985" s="92"/>
      <c r="U985" s="68" t="s">
        <v>5790</v>
      </c>
      <c r="V985" s="92"/>
      <c r="W985" s="61"/>
    </row>
    <row r="986" spans="1:23" ht="64" x14ac:dyDescent="0.2">
      <c r="A986" s="230" t="s">
        <v>5845</v>
      </c>
      <c r="B986" s="228" t="s">
        <v>3259</v>
      </c>
      <c r="C986" s="32" t="s">
        <v>1504</v>
      </c>
      <c r="D986" s="32" t="s">
        <v>1504</v>
      </c>
      <c r="E986" s="283">
        <v>2</v>
      </c>
      <c r="F986" s="73" t="s">
        <v>636</v>
      </c>
      <c r="G986" s="73" t="s">
        <v>302</v>
      </c>
      <c r="H986" s="73" t="s">
        <v>3454</v>
      </c>
      <c r="I986" s="73" t="s">
        <v>649</v>
      </c>
      <c r="J986" s="87" t="s">
        <v>1128</v>
      </c>
      <c r="K986" s="87" t="s">
        <v>1128</v>
      </c>
      <c r="L986" s="85" t="str">
        <f t="shared" si="25"/>
        <v>x.x</v>
      </c>
      <c r="M986" s="68"/>
      <c r="N986" s="92"/>
      <c r="O986" s="68" t="s">
        <v>103</v>
      </c>
      <c r="P986" s="92"/>
      <c r="Q986" s="68" t="s">
        <v>305</v>
      </c>
      <c r="R986" s="92"/>
      <c r="S986" s="68"/>
      <c r="T986" s="92"/>
      <c r="U986" s="68"/>
      <c r="V986" s="92"/>
      <c r="W986" s="61"/>
    </row>
    <row r="987" spans="1:23" ht="48" x14ac:dyDescent="0.2">
      <c r="A987" s="230" t="s">
        <v>5845</v>
      </c>
      <c r="B987" s="228" t="s">
        <v>3259</v>
      </c>
      <c r="C987" s="32" t="s">
        <v>1504</v>
      </c>
      <c r="D987" s="32" t="s">
        <v>1504</v>
      </c>
      <c r="E987" s="283">
        <v>2</v>
      </c>
      <c r="F987" s="232" t="s">
        <v>5791</v>
      </c>
      <c r="G987" s="232"/>
      <c r="H987" s="232" t="s">
        <v>6426</v>
      </c>
      <c r="I987" s="232" t="s">
        <v>805</v>
      </c>
      <c r="J987" s="87" t="s">
        <v>1128</v>
      </c>
      <c r="K987" s="87" t="s">
        <v>1128</v>
      </c>
      <c r="L987" s="85" t="str">
        <f t="shared" si="25"/>
        <v>x.x</v>
      </c>
      <c r="M987" s="68" t="s">
        <v>32</v>
      </c>
      <c r="N987" s="92"/>
      <c r="O987" s="68" t="s">
        <v>66</v>
      </c>
      <c r="P987" s="92"/>
      <c r="Q987" s="68"/>
      <c r="R987" s="92"/>
      <c r="S987" s="68"/>
      <c r="T987" s="92"/>
      <c r="U987" s="68" t="s">
        <v>3565</v>
      </c>
      <c r="V987" s="92"/>
      <c r="W987" s="61"/>
    </row>
    <row r="988" spans="1:23" ht="96" x14ac:dyDescent="0.2">
      <c r="A988" s="230" t="s">
        <v>5845</v>
      </c>
      <c r="B988" s="228" t="s">
        <v>3259</v>
      </c>
      <c r="C988" s="32" t="s">
        <v>1504</v>
      </c>
      <c r="D988" s="32" t="s">
        <v>1504</v>
      </c>
      <c r="E988" s="283">
        <v>2</v>
      </c>
      <c r="F988" s="73" t="s">
        <v>5791</v>
      </c>
      <c r="G988" s="73" t="s">
        <v>809</v>
      </c>
      <c r="H988" s="73" t="s">
        <v>6427</v>
      </c>
      <c r="I988" s="73" t="s">
        <v>811</v>
      </c>
      <c r="J988" s="87" t="s">
        <v>821</v>
      </c>
      <c r="K988" s="87" t="s">
        <v>812</v>
      </c>
      <c r="L988" s="85" t="str">
        <f t="shared" si="25"/>
        <v>MESSAGE - GOODS ITEM.Transport charges/ Method of Payment</v>
      </c>
      <c r="M988" s="68"/>
      <c r="N988" s="92"/>
      <c r="O988" s="68" t="s">
        <v>33</v>
      </c>
      <c r="P988" s="92" t="s">
        <v>66</v>
      </c>
      <c r="Q988" s="68" t="s">
        <v>134</v>
      </c>
      <c r="R988" s="92" t="s">
        <v>134</v>
      </c>
      <c r="S988" s="68" t="s">
        <v>813</v>
      </c>
      <c r="T988" s="92" t="s">
        <v>813</v>
      </c>
      <c r="U988" s="68"/>
      <c r="V988" s="92"/>
      <c r="W988" s="61"/>
    </row>
    <row r="989" spans="1:23" ht="48" x14ac:dyDescent="0.2">
      <c r="A989" s="230" t="s">
        <v>5845</v>
      </c>
      <c r="B989" s="228" t="s">
        <v>3259</v>
      </c>
      <c r="C989" s="32" t="s">
        <v>1504</v>
      </c>
      <c r="D989" s="32" t="s">
        <v>1504</v>
      </c>
      <c r="E989" s="283">
        <v>2</v>
      </c>
      <c r="F989" s="232" t="s">
        <v>716</v>
      </c>
      <c r="G989" s="232"/>
      <c r="H989" s="232" t="s">
        <v>3480</v>
      </c>
      <c r="I989" s="232" t="s">
        <v>718</v>
      </c>
      <c r="J989" s="85" t="s">
        <v>1128</v>
      </c>
      <c r="K989" s="85" t="s">
        <v>1128</v>
      </c>
      <c r="L989" s="85" t="str">
        <f t="shared" si="25"/>
        <v>x.x</v>
      </c>
      <c r="M989" s="68" t="s">
        <v>444</v>
      </c>
      <c r="N989" s="92"/>
      <c r="O989" s="68" t="s">
        <v>33</v>
      </c>
      <c r="P989" s="92"/>
      <c r="Q989" s="68"/>
      <c r="R989" s="92"/>
      <c r="S989" s="68"/>
      <c r="T989" s="92"/>
      <c r="U989" s="68"/>
      <c r="V989" s="92"/>
      <c r="W989" s="61"/>
    </row>
    <row r="990" spans="1:23" ht="64" x14ac:dyDescent="0.2">
      <c r="A990" s="230" t="s">
        <v>5845</v>
      </c>
      <c r="B990" s="228" t="s">
        <v>3259</v>
      </c>
      <c r="C990" s="32" t="s">
        <v>1504</v>
      </c>
      <c r="D990" s="32" t="s">
        <v>1504</v>
      </c>
      <c r="E990" s="283">
        <v>2</v>
      </c>
      <c r="F990" s="73" t="s">
        <v>716</v>
      </c>
      <c r="G990" s="73" t="s">
        <v>206</v>
      </c>
      <c r="H990" s="73" t="s">
        <v>3481</v>
      </c>
      <c r="I990" s="73" t="s">
        <v>723</v>
      </c>
      <c r="J990" s="87" t="s">
        <v>1128</v>
      </c>
      <c r="K990" s="87" t="s">
        <v>1128</v>
      </c>
      <c r="L990" s="85" t="str">
        <f t="shared" si="25"/>
        <v>x.x</v>
      </c>
      <c r="M990" s="68"/>
      <c r="N990" s="92"/>
      <c r="O990" s="68" t="s">
        <v>33</v>
      </c>
      <c r="P990" s="92"/>
      <c r="Q990" s="68" t="s">
        <v>146</v>
      </c>
      <c r="R990" s="92"/>
      <c r="S990" s="68"/>
      <c r="T990" s="92"/>
      <c r="U990" s="68" t="s">
        <v>209</v>
      </c>
      <c r="V990" s="92"/>
      <c r="W990" s="61"/>
    </row>
    <row r="991" spans="1:23" ht="64" x14ac:dyDescent="0.2">
      <c r="A991" s="230" t="s">
        <v>5845</v>
      </c>
      <c r="B991" s="228" t="s">
        <v>3259</v>
      </c>
      <c r="C991" s="32" t="s">
        <v>1504</v>
      </c>
      <c r="D991" s="32" t="s">
        <v>1504</v>
      </c>
      <c r="E991" s="283">
        <v>2</v>
      </c>
      <c r="F991" s="73" t="s">
        <v>716</v>
      </c>
      <c r="G991" s="73" t="s">
        <v>90</v>
      </c>
      <c r="H991" s="73" t="s">
        <v>3482</v>
      </c>
      <c r="I991" s="73" t="s">
        <v>725</v>
      </c>
      <c r="J991" s="87" t="s">
        <v>1128</v>
      </c>
      <c r="K991" s="87" t="s">
        <v>1128</v>
      </c>
      <c r="L991" s="85" t="str">
        <f t="shared" si="25"/>
        <v>x.x</v>
      </c>
      <c r="M991" s="68"/>
      <c r="N991" s="92"/>
      <c r="O991" s="68" t="s">
        <v>66</v>
      </c>
      <c r="P991" s="92"/>
      <c r="Q991" s="68" t="s">
        <v>94</v>
      </c>
      <c r="R991" s="92"/>
      <c r="S991" s="68" t="s">
        <v>95</v>
      </c>
      <c r="T991" s="92"/>
      <c r="U991" s="68" t="s">
        <v>5734</v>
      </c>
      <c r="V991" s="92"/>
      <c r="W991" s="61"/>
    </row>
    <row r="992" spans="1:23" ht="64" x14ac:dyDescent="0.2">
      <c r="A992" s="230" t="s">
        <v>5845</v>
      </c>
      <c r="B992" s="228" t="s">
        <v>3259</v>
      </c>
      <c r="C992" s="32" t="s">
        <v>1504</v>
      </c>
      <c r="D992" s="32" t="s">
        <v>1504</v>
      </c>
      <c r="E992" s="283">
        <v>2</v>
      </c>
      <c r="F992" s="73" t="s">
        <v>716</v>
      </c>
      <c r="G992" s="73" t="s">
        <v>730</v>
      </c>
      <c r="H992" s="73" t="s">
        <v>3484</v>
      </c>
      <c r="I992" s="73" t="s">
        <v>732</v>
      </c>
      <c r="J992" s="87" t="s">
        <v>31</v>
      </c>
      <c r="K992" s="87" t="s">
        <v>162</v>
      </c>
      <c r="L992" s="85" t="str">
        <f t="shared" si="25"/>
        <v>MESSAGE - HEADER.Total gross mass</v>
      </c>
      <c r="M992" s="68"/>
      <c r="N992" s="92"/>
      <c r="O992" s="68" t="s">
        <v>33</v>
      </c>
      <c r="P992" s="92" t="s">
        <v>33</v>
      </c>
      <c r="Q992" s="68" t="s">
        <v>166</v>
      </c>
      <c r="R992" s="92" t="s">
        <v>167</v>
      </c>
      <c r="S992" s="68"/>
      <c r="T992" s="92"/>
      <c r="U992" s="68" t="s">
        <v>6063</v>
      </c>
      <c r="V992" s="92"/>
      <c r="W992" s="61"/>
    </row>
    <row r="993" spans="1:23" ht="80" x14ac:dyDescent="0.2">
      <c r="A993" s="230" t="s">
        <v>5845</v>
      </c>
      <c r="B993" s="228" t="s">
        <v>3259</v>
      </c>
      <c r="C993" s="32" t="s">
        <v>1504</v>
      </c>
      <c r="D993" s="32" t="s">
        <v>1504</v>
      </c>
      <c r="E993" s="283">
        <v>2</v>
      </c>
      <c r="F993" s="73" t="s">
        <v>716</v>
      </c>
      <c r="G993" s="73" t="s">
        <v>5738</v>
      </c>
      <c r="H993" s="73" t="s">
        <v>6428</v>
      </c>
      <c r="I993" s="73" t="s">
        <v>5794</v>
      </c>
      <c r="J993" s="85" t="s">
        <v>1128</v>
      </c>
      <c r="K993" s="85" t="s">
        <v>1128</v>
      </c>
      <c r="L993" s="85" t="str">
        <f t="shared" si="25"/>
        <v>x.x</v>
      </c>
      <c r="M993" s="68"/>
      <c r="N993" s="92"/>
      <c r="O993" s="68" t="s">
        <v>66</v>
      </c>
      <c r="P993" s="92"/>
      <c r="Q993" s="68" t="s">
        <v>68</v>
      </c>
      <c r="R993" s="92"/>
      <c r="S993" s="68"/>
      <c r="T993" s="92"/>
      <c r="U993" s="68" t="s">
        <v>6377</v>
      </c>
      <c r="V993" s="92"/>
      <c r="W993" s="61"/>
    </row>
    <row r="994" spans="1:23" ht="96" x14ac:dyDescent="0.2">
      <c r="A994" s="230" t="s">
        <v>5845</v>
      </c>
      <c r="B994" s="228" t="s">
        <v>3259</v>
      </c>
      <c r="C994" s="32" t="s">
        <v>1504</v>
      </c>
      <c r="D994" s="32" t="s">
        <v>1504</v>
      </c>
      <c r="E994" s="283">
        <v>2</v>
      </c>
      <c r="F994" s="73" t="s">
        <v>716</v>
      </c>
      <c r="G994" s="73" t="s">
        <v>789</v>
      </c>
      <c r="H994" s="73" t="s">
        <v>6429</v>
      </c>
      <c r="I994" s="73" t="s">
        <v>5795</v>
      </c>
      <c r="J994" s="85" t="s">
        <v>1128</v>
      </c>
      <c r="K994" s="85" t="s">
        <v>1128</v>
      </c>
      <c r="L994" s="85" t="str">
        <f t="shared" si="25"/>
        <v>x.x</v>
      </c>
      <c r="M994" s="68"/>
      <c r="N994" s="92"/>
      <c r="O994" s="68" t="s">
        <v>103</v>
      </c>
      <c r="P994" s="92"/>
      <c r="Q994" s="68" t="s">
        <v>104</v>
      </c>
      <c r="R994" s="92"/>
      <c r="S994" s="68" t="s">
        <v>5712</v>
      </c>
      <c r="T994" s="92"/>
      <c r="U994" s="68" t="s">
        <v>6430</v>
      </c>
      <c r="V994" s="92"/>
      <c r="W994" s="61"/>
    </row>
    <row r="995" spans="1:23" ht="64" x14ac:dyDescent="0.2">
      <c r="A995" s="230" t="s">
        <v>5845</v>
      </c>
      <c r="B995" s="228" t="s">
        <v>3259</v>
      </c>
      <c r="C995" s="32" t="s">
        <v>1504</v>
      </c>
      <c r="D995" s="32" t="s">
        <v>1504</v>
      </c>
      <c r="E995" s="283">
        <v>3</v>
      </c>
      <c r="F995" s="232" t="s">
        <v>737</v>
      </c>
      <c r="G995" s="232"/>
      <c r="H995" s="232" t="s">
        <v>3485</v>
      </c>
      <c r="I995" s="232" t="s">
        <v>400</v>
      </c>
      <c r="J995" s="87" t="s">
        <v>401</v>
      </c>
      <c r="K995" s="87"/>
      <c r="L995" s="85" t="str">
        <f t="shared" si="25"/>
        <v>MESSAGE - (CONSIGNOR) TRADER</v>
      </c>
      <c r="M995" s="68" t="s">
        <v>32</v>
      </c>
      <c r="N995" s="92" t="s">
        <v>32</v>
      </c>
      <c r="O995" s="68" t="s">
        <v>66</v>
      </c>
      <c r="P995" s="92" t="s">
        <v>103</v>
      </c>
      <c r="Q995" s="68"/>
      <c r="R995" s="92"/>
      <c r="S995" s="68"/>
      <c r="T995" s="92"/>
      <c r="U995" s="68" t="s">
        <v>403</v>
      </c>
      <c r="V995" s="92" t="s">
        <v>404</v>
      </c>
      <c r="W995" s="61"/>
    </row>
    <row r="996" spans="1:23" ht="80" x14ac:dyDescent="0.2">
      <c r="A996" s="230" t="s">
        <v>5845</v>
      </c>
      <c r="B996" s="228" t="s">
        <v>3259</v>
      </c>
      <c r="C996" s="32" t="s">
        <v>1504</v>
      </c>
      <c r="D996" s="32" t="s">
        <v>1504</v>
      </c>
      <c r="E996" s="283">
        <v>3</v>
      </c>
      <c r="F996" s="73" t="s">
        <v>737</v>
      </c>
      <c r="G996" s="73" t="s">
        <v>240</v>
      </c>
      <c r="H996" s="73" t="s">
        <v>3486</v>
      </c>
      <c r="I996" s="73" t="s">
        <v>409</v>
      </c>
      <c r="J996" s="87" t="s">
        <v>401</v>
      </c>
      <c r="K996" s="87" t="s">
        <v>243</v>
      </c>
      <c r="L996" s="85" t="str">
        <f t="shared" si="25"/>
        <v>MESSAGE - (CONSIGNOR) TRADER.TIN</v>
      </c>
      <c r="M996" s="68"/>
      <c r="N996" s="92"/>
      <c r="O996" s="68" t="s">
        <v>103</v>
      </c>
      <c r="P996" s="92" t="s">
        <v>103</v>
      </c>
      <c r="Q996" s="68" t="s">
        <v>244</v>
      </c>
      <c r="R996" s="92" t="s">
        <v>244</v>
      </c>
      <c r="S996" s="68"/>
      <c r="T996" s="92"/>
      <c r="U996" s="68" t="s">
        <v>5630</v>
      </c>
      <c r="V996" s="92"/>
      <c r="W996" s="61"/>
    </row>
    <row r="997" spans="1:23" ht="64" x14ac:dyDescent="0.2">
      <c r="A997" s="230" t="s">
        <v>5845</v>
      </c>
      <c r="B997" s="228" t="s">
        <v>3259</v>
      </c>
      <c r="C997" s="32" t="s">
        <v>1504</v>
      </c>
      <c r="D997" s="32" t="s">
        <v>1504</v>
      </c>
      <c r="E997" s="283">
        <v>3</v>
      </c>
      <c r="F997" s="73" t="s">
        <v>737</v>
      </c>
      <c r="G997" s="73" t="s">
        <v>255</v>
      </c>
      <c r="H997" s="73" t="s">
        <v>3487</v>
      </c>
      <c r="I997" s="73" t="s">
        <v>412</v>
      </c>
      <c r="J997" s="87" t="s">
        <v>401</v>
      </c>
      <c r="K997" s="87" t="s">
        <v>255</v>
      </c>
      <c r="L997" s="85" t="str">
        <f t="shared" si="25"/>
        <v>MESSAGE - (CONSIGNOR) TRADER.Name</v>
      </c>
      <c r="M997" s="68"/>
      <c r="N997" s="92"/>
      <c r="O997" s="68" t="s">
        <v>66</v>
      </c>
      <c r="P997" s="92" t="s">
        <v>33</v>
      </c>
      <c r="Q997" s="68" t="s">
        <v>258</v>
      </c>
      <c r="R997" s="92" t="s">
        <v>68</v>
      </c>
      <c r="S997" s="68"/>
      <c r="T997" s="92"/>
      <c r="U997" s="68" t="s">
        <v>1531</v>
      </c>
      <c r="V997" s="92"/>
      <c r="W997" s="61"/>
    </row>
    <row r="998" spans="1:23" ht="80" x14ac:dyDescent="0.2">
      <c r="A998" s="230" t="s">
        <v>5845</v>
      </c>
      <c r="B998" s="228" t="s">
        <v>3259</v>
      </c>
      <c r="C998" s="32" t="s">
        <v>1504</v>
      </c>
      <c r="D998" s="32" t="s">
        <v>1504</v>
      </c>
      <c r="E998" s="283">
        <v>4</v>
      </c>
      <c r="F998" s="232" t="s">
        <v>745</v>
      </c>
      <c r="G998" s="232"/>
      <c r="H998" s="232" t="s">
        <v>3488</v>
      </c>
      <c r="I998" s="232" t="s">
        <v>263</v>
      </c>
      <c r="J998" s="87" t="s">
        <v>1128</v>
      </c>
      <c r="K998" s="87" t="s">
        <v>1128</v>
      </c>
      <c r="L998" s="85" t="str">
        <f t="shared" si="25"/>
        <v>x.x</v>
      </c>
      <c r="M998" s="68" t="s">
        <v>32</v>
      </c>
      <c r="N998" s="92"/>
      <c r="O998" s="68" t="s">
        <v>66</v>
      </c>
      <c r="P998" s="92"/>
      <c r="Q998" s="68"/>
      <c r="R998" s="92"/>
      <c r="S998" s="68"/>
      <c r="T998" s="92"/>
      <c r="U998" s="68" t="s">
        <v>1531</v>
      </c>
      <c r="V998" s="92"/>
      <c r="W998" s="61"/>
    </row>
    <row r="999" spans="1:23" ht="96" x14ac:dyDescent="0.2">
      <c r="A999" s="230" t="s">
        <v>5845</v>
      </c>
      <c r="B999" s="228" t="s">
        <v>3259</v>
      </c>
      <c r="C999" s="32" t="s">
        <v>1504</v>
      </c>
      <c r="D999" s="32" t="s">
        <v>1504</v>
      </c>
      <c r="E999" s="283">
        <v>4</v>
      </c>
      <c r="F999" s="73" t="s">
        <v>745</v>
      </c>
      <c r="G999" s="73" t="s">
        <v>265</v>
      </c>
      <c r="H999" s="73" t="s">
        <v>3489</v>
      </c>
      <c r="I999" s="73" t="s">
        <v>267</v>
      </c>
      <c r="J999" s="87" t="s">
        <v>401</v>
      </c>
      <c r="K999" s="87" t="s">
        <v>265</v>
      </c>
      <c r="L999" s="85" t="str">
        <f t="shared" si="25"/>
        <v>MESSAGE - (CONSIGNOR) TRADER.Street and number</v>
      </c>
      <c r="M999" s="68"/>
      <c r="N999" s="92"/>
      <c r="O999" s="68" t="s">
        <v>33</v>
      </c>
      <c r="P999" s="92" t="s">
        <v>33</v>
      </c>
      <c r="Q999" s="68" t="s">
        <v>258</v>
      </c>
      <c r="R999" s="92" t="s">
        <v>68</v>
      </c>
      <c r="S999" s="68"/>
      <c r="T999" s="92" t="s">
        <v>95</v>
      </c>
      <c r="U999" s="68"/>
      <c r="V999" s="92"/>
      <c r="W999" s="61"/>
    </row>
    <row r="1000" spans="1:23" ht="80" x14ac:dyDescent="0.2">
      <c r="A1000" s="230" t="s">
        <v>5845</v>
      </c>
      <c r="B1000" s="228" t="s">
        <v>3259</v>
      </c>
      <c r="C1000" s="32" t="s">
        <v>1504</v>
      </c>
      <c r="D1000" s="32" t="s">
        <v>1504</v>
      </c>
      <c r="E1000" s="283">
        <v>4</v>
      </c>
      <c r="F1000" s="73" t="s">
        <v>745</v>
      </c>
      <c r="G1000" s="73" t="s">
        <v>269</v>
      </c>
      <c r="H1000" s="73" t="s">
        <v>3490</v>
      </c>
      <c r="I1000" s="73" t="s">
        <v>271</v>
      </c>
      <c r="J1000" s="87" t="s">
        <v>401</v>
      </c>
      <c r="K1000" s="87" t="s">
        <v>862</v>
      </c>
      <c r="L1000" s="85" t="str">
        <f t="shared" si="25"/>
        <v>MESSAGE - (CONSIGNOR) TRADER.Postal code</v>
      </c>
      <c r="M1000" s="68"/>
      <c r="N1000" s="92"/>
      <c r="O1000" s="68" t="s">
        <v>66</v>
      </c>
      <c r="P1000" s="92" t="s">
        <v>33</v>
      </c>
      <c r="Q1000" s="68" t="s">
        <v>244</v>
      </c>
      <c r="R1000" s="92" t="s">
        <v>54</v>
      </c>
      <c r="S1000" s="68"/>
      <c r="T1000" s="92"/>
      <c r="U1000" s="68" t="s">
        <v>1339</v>
      </c>
      <c r="V1000" s="92"/>
      <c r="W1000" s="61"/>
    </row>
    <row r="1001" spans="1:23" ht="80" x14ac:dyDescent="0.2">
      <c r="A1001" s="230" t="s">
        <v>5845</v>
      </c>
      <c r="B1001" s="228" t="s">
        <v>3259</v>
      </c>
      <c r="C1001" s="32" t="s">
        <v>1504</v>
      </c>
      <c r="D1001" s="32" t="s">
        <v>1504</v>
      </c>
      <c r="E1001" s="283">
        <v>4</v>
      </c>
      <c r="F1001" s="73" t="s">
        <v>745</v>
      </c>
      <c r="G1001" s="73" t="s">
        <v>276</v>
      </c>
      <c r="H1001" s="73" t="s">
        <v>3491</v>
      </c>
      <c r="I1001" s="73" t="s">
        <v>278</v>
      </c>
      <c r="J1001" s="87" t="s">
        <v>401</v>
      </c>
      <c r="K1001" s="87" t="s">
        <v>276</v>
      </c>
      <c r="L1001" s="85" t="str">
        <f t="shared" si="25"/>
        <v>MESSAGE - (CONSIGNOR) TRADER.City</v>
      </c>
      <c r="M1001" s="68"/>
      <c r="N1001" s="92"/>
      <c r="O1001" s="68" t="s">
        <v>33</v>
      </c>
      <c r="P1001" s="92" t="s">
        <v>33</v>
      </c>
      <c r="Q1001" s="68" t="s">
        <v>68</v>
      </c>
      <c r="R1001" s="92" t="s">
        <v>68</v>
      </c>
      <c r="S1001" s="68"/>
      <c r="T1001" s="92"/>
      <c r="U1001" s="68"/>
      <c r="V1001" s="92"/>
      <c r="W1001" s="61"/>
    </row>
    <row r="1002" spans="1:23" ht="80" x14ac:dyDescent="0.2">
      <c r="A1002" s="230" t="s">
        <v>5845</v>
      </c>
      <c r="B1002" s="228" t="s">
        <v>3259</v>
      </c>
      <c r="C1002" s="32" t="s">
        <v>1504</v>
      </c>
      <c r="D1002" s="32" t="s">
        <v>1504</v>
      </c>
      <c r="E1002" s="283">
        <v>4</v>
      </c>
      <c r="F1002" s="73" t="s">
        <v>745</v>
      </c>
      <c r="G1002" s="73" t="s">
        <v>279</v>
      </c>
      <c r="H1002" s="73" t="s">
        <v>3492</v>
      </c>
      <c r="I1002" s="73" t="s">
        <v>281</v>
      </c>
      <c r="J1002" s="87" t="s">
        <v>401</v>
      </c>
      <c r="K1002" s="87" t="s">
        <v>282</v>
      </c>
      <c r="L1002" s="85" t="str">
        <f t="shared" si="25"/>
        <v>MESSAGE - (CONSIGNOR) TRADER.Country code</v>
      </c>
      <c r="M1002" s="68"/>
      <c r="N1002" s="92"/>
      <c r="O1002" s="68" t="s">
        <v>33</v>
      </c>
      <c r="P1002" s="92" t="s">
        <v>33</v>
      </c>
      <c r="Q1002" s="68" t="s">
        <v>94</v>
      </c>
      <c r="R1002" s="92" t="s">
        <v>94</v>
      </c>
      <c r="S1002" s="68" t="s">
        <v>5856</v>
      </c>
      <c r="T1002" s="92"/>
      <c r="U1002" s="68"/>
      <c r="V1002" s="92"/>
      <c r="W1002" s="61"/>
    </row>
    <row r="1003" spans="1:23" ht="80" x14ac:dyDescent="0.2">
      <c r="A1003" s="230" t="s">
        <v>5845</v>
      </c>
      <c r="B1003" s="228" t="s">
        <v>3259</v>
      </c>
      <c r="C1003" s="32" t="s">
        <v>1504</v>
      </c>
      <c r="D1003" s="32" t="s">
        <v>1504</v>
      </c>
      <c r="E1003" s="283">
        <v>4</v>
      </c>
      <c r="F1003" s="232" t="s">
        <v>6067</v>
      </c>
      <c r="G1003" s="232"/>
      <c r="H1003" s="232" t="s">
        <v>6431</v>
      </c>
      <c r="I1003" s="232" t="s">
        <v>5898</v>
      </c>
      <c r="J1003" s="87" t="s">
        <v>1128</v>
      </c>
      <c r="K1003" s="87" t="s">
        <v>1128</v>
      </c>
      <c r="L1003" s="85" t="str">
        <f t="shared" si="25"/>
        <v>x.x</v>
      </c>
      <c r="M1003" s="68" t="s">
        <v>32</v>
      </c>
      <c r="N1003" s="92"/>
      <c r="O1003" s="68" t="s">
        <v>103</v>
      </c>
      <c r="P1003" s="92"/>
      <c r="Q1003" s="68"/>
      <c r="R1003" s="92"/>
      <c r="S1003" s="68"/>
      <c r="T1003" s="92"/>
      <c r="U1003" s="68" t="s">
        <v>5932</v>
      </c>
      <c r="V1003" s="92"/>
      <c r="W1003" s="61"/>
    </row>
    <row r="1004" spans="1:23" ht="80" x14ac:dyDescent="0.2">
      <c r="A1004" s="230" t="s">
        <v>5845</v>
      </c>
      <c r="B1004" s="228" t="s">
        <v>3259</v>
      </c>
      <c r="C1004" s="32" t="s">
        <v>1504</v>
      </c>
      <c r="D1004" s="32" t="s">
        <v>1504</v>
      </c>
      <c r="E1004" s="283">
        <v>4</v>
      </c>
      <c r="F1004" s="73" t="s">
        <v>6067</v>
      </c>
      <c r="G1004" s="73" t="s">
        <v>255</v>
      </c>
      <c r="H1004" s="73" t="s">
        <v>6432</v>
      </c>
      <c r="I1004" s="73" t="s">
        <v>5901</v>
      </c>
      <c r="J1004" s="87" t="s">
        <v>1128</v>
      </c>
      <c r="K1004" s="87" t="s">
        <v>1128</v>
      </c>
      <c r="L1004" s="85" t="str">
        <f t="shared" si="25"/>
        <v>x.x</v>
      </c>
      <c r="M1004" s="68"/>
      <c r="N1004" s="92"/>
      <c r="O1004" s="68" t="s">
        <v>33</v>
      </c>
      <c r="P1004" s="92"/>
      <c r="Q1004" s="68" t="s">
        <v>258</v>
      </c>
      <c r="R1004" s="92"/>
      <c r="S1004" s="68"/>
      <c r="T1004" s="92"/>
      <c r="U1004" s="68"/>
      <c r="V1004" s="92"/>
      <c r="W1004" s="61"/>
    </row>
    <row r="1005" spans="1:23" ht="96" x14ac:dyDescent="0.2">
      <c r="A1005" s="230" t="s">
        <v>5845</v>
      </c>
      <c r="B1005" s="228" t="s">
        <v>3259</v>
      </c>
      <c r="C1005" s="32" t="s">
        <v>1504</v>
      </c>
      <c r="D1005" s="32" t="s">
        <v>1504</v>
      </c>
      <c r="E1005" s="283">
        <v>4</v>
      </c>
      <c r="F1005" s="73" t="s">
        <v>6067</v>
      </c>
      <c r="G1005" s="73" t="s">
        <v>5902</v>
      </c>
      <c r="H1005" s="73" t="s">
        <v>6433</v>
      </c>
      <c r="I1005" s="73" t="s">
        <v>5904</v>
      </c>
      <c r="J1005" s="87" t="s">
        <v>1128</v>
      </c>
      <c r="K1005" s="87" t="s">
        <v>1128</v>
      </c>
      <c r="L1005" s="85" t="str">
        <f t="shared" si="25"/>
        <v>x.x</v>
      </c>
      <c r="M1005" s="68"/>
      <c r="N1005" s="92"/>
      <c r="O1005" s="68" t="s">
        <v>33</v>
      </c>
      <c r="P1005" s="92"/>
      <c r="Q1005" s="68" t="s">
        <v>68</v>
      </c>
      <c r="R1005" s="92"/>
      <c r="S1005" s="68"/>
      <c r="T1005" s="92"/>
      <c r="U1005" s="68"/>
      <c r="V1005" s="92"/>
      <c r="W1005" s="61"/>
    </row>
    <row r="1006" spans="1:23" ht="96" x14ac:dyDescent="0.2">
      <c r="A1006" s="230" t="s">
        <v>5845</v>
      </c>
      <c r="B1006" s="228" t="s">
        <v>3259</v>
      </c>
      <c r="C1006" s="32" t="s">
        <v>1504</v>
      </c>
      <c r="D1006" s="32" t="s">
        <v>1504</v>
      </c>
      <c r="E1006" s="283">
        <v>4</v>
      </c>
      <c r="F1006" s="73" t="s">
        <v>6067</v>
      </c>
      <c r="G1006" s="73" t="s">
        <v>5905</v>
      </c>
      <c r="H1006" s="73" t="s">
        <v>6434</v>
      </c>
      <c r="I1006" s="73" t="s">
        <v>5907</v>
      </c>
      <c r="J1006" s="87" t="s">
        <v>1128</v>
      </c>
      <c r="K1006" s="87" t="s">
        <v>1128</v>
      </c>
      <c r="L1006" s="85" t="str">
        <f t="shared" si="25"/>
        <v>x.x</v>
      </c>
      <c r="M1006" s="68"/>
      <c r="N1006" s="92"/>
      <c r="O1006" s="68" t="s">
        <v>103</v>
      </c>
      <c r="P1006" s="92"/>
      <c r="Q1006" s="68" t="s">
        <v>5908</v>
      </c>
      <c r="R1006" s="92"/>
      <c r="S1006" s="68"/>
      <c r="T1006" s="92"/>
      <c r="U1006" s="68" t="s">
        <v>81</v>
      </c>
      <c r="V1006" s="92"/>
      <c r="W1006" s="61"/>
    </row>
    <row r="1007" spans="1:23" ht="64" x14ac:dyDescent="0.2">
      <c r="A1007" s="230" t="s">
        <v>5845</v>
      </c>
      <c r="B1007" s="228" t="s">
        <v>3259</v>
      </c>
      <c r="C1007" s="32" t="s">
        <v>1504</v>
      </c>
      <c r="D1007" s="32" t="s">
        <v>1504</v>
      </c>
      <c r="E1007" s="283">
        <v>3</v>
      </c>
      <c r="F1007" s="232" t="s">
        <v>751</v>
      </c>
      <c r="G1007" s="232"/>
      <c r="H1007" s="232" t="s">
        <v>3493</v>
      </c>
      <c r="I1007" s="232" t="s">
        <v>422</v>
      </c>
      <c r="J1007" s="87" t="s">
        <v>851</v>
      </c>
      <c r="K1007" s="87"/>
      <c r="L1007" s="85" t="str">
        <f t="shared" si="25"/>
        <v>MESSAGE - GOODS ITEM - (CONSIGNEE) TRADER</v>
      </c>
      <c r="M1007" s="68" t="s">
        <v>32</v>
      </c>
      <c r="N1007" s="92" t="s">
        <v>32</v>
      </c>
      <c r="O1007" s="68" t="s">
        <v>66</v>
      </c>
      <c r="P1007" s="92" t="s">
        <v>66</v>
      </c>
      <c r="Q1007" s="68"/>
      <c r="R1007" s="92"/>
      <c r="S1007" s="68"/>
      <c r="T1007" s="92"/>
      <c r="U1007" s="68" t="s">
        <v>6386</v>
      </c>
      <c r="V1007" s="92" t="s">
        <v>3494</v>
      </c>
      <c r="W1007" s="61"/>
    </row>
    <row r="1008" spans="1:23" ht="80" x14ac:dyDescent="0.2">
      <c r="A1008" s="230" t="s">
        <v>5845</v>
      </c>
      <c r="B1008" s="228" t="s">
        <v>3259</v>
      </c>
      <c r="C1008" s="32" t="s">
        <v>1504</v>
      </c>
      <c r="D1008" s="32" t="s">
        <v>1504</v>
      </c>
      <c r="E1008" s="283">
        <v>3</v>
      </c>
      <c r="F1008" s="73" t="s">
        <v>751</v>
      </c>
      <c r="G1008" s="73" t="s">
        <v>240</v>
      </c>
      <c r="H1008" s="73" t="s">
        <v>3495</v>
      </c>
      <c r="I1008" s="73" t="s">
        <v>429</v>
      </c>
      <c r="J1008" s="87" t="s">
        <v>851</v>
      </c>
      <c r="K1008" s="87" t="s">
        <v>243</v>
      </c>
      <c r="L1008" s="85" t="str">
        <f t="shared" si="25"/>
        <v>MESSAGE - GOODS ITEM - (CONSIGNEE) TRADER.TIN</v>
      </c>
      <c r="M1008" s="68"/>
      <c r="N1008" s="92"/>
      <c r="O1008" s="68" t="s">
        <v>103</v>
      </c>
      <c r="P1008" s="92" t="s">
        <v>103</v>
      </c>
      <c r="Q1008" s="68" t="s">
        <v>244</v>
      </c>
      <c r="R1008" s="92" t="s">
        <v>244</v>
      </c>
      <c r="S1008" s="68"/>
      <c r="T1008" s="92"/>
      <c r="U1008" s="68" t="s">
        <v>5743</v>
      </c>
      <c r="V1008" s="92"/>
      <c r="W1008" s="61"/>
    </row>
    <row r="1009" spans="1:23" ht="64" x14ac:dyDescent="0.2">
      <c r="A1009" s="230" t="s">
        <v>5845</v>
      </c>
      <c r="B1009" s="228" t="s">
        <v>3259</v>
      </c>
      <c r="C1009" s="32" t="s">
        <v>1504</v>
      </c>
      <c r="D1009" s="32" t="s">
        <v>1504</v>
      </c>
      <c r="E1009" s="283">
        <v>3</v>
      </c>
      <c r="F1009" s="73" t="s">
        <v>751</v>
      </c>
      <c r="G1009" s="73" t="s">
        <v>255</v>
      </c>
      <c r="H1009" s="73" t="s">
        <v>3497</v>
      </c>
      <c r="I1009" s="73" t="s">
        <v>433</v>
      </c>
      <c r="J1009" s="87" t="s">
        <v>851</v>
      </c>
      <c r="K1009" s="87" t="s">
        <v>255</v>
      </c>
      <c r="L1009" s="85" t="str">
        <f t="shared" si="25"/>
        <v>MESSAGE - GOODS ITEM - (CONSIGNEE) TRADER.Name</v>
      </c>
      <c r="M1009" s="68"/>
      <c r="N1009" s="92"/>
      <c r="O1009" s="68" t="s">
        <v>66</v>
      </c>
      <c r="P1009" s="92" t="s">
        <v>33</v>
      </c>
      <c r="Q1009" s="68" t="s">
        <v>258</v>
      </c>
      <c r="R1009" s="92" t="s">
        <v>68</v>
      </c>
      <c r="S1009" s="68"/>
      <c r="T1009" s="92"/>
      <c r="U1009" s="68" t="s">
        <v>1531</v>
      </c>
      <c r="V1009" s="92"/>
      <c r="W1009" s="61"/>
    </row>
    <row r="1010" spans="1:23" ht="64" x14ac:dyDescent="0.2">
      <c r="A1010" s="230" t="s">
        <v>5845</v>
      </c>
      <c r="B1010" s="228" t="s">
        <v>3259</v>
      </c>
      <c r="C1010" s="32" t="s">
        <v>1504</v>
      </c>
      <c r="D1010" s="32" t="s">
        <v>1504</v>
      </c>
      <c r="E1010" s="283">
        <v>4</v>
      </c>
      <c r="F1010" s="232" t="s">
        <v>745</v>
      </c>
      <c r="G1010" s="232"/>
      <c r="H1010" s="232" t="s">
        <v>3498</v>
      </c>
      <c r="I1010" s="232" t="s">
        <v>263</v>
      </c>
      <c r="J1010" s="87" t="s">
        <v>1128</v>
      </c>
      <c r="K1010" s="87" t="s">
        <v>1128</v>
      </c>
      <c r="L1010" s="85" t="str">
        <f t="shared" si="25"/>
        <v>x.x</v>
      </c>
      <c r="M1010" s="68" t="s">
        <v>32</v>
      </c>
      <c r="N1010" s="92"/>
      <c r="O1010" s="68" t="s">
        <v>66</v>
      </c>
      <c r="P1010" s="92"/>
      <c r="Q1010" s="68"/>
      <c r="R1010" s="92"/>
      <c r="S1010" s="68"/>
      <c r="T1010" s="92"/>
      <c r="U1010" s="68" t="s">
        <v>1531</v>
      </c>
      <c r="V1010" s="92"/>
      <c r="W1010" s="61"/>
    </row>
    <row r="1011" spans="1:23" ht="80" x14ac:dyDescent="0.2">
      <c r="A1011" s="230" t="s">
        <v>5845</v>
      </c>
      <c r="B1011" s="228" t="s">
        <v>3259</v>
      </c>
      <c r="C1011" s="32" t="s">
        <v>1504</v>
      </c>
      <c r="D1011" s="32" t="s">
        <v>1504</v>
      </c>
      <c r="E1011" s="283">
        <v>4</v>
      </c>
      <c r="F1011" s="73" t="s">
        <v>745</v>
      </c>
      <c r="G1011" s="73" t="s">
        <v>265</v>
      </c>
      <c r="H1011" s="73" t="s">
        <v>3499</v>
      </c>
      <c r="I1011" s="73" t="s">
        <v>267</v>
      </c>
      <c r="J1011" s="87" t="s">
        <v>851</v>
      </c>
      <c r="K1011" s="87" t="s">
        <v>265</v>
      </c>
      <c r="L1011" s="85" t="str">
        <f t="shared" si="25"/>
        <v>MESSAGE - GOODS ITEM - (CONSIGNEE) TRADER.Street and number</v>
      </c>
      <c r="M1011" s="68"/>
      <c r="N1011" s="92"/>
      <c r="O1011" s="68" t="s">
        <v>33</v>
      </c>
      <c r="P1011" s="92" t="s">
        <v>33</v>
      </c>
      <c r="Q1011" s="68" t="s">
        <v>258</v>
      </c>
      <c r="R1011" s="92" t="s">
        <v>68</v>
      </c>
      <c r="S1011" s="68"/>
      <c r="T1011" s="92"/>
      <c r="U1011" s="68"/>
      <c r="V1011" s="92"/>
      <c r="W1011" s="61"/>
    </row>
    <row r="1012" spans="1:23" ht="80" x14ac:dyDescent="0.2">
      <c r="A1012" s="230" t="s">
        <v>5845</v>
      </c>
      <c r="B1012" s="228" t="s">
        <v>3259</v>
      </c>
      <c r="C1012" s="32" t="s">
        <v>1504</v>
      </c>
      <c r="D1012" s="32" t="s">
        <v>1504</v>
      </c>
      <c r="E1012" s="283">
        <v>4</v>
      </c>
      <c r="F1012" s="73" t="s">
        <v>745</v>
      </c>
      <c r="G1012" s="73" t="s">
        <v>269</v>
      </c>
      <c r="H1012" s="73" t="s">
        <v>3500</v>
      </c>
      <c r="I1012" s="73" t="s">
        <v>271</v>
      </c>
      <c r="J1012" s="87" t="s">
        <v>851</v>
      </c>
      <c r="K1012" s="87" t="s">
        <v>862</v>
      </c>
      <c r="L1012" s="85" t="str">
        <f t="shared" si="25"/>
        <v>MESSAGE - GOODS ITEM - (CONSIGNEE) TRADER.Postal code</v>
      </c>
      <c r="M1012" s="68"/>
      <c r="N1012" s="92"/>
      <c r="O1012" s="68" t="s">
        <v>66</v>
      </c>
      <c r="P1012" s="92" t="s">
        <v>33</v>
      </c>
      <c r="Q1012" s="68" t="s">
        <v>244</v>
      </c>
      <c r="R1012" s="92" t="s">
        <v>54</v>
      </c>
      <c r="S1012" s="68"/>
      <c r="T1012" s="92"/>
      <c r="U1012" s="68" t="s">
        <v>1339</v>
      </c>
      <c r="V1012" s="92"/>
      <c r="W1012" s="61"/>
    </row>
    <row r="1013" spans="1:23" ht="80" x14ac:dyDescent="0.2">
      <c r="A1013" s="230" t="s">
        <v>5845</v>
      </c>
      <c r="B1013" s="228" t="s">
        <v>3259</v>
      </c>
      <c r="C1013" s="32" t="s">
        <v>1504</v>
      </c>
      <c r="D1013" s="32" t="s">
        <v>1504</v>
      </c>
      <c r="E1013" s="283">
        <v>4</v>
      </c>
      <c r="F1013" s="73" t="s">
        <v>745</v>
      </c>
      <c r="G1013" s="73" t="s">
        <v>276</v>
      </c>
      <c r="H1013" s="73" t="s">
        <v>3502</v>
      </c>
      <c r="I1013" s="73" t="s">
        <v>278</v>
      </c>
      <c r="J1013" s="87" t="s">
        <v>851</v>
      </c>
      <c r="K1013" s="87" t="s">
        <v>276</v>
      </c>
      <c r="L1013" s="85" t="str">
        <f t="shared" si="25"/>
        <v>MESSAGE - GOODS ITEM - (CONSIGNEE) TRADER.City</v>
      </c>
      <c r="M1013" s="68"/>
      <c r="N1013" s="92"/>
      <c r="O1013" s="68" t="s">
        <v>33</v>
      </c>
      <c r="P1013" s="92" t="s">
        <v>33</v>
      </c>
      <c r="Q1013" s="68" t="s">
        <v>68</v>
      </c>
      <c r="R1013" s="92" t="s">
        <v>68</v>
      </c>
      <c r="S1013" s="68"/>
      <c r="T1013" s="92"/>
      <c r="U1013" s="68"/>
      <c r="V1013" s="92"/>
      <c r="W1013" s="61"/>
    </row>
    <row r="1014" spans="1:23" ht="80" x14ac:dyDescent="0.2">
      <c r="A1014" s="230" t="s">
        <v>5845</v>
      </c>
      <c r="B1014" s="228" t="s">
        <v>3259</v>
      </c>
      <c r="C1014" s="32" t="s">
        <v>1504</v>
      </c>
      <c r="D1014" s="32" t="s">
        <v>1504</v>
      </c>
      <c r="E1014" s="283">
        <v>4</v>
      </c>
      <c r="F1014" s="73" t="s">
        <v>745</v>
      </c>
      <c r="G1014" s="73" t="s">
        <v>279</v>
      </c>
      <c r="H1014" s="73" t="s">
        <v>3503</v>
      </c>
      <c r="I1014" s="73" t="s">
        <v>281</v>
      </c>
      <c r="J1014" s="87" t="s">
        <v>851</v>
      </c>
      <c r="K1014" s="87" t="s">
        <v>282</v>
      </c>
      <c r="L1014" s="85" t="str">
        <f t="shared" si="25"/>
        <v>MESSAGE - GOODS ITEM - (CONSIGNEE) TRADER.Country code</v>
      </c>
      <c r="M1014" s="68"/>
      <c r="N1014" s="92"/>
      <c r="O1014" s="68" t="s">
        <v>33</v>
      </c>
      <c r="P1014" s="92" t="s">
        <v>33</v>
      </c>
      <c r="Q1014" s="68" t="s">
        <v>94</v>
      </c>
      <c r="R1014" s="92" t="s">
        <v>94</v>
      </c>
      <c r="S1014" s="68" t="s">
        <v>5856</v>
      </c>
      <c r="T1014" s="92" t="s">
        <v>95</v>
      </c>
      <c r="U1014" s="68"/>
      <c r="V1014" s="92"/>
      <c r="W1014" s="61"/>
    </row>
    <row r="1015" spans="1:23" ht="80" x14ac:dyDescent="0.2">
      <c r="A1015" s="230" t="s">
        <v>5845</v>
      </c>
      <c r="B1015" s="228" t="s">
        <v>3259</v>
      </c>
      <c r="C1015" s="32" t="s">
        <v>1504</v>
      </c>
      <c r="D1015" s="32" t="s">
        <v>1504</v>
      </c>
      <c r="E1015" s="283">
        <v>3</v>
      </c>
      <c r="F1015" s="232" t="s">
        <v>765</v>
      </c>
      <c r="G1015" s="232"/>
      <c r="H1015" s="232" t="s">
        <v>3504</v>
      </c>
      <c r="I1015" s="232" t="s">
        <v>443</v>
      </c>
      <c r="J1015" s="87" t="s">
        <v>1128</v>
      </c>
      <c r="K1015" s="87" t="s">
        <v>1128</v>
      </c>
      <c r="L1015" s="85" t="str">
        <f t="shared" si="25"/>
        <v>x.x</v>
      </c>
      <c r="M1015" s="68" t="s">
        <v>444</v>
      </c>
      <c r="N1015" s="92"/>
      <c r="O1015" s="68" t="s">
        <v>103</v>
      </c>
      <c r="P1015" s="92"/>
      <c r="Q1015" s="68"/>
      <c r="R1015" s="92"/>
      <c r="S1015" s="68"/>
      <c r="T1015" s="92"/>
      <c r="U1015" s="68" t="s">
        <v>983</v>
      </c>
      <c r="V1015" s="92"/>
      <c r="W1015" s="61"/>
    </row>
    <row r="1016" spans="1:23" ht="112" x14ac:dyDescent="0.2">
      <c r="A1016" s="230" t="s">
        <v>5845</v>
      </c>
      <c r="B1016" s="228" t="s">
        <v>3259</v>
      </c>
      <c r="C1016" s="32" t="s">
        <v>1504</v>
      </c>
      <c r="D1016" s="32" t="s">
        <v>1504</v>
      </c>
      <c r="E1016" s="283">
        <v>3</v>
      </c>
      <c r="F1016" s="73" t="s">
        <v>765</v>
      </c>
      <c r="G1016" s="73" t="s">
        <v>206</v>
      </c>
      <c r="H1016" s="73" t="s">
        <v>3505</v>
      </c>
      <c r="I1016" s="73" t="s">
        <v>449</v>
      </c>
      <c r="J1016" s="87" t="s">
        <v>1128</v>
      </c>
      <c r="K1016" s="87" t="s">
        <v>1128</v>
      </c>
      <c r="L1016" s="85" t="str">
        <f t="shared" si="25"/>
        <v>x.x</v>
      </c>
      <c r="M1016" s="68"/>
      <c r="N1016" s="92"/>
      <c r="O1016" s="68" t="s">
        <v>33</v>
      </c>
      <c r="P1016" s="92"/>
      <c r="Q1016" s="68" t="s">
        <v>146</v>
      </c>
      <c r="R1016" s="92"/>
      <c r="S1016" s="68"/>
      <c r="T1016" s="92"/>
      <c r="U1016" s="68" t="s">
        <v>209</v>
      </c>
      <c r="V1016" s="92"/>
      <c r="W1016" s="61"/>
    </row>
    <row r="1017" spans="1:23" ht="80" x14ac:dyDescent="0.2">
      <c r="A1017" s="230" t="s">
        <v>5845</v>
      </c>
      <c r="B1017" s="228" t="s">
        <v>3259</v>
      </c>
      <c r="C1017" s="32" t="s">
        <v>1504</v>
      </c>
      <c r="D1017" s="32" t="s">
        <v>1504</v>
      </c>
      <c r="E1017" s="283">
        <v>3</v>
      </c>
      <c r="F1017" s="73" t="s">
        <v>765</v>
      </c>
      <c r="G1017" s="73" t="s">
        <v>450</v>
      </c>
      <c r="H1017" s="73" t="s">
        <v>3506</v>
      </c>
      <c r="I1017" s="73" t="s">
        <v>452</v>
      </c>
      <c r="J1017" s="87" t="s">
        <v>1128</v>
      </c>
      <c r="K1017" s="87" t="s">
        <v>1128</v>
      </c>
      <c r="L1017" s="85" t="str">
        <f t="shared" si="25"/>
        <v>x.x</v>
      </c>
      <c r="M1017" s="68"/>
      <c r="N1017" s="92"/>
      <c r="O1017" s="68" t="s">
        <v>33</v>
      </c>
      <c r="P1017" s="92"/>
      <c r="Q1017" s="68" t="s">
        <v>453</v>
      </c>
      <c r="R1017" s="92"/>
      <c r="S1017" s="68" t="s">
        <v>454</v>
      </c>
      <c r="T1017" s="92"/>
      <c r="U1017" s="68"/>
      <c r="V1017" s="92"/>
      <c r="W1017" s="61"/>
    </row>
    <row r="1018" spans="1:23" ht="112" x14ac:dyDescent="0.2">
      <c r="A1018" s="230" t="s">
        <v>5845</v>
      </c>
      <c r="B1018" s="228" t="s">
        <v>3259</v>
      </c>
      <c r="C1018" s="32" t="s">
        <v>1504</v>
      </c>
      <c r="D1018" s="32" t="s">
        <v>1504</v>
      </c>
      <c r="E1018" s="283">
        <v>3</v>
      </c>
      <c r="F1018" s="73" t="s">
        <v>765</v>
      </c>
      <c r="G1018" s="73" t="s">
        <v>240</v>
      </c>
      <c r="H1018" s="73" t="s">
        <v>3507</v>
      </c>
      <c r="I1018" s="73" t="s">
        <v>457</v>
      </c>
      <c r="J1018" s="87" t="s">
        <v>1128</v>
      </c>
      <c r="K1018" s="87" t="s">
        <v>1128</v>
      </c>
      <c r="L1018" s="85" t="str">
        <f t="shared" ref="L1018:L1091" si="26">IF(ISTEXT(K1018),CONCATENATE(J1018,".", K1018),J1018)</f>
        <v>x.x</v>
      </c>
      <c r="M1018" s="68"/>
      <c r="N1018" s="92"/>
      <c r="O1018" s="68" t="s">
        <v>33</v>
      </c>
      <c r="P1018" s="92"/>
      <c r="Q1018" s="68" t="s">
        <v>244</v>
      </c>
      <c r="R1018" s="92"/>
      <c r="S1018" s="68"/>
      <c r="T1018" s="92"/>
      <c r="U1018" s="68" t="s">
        <v>5741</v>
      </c>
      <c r="V1018" s="92"/>
      <c r="W1018" s="61"/>
    </row>
    <row r="1019" spans="1:23" ht="96" x14ac:dyDescent="0.2">
      <c r="A1019" s="230" t="s">
        <v>5845</v>
      </c>
      <c r="B1019" s="228" t="s">
        <v>3259</v>
      </c>
      <c r="C1019" s="32" t="s">
        <v>1504</v>
      </c>
      <c r="D1019" s="32" t="s">
        <v>1504</v>
      </c>
      <c r="E1019" s="283">
        <v>3</v>
      </c>
      <c r="F1019" s="232" t="s">
        <v>774</v>
      </c>
      <c r="G1019" s="232"/>
      <c r="H1019" s="232" t="s">
        <v>3508</v>
      </c>
      <c r="I1019" s="232" t="s">
        <v>517</v>
      </c>
      <c r="J1019" s="87" t="s">
        <v>1128</v>
      </c>
      <c r="K1019" s="87" t="s">
        <v>1128</v>
      </c>
      <c r="L1019" s="85" t="str">
        <f t="shared" si="26"/>
        <v>x.x</v>
      </c>
      <c r="M1019" s="68" t="s">
        <v>316</v>
      </c>
      <c r="N1019" s="92"/>
      <c r="O1019" s="68" t="s">
        <v>66</v>
      </c>
      <c r="P1019" s="92"/>
      <c r="Q1019" s="68"/>
      <c r="R1019" s="92"/>
      <c r="S1019" s="68"/>
      <c r="T1019" s="92"/>
      <c r="U1019" s="68" t="s">
        <v>6400</v>
      </c>
      <c r="V1019" s="92"/>
      <c r="W1019" s="61"/>
    </row>
    <row r="1020" spans="1:23" ht="112" x14ac:dyDescent="0.2">
      <c r="A1020" s="230" t="s">
        <v>5845</v>
      </c>
      <c r="B1020" s="228" t="s">
        <v>3259</v>
      </c>
      <c r="C1020" s="32" t="s">
        <v>1504</v>
      </c>
      <c r="D1020" s="32" t="s">
        <v>1504</v>
      </c>
      <c r="E1020" s="283">
        <v>3</v>
      </c>
      <c r="F1020" s="73" t="s">
        <v>774</v>
      </c>
      <c r="G1020" s="73" t="s">
        <v>206</v>
      </c>
      <c r="H1020" s="73" t="s">
        <v>3510</v>
      </c>
      <c r="I1020" s="73" t="s">
        <v>522</v>
      </c>
      <c r="J1020" s="87" t="s">
        <v>1128</v>
      </c>
      <c r="K1020" s="87" t="s">
        <v>1128</v>
      </c>
      <c r="L1020" s="85" t="str">
        <f t="shared" si="26"/>
        <v>x.x</v>
      </c>
      <c r="M1020" s="68"/>
      <c r="N1020" s="92"/>
      <c r="O1020" s="68" t="s">
        <v>33</v>
      </c>
      <c r="P1020" s="92"/>
      <c r="Q1020" s="68" t="s">
        <v>146</v>
      </c>
      <c r="R1020" s="92"/>
      <c r="S1020" s="68"/>
      <c r="T1020" s="92"/>
      <c r="U1020" s="68" t="s">
        <v>209</v>
      </c>
      <c r="V1020" s="92"/>
      <c r="W1020" s="61"/>
    </row>
    <row r="1021" spans="1:23" ht="112" x14ac:dyDescent="0.2">
      <c r="A1021" s="230" t="s">
        <v>5845</v>
      </c>
      <c r="B1021" s="228" t="s">
        <v>3259</v>
      </c>
      <c r="C1021" s="32" t="s">
        <v>1504</v>
      </c>
      <c r="D1021" s="32" t="s">
        <v>1504</v>
      </c>
      <c r="E1021" s="283">
        <v>3</v>
      </c>
      <c r="F1021" s="73" t="s">
        <v>774</v>
      </c>
      <c r="G1021" s="73" t="s">
        <v>523</v>
      </c>
      <c r="H1021" s="73" t="s">
        <v>3511</v>
      </c>
      <c r="I1021" s="73" t="s">
        <v>525</v>
      </c>
      <c r="J1021" s="85" t="s">
        <v>1128</v>
      </c>
      <c r="K1021" s="85" t="s">
        <v>1128</v>
      </c>
      <c r="L1021" s="85" t="str">
        <f t="shared" si="26"/>
        <v>x.x</v>
      </c>
      <c r="M1021" s="68"/>
      <c r="N1021" s="92"/>
      <c r="O1021" s="68" t="s">
        <v>33</v>
      </c>
      <c r="P1021" s="92"/>
      <c r="Q1021" s="68" t="s">
        <v>526</v>
      </c>
      <c r="R1021" s="92"/>
      <c r="S1021" s="68" t="s">
        <v>527</v>
      </c>
      <c r="T1021" s="92"/>
      <c r="U1021" s="68" t="s">
        <v>6074</v>
      </c>
      <c r="V1021" s="92"/>
      <c r="W1021" s="61"/>
    </row>
    <row r="1022" spans="1:23" ht="112" x14ac:dyDescent="0.2">
      <c r="A1022" s="230" t="s">
        <v>5845</v>
      </c>
      <c r="B1022" s="228" t="s">
        <v>3259</v>
      </c>
      <c r="C1022" s="32" t="s">
        <v>1504</v>
      </c>
      <c r="D1022" s="32" t="s">
        <v>1504</v>
      </c>
      <c r="E1022" s="283">
        <v>3</v>
      </c>
      <c r="F1022" s="73" t="s">
        <v>774</v>
      </c>
      <c r="G1022" s="73" t="s">
        <v>240</v>
      </c>
      <c r="H1022" s="73" t="s">
        <v>3512</v>
      </c>
      <c r="I1022" s="73" t="s">
        <v>532</v>
      </c>
      <c r="J1022" s="85" t="s">
        <v>1128</v>
      </c>
      <c r="K1022" s="85" t="s">
        <v>1128</v>
      </c>
      <c r="L1022" s="85" t="str">
        <f t="shared" si="26"/>
        <v>x.x</v>
      </c>
      <c r="M1022" s="68"/>
      <c r="N1022" s="92"/>
      <c r="O1022" s="68" t="s">
        <v>33</v>
      </c>
      <c r="P1022" s="92"/>
      <c r="Q1022" s="68" t="s">
        <v>68</v>
      </c>
      <c r="R1022" s="92"/>
      <c r="S1022" s="68"/>
      <c r="T1022" s="92"/>
      <c r="U1022" s="68" t="s">
        <v>5798</v>
      </c>
      <c r="V1022" s="92"/>
      <c r="W1022" s="61"/>
    </row>
    <row r="1023" spans="1:23" ht="96" x14ac:dyDescent="0.2">
      <c r="A1023" s="230" t="s">
        <v>5845</v>
      </c>
      <c r="B1023" s="228" t="s">
        <v>3259</v>
      </c>
      <c r="C1023" s="32" t="s">
        <v>1504</v>
      </c>
      <c r="D1023" s="32" t="s">
        <v>1504</v>
      </c>
      <c r="E1023" s="283">
        <v>3</v>
      </c>
      <c r="F1023" s="73" t="s">
        <v>774</v>
      </c>
      <c r="G1023" s="73" t="s">
        <v>539</v>
      </c>
      <c r="H1023" s="73" t="s">
        <v>3514</v>
      </c>
      <c r="I1023" s="73" t="s">
        <v>541</v>
      </c>
      <c r="J1023" s="85" t="s">
        <v>1128</v>
      </c>
      <c r="K1023" s="85" t="s">
        <v>1128</v>
      </c>
      <c r="L1023" s="85" t="str">
        <f t="shared" si="26"/>
        <v>x.x</v>
      </c>
      <c r="M1023" s="68"/>
      <c r="N1023" s="92"/>
      <c r="O1023" s="68" t="s">
        <v>33</v>
      </c>
      <c r="P1023" s="92"/>
      <c r="Q1023" s="68" t="s">
        <v>94</v>
      </c>
      <c r="R1023" s="92"/>
      <c r="S1023" s="68" t="s">
        <v>5748</v>
      </c>
      <c r="T1023" s="92"/>
      <c r="U1023" s="68"/>
      <c r="V1023" s="92"/>
      <c r="W1023" s="61"/>
    </row>
    <row r="1024" spans="1:23" ht="80" x14ac:dyDescent="0.2">
      <c r="A1024" s="230" t="s">
        <v>5845</v>
      </c>
      <c r="B1024" s="228" t="s">
        <v>3259</v>
      </c>
      <c r="C1024" s="32" t="s">
        <v>1504</v>
      </c>
      <c r="D1024" s="32" t="s">
        <v>1504</v>
      </c>
      <c r="E1024" s="283">
        <v>3</v>
      </c>
      <c r="F1024" s="232" t="s">
        <v>5799</v>
      </c>
      <c r="G1024" s="232"/>
      <c r="H1024" s="232" t="s">
        <v>6435</v>
      </c>
      <c r="I1024" s="232" t="s">
        <v>5763</v>
      </c>
      <c r="J1024" s="87" t="s">
        <v>1128</v>
      </c>
      <c r="K1024" s="86" t="s">
        <v>1128</v>
      </c>
      <c r="L1024" s="86" t="str">
        <f t="shared" si="26"/>
        <v>x.x</v>
      </c>
      <c r="M1024" s="68" t="s">
        <v>444</v>
      </c>
      <c r="N1024" s="92" t="s">
        <v>201</v>
      </c>
      <c r="O1024" s="68" t="s">
        <v>103</v>
      </c>
      <c r="P1024" s="92"/>
      <c r="Q1024" s="68"/>
      <c r="R1024" s="92"/>
      <c r="S1024" s="68"/>
      <c r="T1024" s="92"/>
      <c r="U1024" s="68" t="s">
        <v>6436</v>
      </c>
      <c r="V1024" s="92"/>
      <c r="W1024" s="61"/>
    </row>
    <row r="1025" spans="1:23" ht="96" x14ac:dyDescent="0.2">
      <c r="A1025" s="230" t="s">
        <v>5845</v>
      </c>
      <c r="B1025" s="228" t="s">
        <v>3259</v>
      </c>
      <c r="C1025" s="32" t="s">
        <v>1504</v>
      </c>
      <c r="D1025" s="32" t="s">
        <v>1504</v>
      </c>
      <c r="E1025" s="283">
        <v>3</v>
      </c>
      <c r="F1025" s="73" t="s">
        <v>5799</v>
      </c>
      <c r="G1025" s="73" t="s">
        <v>206</v>
      </c>
      <c r="H1025" s="73" t="s">
        <v>6437</v>
      </c>
      <c r="I1025" s="73" t="s">
        <v>5765</v>
      </c>
      <c r="J1025" s="85" t="s">
        <v>1128</v>
      </c>
      <c r="K1025" s="85" t="s">
        <v>1128</v>
      </c>
      <c r="L1025" s="85" t="str">
        <f t="shared" si="26"/>
        <v>x.x</v>
      </c>
      <c r="M1025" s="68"/>
      <c r="N1025" s="92"/>
      <c r="O1025" s="68" t="s">
        <v>33</v>
      </c>
      <c r="P1025" s="92"/>
      <c r="Q1025" s="68" t="s">
        <v>146</v>
      </c>
      <c r="R1025" s="92"/>
      <c r="S1025" s="68"/>
      <c r="T1025" s="92"/>
      <c r="U1025" s="68" t="s">
        <v>209</v>
      </c>
      <c r="V1025" s="92"/>
      <c r="W1025" s="61"/>
    </row>
    <row r="1026" spans="1:23" ht="80" x14ac:dyDescent="0.2">
      <c r="A1026" s="230" t="s">
        <v>5845</v>
      </c>
      <c r="B1026" s="228" t="s">
        <v>3259</v>
      </c>
      <c r="C1026" s="32" t="s">
        <v>1504</v>
      </c>
      <c r="D1026" s="32" t="s">
        <v>1504</v>
      </c>
      <c r="E1026" s="283">
        <v>3</v>
      </c>
      <c r="F1026" s="73" t="s">
        <v>5799</v>
      </c>
      <c r="G1026" s="73" t="s">
        <v>386</v>
      </c>
      <c r="H1026" s="73" t="s">
        <v>6438</v>
      </c>
      <c r="I1026" s="73" t="s">
        <v>5766</v>
      </c>
      <c r="J1026" s="87" t="s">
        <v>1128</v>
      </c>
      <c r="K1026" s="86" t="s">
        <v>1128</v>
      </c>
      <c r="L1026" s="86" t="str">
        <f t="shared" si="26"/>
        <v>x.x</v>
      </c>
      <c r="M1026" s="68"/>
      <c r="N1026" s="92"/>
      <c r="O1026" s="68" t="s">
        <v>33</v>
      </c>
      <c r="P1026" s="92"/>
      <c r="Q1026" s="68" t="s">
        <v>660</v>
      </c>
      <c r="R1026" s="92"/>
      <c r="S1026" s="68" t="s">
        <v>5800</v>
      </c>
      <c r="T1026" s="92"/>
      <c r="U1026" s="68"/>
      <c r="V1026" s="92"/>
      <c r="W1026" s="61"/>
    </row>
    <row r="1027" spans="1:23" ht="96" x14ac:dyDescent="0.2">
      <c r="A1027" s="230" t="s">
        <v>5845</v>
      </c>
      <c r="B1027" s="228" t="s">
        <v>3259</v>
      </c>
      <c r="C1027" s="32" t="s">
        <v>1504</v>
      </c>
      <c r="D1027" s="32" t="s">
        <v>1504</v>
      </c>
      <c r="E1027" s="283">
        <v>3</v>
      </c>
      <c r="F1027" s="73" t="s">
        <v>5799</v>
      </c>
      <c r="G1027" s="73" t="s">
        <v>180</v>
      </c>
      <c r="H1027" s="73" t="s">
        <v>6439</v>
      </c>
      <c r="I1027" s="73" t="s">
        <v>5769</v>
      </c>
      <c r="J1027" s="87" t="s">
        <v>1128</v>
      </c>
      <c r="K1027" s="86" t="s">
        <v>1128</v>
      </c>
      <c r="L1027" s="86" t="str">
        <f t="shared" si="26"/>
        <v>x.x</v>
      </c>
      <c r="M1027" s="68"/>
      <c r="N1027" s="92"/>
      <c r="O1027" s="68" t="s">
        <v>33</v>
      </c>
      <c r="P1027" s="92"/>
      <c r="Q1027" s="68" t="s">
        <v>258</v>
      </c>
      <c r="R1027" s="92"/>
      <c r="S1027" s="68"/>
      <c r="T1027" s="92"/>
      <c r="U1027" s="68" t="s">
        <v>5801</v>
      </c>
      <c r="V1027" s="92"/>
      <c r="W1027" s="61"/>
    </row>
    <row r="1028" spans="1:23" ht="112" x14ac:dyDescent="0.2">
      <c r="A1028" s="230" t="s">
        <v>5845</v>
      </c>
      <c r="B1028" s="228" t="s">
        <v>3259</v>
      </c>
      <c r="C1028" s="32" t="s">
        <v>1504</v>
      </c>
      <c r="D1028" s="32" t="s">
        <v>1504</v>
      </c>
      <c r="E1028" s="283">
        <v>3</v>
      </c>
      <c r="F1028" s="73" t="s">
        <v>5799</v>
      </c>
      <c r="G1028" s="73" t="s">
        <v>667</v>
      </c>
      <c r="H1028" s="73" t="s">
        <v>6440</v>
      </c>
      <c r="I1028" s="73" t="s">
        <v>5771</v>
      </c>
      <c r="J1028" s="87" t="s">
        <v>1128</v>
      </c>
      <c r="K1028" s="86" t="s">
        <v>1128</v>
      </c>
      <c r="L1028" s="86" t="str">
        <f t="shared" si="26"/>
        <v>x.x</v>
      </c>
      <c r="M1028" s="68"/>
      <c r="N1028" s="92"/>
      <c r="O1028" s="68" t="s">
        <v>103</v>
      </c>
      <c r="P1028" s="92"/>
      <c r="Q1028" s="68" t="s">
        <v>68</v>
      </c>
      <c r="R1028" s="92"/>
      <c r="S1028" s="68"/>
      <c r="T1028" s="92"/>
      <c r="U1028" s="68"/>
      <c r="V1028" s="92"/>
      <c r="W1028" s="61"/>
    </row>
    <row r="1029" spans="1:23" ht="80" x14ac:dyDescent="0.2">
      <c r="A1029" s="230" t="s">
        <v>5845</v>
      </c>
      <c r="B1029" s="228" t="s">
        <v>3259</v>
      </c>
      <c r="C1029" s="32" t="s">
        <v>1504</v>
      </c>
      <c r="D1029" s="32" t="s">
        <v>1504</v>
      </c>
      <c r="E1029" s="283">
        <v>3</v>
      </c>
      <c r="F1029" s="232" t="s">
        <v>5802</v>
      </c>
      <c r="G1029" s="73"/>
      <c r="H1029" s="232" t="s">
        <v>6441</v>
      </c>
      <c r="I1029" s="232" t="s">
        <v>5773</v>
      </c>
      <c r="J1029" s="87" t="s">
        <v>1128</v>
      </c>
      <c r="K1029" s="86" t="s">
        <v>1128</v>
      </c>
      <c r="L1029" s="86" t="str">
        <f t="shared" si="26"/>
        <v>x.x</v>
      </c>
      <c r="M1029" s="68" t="s">
        <v>444</v>
      </c>
      <c r="N1029" s="92"/>
      <c r="O1029" s="68" t="s">
        <v>103</v>
      </c>
      <c r="P1029" s="92"/>
      <c r="Q1029" s="68"/>
      <c r="R1029" s="92"/>
      <c r="S1029" s="68"/>
      <c r="T1029" s="92"/>
      <c r="U1029" s="68" t="s">
        <v>983</v>
      </c>
      <c r="V1029" s="92"/>
      <c r="W1029" s="61"/>
    </row>
    <row r="1030" spans="1:23" ht="96" x14ac:dyDescent="0.2">
      <c r="A1030" s="230" t="s">
        <v>5845</v>
      </c>
      <c r="B1030" s="228" t="s">
        <v>3259</v>
      </c>
      <c r="C1030" s="32" t="s">
        <v>1504</v>
      </c>
      <c r="D1030" s="32" t="s">
        <v>1504</v>
      </c>
      <c r="E1030" s="283">
        <v>3</v>
      </c>
      <c r="F1030" s="73" t="s">
        <v>5802</v>
      </c>
      <c r="G1030" s="73" t="s">
        <v>206</v>
      </c>
      <c r="H1030" s="73" t="s">
        <v>6442</v>
      </c>
      <c r="I1030" s="73" t="s">
        <v>5774</v>
      </c>
      <c r="J1030" s="87" t="s">
        <v>1128</v>
      </c>
      <c r="K1030" s="86" t="s">
        <v>1128</v>
      </c>
      <c r="L1030" s="86" t="str">
        <f t="shared" si="26"/>
        <v>x.x</v>
      </c>
      <c r="M1030" s="68"/>
      <c r="N1030" s="92"/>
      <c r="O1030" s="68" t="s">
        <v>33</v>
      </c>
      <c r="P1030" s="92"/>
      <c r="Q1030" s="68" t="s">
        <v>146</v>
      </c>
      <c r="R1030" s="92"/>
      <c r="S1030" s="68"/>
      <c r="T1030" s="92"/>
      <c r="U1030" s="68" t="s">
        <v>209</v>
      </c>
      <c r="V1030" s="92"/>
      <c r="W1030" s="61"/>
    </row>
    <row r="1031" spans="1:23" ht="80" x14ac:dyDescent="0.2">
      <c r="A1031" s="230" t="s">
        <v>5845</v>
      </c>
      <c r="B1031" s="228" t="s">
        <v>3259</v>
      </c>
      <c r="C1031" s="32" t="s">
        <v>1504</v>
      </c>
      <c r="D1031" s="32" t="s">
        <v>1504</v>
      </c>
      <c r="E1031" s="283">
        <v>3</v>
      </c>
      <c r="F1031" s="73" t="s">
        <v>5802</v>
      </c>
      <c r="G1031" s="73" t="s">
        <v>386</v>
      </c>
      <c r="H1031" s="73" t="s">
        <v>6443</v>
      </c>
      <c r="I1031" s="73" t="s">
        <v>5775</v>
      </c>
      <c r="J1031" s="87" t="s">
        <v>1128</v>
      </c>
      <c r="K1031" s="86" t="s">
        <v>1128</v>
      </c>
      <c r="L1031" s="86" t="str">
        <f t="shared" si="26"/>
        <v>x.x</v>
      </c>
      <c r="M1031" s="68"/>
      <c r="N1031" s="92"/>
      <c r="O1031" s="68" t="s">
        <v>33</v>
      </c>
      <c r="P1031" s="92"/>
      <c r="Q1031" s="68" t="s">
        <v>660</v>
      </c>
      <c r="R1031" s="92"/>
      <c r="S1031" s="68" t="s">
        <v>5776</v>
      </c>
      <c r="T1031" s="92"/>
      <c r="U1031" s="68" t="s">
        <v>5777</v>
      </c>
      <c r="V1031" s="92"/>
      <c r="W1031" s="61"/>
    </row>
    <row r="1032" spans="1:23" ht="96" x14ac:dyDescent="0.2">
      <c r="A1032" s="230" t="s">
        <v>5845</v>
      </c>
      <c r="B1032" s="228" t="s">
        <v>3259</v>
      </c>
      <c r="C1032" s="32" t="s">
        <v>1504</v>
      </c>
      <c r="D1032" s="32" t="s">
        <v>1504</v>
      </c>
      <c r="E1032" s="283">
        <v>3</v>
      </c>
      <c r="F1032" s="73" t="s">
        <v>5802</v>
      </c>
      <c r="G1032" s="73" t="s">
        <v>180</v>
      </c>
      <c r="H1032" s="73" t="s">
        <v>6444</v>
      </c>
      <c r="I1032" s="73" t="s">
        <v>5778</v>
      </c>
      <c r="J1032" s="87" t="s">
        <v>1128</v>
      </c>
      <c r="K1032" s="86" t="s">
        <v>1128</v>
      </c>
      <c r="L1032" s="86" t="str">
        <f t="shared" si="26"/>
        <v>x.x</v>
      </c>
      <c r="M1032" s="68"/>
      <c r="N1032" s="92"/>
      <c r="O1032" s="68" t="s">
        <v>33</v>
      </c>
      <c r="P1032" s="92"/>
      <c r="Q1032" s="68" t="s">
        <v>258</v>
      </c>
      <c r="R1032" s="92"/>
      <c r="S1032" s="68"/>
      <c r="T1032" s="92"/>
      <c r="U1032" s="68" t="s">
        <v>5770</v>
      </c>
      <c r="V1032" s="92"/>
      <c r="W1032" s="61"/>
    </row>
    <row r="1033" spans="1:23" ht="112" x14ac:dyDescent="0.2">
      <c r="A1033" s="230" t="s">
        <v>5845</v>
      </c>
      <c r="B1033" s="228" t="s">
        <v>3259</v>
      </c>
      <c r="C1033" s="32" t="s">
        <v>1504</v>
      </c>
      <c r="D1033" s="32" t="s">
        <v>1504</v>
      </c>
      <c r="E1033" s="283">
        <v>3</v>
      </c>
      <c r="F1033" s="73" t="s">
        <v>5802</v>
      </c>
      <c r="G1033" s="73" t="s">
        <v>5779</v>
      </c>
      <c r="H1033" s="73" t="s">
        <v>6445</v>
      </c>
      <c r="I1033" s="73" t="s">
        <v>5780</v>
      </c>
      <c r="J1033" s="87" t="s">
        <v>1128</v>
      </c>
      <c r="K1033" s="86" t="s">
        <v>1128</v>
      </c>
      <c r="L1033" s="86" t="str">
        <f t="shared" si="26"/>
        <v>x.x</v>
      </c>
      <c r="M1033" s="68"/>
      <c r="N1033" s="92"/>
      <c r="O1033" s="68" t="s">
        <v>103</v>
      </c>
      <c r="P1033" s="92"/>
      <c r="Q1033" s="68" t="s">
        <v>146</v>
      </c>
      <c r="R1033" s="92"/>
      <c r="S1033" s="68"/>
      <c r="T1033" s="92"/>
      <c r="U1033" s="68"/>
      <c r="V1033" s="92"/>
      <c r="W1033" s="61"/>
    </row>
    <row r="1034" spans="1:23" ht="112" x14ac:dyDescent="0.2">
      <c r="A1034" s="230" t="s">
        <v>5845</v>
      </c>
      <c r="B1034" s="228" t="s">
        <v>3259</v>
      </c>
      <c r="C1034" s="32" t="s">
        <v>1504</v>
      </c>
      <c r="D1034" s="32" t="s">
        <v>1504</v>
      </c>
      <c r="E1034" s="283">
        <v>3</v>
      </c>
      <c r="F1034" s="73" t="s">
        <v>5802</v>
      </c>
      <c r="G1034" s="73" t="s">
        <v>667</v>
      </c>
      <c r="H1034" s="73" t="s">
        <v>6446</v>
      </c>
      <c r="I1034" s="73" t="s">
        <v>5781</v>
      </c>
      <c r="J1034" s="87" t="s">
        <v>1128</v>
      </c>
      <c r="K1034" s="86" t="s">
        <v>1128</v>
      </c>
      <c r="L1034" s="86" t="str">
        <f t="shared" si="26"/>
        <v>x.x</v>
      </c>
      <c r="M1034" s="68"/>
      <c r="N1034" s="92"/>
      <c r="O1034" s="68" t="s">
        <v>103</v>
      </c>
      <c r="P1034" s="92"/>
      <c r="Q1034" s="68" t="s">
        <v>68</v>
      </c>
      <c r="R1034" s="92"/>
      <c r="S1034" s="68"/>
      <c r="T1034" s="92"/>
      <c r="U1034" s="68"/>
      <c r="V1034" s="92"/>
      <c r="W1034" s="61"/>
    </row>
    <row r="1035" spans="1:23" ht="80" x14ac:dyDescent="0.2">
      <c r="A1035" s="230" t="s">
        <v>5845</v>
      </c>
      <c r="B1035" s="228" t="s">
        <v>3259</v>
      </c>
      <c r="C1035" s="32" t="s">
        <v>1504</v>
      </c>
      <c r="D1035" s="32" t="s">
        <v>1504</v>
      </c>
      <c r="E1035" s="283">
        <v>3</v>
      </c>
      <c r="F1035" s="232" t="s">
        <v>796</v>
      </c>
      <c r="G1035" s="232"/>
      <c r="H1035" s="232" t="s">
        <v>3521</v>
      </c>
      <c r="I1035" s="232" t="s">
        <v>692</v>
      </c>
      <c r="J1035" s="87" t="s">
        <v>1128</v>
      </c>
      <c r="K1035" s="87" t="s">
        <v>1128</v>
      </c>
      <c r="L1035" s="85" t="str">
        <f t="shared" si="26"/>
        <v>x.x</v>
      </c>
      <c r="M1035" s="68" t="s">
        <v>444</v>
      </c>
      <c r="N1035" s="92"/>
      <c r="O1035" s="186" t="s">
        <v>66</v>
      </c>
      <c r="P1035" s="92"/>
      <c r="Q1035" s="68"/>
      <c r="R1035" s="92"/>
      <c r="S1035" s="68"/>
      <c r="T1035" s="92"/>
      <c r="U1035" s="68" t="s">
        <v>6447</v>
      </c>
      <c r="V1035" s="92"/>
      <c r="W1035" s="61"/>
    </row>
    <row r="1036" spans="1:23" ht="96" x14ac:dyDescent="0.2">
      <c r="A1036" s="230" t="s">
        <v>5845</v>
      </c>
      <c r="B1036" s="228" t="s">
        <v>3259</v>
      </c>
      <c r="C1036" s="32" t="s">
        <v>1504</v>
      </c>
      <c r="D1036" s="32" t="s">
        <v>1504</v>
      </c>
      <c r="E1036" s="283">
        <v>3</v>
      </c>
      <c r="F1036" s="73" t="s">
        <v>796</v>
      </c>
      <c r="G1036" s="73" t="s">
        <v>206</v>
      </c>
      <c r="H1036" s="73" t="s">
        <v>3522</v>
      </c>
      <c r="I1036" s="73" t="s">
        <v>696</v>
      </c>
      <c r="J1036" s="87" t="s">
        <v>1128</v>
      </c>
      <c r="K1036" s="87" t="s">
        <v>1128</v>
      </c>
      <c r="L1036" s="85" t="str">
        <f t="shared" si="26"/>
        <v>x.x</v>
      </c>
      <c r="M1036" s="68"/>
      <c r="N1036" s="92"/>
      <c r="O1036" s="68" t="s">
        <v>33</v>
      </c>
      <c r="P1036" s="92"/>
      <c r="Q1036" s="68" t="s">
        <v>146</v>
      </c>
      <c r="R1036" s="92"/>
      <c r="S1036" s="68"/>
      <c r="T1036" s="92"/>
      <c r="U1036" s="68" t="s">
        <v>209</v>
      </c>
      <c r="V1036" s="92"/>
      <c r="W1036" s="61"/>
    </row>
    <row r="1037" spans="1:23" ht="80" x14ac:dyDescent="0.2">
      <c r="A1037" s="230" t="s">
        <v>5845</v>
      </c>
      <c r="B1037" s="228" t="s">
        <v>3259</v>
      </c>
      <c r="C1037" s="32" t="s">
        <v>1504</v>
      </c>
      <c r="D1037" s="32" t="s">
        <v>1504</v>
      </c>
      <c r="E1037" s="283">
        <v>3</v>
      </c>
      <c r="F1037" s="73" t="s">
        <v>796</v>
      </c>
      <c r="G1037" s="73" t="s">
        <v>386</v>
      </c>
      <c r="H1037" s="73" t="s">
        <v>3523</v>
      </c>
      <c r="I1037" s="73" t="s">
        <v>698</v>
      </c>
      <c r="J1037" s="85" t="s">
        <v>1128</v>
      </c>
      <c r="K1037" s="85" t="s">
        <v>1128</v>
      </c>
      <c r="L1037" s="85" t="str">
        <f t="shared" si="26"/>
        <v>x.x</v>
      </c>
      <c r="M1037" s="68"/>
      <c r="N1037" s="92"/>
      <c r="O1037" s="68" t="s">
        <v>33</v>
      </c>
      <c r="P1037" s="92"/>
      <c r="Q1037" s="68" t="s">
        <v>660</v>
      </c>
      <c r="R1037" s="92"/>
      <c r="S1037" s="68" t="s">
        <v>699</v>
      </c>
      <c r="T1037" s="92"/>
      <c r="U1037" s="68" t="s">
        <v>5777</v>
      </c>
      <c r="V1037" s="92"/>
      <c r="W1037" s="61"/>
    </row>
    <row r="1038" spans="1:23" ht="96" x14ac:dyDescent="0.2">
      <c r="A1038" s="230" t="s">
        <v>5845</v>
      </c>
      <c r="B1038" s="228" t="s">
        <v>3259</v>
      </c>
      <c r="C1038" s="32" t="s">
        <v>1504</v>
      </c>
      <c r="D1038" s="32" t="s">
        <v>1504</v>
      </c>
      <c r="E1038" s="283">
        <v>3</v>
      </c>
      <c r="F1038" s="73" t="s">
        <v>796</v>
      </c>
      <c r="G1038" s="73" t="s">
        <v>180</v>
      </c>
      <c r="H1038" s="73" t="s">
        <v>3525</v>
      </c>
      <c r="I1038" s="73" t="s">
        <v>702</v>
      </c>
      <c r="J1038" s="87" t="s">
        <v>1128</v>
      </c>
      <c r="K1038" s="87" t="s">
        <v>1128</v>
      </c>
      <c r="L1038" s="85" t="str">
        <f t="shared" si="26"/>
        <v>x.x</v>
      </c>
      <c r="M1038" s="68"/>
      <c r="N1038" s="92"/>
      <c r="O1038" s="68" t="s">
        <v>33</v>
      </c>
      <c r="P1038" s="92"/>
      <c r="Q1038" s="68" t="s">
        <v>258</v>
      </c>
      <c r="R1038" s="92"/>
      <c r="S1038" s="68"/>
      <c r="T1038" s="92"/>
      <c r="U1038" s="68" t="s">
        <v>5770</v>
      </c>
      <c r="V1038" s="92"/>
      <c r="W1038" s="61"/>
    </row>
    <row r="1039" spans="1:23" ht="80" x14ac:dyDescent="0.2">
      <c r="A1039" s="230" t="s">
        <v>5845</v>
      </c>
      <c r="B1039" s="228" t="s">
        <v>3259</v>
      </c>
      <c r="C1039" s="32" t="s">
        <v>1504</v>
      </c>
      <c r="D1039" s="32" t="s">
        <v>1504</v>
      </c>
      <c r="E1039" s="283">
        <v>3</v>
      </c>
      <c r="F1039" s="232" t="s">
        <v>5804</v>
      </c>
      <c r="G1039" s="232"/>
      <c r="H1039" s="232" t="s">
        <v>6448</v>
      </c>
      <c r="I1039" s="232" t="s">
        <v>5784</v>
      </c>
      <c r="J1039" s="85" t="s">
        <v>1128</v>
      </c>
      <c r="K1039" s="85" t="s">
        <v>1128</v>
      </c>
      <c r="L1039" s="85" t="str">
        <f t="shared" si="26"/>
        <v>x.x</v>
      </c>
      <c r="M1039" s="68" t="s">
        <v>444</v>
      </c>
      <c r="N1039" s="92"/>
      <c r="O1039" s="68" t="s">
        <v>103</v>
      </c>
      <c r="P1039" s="92"/>
      <c r="Q1039" s="68"/>
      <c r="R1039" s="92"/>
      <c r="S1039" s="68"/>
      <c r="T1039" s="92"/>
      <c r="U1039" s="68" t="s">
        <v>983</v>
      </c>
      <c r="V1039" s="92"/>
      <c r="W1039" s="61"/>
    </row>
    <row r="1040" spans="1:23" ht="96" x14ac:dyDescent="0.2">
      <c r="A1040" s="230" t="s">
        <v>5845</v>
      </c>
      <c r="B1040" s="228" t="s">
        <v>3259</v>
      </c>
      <c r="C1040" s="32" t="s">
        <v>1504</v>
      </c>
      <c r="D1040" s="32" t="s">
        <v>1504</v>
      </c>
      <c r="E1040" s="283">
        <v>3</v>
      </c>
      <c r="F1040" s="73" t="s">
        <v>5804</v>
      </c>
      <c r="G1040" s="73" t="s">
        <v>206</v>
      </c>
      <c r="H1040" s="73" t="s">
        <v>6449</v>
      </c>
      <c r="I1040" s="73" t="s">
        <v>5785</v>
      </c>
      <c r="J1040" s="85" t="s">
        <v>1128</v>
      </c>
      <c r="K1040" s="85" t="s">
        <v>1128</v>
      </c>
      <c r="L1040" s="85" t="str">
        <f t="shared" si="26"/>
        <v>x.x</v>
      </c>
      <c r="M1040" s="68"/>
      <c r="N1040" s="92"/>
      <c r="O1040" s="68" t="s">
        <v>33</v>
      </c>
      <c r="P1040" s="92"/>
      <c r="Q1040" s="68" t="s">
        <v>146</v>
      </c>
      <c r="R1040" s="92"/>
      <c r="S1040" s="68"/>
      <c r="T1040" s="92"/>
      <c r="U1040" s="68" t="s">
        <v>209</v>
      </c>
      <c r="V1040" s="92"/>
      <c r="W1040" s="61"/>
    </row>
    <row r="1041" spans="1:23" ht="80" x14ac:dyDescent="0.2">
      <c r="A1041" s="230" t="s">
        <v>5845</v>
      </c>
      <c r="B1041" s="228" t="s">
        <v>3259</v>
      </c>
      <c r="C1041" s="32" t="s">
        <v>1504</v>
      </c>
      <c r="D1041" s="32" t="s">
        <v>1504</v>
      </c>
      <c r="E1041" s="283">
        <v>3</v>
      </c>
      <c r="F1041" s="73" t="s">
        <v>5804</v>
      </c>
      <c r="G1041" s="73" t="s">
        <v>386</v>
      </c>
      <c r="H1041" s="73" t="s">
        <v>6450</v>
      </c>
      <c r="I1041" s="73" t="s">
        <v>5786</v>
      </c>
      <c r="J1041" s="85" t="s">
        <v>1128</v>
      </c>
      <c r="K1041" s="85" t="s">
        <v>1128</v>
      </c>
      <c r="L1041" s="85" t="str">
        <f t="shared" si="26"/>
        <v>x.x</v>
      </c>
      <c r="M1041" s="68"/>
      <c r="N1041" s="92"/>
      <c r="O1041" s="68" t="s">
        <v>33</v>
      </c>
      <c r="P1041" s="92"/>
      <c r="Q1041" s="68" t="s">
        <v>660</v>
      </c>
      <c r="R1041" s="92"/>
      <c r="S1041" s="68" t="s">
        <v>5787</v>
      </c>
      <c r="T1041" s="92"/>
      <c r="U1041" s="68" t="s">
        <v>5777</v>
      </c>
      <c r="V1041" s="92"/>
      <c r="W1041" s="61"/>
    </row>
    <row r="1042" spans="1:23" ht="96" x14ac:dyDescent="0.2">
      <c r="A1042" s="230" t="s">
        <v>5845</v>
      </c>
      <c r="B1042" s="228" t="s">
        <v>3259</v>
      </c>
      <c r="C1042" s="32" t="s">
        <v>1504</v>
      </c>
      <c r="D1042" s="32" t="s">
        <v>1504</v>
      </c>
      <c r="E1042" s="283">
        <v>3</v>
      </c>
      <c r="F1042" s="73" t="s">
        <v>5804</v>
      </c>
      <c r="G1042" s="73" t="s">
        <v>180</v>
      </c>
      <c r="H1042" s="73" t="s">
        <v>6451</v>
      </c>
      <c r="I1042" s="73" t="s">
        <v>5788</v>
      </c>
      <c r="J1042" s="85" t="s">
        <v>1128</v>
      </c>
      <c r="K1042" s="85" t="s">
        <v>1128</v>
      </c>
      <c r="L1042" s="85" t="str">
        <f>IF(ISTEXT(K1042),CONCATENATE(J1042,".", K1042),J1042)</f>
        <v>x.x</v>
      </c>
      <c r="M1042" s="68"/>
      <c r="N1042" s="92"/>
      <c r="O1042" s="68" t="s">
        <v>103</v>
      </c>
      <c r="P1042" s="92"/>
      <c r="Q1042" s="68" t="s">
        <v>258</v>
      </c>
      <c r="R1042" s="92"/>
      <c r="S1042" s="68"/>
      <c r="T1042" s="92"/>
      <c r="U1042" s="68" t="s">
        <v>5770</v>
      </c>
      <c r="V1042" s="92"/>
      <c r="W1042" s="61"/>
    </row>
    <row r="1043" spans="1:23" ht="80" x14ac:dyDescent="0.2">
      <c r="A1043" s="230" t="s">
        <v>5845</v>
      </c>
      <c r="B1043" s="228" t="s">
        <v>3259</v>
      </c>
      <c r="C1043" s="32" t="s">
        <v>1504</v>
      </c>
      <c r="D1043" s="32" t="s">
        <v>1504</v>
      </c>
      <c r="E1043" s="283">
        <v>3</v>
      </c>
      <c r="F1043" s="232" t="s">
        <v>5805</v>
      </c>
      <c r="G1043" s="73"/>
      <c r="H1043" s="232" t="s">
        <v>6452</v>
      </c>
      <c r="I1043" s="232" t="s">
        <v>638</v>
      </c>
      <c r="J1043" s="85" t="s">
        <v>1128</v>
      </c>
      <c r="K1043" s="85" t="s">
        <v>1128</v>
      </c>
      <c r="L1043" s="85" t="str">
        <f t="shared" ref="L1043:L1046" si="27">IF(ISTEXT(K1043),CONCATENATE(J1043,".", K1043),J1043)</f>
        <v>x.x</v>
      </c>
      <c r="M1043" s="68" t="s">
        <v>444</v>
      </c>
      <c r="N1043" s="92"/>
      <c r="O1043" s="68" t="s">
        <v>103</v>
      </c>
      <c r="P1043" s="92"/>
      <c r="Q1043" s="68"/>
      <c r="R1043" s="92"/>
      <c r="S1043" s="68"/>
      <c r="T1043" s="92"/>
      <c r="U1043" s="68" t="s">
        <v>983</v>
      </c>
      <c r="V1043" s="92"/>
      <c r="W1043" s="61"/>
    </row>
    <row r="1044" spans="1:23" ht="96" x14ac:dyDescent="0.2">
      <c r="A1044" s="230" t="s">
        <v>5845</v>
      </c>
      <c r="B1044" s="228" t="s">
        <v>3259</v>
      </c>
      <c r="C1044" s="32" t="s">
        <v>1504</v>
      </c>
      <c r="D1044" s="32" t="s">
        <v>1504</v>
      </c>
      <c r="E1044" s="283">
        <v>3</v>
      </c>
      <c r="F1044" s="73" t="s">
        <v>5805</v>
      </c>
      <c r="G1044" s="73" t="s">
        <v>206</v>
      </c>
      <c r="H1044" s="73" t="s">
        <v>6453</v>
      </c>
      <c r="I1044" s="73" t="s">
        <v>642</v>
      </c>
      <c r="J1044" s="85" t="s">
        <v>1128</v>
      </c>
      <c r="K1044" s="85" t="s">
        <v>1128</v>
      </c>
      <c r="L1044" s="85" t="str">
        <f t="shared" si="27"/>
        <v>x.x</v>
      </c>
      <c r="M1044" s="68"/>
      <c r="N1044" s="92"/>
      <c r="O1044" s="68" t="s">
        <v>33</v>
      </c>
      <c r="P1044" s="92"/>
      <c r="Q1044" s="68" t="s">
        <v>146</v>
      </c>
      <c r="R1044" s="92"/>
      <c r="S1044" s="68"/>
      <c r="T1044" s="92"/>
      <c r="U1044" s="68" t="s">
        <v>209</v>
      </c>
      <c r="V1044" s="92"/>
      <c r="W1044" s="61"/>
    </row>
    <row r="1045" spans="1:23" ht="96" x14ac:dyDescent="0.2">
      <c r="A1045" s="230" t="s">
        <v>5845</v>
      </c>
      <c r="B1045" s="228" t="s">
        <v>3259</v>
      </c>
      <c r="C1045" s="32" t="s">
        <v>1504</v>
      </c>
      <c r="D1045" s="32" t="s">
        <v>1504</v>
      </c>
      <c r="E1045" s="283">
        <v>3</v>
      </c>
      <c r="F1045" s="73" t="s">
        <v>5805</v>
      </c>
      <c r="G1045" s="73" t="s">
        <v>287</v>
      </c>
      <c r="H1045" s="73" t="s">
        <v>6454</v>
      </c>
      <c r="I1045" s="73" t="s">
        <v>644</v>
      </c>
      <c r="J1045" s="85" t="s">
        <v>1128</v>
      </c>
      <c r="K1045" s="85" t="s">
        <v>1128</v>
      </c>
      <c r="L1045" s="85" t="str">
        <f t="shared" si="27"/>
        <v>x.x</v>
      </c>
      <c r="M1045" s="68"/>
      <c r="N1045" s="92"/>
      <c r="O1045" s="68" t="s">
        <v>33</v>
      </c>
      <c r="P1045" s="92"/>
      <c r="Q1045" s="68" t="s">
        <v>645</v>
      </c>
      <c r="R1045" s="92"/>
      <c r="S1045" s="68" t="s">
        <v>5789</v>
      </c>
      <c r="T1045" s="92"/>
      <c r="U1045" s="68" t="s">
        <v>5806</v>
      </c>
      <c r="V1045" s="92"/>
      <c r="W1045" s="61"/>
    </row>
    <row r="1046" spans="1:23" ht="96" x14ac:dyDescent="0.2">
      <c r="A1046" s="230" t="s">
        <v>5845</v>
      </c>
      <c r="B1046" s="228" t="s">
        <v>3259</v>
      </c>
      <c r="C1046" s="32" t="s">
        <v>1504</v>
      </c>
      <c r="D1046" s="32" t="s">
        <v>1504</v>
      </c>
      <c r="E1046" s="283">
        <v>3</v>
      </c>
      <c r="F1046" s="73" t="s">
        <v>5805</v>
      </c>
      <c r="G1046" s="73" t="s">
        <v>302</v>
      </c>
      <c r="H1046" s="73" t="s">
        <v>6455</v>
      </c>
      <c r="I1046" s="73" t="s">
        <v>649</v>
      </c>
      <c r="J1046" s="85" t="s">
        <v>1128</v>
      </c>
      <c r="K1046" s="85" t="s">
        <v>1128</v>
      </c>
      <c r="L1046" s="85" t="str">
        <f t="shared" si="27"/>
        <v>x.x</v>
      </c>
      <c r="M1046" s="68"/>
      <c r="N1046" s="92"/>
      <c r="O1046" s="68" t="s">
        <v>103</v>
      </c>
      <c r="P1046" s="92"/>
      <c r="Q1046" s="68" t="s">
        <v>305</v>
      </c>
      <c r="R1046" s="92"/>
      <c r="S1046" s="68"/>
      <c r="T1046" s="92"/>
      <c r="U1046" s="68"/>
      <c r="V1046" s="92"/>
      <c r="W1046" s="61"/>
    </row>
    <row r="1047" spans="1:23" ht="80" x14ac:dyDescent="0.2">
      <c r="A1047" s="230" t="s">
        <v>5845</v>
      </c>
      <c r="B1047" s="228" t="s">
        <v>3259</v>
      </c>
      <c r="C1047" s="32" t="s">
        <v>1504</v>
      </c>
      <c r="D1047" s="32" t="s">
        <v>1504</v>
      </c>
      <c r="E1047" s="283">
        <v>3</v>
      </c>
      <c r="F1047" s="232" t="s">
        <v>803</v>
      </c>
      <c r="G1047" s="232"/>
      <c r="H1047" s="232" t="s">
        <v>3526</v>
      </c>
      <c r="I1047" s="232" t="s">
        <v>805</v>
      </c>
      <c r="J1047" s="85" t="s">
        <v>1128</v>
      </c>
      <c r="K1047" s="85" t="s">
        <v>1128</v>
      </c>
      <c r="L1047" s="85" t="str">
        <f t="shared" si="26"/>
        <v>x.x</v>
      </c>
      <c r="M1047" s="68" t="s">
        <v>32</v>
      </c>
      <c r="N1047" s="92"/>
      <c r="O1047" s="68" t="s">
        <v>66</v>
      </c>
      <c r="P1047" s="92"/>
      <c r="Q1047" s="68"/>
      <c r="R1047" s="92" t="s">
        <v>258</v>
      </c>
      <c r="S1047" s="68"/>
      <c r="T1047" s="92"/>
      <c r="U1047" s="68" t="s">
        <v>2646</v>
      </c>
      <c r="V1047" s="92"/>
      <c r="W1047" s="61"/>
    </row>
    <row r="1048" spans="1:23" ht="96" x14ac:dyDescent="0.2">
      <c r="A1048" s="230" t="s">
        <v>5845</v>
      </c>
      <c r="B1048" s="228" t="s">
        <v>3259</v>
      </c>
      <c r="C1048" s="32" t="s">
        <v>1504</v>
      </c>
      <c r="D1048" s="32" t="s">
        <v>1504</v>
      </c>
      <c r="E1048" s="283">
        <v>3</v>
      </c>
      <c r="F1048" s="73" t="s">
        <v>803</v>
      </c>
      <c r="G1048" s="73" t="s">
        <v>809</v>
      </c>
      <c r="H1048" s="73" t="s">
        <v>3528</v>
      </c>
      <c r="I1048" s="73" t="s">
        <v>811</v>
      </c>
      <c r="J1048" s="87" t="s">
        <v>31</v>
      </c>
      <c r="K1048" s="87" t="s">
        <v>812</v>
      </c>
      <c r="L1048" s="85" t="str">
        <f t="shared" si="26"/>
        <v>MESSAGE - HEADER.Transport charges/ Method of Payment</v>
      </c>
      <c r="M1048" s="68"/>
      <c r="N1048" s="92"/>
      <c r="O1048" s="68" t="s">
        <v>33</v>
      </c>
      <c r="P1048" s="92" t="s">
        <v>66</v>
      </c>
      <c r="Q1048" s="68" t="s">
        <v>134</v>
      </c>
      <c r="R1048" s="92" t="s">
        <v>134</v>
      </c>
      <c r="S1048" s="68" t="s">
        <v>813</v>
      </c>
      <c r="T1048" s="92" t="s">
        <v>813</v>
      </c>
      <c r="U1048" s="68"/>
      <c r="V1048" s="92" t="s">
        <v>929</v>
      </c>
      <c r="W1048" s="61"/>
    </row>
    <row r="1049" spans="1:23" ht="64" x14ac:dyDescent="0.2">
      <c r="A1049" s="230" t="s">
        <v>5845</v>
      </c>
      <c r="B1049" s="228" t="s">
        <v>3259</v>
      </c>
      <c r="C1049" s="32" t="s">
        <v>1504</v>
      </c>
      <c r="D1049" s="32" t="s">
        <v>1504</v>
      </c>
      <c r="E1049" s="283">
        <v>3</v>
      </c>
      <c r="F1049" s="232" t="s">
        <v>823</v>
      </c>
      <c r="G1049" s="232"/>
      <c r="H1049" s="232" t="s">
        <v>3533</v>
      </c>
      <c r="I1049" s="232" t="s">
        <v>825</v>
      </c>
      <c r="J1049" s="87" t="s">
        <v>821</v>
      </c>
      <c r="K1049" s="87"/>
      <c r="L1049" s="85" t="str">
        <f t="shared" si="26"/>
        <v>MESSAGE - GOODS ITEM</v>
      </c>
      <c r="M1049" s="186" t="s">
        <v>316</v>
      </c>
      <c r="N1049" s="92" t="s">
        <v>316</v>
      </c>
      <c r="O1049" s="68" t="s">
        <v>33</v>
      </c>
      <c r="P1049" s="92" t="s">
        <v>33</v>
      </c>
      <c r="Q1049" s="68"/>
      <c r="R1049" s="92"/>
      <c r="S1049" s="68"/>
      <c r="T1049" s="92"/>
      <c r="U1049" s="68" t="s">
        <v>6096</v>
      </c>
      <c r="V1049" s="92"/>
      <c r="W1049" s="61"/>
    </row>
    <row r="1050" spans="1:23" ht="96" x14ac:dyDescent="0.2">
      <c r="A1050" s="230" t="s">
        <v>5845</v>
      </c>
      <c r="B1050" s="228" t="s">
        <v>3259</v>
      </c>
      <c r="C1050" s="32" t="s">
        <v>1504</v>
      </c>
      <c r="D1050" s="32" t="s">
        <v>1504</v>
      </c>
      <c r="E1050" s="283">
        <v>3</v>
      </c>
      <c r="F1050" s="73" t="s">
        <v>823</v>
      </c>
      <c r="G1050" s="73" t="s">
        <v>831</v>
      </c>
      <c r="H1050" s="73" t="s">
        <v>3535</v>
      </c>
      <c r="I1050" s="73" t="s">
        <v>833</v>
      </c>
      <c r="J1050" s="87" t="s">
        <v>1128</v>
      </c>
      <c r="K1050" s="87" t="s">
        <v>1128</v>
      </c>
      <c r="L1050" s="85" t="str">
        <f t="shared" si="26"/>
        <v>x.x</v>
      </c>
      <c r="M1050" s="68"/>
      <c r="N1050" s="92"/>
      <c r="O1050" s="68" t="s">
        <v>33</v>
      </c>
      <c r="P1050" s="92"/>
      <c r="Q1050" s="68" t="s">
        <v>146</v>
      </c>
      <c r="R1050" s="92"/>
      <c r="S1050" s="68"/>
      <c r="T1050" s="92"/>
      <c r="U1050" s="68" t="s">
        <v>6097</v>
      </c>
      <c r="V1050" s="92"/>
      <c r="W1050" s="61"/>
    </row>
    <row r="1051" spans="1:23" ht="112" x14ac:dyDescent="0.2">
      <c r="A1051" s="230" t="s">
        <v>5845</v>
      </c>
      <c r="B1051" s="228" t="s">
        <v>3259</v>
      </c>
      <c r="C1051" s="32" t="s">
        <v>1504</v>
      </c>
      <c r="D1051" s="32" t="s">
        <v>1504</v>
      </c>
      <c r="E1051" s="283">
        <v>3</v>
      </c>
      <c r="F1051" s="73" t="s">
        <v>823</v>
      </c>
      <c r="G1051" s="73" t="s">
        <v>5731</v>
      </c>
      <c r="H1051" s="73" t="s">
        <v>6456</v>
      </c>
      <c r="I1051" s="73" t="s">
        <v>5808</v>
      </c>
      <c r="J1051" s="87" t="s">
        <v>821</v>
      </c>
      <c r="K1051" s="87" t="s">
        <v>325</v>
      </c>
      <c r="L1051" s="85" t="str">
        <f t="shared" si="26"/>
        <v>MESSAGE - GOODS ITEM.Item number</v>
      </c>
      <c r="M1051" s="68"/>
      <c r="N1051" s="92"/>
      <c r="O1051" s="68" t="s">
        <v>33</v>
      </c>
      <c r="P1051" s="92" t="s">
        <v>33</v>
      </c>
      <c r="Q1051" s="68" t="s">
        <v>146</v>
      </c>
      <c r="R1051" s="92" t="s">
        <v>146</v>
      </c>
      <c r="S1051" s="68"/>
      <c r="T1051" s="92"/>
      <c r="U1051" s="186" t="s">
        <v>5809</v>
      </c>
      <c r="V1051" s="92" t="s">
        <v>2565</v>
      </c>
      <c r="W1051" s="61"/>
    </row>
    <row r="1052" spans="1:23" ht="96" x14ac:dyDescent="0.2">
      <c r="A1052" s="230" t="s">
        <v>5845</v>
      </c>
      <c r="B1052" s="228" t="s">
        <v>3259</v>
      </c>
      <c r="C1052" s="32" t="s">
        <v>1504</v>
      </c>
      <c r="D1052" s="32" t="s">
        <v>1504</v>
      </c>
      <c r="E1052" s="283">
        <v>3</v>
      </c>
      <c r="F1052" s="73" t="s">
        <v>823</v>
      </c>
      <c r="G1052" s="73" t="s">
        <v>49</v>
      </c>
      <c r="H1052" s="73" t="s">
        <v>3536</v>
      </c>
      <c r="I1052" s="73" t="s">
        <v>839</v>
      </c>
      <c r="J1052" s="87" t="s">
        <v>821</v>
      </c>
      <c r="K1052" s="87" t="s">
        <v>52</v>
      </c>
      <c r="L1052" s="85" t="str">
        <f t="shared" si="26"/>
        <v>MESSAGE - GOODS ITEM.Type of declaration</v>
      </c>
      <c r="M1052" s="68"/>
      <c r="N1052" s="92"/>
      <c r="O1052" s="68" t="s">
        <v>66</v>
      </c>
      <c r="P1052" s="92" t="s">
        <v>66</v>
      </c>
      <c r="Q1052" s="68" t="s">
        <v>53</v>
      </c>
      <c r="R1052" s="92" t="s">
        <v>54</v>
      </c>
      <c r="S1052" s="68" t="s">
        <v>5810</v>
      </c>
      <c r="T1052" s="92" t="s">
        <v>55</v>
      </c>
      <c r="U1052" s="68" t="s">
        <v>6457</v>
      </c>
      <c r="V1052" s="92" t="s">
        <v>841</v>
      </c>
      <c r="W1052" s="61"/>
    </row>
    <row r="1053" spans="1:23" ht="96" x14ac:dyDescent="0.2">
      <c r="A1053" s="230" t="s">
        <v>5845</v>
      </c>
      <c r="B1053" s="228" t="s">
        <v>3259</v>
      </c>
      <c r="C1053" s="32" t="s">
        <v>1504</v>
      </c>
      <c r="D1053" s="32" t="s">
        <v>1504</v>
      </c>
      <c r="E1053" s="283">
        <v>3</v>
      </c>
      <c r="F1053" s="73" t="s">
        <v>823</v>
      </c>
      <c r="G1053" s="73" t="s">
        <v>90</v>
      </c>
      <c r="H1053" s="73" t="s">
        <v>3537</v>
      </c>
      <c r="I1053" s="73" t="s">
        <v>844</v>
      </c>
      <c r="J1053" s="87" t="s">
        <v>821</v>
      </c>
      <c r="K1053" s="87" t="s">
        <v>93</v>
      </c>
      <c r="L1053" s="85" t="str">
        <f t="shared" si="26"/>
        <v>MESSAGE - GOODS ITEM.Country of dispatch/export code</v>
      </c>
      <c r="M1053" s="68"/>
      <c r="N1053" s="92"/>
      <c r="O1053" s="68" t="s">
        <v>66</v>
      </c>
      <c r="P1053" s="92" t="s">
        <v>66</v>
      </c>
      <c r="Q1053" s="68" t="s">
        <v>94</v>
      </c>
      <c r="R1053" s="92" t="s">
        <v>3018</v>
      </c>
      <c r="S1053" s="68" t="s">
        <v>95</v>
      </c>
      <c r="T1053" s="92" t="s">
        <v>95</v>
      </c>
      <c r="U1053" s="68" t="s">
        <v>5734</v>
      </c>
      <c r="V1053" s="92" t="s">
        <v>3019</v>
      </c>
      <c r="W1053" s="61"/>
    </row>
    <row r="1054" spans="1:23" ht="96" x14ac:dyDescent="0.2">
      <c r="A1054" s="230" t="s">
        <v>5845</v>
      </c>
      <c r="B1054" s="228" t="s">
        <v>3259</v>
      </c>
      <c r="C1054" s="32" t="s">
        <v>1504</v>
      </c>
      <c r="D1054" s="32" t="s">
        <v>1504</v>
      </c>
      <c r="E1054" s="283">
        <v>3</v>
      </c>
      <c r="F1054" s="73" t="s">
        <v>823</v>
      </c>
      <c r="G1054" s="73" t="s">
        <v>363</v>
      </c>
      <c r="H1054" s="73" t="s">
        <v>3539</v>
      </c>
      <c r="I1054" s="73" t="s">
        <v>846</v>
      </c>
      <c r="J1054" s="87" t="s">
        <v>821</v>
      </c>
      <c r="K1054" s="87" t="s">
        <v>366</v>
      </c>
      <c r="L1054" s="85" t="str">
        <f t="shared" si="26"/>
        <v>MESSAGE - GOODS ITEM.Country of destination code</v>
      </c>
      <c r="M1054" s="68"/>
      <c r="N1054" s="92"/>
      <c r="O1054" s="68" t="s">
        <v>66</v>
      </c>
      <c r="P1054" s="92" t="s">
        <v>66</v>
      </c>
      <c r="Q1054" s="68" t="s">
        <v>94</v>
      </c>
      <c r="R1054" s="92" t="s">
        <v>94</v>
      </c>
      <c r="S1054" s="68" t="s">
        <v>95</v>
      </c>
      <c r="T1054" s="92" t="s">
        <v>95</v>
      </c>
      <c r="U1054" s="68" t="s">
        <v>367</v>
      </c>
      <c r="V1054" s="92" t="s">
        <v>847</v>
      </c>
      <c r="W1054" s="61"/>
    </row>
    <row r="1055" spans="1:23" ht="96" x14ac:dyDescent="0.2">
      <c r="A1055" s="230" t="s">
        <v>5845</v>
      </c>
      <c r="B1055" s="228" t="s">
        <v>3259</v>
      </c>
      <c r="C1055" s="32" t="s">
        <v>1504</v>
      </c>
      <c r="D1055" s="32" t="s">
        <v>1504</v>
      </c>
      <c r="E1055" s="283">
        <v>3</v>
      </c>
      <c r="F1055" s="73" t="s">
        <v>823</v>
      </c>
      <c r="G1055" s="73" t="s">
        <v>5738</v>
      </c>
      <c r="H1055" s="73" t="s">
        <v>6458</v>
      </c>
      <c r="I1055" s="73" t="s">
        <v>5811</v>
      </c>
      <c r="J1055" s="85" t="s">
        <v>821</v>
      </c>
      <c r="K1055" s="85" t="s">
        <v>713</v>
      </c>
      <c r="L1055" s="85" t="str">
        <f t="shared" si="26"/>
        <v>MESSAGE - GOODS ITEM.Commercial Reference Number</v>
      </c>
      <c r="M1055" s="68"/>
      <c r="N1055" s="92"/>
      <c r="O1055" s="68" t="s">
        <v>66</v>
      </c>
      <c r="P1055" s="92" t="s">
        <v>66</v>
      </c>
      <c r="Q1055" s="68" t="s">
        <v>68</v>
      </c>
      <c r="R1055" s="92" t="s">
        <v>258</v>
      </c>
      <c r="S1055" s="68"/>
      <c r="T1055" s="92"/>
      <c r="U1055" s="68" t="s">
        <v>6377</v>
      </c>
      <c r="V1055" s="92" t="s">
        <v>714</v>
      </c>
      <c r="W1055" s="61"/>
    </row>
    <row r="1056" spans="1:23" ht="80" x14ac:dyDescent="0.2">
      <c r="A1056" s="230" t="s">
        <v>5845</v>
      </c>
      <c r="B1056" s="228" t="s">
        <v>3259</v>
      </c>
      <c r="C1056" s="32" t="s">
        <v>1504</v>
      </c>
      <c r="D1056" s="32" t="s">
        <v>1504</v>
      </c>
      <c r="E1056" s="283">
        <v>4</v>
      </c>
      <c r="F1056" s="292" t="s">
        <v>849</v>
      </c>
      <c r="G1056" s="73"/>
      <c r="H1056" s="232" t="s">
        <v>3540</v>
      </c>
      <c r="I1056" s="232" t="s">
        <v>422</v>
      </c>
      <c r="J1056" s="85" t="s">
        <v>1128</v>
      </c>
      <c r="K1056" s="85" t="s">
        <v>1128</v>
      </c>
      <c r="L1056" s="85" t="str">
        <f t="shared" si="26"/>
        <v>x.x</v>
      </c>
      <c r="M1056" s="68" t="s">
        <v>32</v>
      </c>
      <c r="N1056" s="92"/>
      <c r="O1056" s="68" t="s">
        <v>103</v>
      </c>
      <c r="P1056" s="92"/>
      <c r="Q1056" s="68"/>
      <c r="R1056" s="92"/>
      <c r="S1056" s="68"/>
      <c r="T1056" s="92"/>
      <c r="U1056" s="68" t="s">
        <v>6459</v>
      </c>
      <c r="V1056" s="92"/>
      <c r="W1056" s="61"/>
    </row>
    <row r="1057" spans="1:23" ht="112" x14ac:dyDescent="0.2">
      <c r="A1057" s="230" t="s">
        <v>5845</v>
      </c>
      <c r="B1057" s="228" t="s">
        <v>3259</v>
      </c>
      <c r="C1057" s="32" t="s">
        <v>1504</v>
      </c>
      <c r="D1057" s="32" t="s">
        <v>1504</v>
      </c>
      <c r="E1057" s="283">
        <v>4</v>
      </c>
      <c r="F1057" s="291" t="s">
        <v>849</v>
      </c>
      <c r="G1057" s="73" t="s">
        <v>240</v>
      </c>
      <c r="H1057" s="73" t="s">
        <v>3542</v>
      </c>
      <c r="I1057" s="73" t="s">
        <v>429</v>
      </c>
      <c r="J1057" s="85" t="s">
        <v>1128</v>
      </c>
      <c r="K1057" s="85" t="s">
        <v>1128</v>
      </c>
      <c r="L1057" s="85" t="str">
        <f t="shared" si="26"/>
        <v>x.x</v>
      </c>
      <c r="M1057" s="68"/>
      <c r="N1057" s="92"/>
      <c r="O1057" s="68" t="s">
        <v>103</v>
      </c>
      <c r="P1057" s="92"/>
      <c r="Q1057" s="68" t="s">
        <v>244</v>
      </c>
      <c r="R1057" s="92"/>
      <c r="S1057" s="68"/>
      <c r="T1057" s="92"/>
      <c r="U1057" s="68" t="s">
        <v>5743</v>
      </c>
      <c r="V1057" s="92"/>
      <c r="W1057" s="61"/>
    </row>
    <row r="1058" spans="1:23" ht="96" x14ac:dyDescent="0.2">
      <c r="A1058" s="230" t="s">
        <v>5845</v>
      </c>
      <c r="B1058" s="228" t="s">
        <v>3259</v>
      </c>
      <c r="C1058" s="32" t="s">
        <v>1504</v>
      </c>
      <c r="D1058" s="32" t="s">
        <v>1504</v>
      </c>
      <c r="E1058" s="283">
        <v>4</v>
      </c>
      <c r="F1058" s="291" t="s">
        <v>849</v>
      </c>
      <c r="G1058" s="73" t="s">
        <v>255</v>
      </c>
      <c r="H1058" s="73" t="s">
        <v>3543</v>
      </c>
      <c r="I1058" s="73" t="s">
        <v>433</v>
      </c>
      <c r="J1058" s="85" t="s">
        <v>1128</v>
      </c>
      <c r="K1058" s="85" t="s">
        <v>1128</v>
      </c>
      <c r="L1058" s="85" t="str">
        <f t="shared" si="26"/>
        <v>x.x</v>
      </c>
      <c r="M1058" s="68"/>
      <c r="N1058" s="92"/>
      <c r="O1058" s="68" t="s">
        <v>103</v>
      </c>
      <c r="P1058" s="92"/>
      <c r="Q1058" s="68" t="s">
        <v>258</v>
      </c>
      <c r="R1058" s="92"/>
      <c r="S1058" s="68"/>
      <c r="T1058" s="92"/>
      <c r="U1058" s="68"/>
      <c r="V1058" s="92"/>
      <c r="W1058" s="61"/>
    </row>
    <row r="1059" spans="1:23" ht="96" x14ac:dyDescent="0.2">
      <c r="A1059" s="230" t="s">
        <v>5845</v>
      </c>
      <c r="B1059" s="228" t="s">
        <v>3259</v>
      </c>
      <c r="C1059" s="32" t="s">
        <v>1504</v>
      </c>
      <c r="D1059" s="32" t="s">
        <v>1504</v>
      </c>
      <c r="E1059" s="283">
        <v>5</v>
      </c>
      <c r="F1059" s="292" t="s">
        <v>858</v>
      </c>
      <c r="G1059" s="73"/>
      <c r="H1059" s="232" t="s">
        <v>3544</v>
      </c>
      <c r="I1059" s="232" t="s">
        <v>263</v>
      </c>
      <c r="J1059" s="85" t="s">
        <v>1128</v>
      </c>
      <c r="K1059" s="85" t="s">
        <v>1128</v>
      </c>
      <c r="L1059" s="85" t="str">
        <f t="shared" si="26"/>
        <v>x.x</v>
      </c>
      <c r="M1059" s="68" t="s">
        <v>32</v>
      </c>
      <c r="N1059" s="92"/>
      <c r="O1059" s="68" t="s">
        <v>103</v>
      </c>
      <c r="P1059" s="92"/>
      <c r="Q1059" s="68"/>
      <c r="R1059" s="92"/>
      <c r="S1059" s="68"/>
      <c r="T1059" s="92"/>
      <c r="U1059" s="68" t="s">
        <v>6460</v>
      </c>
      <c r="V1059" s="92"/>
      <c r="W1059" s="61"/>
    </row>
    <row r="1060" spans="1:23" ht="112" x14ac:dyDescent="0.2">
      <c r="A1060" s="230" t="s">
        <v>5845</v>
      </c>
      <c r="B1060" s="228" t="s">
        <v>3259</v>
      </c>
      <c r="C1060" s="32" t="s">
        <v>1504</v>
      </c>
      <c r="D1060" s="32" t="s">
        <v>1504</v>
      </c>
      <c r="E1060" s="283">
        <v>5</v>
      </c>
      <c r="F1060" s="291" t="s">
        <v>858</v>
      </c>
      <c r="G1060" s="73" t="s">
        <v>265</v>
      </c>
      <c r="H1060" s="73" t="s">
        <v>3545</v>
      </c>
      <c r="I1060" s="73" t="s">
        <v>267</v>
      </c>
      <c r="J1060" s="85" t="s">
        <v>1128</v>
      </c>
      <c r="K1060" s="85" t="s">
        <v>1128</v>
      </c>
      <c r="L1060" s="85" t="str">
        <f t="shared" si="26"/>
        <v>x.x</v>
      </c>
      <c r="M1060" s="68"/>
      <c r="N1060" s="92"/>
      <c r="O1060" s="68" t="s">
        <v>33</v>
      </c>
      <c r="P1060" s="92"/>
      <c r="Q1060" s="68" t="s">
        <v>258</v>
      </c>
      <c r="R1060" s="92"/>
      <c r="S1060" s="68"/>
      <c r="T1060" s="92"/>
      <c r="U1060" s="68"/>
      <c r="V1060" s="92"/>
      <c r="W1060" s="61"/>
    </row>
    <row r="1061" spans="1:23" ht="96" x14ac:dyDescent="0.2">
      <c r="A1061" s="230" t="s">
        <v>5845</v>
      </c>
      <c r="B1061" s="228" t="s">
        <v>3259</v>
      </c>
      <c r="C1061" s="32" t="s">
        <v>1504</v>
      </c>
      <c r="D1061" s="32" t="s">
        <v>1504</v>
      </c>
      <c r="E1061" s="283">
        <v>5</v>
      </c>
      <c r="F1061" s="291" t="s">
        <v>858</v>
      </c>
      <c r="G1061" s="73" t="s">
        <v>269</v>
      </c>
      <c r="H1061" s="73" t="s">
        <v>3546</v>
      </c>
      <c r="I1061" s="73" t="s">
        <v>271</v>
      </c>
      <c r="J1061" s="85" t="s">
        <v>1128</v>
      </c>
      <c r="K1061" s="85" t="s">
        <v>1128</v>
      </c>
      <c r="L1061" s="85" t="str">
        <f t="shared" si="26"/>
        <v>x.x</v>
      </c>
      <c r="M1061" s="68"/>
      <c r="N1061" s="92"/>
      <c r="O1061" s="68" t="s">
        <v>103</v>
      </c>
      <c r="P1061" s="92"/>
      <c r="Q1061" s="68" t="s">
        <v>244</v>
      </c>
      <c r="R1061" s="92"/>
      <c r="S1061" s="68"/>
      <c r="T1061" s="92"/>
      <c r="U1061" s="68"/>
      <c r="V1061" s="92"/>
      <c r="W1061" s="61"/>
    </row>
    <row r="1062" spans="1:23" ht="96" x14ac:dyDescent="0.2">
      <c r="A1062" s="230" t="s">
        <v>5845</v>
      </c>
      <c r="B1062" s="228" t="s">
        <v>3259</v>
      </c>
      <c r="C1062" s="32" t="s">
        <v>1504</v>
      </c>
      <c r="D1062" s="32" t="s">
        <v>1504</v>
      </c>
      <c r="E1062" s="283">
        <v>5</v>
      </c>
      <c r="F1062" s="291" t="s">
        <v>858</v>
      </c>
      <c r="G1062" s="73" t="s">
        <v>276</v>
      </c>
      <c r="H1062" s="73" t="s">
        <v>3547</v>
      </c>
      <c r="I1062" s="73" t="s">
        <v>278</v>
      </c>
      <c r="J1062" s="85" t="s">
        <v>1128</v>
      </c>
      <c r="K1062" s="85" t="s">
        <v>1128</v>
      </c>
      <c r="L1062" s="85" t="str">
        <f t="shared" si="26"/>
        <v>x.x</v>
      </c>
      <c r="M1062" s="68"/>
      <c r="N1062" s="92"/>
      <c r="O1062" s="68" t="s">
        <v>33</v>
      </c>
      <c r="P1062" s="92"/>
      <c r="Q1062" s="68" t="s">
        <v>68</v>
      </c>
      <c r="R1062" s="92"/>
      <c r="S1062" s="68"/>
      <c r="T1062" s="92"/>
      <c r="U1062" s="68"/>
      <c r="V1062" s="92"/>
      <c r="W1062" s="61"/>
    </row>
    <row r="1063" spans="1:23" ht="96" x14ac:dyDescent="0.2">
      <c r="A1063" s="230" t="s">
        <v>5845</v>
      </c>
      <c r="B1063" s="228" t="s">
        <v>3259</v>
      </c>
      <c r="C1063" s="32" t="s">
        <v>1504</v>
      </c>
      <c r="D1063" s="32" t="s">
        <v>1504</v>
      </c>
      <c r="E1063" s="283">
        <v>5</v>
      </c>
      <c r="F1063" s="291" t="s">
        <v>858</v>
      </c>
      <c r="G1063" s="73" t="s">
        <v>279</v>
      </c>
      <c r="H1063" s="73" t="s">
        <v>3548</v>
      </c>
      <c r="I1063" s="73" t="s">
        <v>281</v>
      </c>
      <c r="J1063" s="85" t="s">
        <v>1128</v>
      </c>
      <c r="K1063" s="85" t="s">
        <v>1128</v>
      </c>
      <c r="L1063" s="85" t="str">
        <f t="shared" si="26"/>
        <v>x.x</v>
      </c>
      <c r="M1063" s="68"/>
      <c r="N1063" s="92"/>
      <c r="O1063" s="68" t="s">
        <v>33</v>
      </c>
      <c r="P1063" s="92"/>
      <c r="Q1063" s="68" t="s">
        <v>94</v>
      </c>
      <c r="R1063" s="92"/>
      <c r="S1063" s="68" t="s">
        <v>5856</v>
      </c>
      <c r="T1063" s="92"/>
      <c r="U1063" s="68"/>
      <c r="V1063" s="92"/>
      <c r="W1063" s="61"/>
    </row>
    <row r="1064" spans="1:23" ht="112" x14ac:dyDescent="0.2">
      <c r="A1064" s="230" t="s">
        <v>5845</v>
      </c>
      <c r="B1064" s="228" t="s">
        <v>3259</v>
      </c>
      <c r="C1064" s="32" t="s">
        <v>1504</v>
      </c>
      <c r="D1064" s="32" t="s">
        <v>1504</v>
      </c>
      <c r="E1064" s="283">
        <v>4</v>
      </c>
      <c r="F1064" s="232" t="s">
        <v>865</v>
      </c>
      <c r="G1064" s="232"/>
      <c r="H1064" s="232" t="s">
        <v>3549</v>
      </c>
      <c r="I1064" s="232" t="s">
        <v>443</v>
      </c>
      <c r="J1064" s="87" t="s">
        <v>1128</v>
      </c>
      <c r="K1064" s="87" t="s">
        <v>1128</v>
      </c>
      <c r="L1064" s="85" t="str">
        <f t="shared" si="26"/>
        <v>x.x</v>
      </c>
      <c r="M1064" s="68" t="s">
        <v>444</v>
      </c>
      <c r="N1064" s="92"/>
      <c r="O1064" s="68" t="s">
        <v>103</v>
      </c>
      <c r="P1064" s="92"/>
      <c r="Q1064" s="68"/>
      <c r="R1064" s="92"/>
      <c r="S1064" s="68"/>
      <c r="T1064" s="92"/>
      <c r="U1064" s="68" t="s">
        <v>983</v>
      </c>
      <c r="V1064" s="92"/>
      <c r="W1064" s="61"/>
    </row>
    <row r="1065" spans="1:23" ht="128" x14ac:dyDescent="0.2">
      <c r="A1065" s="230" t="s">
        <v>5845</v>
      </c>
      <c r="B1065" s="228" t="s">
        <v>3259</v>
      </c>
      <c r="C1065" s="32" t="s">
        <v>1504</v>
      </c>
      <c r="D1065" s="32" t="s">
        <v>1504</v>
      </c>
      <c r="E1065" s="283">
        <v>4</v>
      </c>
      <c r="F1065" s="73" t="s">
        <v>865</v>
      </c>
      <c r="G1065" s="73" t="s">
        <v>206</v>
      </c>
      <c r="H1065" s="73" t="s">
        <v>3551</v>
      </c>
      <c r="I1065" s="73" t="s">
        <v>449</v>
      </c>
      <c r="J1065" s="87" t="s">
        <v>1128</v>
      </c>
      <c r="K1065" s="87" t="s">
        <v>1128</v>
      </c>
      <c r="L1065" s="85" t="str">
        <f t="shared" si="26"/>
        <v>x.x</v>
      </c>
      <c r="M1065" s="68"/>
      <c r="N1065" s="92"/>
      <c r="O1065" s="68" t="s">
        <v>33</v>
      </c>
      <c r="P1065" s="92"/>
      <c r="Q1065" s="68" t="s">
        <v>146</v>
      </c>
      <c r="R1065" s="92"/>
      <c r="S1065" s="68"/>
      <c r="T1065" s="92"/>
      <c r="U1065" s="68" t="s">
        <v>209</v>
      </c>
      <c r="V1065" s="92"/>
      <c r="W1065" s="61"/>
    </row>
    <row r="1066" spans="1:23" ht="112" x14ac:dyDescent="0.2">
      <c r="A1066" s="230" t="s">
        <v>5845</v>
      </c>
      <c r="B1066" s="228" t="s">
        <v>3259</v>
      </c>
      <c r="C1066" s="32" t="s">
        <v>1504</v>
      </c>
      <c r="D1066" s="32" t="s">
        <v>1504</v>
      </c>
      <c r="E1066" s="283">
        <v>4</v>
      </c>
      <c r="F1066" s="73" t="s">
        <v>865</v>
      </c>
      <c r="G1066" s="73" t="s">
        <v>450</v>
      </c>
      <c r="H1066" s="73" t="s">
        <v>3552</v>
      </c>
      <c r="I1066" s="73" t="s">
        <v>452</v>
      </c>
      <c r="J1066" s="87" t="s">
        <v>1128</v>
      </c>
      <c r="K1066" s="87" t="s">
        <v>1128</v>
      </c>
      <c r="L1066" s="85" t="str">
        <f t="shared" si="26"/>
        <v>x.x</v>
      </c>
      <c r="M1066" s="68"/>
      <c r="N1066" s="92"/>
      <c r="O1066" s="68" t="s">
        <v>33</v>
      </c>
      <c r="P1066" s="92"/>
      <c r="Q1066" s="68" t="s">
        <v>453</v>
      </c>
      <c r="R1066" s="92"/>
      <c r="S1066" s="68" t="s">
        <v>454</v>
      </c>
      <c r="T1066" s="92"/>
      <c r="U1066" s="68"/>
      <c r="V1066" s="92"/>
      <c r="W1066" s="61"/>
    </row>
    <row r="1067" spans="1:23" ht="128" x14ac:dyDescent="0.2">
      <c r="A1067" s="230" t="s">
        <v>5845</v>
      </c>
      <c r="B1067" s="228" t="s">
        <v>3259</v>
      </c>
      <c r="C1067" s="32" t="s">
        <v>1504</v>
      </c>
      <c r="D1067" s="32" t="s">
        <v>1504</v>
      </c>
      <c r="E1067" s="283">
        <v>4</v>
      </c>
      <c r="F1067" s="73" t="s">
        <v>865</v>
      </c>
      <c r="G1067" s="73" t="s">
        <v>240</v>
      </c>
      <c r="H1067" s="73" t="s">
        <v>3553</v>
      </c>
      <c r="I1067" s="73" t="s">
        <v>457</v>
      </c>
      <c r="J1067" s="87" t="s">
        <v>1128</v>
      </c>
      <c r="K1067" s="87" t="s">
        <v>1128</v>
      </c>
      <c r="L1067" s="85" t="str">
        <f t="shared" si="26"/>
        <v>x.x</v>
      </c>
      <c r="M1067" s="68"/>
      <c r="N1067" s="92"/>
      <c r="O1067" s="68" t="s">
        <v>33</v>
      </c>
      <c r="P1067" s="92"/>
      <c r="Q1067" s="68" t="s">
        <v>244</v>
      </c>
      <c r="R1067" s="92"/>
      <c r="S1067" s="68"/>
      <c r="T1067" s="92"/>
      <c r="U1067" s="68" t="s">
        <v>5741</v>
      </c>
      <c r="V1067" s="92"/>
      <c r="W1067" s="61"/>
    </row>
    <row r="1068" spans="1:23" ht="96" x14ac:dyDescent="0.2">
      <c r="A1068" s="230" t="s">
        <v>5845</v>
      </c>
      <c r="B1068" s="228" t="s">
        <v>3259</v>
      </c>
      <c r="C1068" s="32" t="s">
        <v>1504</v>
      </c>
      <c r="D1068" s="32" t="s">
        <v>1504</v>
      </c>
      <c r="E1068" s="283">
        <v>4</v>
      </c>
      <c r="F1068" s="232" t="s">
        <v>871</v>
      </c>
      <c r="G1068" s="232"/>
      <c r="H1068" s="232" t="s">
        <v>3555</v>
      </c>
      <c r="I1068" s="232" t="s">
        <v>873</v>
      </c>
      <c r="J1068" s="87" t="s">
        <v>1128</v>
      </c>
      <c r="K1068" s="87" t="s">
        <v>1128</v>
      </c>
      <c r="L1068" s="85" t="str">
        <f t="shared" si="26"/>
        <v>x.x</v>
      </c>
      <c r="M1068" s="68" t="s">
        <v>32</v>
      </c>
      <c r="N1068" s="92"/>
      <c r="O1068" s="68" t="s">
        <v>33</v>
      </c>
      <c r="P1068" s="92"/>
      <c r="Q1068" s="68"/>
      <c r="R1068" s="92"/>
      <c r="S1068" s="68"/>
      <c r="T1068" s="92"/>
      <c r="U1068" s="68"/>
      <c r="V1068" s="92"/>
      <c r="W1068" s="61"/>
    </row>
    <row r="1069" spans="1:23" ht="112" x14ac:dyDescent="0.2">
      <c r="A1069" s="230" t="s">
        <v>5845</v>
      </c>
      <c r="B1069" s="228" t="s">
        <v>3259</v>
      </c>
      <c r="C1069" s="32" t="s">
        <v>1504</v>
      </c>
      <c r="D1069" s="32" t="s">
        <v>1504</v>
      </c>
      <c r="E1069" s="283">
        <v>4</v>
      </c>
      <c r="F1069" s="73" t="s">
        <v>871</v>
      </c>
      <c r="G1069" s="73" t="s">
        <v>877</v>
      </c>
      <c r="H1069" s="73" t="s">
        <v>3557</v>
      </c>
      <c r="I1069" s="73" t="s">
        <v>879</v>
      </c>
      <c r="J1069" s="87" t="s">
        <v>821</v>
      </c>
      <c r="K1069" s="87" t="s">
        <v>880</v>
      </c>
      <c r="L1069" s="85" t="str">
        <f t="shared" si="26"/>
        <v>MESSAGE - GOODS ITEM.Goods description</v>
      </c>
      <c r="M1069" s="68"/>
      <c r="N1069" s="92"/>
      <c r="O1069" s="68" t="s">
        <v>33</v>
      </c>
      <c r="P1069" s="92" t="s">
        <v>33</v>
      </c>
      <c r="Q1069" s="68" t="s">
        <v>305</v>
      </c>
      <c r="R1069" s="92" t="s">
        <v>881</v>
      </c>
      <c r="S1069" s="68"/>
      <c r="T1069" s="92"/>
      <c r="U1069" s="68"/>
      <c r="V1069" s="92"/>
      <c r="W1069" s="61"/>
    </row>
    <row r="1070" spans="1:23" ht="96" x14ac:dyDescent="0.2">
      <c r="A1070" s="230" t="s">
        <v>5845</v>
      </c>
      <c r="B1070" s="228" t="s">
        <v>3259</v>
      </c>
      <c r="C1070" s="32" t="s">
        <v>1504</v>
      </c>
      <c r="D1070" s="32" t="s">
        <v>1504</v>
      </c>
      <c r="E1070" s="283">
        <v>4</v>
      </c>
      <c r="F1070" s="73" t="s">
        <v>871</v>
      </c>
      <c r="G1070" s="73" t="s">
        <v>885</v>
      </c>
      <c r="H1070" s="73" t="s">
        <v>3558</v>
      </c>
      <c r="I1070" s="73" t="s">
        <v>887</v>
      </c>
      <c r="J1070" s="87" t="s">
        <v>1128</v>
      </c>
      <c r="K1070" s="87" t="s">
        <v>1128</v>
      </c>
      <c r="L1070" s="85" t="str">
        <f t="shared" si="26"/>
        <v>x.x</v>
      </c>
      <c r="M1070" s="68"/>
      <c r="N1070" s="92"/>
      <c r="O1070" s="68" t="s">
        <v>103</v>
      </c>
      <c r="P1070" s="92"/>
      <c r="Q1070" s="68" t="s">
        <v>888</v>
      </c>
      <c r="R1070" s="92"/>
      <c r="S1070" s="68" t="s">
        <v>889</v>
      </c>
      <c r="T1070" s="92"/>
      <c r="U1070" s="68"/>
      <c r="V1070" s="92"/>
      <c r="W1070" s="61"/>
    </row>
    <row r="1071" spans="1:23" ht="112" x14ac:dyDescent="0.2">
      <c r="A1071" s="230" t="s">
        <v>5845</v>
      </c>
      <c r="B1071" s="228" t="s">
        <v>3259</v>
      </c>
      <c r="C1071" s="32" t="s">
        <v>1504</v>
      </c>
      <c r="D1071" s="32" t="s">
        <v>1504</v>
      </c>
      <c r="E1071" s="283">
        <v>5</v>
      </c>
      <c r="F1071" s="232" t="s">
        <v>892</v>
      </c>
      <c r="G1071" s="232"/>
      <c r="H1071" s="232" t="s">
        <v>3559</v>
      </c>
      <c r="I1071" s="232" t="s">
        <v>894</v>
      </c>
      <c r="J1071" s="87" t="s">
        <v>1128</v>
      </c>
      <c r="K1071" s="87" t="s">
        <v>1128</v>
      </c>
      <c r="L1071" s="85" t="str">
        <f t="shared" si="26"/>
        <v>x.x</v>
      </c>
      <c r="M1071" s="68" t="s">
        <v>32</v>
      </c>
      <c r="N1071" s="92"/>
      <c r="O1071" s="68" t="s">
        <v>66</v>
      </c>
      <c r="P1071" s="92"/>
      <c r="Q1071" s="68"/>
      <c r="R1071" s="92"/>
      <c r="S1071" s="68"/>
      <c r="T1071" s="92"/>
      <c r="U1071" s="68" t="s">
        <v>895</v>
      </c>
      <c r="V1071" s="92"/>
      <c r="W1071" s="61"/>
    </row>
    <row r="1072" spans="1:23" ht="144" x14ac:dyDescent="0.2">
      <c r="A1072" s="230" t="s">
        <v>5845</v>
      </c>
      <c r="B1072" s="228" t="s">
        <v>3259</v>
      </c>
      <c r="C1072" s="32" t="s">
        <v>1504</v>
      </c>
      <c r="D1072" s="32" t="s">
        <v>1504</v>
      </c>
      <c r="E1072" s="283">
        <v>5</v>
      </c>
      <c r="F1072" s="73" t="s">
        <v>892</v>
      </c>
      <c r="G1072" s="73" t="s">
        <v>5815</v>
      </c>
      <c r="H1072" s="73" t="s">
        <v>6461</v>
      </c>
      <c r="I1072" s="73" t="s">
        <v>5816</v>
      </c>
      <c r="J1072" s="87" t="s">
        <v>821</v>
      </c>
      <c r="K1072" s="87" t="s">
        <v>900</v>
      </c>
      <c r="L1072" s="85" t="str">
        <f t="shared" si="26"/>
        <v>MESSAGE - GOODS ITEM.Commodity code</v>
      </c>
      <c r="M1072" s="68"/>
      <c r="N1072" s="92"/>
      <c r="O1072" s="68" t="s">
        <v>33</v>
      </c>
      <c r="P1072" s="92" t="s">
        <v>66</v>
      </c>
      <c r="Q1072" s="68" t="s">
        <v>901</v>
      </c>
      <c r="R1072" s="92" t="s">
        <v>902</v>
      </c>
      <c r="S1072" s="68" t="s">
        <v>903</v>
      </c>
      <c r="T1072" s="92"/>
      <c r="U1072" s="68"/>
      <c r="V1072" s="91" t="s">
        <v>6266</v>
      </c>
      <c r="W1072" s="61"/>
    </row>
    <row r="1073" spans="1:23" ht="144" x14ac:dyDescent="0.2">
      <c r="A1073" s="230" t="s">
        <v>5845</v>
      </c>
      <c r="B1073" s="228" t="s">
        <v>3259</v>
      </c>
      <c r="C1073" s="32" t="s">
        <v>1504</v>
      </c>
      <c r="D1073" s="32" t="s">
        <v>1504</v>
      </c>
      <c r="E1073" s="283">
        <v>5</v>
      </c>
      <c r="F1073" s="73" t="s">
        <v>892</v>
      </c>
      <c r="G1073" s="73" t="s">
        <v>909</v>
      </c>
      <c r="H1073" s="73" t="s">
        <v>3563</v>
      </c>
      <c r="I1073" s="73" t="s">
        <v>911</v>
      </c>
      <c r="J1073" s="87" t="s">
        <v>1128</v>
      </c>
      <c r="K1073" s="87" t="s">
        <v>1128</v>
      </c>
      <c r="L1073" s="85" t="str">
        <f t="shared" si="26"/>
        <v>x.x</v>
      </c>
      <c r="M1073" s="68"/>
      <c r="N1073" s="92"/>
      <c r="O1073" s="68" t="s">
        <v>103</v>
      </c>
      <c r="P1073" s="92"/>
      <c r="Q1073" s="68" t="s">
        <v>291</v>
      </c>
      <c r="R1073" s="92"/>
      <c r="S1073" s="68"/>
      <c r="T1073" s="92"/>
      <c r="U1073" s="68" t="s">
        <v>912</v>
      </c>
      <c r="V1073" s="92"/>
      <c r="W1073" s="61"/>
    </row>
    <row r="1074" spans="1:23" ht="112" x14ac:dyDescent="0.2">
      <c r="A1074" s="230" t="s">
        <v>5845</v>
      </c>
      <c r="B1074" s="228" t="s">
        <v>3259</v>
      </c>
      <c r="C1074" s="32" t="s">
        <v>1504</v>
      </c>
      <c r="D1074" s="32" t="s">
        <v>1504</v>
      </c>
      <c r="E1074" s="283">
        <v>5</v>
      </c>
      <c r="F1074" s="232" t="s">
        <v>917</v>
      </c>
      <c r="G1074" s="232"/>
      <c r="H1074" s="232" t="s">
        <v>3564</v>
      </c>
      <c r="I1074" s="232" t="s">
        <v>919</v>
      </c>
      <c r="J1074" s="87" t="s">
        <v>1128</v>
      </c>
      <c r="K1074" s="87" t="s">
        <v>1128</v>
      </c>
      <c r="L1074" s="85" t="str">
        <f t="shared" si="26"/>
        <v>x.x</v>
      </c>
      <c r="M1074" s="68" t="s">
        <v>444</v>
      </c>
      <c r="N1074" s="92"/>
      <c r="O1074" s="68" t="s">
        <v>103</v>
      </c>
      <c r="P1074" s="92"/>
      <c r="Q1074" s="68"/>
      <c r="R1074" s="92"/>
      <c r="S1074" s="68"/>
      <c r="T1074" s="92"/>
      <c r="U1074" s="68" t="s">
        <v>6321</v>
      </c>
      <c r="V1074" s="92"/>
      <c r="W1074" s="61"/>
    </row>
    <row r="1075" spans="1:23" ht="128" x14ac:dyDescent="0.2">
      <c r="A1075" s="230" t="s">
        <v>5845</v>
      </c>
      <c r="B1075" s="228" t="s">
        <v>3259</v>
      </c>
      <c r="C1075" s="32" t="s">
        <v>1504</v>
      </c>
      <c r="D1075" s="32" t="s">
        <v>1504</v>
      </c>
      <c r="E1075" s="283">
        <v>5</v>
      </c>
      <c r="F1075" s="73" t="s">
        <v>917</v>
      </c>
      <c r="G1075" s="73" t="s">
        <v>206</v>
      </c>
      <c r="H1075" s="73" t="s">
        <v>3566</v>
      </c>
      <c r="I1075" s="73" t="s">
        <v>923</v>
      </c>
      <c r="J1075" s="87" t="s">
        <v>1128</v>
      </c>
      <c r="K1075" s="87" t="s">
        <v>1128</v>
      </c>
      <c r="L1075" s="85" t="str">
        <f t="shared" si="26"/>
        <v>x.x</v>
      </c>
      <c r="M1075" s="68"/>
      <c r="N1075" s="92"/>
      <c r="O1075" s="68" t="s">
        <v>33</v>
      </c>
      <c r="P1075" s="92"/>
      <c r="Q1075" s="68" t="s">
        <v>146</v>
      </c>
      <c r="R1075" s="92"/>
      <c r="S1075" s="68"/>
      <c r="T1075" s="92"/>
      <c r="U1075" s="68" t="s">
        <v>209</v>
      </c>
      <c r="V1075" s="92"/>
      <c r="W1075" s="61"/>
    </row>
    <row r="1076" spans="1:23" ht="128" x14ac:dyDescent="0.2">
      <c r="A1076" s="230" t="s">
        <v>5845</v>
      </c>
      <c r="B1076" s="228" t="s">
        <v>3259</v>
      </c>
      <c r="C1076" s="32" t="s">
        <v>1504</v>
      </c>
      <c r="D1076" s="32" t="s">
        <v>1504</v>
      </c>
      <c r="E1076" s="283">
        <v>5</v>
      </c>
      <c r="F1076" s="73" t="s">
        <v>917</v>
      </c>
      <c r="G1076" s="73" t="s">
        <v>924</v>
      </c>
      <c r="H1076" s="73" t="s">
        <v>3567</v>
      </c>
      <c r="I1076" s="73" t="s">
        <v>926</v>
      </c>
      <c r="J1076" s="87" t="s">
        <v>821</v>
      </c>
      <c r="K1076" s="87" t="s">
        <v>927</v>
      </c>
      <c r="L1076" s="85" t="str">
        <f t="shared" si="26"/>
        <v>MESSAGE - GOODS ITEM.UN dangerous goods code</v>
      </c>
      <c r="M1076" s="68"/>
      <c r="N1076" s="92"/>
      <c r="O1076" s="68" t="s">
        <v>33</v>
      </c>
      <c r="P1076" s="92" t="s">
        <v>103</v>
      </c>
      <c r="Q1076" s="68" t="s">
        <v>660</v>
      </c>
      <c r="R1076" s="92" t="s">
        <v>660</v>
      </c>
      <c r="S1076" s="68" t="s">
        <v>928</v>
      </c>
      <c r="T1076" s="92" t="s">
        <v>928</v>
      </c>
      <c r="U1076" s="68"/>
      <c r="V1076" s="92" t="s">
        <v>929</v>
      </c>
      <c r="W1076" s="61"/>
    </row>
    <row r="1077" spans="1:23" ht="112" x14ac:dyDescent="0.2">
      <c r="A1077" s="230" t="s">
        <v>5845</v>
      </c>
      <c r="B1077" s="228" t="s">
        <v>3259</v>
      </c>
      <c r="C1077" s="32" t="s">
        <v>1504</v>
      </c>
      <c r="D1077" s="32" t="s">
        <v>1504</v>
      </c>
      <c r="E1077" s="283">
        <v>5</v>
      </c>
      <c r="F1077" s="232" t="s">
        <v>933</v>
      </c>
      <c r="G1077" s="232"/>
      <c r="H1077" s="232" t="s">
        <v>3568</v>
      </c>
      <c r="I1077" s="232" t="s">
        <v>935</v>
      </c>
      <c r="J1077" s="87" t="s">
        <v>1128</v>
      </c>
      <c r="K1077" s="87" t="s">
        <v>1128</v>
      </c>
      <c r="L1077" s="85" t="str">
        <f t="shared" si="26"/>
        <v>x.x</v>
      </c>
      <c r="M1077" s="68" t="s">
        <v>32</v>
      </c>
      <c r="N1077" s="92"/>
      <c r="O1077" s="68" t="s">
        <v>33</v>
      </c>
      <c r="P1077" s="92"/>
      <c r="Q1077" s="68"/>
      <c r="R1077" s="92"/>
      <c r="S1077" s="68"/>
      <c r="T1077" s="92"/>
      <c r="U1077" s="68"/>
      <c r="V1077" s="92"/>
      <c r="W1077" s="61"/>
    </row>
    <row r="1078" spans="1:23" ht="128" x14ac:dyDescent="0.2">
      <c r="A1078" s="230" t="s">
        <v>5845</v>
      </c>
      <c r="B1078" s="228" t="s">
        <v>3259</v>
      </c>
      <c r="C1078" s="32" t="s">
        <v>1504</v>
      </c>
      <c r="D1078" s="32" t="s">
        <v>1504</v>
      </c>
      <c r="E1078" s="283">
        <v>5</v>
      </c>
      <c r="F1078" s="73" t="s">
        <v>933</v>
      </c>
      <c r="G1078" s="73" t="s">
        <v>730</v>
      </c>
      <c r="H1078" s="73" t="s">
        <v>6462</v>
      </c>
      <c r="I1078" s="73" t="s">
        <v>937</v>
      </c>
      <c r="J1078" s="87" t="s">
        <v>821</v>
      </c>
      <c r="K1078" s="87" t="s">
        <v>730</v>
      </c>
      <c r="L1078" s="85" t="str">
        <f t="shared" si="26"/>
        <v>MESSAGE - GOODS ITEM.Gross mass</v>
      </c>
      <c r="M1078" s="68"/>
      <c r="N1078" s="92"/>
      <c r="O1078" s="68" t="s">
        <v>33</v>
      </c>
      <c r="P1078" s="92" t="s">
        <v>103</v>
      </c>
      <c r="Q1078" s="68" t="s">
        <v>166</v>
      </c>
      <c r="R1078" s="92" t="s">
        <v>167</v>
      </c>
      <c r="S1078" s="68"/>
      <c r="T1078" s="92"/>
      <c r="U1078" s="68" t="s">
        <v>6326</v>
      </c>
      <c r="V1078" s="92" t="s">
        <v>2606</v>
      </c>
      <c r="W1078" s="61"/>
    </row>
    <row r="1079" spans="1:23" ht="112" x14ac:dyDescent="0.2">
      <c r="A1079" s="230" t="s">
        <v>5845</v>
      </c>
      <c r="B1079" s="228" t="s">
        <v>3259</v>
      </c>
      <c r="C1079" s="32" t="s">
        <v>1504</v>
      </c>
      <c r="D1079" s="32" t="s">
        <v>1504</v>
      </c>
      <c r="E1079" s="283">
        <v>5</v>
      </c>
      <c r="F1079" s="73" t="s">
        <v>933</v>
      </c>
      <c r="G1079" s="73" t="s">
        <v>943</v>
      </c>
      <c r="H1079" s="73" t="s">
        <v>3572</v>
      </c>
      <c r="I1079" s="73" t="s">
        <v>945</v>
      </c>
      <c r="J1079" s="87" t="s">
        <v>821</v>
      </c>
      <c r="K1079" s="87" t="s">
        <v>943</v>
      </c>
      <c r="L1079" s="85" t="str">
        <f t="shared" si="26"/>
        <v>MESSAGE - GOODS ITEM.Net mass</v>
      </c>
      <c r="M1079" s="68"/>
      <c r="N1079" s="92"/>
      <c r="O1079" s="68" t="s">
        <v>66</v>
      </c>
      <c r="P1079" s="92" t="s">
        <v>103</v>
      </c>
      <c r="Q1079" s="68" t="s">
        <v>166</v>
      </c>
      <c r="R1079" s="92" t="s">
        <v>167</v>
      </c>
      <c r="S1079" s="68"/>
      <c r="T1079" s="92"/>
      <c r="U1079" s="68" t="s">
        <v>6463</v>
      </c>
      <c r="V1079" s="92"/>
      <c r="W1079" s="61"/>
    </row>
    <row r="1080" spans="1:23" ht="80" x14ac:dyDescent="0.2">
      <c r="A1080" s="230" t="s">
        <v>5845</v>
      </c>
      <c r="B1080" s="228" t="s">
        <v>3259</v>
      </c>
      <c r="C1080" s="32" t="s">
        <v>1504</v>
      </c>
      <c r="D1080" s="32" t="s">
        <v>1504</v>
      </c>
      <c r="E1080" s="283">
        <v>4</v>
      </c>
      <c r="F1080" s="232" t="s">
        <v>948</v>
      </c>
      <c r="G1080" s="232"/>
      <c r="H1080" s="232" t="s">
        <v>3573</v>
      </c>
      <c r="I1080" s="232" t="s">
        <v>950</v>
      </c>
      <c r="J1080" s="87" t="s">
        <v>951</v>
      </c>
      <c r="K1080" s="87"/>
      <c r="L1080" s="85" t="str">
        <f t="shared" si="26"/>
        <v>MESSAGE - GOODS ITEM - PACKAGES</v>
      </c>
      <c r="M1080" s="68" t="s">
        <v>444</v>
      </c>
      <c r="N1080" s="92" t="s">
        <v>444</v>
      </c>
      <c r="O1080" s="68" t="s">
        <v>33</v>
      </c>
      <c r="P1080" s="92" t="s">
        <v>33</v>
      </c>
      <c r="Q1080" s="68"/>
      <c r="R1080" s="92"/>
      <c r="S1080" s="68"/>
      <c r="T1080" s="92"/>
      <c r="U1080" s="68"/>
      <c r="V1080" s="92"/>
      <c r="W1080" s="61"/>
    </row>
    <row r="1081" spans="1:23" ht="96" x14ac:dyDescent="0.2">
      <c r="A1081" s="230" t="s">
        <v>5845</v>
      </c>
      <c r="B1081" s="228" t="s">
        <v>3259</v>
      </c>
      <c r="C1081" s="32" t="s">
        <v>1504</v>
      </c>
      <c r="D1081" s="32" t="s">
        <v>1504</v>
      </c>
      <c r="E1081" s="283">
        <v>4</v>
      </c>
      <c r="F1081" s="73" t="s">
        <v>948</v>
      </c>
      <c r="G1081" s="73" t="s">
        <v>206</v>
      </c>
      <c r="H1081" s="73" t="s">
        <v>3574</v>
      </c>
      <c r="I1081" s="73" t="s">
        <v>954</v>
      </c>
      <c r="J1081" s="87" t="s">
        <v>1128</v>
      </c>
      <c r="K1081" s="87" t="s">
        <v>1128</v>
      </c>
      <c r="L1081" s="85" t="str">
        <f t="shared" si="26"/>
        <v>x.x</v>
      </c>
      <c r="M1081" s="68"/>
      <c r="N1081" s="92"/>
      <c r="O1081" s="68" t="s">
        <v>33</v>
      </c>
      <c r="P1081" s="92"/>
      <c r="Q1081" s="68" t="s">
        <v>146</v>
      </c>
      <c r="R1081" s="92"/>
      <c r="S1081" s="68"/>
      <c r="T1081" s="92"/>
      <c r="U1081" s="68" t="s">
        <v>209</v>
      </c>
      <c r="V1081" s="92"/>
      <c r="W1081" s="61"/>
    </row>
    <row r="1082" spans="1:23" ht="96" x14ac:dyDescent="0.2">
      <c r="A1082" s="230" t="s">
        <v>5845</v>
      </c>
      <c r="B1082" s="228" t="s">
        <v>3259</v>
      </c>
      <c r="C1082" s="32" t="s">
        <v>1504</v>
      </c>
      <c r="D1082" s="32" t="s">
        <v>1504</v>
      </c>
      <c r="E1082" s="283">
        <v>4</v>
      </c>
      <c r="F1082" s="73" t="s">
        <v>948</v>
      </c>
      <c r="G1082" s="73" t="s">
        <v>956</v>
      </c>
      <c r="H1082" s="73" t="s">
        <v>3575</v>
      </c>
      <c r="I1082" s="73" t="s">
        <v>958</v>
      </c>
      <c r="J1082" s="87" t="s">
        <v>951</v>
      </c>
      <c r="K1082" s="87" t="s">
        <v>959</v>
      </c>
      <c r="L1082" s="85" t="str">
        <f t="shared" si="26"/>
        <v>MESSAGE - GOODS ITEM - PACKAGES.Kind of packages</v>
      </c>
      <c r="M1082" s="68"/>
      <c r="N1082" s="92"/>
      <c r="O1082" s="68" t="s">
        <v>33</v>
      </c>
      <c r="P1082" s="92" t="s">
        <v>33</v>
      </c>
      <c r="Q1082" s="68" t="s">
        <v>291</v>
      </c>
      <c r="R1082" s="92" t="s">
        <v>389</v>
      </c>
      <c r="S1082" s="68" t="s">
        <v>960</v>
      </c>
      <c r="T1082" s="92" t="s">
        <v>960</v>
      </c>
      <c r="U1082" s="68"/>
      <c r="V1082" s="92"/>
      <c r="W1082" s="61"/>
    </row>
    <row r="1083" spans="1:23" ht="112" x14ac:dyDescent="0.2">
      <c r="A1083" s="230" t="s">
        <v>5845</v>
      </c>
      <c r="B1083" s="228" t="s">
        <v>3259</v>
      </c>
      <c r="C1083" s="32" t="s">
        <v>1504</v>
      </c>
      <c r="D1083" s="32" t="s">
        <v>1504</v>
      </c>
      <c r="E1083" s="283">
        <v>4</v>
      </c>
      <c r="F1083" s="73" t="s">
        <v>948</v>
      </c>
      <c r="G1083" s="73" t="s">
        <v>964</v>
      </c>
      <c r="H1083" s="73" t="s">
        <v>3577</v>
      </c>
      <c r="I1083" s="73" t="s">
        <v>966</v>
      </c>
      <c r="J1083" s="87" t="s">
        <v>951</v>
      </c>
      <c r="K1083" s="87" t="s">
        <v>2613</v>
      </c>
      <c r="L1083" s="85" t="str">
        <f t="shared" si="26"/>
        <v>MESSAGE - GOODS ITEM - PACKAGES.Number of packages OR Number of Pieces</v>
      </c>
      <c r="M1083" s="68"/>
      <c r="N1083" s="92"/>
      <c r="O1083" s="68" t="s">
        <v>66</v>
      </c>
      <c r="P1083" s="92" t="s">
        <v>66</v>
      </c>
      <c r="Q1083" s="68" t="s">
        <v>153</v>
      </c>
      <c r="R1083" s="92" t="s">
        <v>146</v>
      </c>
      <c r="S1083" s="68"/>
      <c r="T1083" s="92"/>
      <c r="U1083" s="68" t="s">
        <v>6333</v>
      </c>
      <c r="V1083" s="92" t="s">
        <v>2614</v>
      </c>
      <c r="W1083" s="61"/>
    </row>
    <row r="1084" spans="1:23" ht="96" x14ac:dyDescent="0.2">
      <c r="A1084" s="230" t="s">
        <v>5845</v>
      </c>
      <c r="B1084" s="228" t="s">
        <v>3259</v>
      </c>
      <c r="C1084" s="32" t="s">
        <v>1504</v>
      </c>
      <c r="D1084" s="32" t="s">
        <v>1504</v>
      </c>
      <c r="E1084" s="283">
        <v>4</v>
      </c>
      <c r="F1084" s="73" t="s">
        <v>948</v>
      </c>
      <c r="G1084" s="73" t="s">
        <v>972</v>
      </c>
      <c r="H1084" s="73" t="s">
        <v>3580</v>
      </c>
      <c r="I1084" s="73" t="s">
        <v>974</v>
      </c>
      <c r="J1084" s="87" t="s">
        <v>951</v>
      </c>
      <c r="K1084" s="87" t="s">
        <v>975</v>
      </c>
      <c r="L1084" s="85" t="str">
        <f t="shared" si="26"/>
        <v>MESSAGE - GOODS ITEM - PACKAGES.Marks &amp; numbers of packages</v>
      </c>
      <c r="M1084" s="68"/>
      <c r="N1084" s="92"/>
      <c r="O1084" s="68" t="s">
        <v>66</v>
      </c>
      <c r="P1084" s="92" t="s">
        <v>66</v>
      </c>
      <c r="Q1084" s="68" t="s">
        <v>305</v>
      </c>
      <c r="R1084" s="92" t="s">
        <v>976</v>
      </c>
      <c r="S1084" s="68"/>
      <c r="T1084" s="92"/>
      <c r="U1084" s="68" t="s">
        <v>6335</v>
      </c>
      <c r="V1084" s="92" t="s">
        <v>978</v>
      </c>
      <c r="W1084" s="61"/>
    </row>
    <row r="1085" spans="1:23" ht="96" x14ac:dyDescent="0.2">
      <c r="A1085" s="230" t="s">
        <v>5845</v>
      </c>
      <c r="B1085" s="228" t="s">
        <v>3259</v>
      </c>
      <c r="C1085" s="32" t="s">
        <v>1504</v>
      </c>
      <c r="D1085" s="32" t="s">
        <v>1504</v>
      </c>
      <c r="E1085" s="283">
        <v>4</v>
      </c>
      <c r="F1085" s="232" t="s">
        <v>5821</v>
      </c>
      <c r="G1085" s="232"/>
      <c r="H1085" s="232" t="s">
        <v>6464</v>
      </c>
      <c r="I1085" s="232" t="s">
        <v>5763</v>
      </c>
      <c r="J1085" s="87" t="s">
        <v>1011</v>
      </c>
      <c r="K1085" s="87"/>
      <c r="L1085" s="85" t="str">
        <f t="shared" si="26"/>
        <v>MESSAGE - GOODS ITEM - PREVIOUS ADMINISTRATIVE REFERENCES</v>
      </c>
      <c r="M1085" s="68" t="s">
        <v>444</v>
      </c>
      <c r="N1085" s="92" t="s">
        <v>201</v>
      </c>
      <c r="O1085" s="186" t="s">
        <v>66</v>
      </c>
      <c r="P1085" s="92" t="s">
        <v>66</v>
      </c>
      <c r="Q1085" s="68"/>
      <c r="R1085" s="92"/>
      <c r="S1085" s="68"/>
      <c r="T1085" s="92"/>
      <c r="U1085" s="68" t="s">
        <v>6465</v>
      </c>
      <c r="V1085" s="92" t="s">
        <v>2631</v>
      </c>
      <c r="W1085" s="61"/>
    </row>
    <row r="1086" spans="1:23" ht="112" x14ac:dyDescent="0.2">
      <c r="A1086" s="230" t="s">
        <v>5845</v>
      </c>
      <c r="B1086" s="228" t="s">
        <v>3259</v>
      </c>
      <c r="C1086" s="32" t="s">
        <v>1504</v>
      </c>
      <c r="D1086" s="32" t="s">
        <v>1504</v>
      </c>
      <c r="E1086" s="283">
        <v>4</v>
      </c>
      <c r="F1086" s="73" t="s">
        <v>5821</v>
      </c>
      <c r="G1086" s="73" t="s">
        <v>206</v>
      </c>
      <c r="H1086" s="73" t="s">
        <v>6466</v>
      </c>
      <c r="I1086" s="73" t="s">
        <v>5765</v>
      </c>
      <c r="J1086" s="87" t="s">
        <v>1128</v>
      </c>
      <c r="K1086" s="87" t="s">
        <v>1128</v>
      </c>
      <c r="L1086" s="85" t="str">
        <f t="shared" si="26"/>
        <v>x.x</v>
      </c>
      <c r="M1086" s="68"/>
      <c r="N1086" s="92"/>
      <c r="O1086" s="68" t="s">
        <v>33</v>
      </c>
      <c r="P1086" s="92"/>
      <c r="Q1086" s="68" t="s">
        <v>146</v>
      </c>
      <c r="R1086" s="92"/>
      <c r="S1086" s="68"/>
      <c r="T1086" s="92"/>
      <c r="U1086" s="68" t="s">
        <v>209</v>
      </c>
      <c r="V1086" s="92"/>
      <c r="W1086" s="61"/>
    </row>
    <row r="1087" spans="1:23" ht="128" x14ac:dyDescent="0.2">
      <c r="A1087" s="230" t="s">
        <v>5845</v>
      </c>
      <c r="B1087" s="228" t="s">
        <v>3259</v>
      </c>
      <c r="C1087" s="32" t="s">
        <v>1504</v>
      </c>
      <c r="D1087" s="32" t="s">
        <v>1504</v>
      </c>
      <c r="E1087" s="283">
        <v>4</v>
      </c>
      <c r="F1087" s="73" t="s">
        <v>5821</v>
      </c>
      <c r="G1087" s="73" t="s">
        <v>386</v>
      </c>
      <c r="H1087" s="73" t="s">
        <v>6467</v>
      </c>
      <c r="I1087" s="73" t="s">
        <v>5766</v>
      </c>
      <c r="J1087" s="87" t="s">
        <v>1011</v>
      </c>
      <c r="K1087" s="87" t="s">
        <v>2637</v>
      </c>
      <c r="L1087" s="85" t="str">
        <f t="shared" si="26"/>
        <v>MESSAGE - GOODS ITEM - PREVIOUS ADMINISTRATIVE REFERENCES.Previous document type</v>
      </c>
      <c r="M1087" s="68"/>
      <c r="N1087" s="92"/>
      <c r="O1087" s="68" t="s">
        <v>33</v>
      </c>
      <c r="P1087" s="92" t="s">
        <v>33</v>
      </c>
      <c r="Q1087" s="68" t="s">
        <v>660</v>
      </c>
      <c r="R1087" s="92" t="s">
        <v>1019</v>
      </c>
      <c r="S1087" s="68" t="s">
        <v>5767</v>
      </c>
      <c r="T1087" s="92" t="s">
        <v>6468</v>
      </c>
      <c r="U1087" s="68" t="s">
        <v>5768</v>
      </c>
      <c r="V1087" s="92" t="s">
        <v>2638</v>
      </c>
      <c r="W1087" s="61"/>
    </row>
    <row r="1088" spans="1:23" ht="128" x14ac:dyDescent="0.2">
      <c r="A1088" s="230" t="s">
        <v>5845</v>
      </c>
      <c r="B1088" s="228" t="s">
        <v>3259</v>
      </c>
      <c r="C1088" s="32" t="s">
        <v>1504</v>
      </c>
      <c r="D1088" s="32" t="s">
        <v>1504</v>
      </c>
      <c r="E1088" s="283">
        <v>4</v>
      </c>
      <c r="F1088" s="73" t="s">
        <v>5821</v>
      </c>
      <c r="G1088" s="73" t="s">
        <v>180</v>
      </c>
      <c r="H1088" s="73" t="s">
        <v>6469</v>
      </c>
      <c r="I1088" s="73" t="s">
        <v>5769</v>
      </c>
      <c r="J1088" s="87" t="s">
        <v>1011</v>
      </c>
      <c r="K1088" s="87" t="s">
        <v>2641</v>
      </c>
      <c r="L1088" s="85" t="str">
        <f t="shared" si="26"/>
        <v>MESSAGE - GOODS ITEM - PREVIOUS ADMINISTRATIVE REFERENCES.Previous document reference</v>
      </c>
      <c r="M1088" s="68"/>
      <c r="N1088" s="92"/>
      <c r="O1088" s="68" t="s">
        <v>33</v>
      </c>
      <c r="P1088" s="92" t="s">
        <v>33</v>
      </c>
      <c r="Q1088" s="68" t="s">
        <v>258</v>
      </c>
      <c r="R1088" s="92" t="s">
        <v>68</v>
      </c>
      <c r="S1088" s="68"/>
      <c r="T1088" s="92"/>
      <c r="U1088" s="68" t="s">
        <v>5770</v>
      </c>
      <c r="V1088" s="92"/>
      <c r="W1088" s="61"/>
    </row>
    <row r="1089" spans="1:23" ht="112" x14ac:dyDescent="0.2">
      <c r="A1089" s="230" t="s">
        <v>5845</v>
      </c>
      <c r="B1089" s="228" t="s">
        <v>3259</v>
      </c>
      <c r="C1089" s="32" t="s">
        <v>1504</v>
      </c>
      <c r="D1089" s="32" t="s">
        <v>1504</v>
      </c>
      <c r="E1089" s="283">
        <v>4</v>
      </c>
      <c r="F1089" s="73" t="s">
        <v>5821</v>
      </c>
      <c r="G1089" s="73" t="s">
        <v>831</v>
      </c>
      <c r="H1089" s="73" t="s">
        <v>6470</v>
      </c>
      <c r="I1089" s="73" t="s">
        <v>5822</v>
      </c>
      <c r="J1089" s="85" t="s">
        <v>1128</v>
      </c>
      <c r="K1089" s="85" t="s">
        <v>1128</v>
      </c>
      <c r="L1089" s="85" t="str">
        <f t="shared" si="26"/>
        <v>x.x</v>
      </c>
      <c r="M1089" s="68"/>
      <c r="N1089" s="92"/>
      <c r="O1089" s="68" t="s">
        <v>103</v>
      </c>
      <c r="P1089" s="92"/>
      <c r="Q1089" s="68" t="s">
        <v>146</v>
      </c>
      <c r="R1089" s="92"/>
      <c r="S1089" s="68"/>
      <c r="T1089" s="92"/>
      <c r="U1089" s="68" t="s">
        <v>6122</v>
      </c>
      <c r="V1089" s="92"/>
      <c r="W1089" s="61"/>
    </row>
    <row r="1090" spans="1:23" ht="112" x14ac:dyDescent="0.2">
      <c r="A1090" s="230" t="s">
        <v>5845</v>
      </c>
      <c r="B1090" s="228" t="s">
        <v>3259</v>
      </c>
      <c r="C1090" s="32" t="s">
        <v>1504</v>
      </c>
      <c r="D1090" s="32" t="s">
        <v>1504</v>
      </c>
      <c r="E1090" s="283">
        <v>4</v>
      </c>
      <c r="F1090" s="73" t="s">
        <v>5821</v>
      </c>
      <c r="G1090" s="73" t="s">
        <v>956</v>
      </c>
      <c r="H1090" s="73" t="s">
        <v>6471</v>
      </c>
      <c r="I1090" s="73" t="s">
        <v>6124</v>
      </c>
      <c r="J1090" s="85" t="s">
        <v>1128</v>
      </c>
      <c r="K1090" s="85" t="s">
        <v>1128</v>
      </c>
      <c r="L1090" s="85" t="str">
        <f t="shared" si="26"/>
        <v>x.x</v>
      </c>
      <c r="M1090" s="68"/>
      <c r="N1090" s="92"/>
      <c r="O1090" s="68" t="s">
        <v>103</v>
      </c>
      <c r="P1090" s="92"/>
      <c r="Q1090" s="68" t="s">
        <v>291</v>
      </c>
      <c r="R1090" s="92"/>
      <c r="S1090" s="68" t="s">
        <v>960</v>
      </c>
      <c r="T1090" s="92"/>
      <c r="U1090" s="68"/>
      <c r="V1090" s="92"/>
      <c r="W1090" s="61"/>
    </row>
    <row r="1091" spans="1:23" ht="112" x14ac:dyDescent="0.2">
      <c r="A1091" s="230" t="s">
        <v>5845</v>
      </c>
      <c r="B1091" s="228" t="s">
        <v>3259</v>
      </c>
      <c r="C1091" s="32" t="s">
        <v>1504</v>
      </c>
      <c r="D1091" s="32" t="s">
        <v>1504</v>
      </c>
      <c r="E1091" s="283">
        <v>4</v>
      </c>
      <c r="F1091" s="73" t="s">
        <v>5821</v>
      </c>
      <c r="G1091" s="73" t="s">
        <v>964</v>
      </c>
      <c r="H1091" s="73" t="s">
        <v>6472</v>
      </c>
      <c r="I1091" s="73" t="s">
        <v>6126</v>
      </c>
      <c r="J1091" s="85" t="s">
        <v>1128</v>
      </c>
      <c r="K1091" s="85" t="s">
        <v>1128</v>
      </c>
      <c r="L1091" s="85" t="str">
        <f t="shared" si="26"/>
        <v>x.x</v>
      </c>
      <c r="M1091" s="68"/>
      <c r="N1091" s="92"/>
      <c r="O1091" s="68" t="s">
        <v>103</v>
      </c>
      <c r="P1091" s="92"/>
      <c r="Q1091" s="68" t="s">
        <v>153</v>
      </c>
      <c r="R1091" s="92"/>
      <c r="S1091" s="68"/>
      <c r="T1091" s="92"/>
      <c r="U1091" s="68"/>
      <c r="V1091" s="92"/>
      <c r="W1091" s="61"/>
    </row>
    <row r="1092" spans="1:23" ht="128" x14ac:dyDescent="0.2">
      <c r="A1092" s="230" t="s">
        <v>5845</v>
      </c>
      <c r="B1092" s="228" t="s">
        <v>3259</v>
      </c>
      <c r="C1092" s="32" t="s">
        <v>1504</v>
      </c>
      <c r="D1092" s="32" t="s">
        <v>1504</v>
      </c>
      <c r="E1092" s="283">
        <v>4</v>
      </c>
      <c r="F1092" s="73" t="s">
        <v>5821</v>
      </c>
      <c r="G1092" s="73" t="s">
        <v>6127</v>
      </c>
      <c r="H1092" s="73" t="s">
        <v>6473</v>
      </c>
      <c r="I1092" s="73" t="s">
        <v>6129</v>
      </c>
      <c r="J1092" s="85" t="s">
        <v>1128</v>
      </c>
      <c r="K1092" s="85" t="s">
        <v>1128</v>
      </c>
      <c r="L1092" s="85" t="str">
        <f t="shared" ref="L1092:L1111" si="28">IF(ISTEXT(K1092),CONCATENATE(J1092,".", K1092),J1092)</f>
        <v>x.x</v>
      </c>
      <c r="M1092" s="68"/>
      <c r="N1092" s="92"/>
      <c r="O1092" s="68" t="s">
        <v>66</v>
      </c>
      <c r="P1092" s="92"/>
      <c r="Q1092" s="68" t="s">
        <v>680</v>
      </c>
      <c r="R1092" s="92"/>
      <c r="S1092" s="68" t="s">
        <v>6130</v>
      </c>
      <c r="T1092" s="92"/>
      <c r="U1092" s="68" t="s">
        <v>6131</v>
      </c>
      <c r="V1092" s="92"/>
      <c r="W1092" s="61"/>
    </row>
    <row r="1093" spans="1:23" ht="112" x14ac:dyDescent="0.2">
      <c r="A1093" s="230" t="s">
        <v>5845</v>
      </c>
      <c r="B1093" s="228" t="s">
        <v>3259</v>
      </c>
      <c r="C1093" s="32" t="s">
        <v>1504</v>
      </c>
      <c r="D1093" s="32" t="s">
        <v>1504</v>
      </c>
      <c r="E1093" s="283">
        <v>4</v>
      </c>
      <c r="F1093" s="73" t="s">
        <v>5821</v>
      </c>
      <c r="G1093" s="73" t="s">
        <v>6132</v>
      </c>
      <c r="H1093" s="73" t="s">
        <v>6474</v>
      </c>
      <c r="I1093" s="73" t="s">
        <v>6134</v>
      </c>
      <c r="J1093" s="85" t="s">
        <v>1128</v>
      </c>
      <c r="K1093" s="85" t="s">
        <v>1128</v>
      </c>
      <c r="L1093" s="85" t="str">
        <f t="shared" si="28"/>
        <v>x.x</v>
      </c>
      <c r="M1093" s="68"/>
      <c r="N1093" s="92"/>
      <c r="O1093" s="68" t="s">
        <v>103</v>
      </c>
      <c r="P1093" s="92"/>
      <c r="Q1093" s="68" t="s">
        <v>166</v>
      </c>
      <c r="R1093" s="92"/>
      <c r="S1093" s="68"/>
      <c r="T1093" s="92"/>
      <c r="U1093" s="68"/>
      <c r="V1093" s="92"/>
      <c r="W1093" s="61"/>
    </row>
    <row r="1094" spans="1:23" ht="128" x14ac:dyDescent="0.2">
      <c r="A1094" s="230" t="s">
        <v>5845</v>
      </c>
      <c r="B1094" s="228" t="s">
        <v>3259</v>
      </c>
      <c r="C1094" s="32" t="s">
        <v>1504</v>
      </c>
      <c r="D1094" s="32" t="s">
        <v>1504</v>
      </c>
      <c r="E1094" s="283">
        <v>4</v>
      </c>
      <c r="F1094" s="73" t="s">
        <v>5821</v>
      </c>
      <c r="G1094" s="73" t="s">
        <v>667</v>
      </c>
      <c r="H1094" s="73" t="s">
        <v>6475</v>
      </c>
      <c r="I1094" s="73" t="s">
        <v>5771</v>
      </c>
      <c r="J1094" s="87" t="s">
        <v>1011</v>
      </c>
      <c r="K1094" s="87" t="s">
        <v>667</v>
      </c>
      <c r="L1094" s="85" t="str">
        <f t="shared" si="28"/>
        <v>MESSAGE - GOODS ITEM - PREVIOUS ADMINISTRATIVE REFERENCES.Complement of information</v>
      </c>
      <c r="M1094" s="68"/>
      <c r="N1094" s="92"/>
      <c r="O1094" s="68" t="s">
        <v>103</v>
      </c>
      <c r="P1094" s="92" t="s">
        <v>103</v>
      </c>
      <c r="Q1094" s="68" t="s">
        <v>68</v>
      </c>
      <c r="R1094" s="92" t="s">
        <v>1030</v>
      </c>
      <c r="S1094" s="68"/>
      <c r="T1094" s="92"/>
      <c r="U1094" s="68"/>
      <c r="V1094" s="92"/>
      <c r="W1094" s="61"/>
    </row>
    <row r="1095" spans="1:23" ht="96" x14ac:dyDescent="0.2">
      <c r="A1095" s="230" t="s">
        <v>5845</v>
      </c>
      <c r="B1095" s="228" t="s">
        <v>3259</v>
      </c>
      <c r="C1095" s="32" t="s">
        <v>1504</v>
      </c>
      <c r="D1095" s="32" t="s">
        <v>1504</v>
      </c>
      <c r="E1095" s="283">
        <v>4</v>
      </c>
      <c r="F1095" s="232" t="s">
        <v>5823</v>
      </c>
      <c r="G1095" s="232"/>
      <c r="H1095" s="232" t="s">
        <v>6476</v>
      </c>
      <c r="I1095" s="232" t="s">
        <v>5773</v>
      </c>
      <c r="J1095" s="87" t="s">
        <v>64</v>
      </c>
      <c r="K1095" s="87"/>
      <c r="L1095" s="85" t="str">
        <f t="shared" si="28"/>
        <v>MESSAGE - GOODS ITEM - PRODUCED DOCUMENTS/CERTIFICATES</v>
      </c>
      <c r="M1095" s="68" t="s">
        <v>444</v>
      </c>
      <c r="N1095" s="92" t="s">
        <v>444</v>
      </c>
      <c r="O1095" s="68" t="s">
        <v>103</v>
      </c>
      <c r="P1095" s="92" t="s">
        <v>66</v>
      </c>
      <c r="Q1095" s="68"/>
      <c r="R1095" s="92"/>
      <c r="S1095" s="68"/>
      <c r="T1095" s="92"/>
      <c r="U1095" s="68" t="s">
        <v>5824</v>
      </c>
      <c r="V1095" s="92" t="s">
        <v>996</v>
      </c>
      <c r="W1095" s="61"/>
    </row>
    <row r="1096" spans="1:23" ht="112" x14ac:dyDescent="0.2">
      <c r="A1096" s="230" t="s">
        <v>5845</v>
      </c>
      <c r="B1096" s="228" t="s">
        <v>3259</v>
      </c>
      <c r="C1096" s="32" t="s">
        <v>1504</v>
      </c>
      <c r="D1096" s="32" t="s">
        <v>1504</v>
      </c>
      <c r="E1096" s="283">
        <v>4</v>
      </c>
      <c r="F1096" s="73" t="s">
        <v>5823</v>
      </c>
      <c r="G1096" s="73" t="s">
        <v>206</v>
      </c>
      <c r="H1096" s="73" t="s">
        <v>6477</v>
      </c>
      <c r="I1096" s="73" t="s">
        <v>5774</v>
      </c>
      <c r="J1096" s="87" t="s">
        <v>1128</v>
      </c>
      <c r="K1096" s="87" t="s">
        <v>1128</v>
      </c>
      <c r="L1096" s="85" t="str">
        <f t="shared" si="28"/>
        <v>x.x</v>
      </c>
      <c r="M1096" s="68"/>
      <c r="N1096" s="92"/>
      <c r="O1096" s="68" t="s">
        <v>33</v>
      </c>
      <c r="P1096" s="92"/>
      <c r="Q1096" s="68" t="s">
        <v>146</v>
      </c>
      <c r="R1096" s="92"/>
      <c r="S1096" s="68"/>
      <c r="T1096" s="92"/>
      <c r="U1096" s="68" t="s">
        <v>209</v>
      </c>
      <c r="V1096" s="92"/>
      <c r="W1096" s="61"/>
    </row>
    <row r="1097" spans="1:23" ht="96" x14ac:dyDescent="0.2">
      <c r="A1097" s="230" t="s">
        <v>5845</v>
      </c>
      <c r="B1097" s="228" t="s">
        <v>3259</v>
      </c>
      <c r="C1097" s="32" t="s">
        <v>1504</v>
      </c>
      <c r="D1097" s="32" t="s">
        <v>1504</v>
      </c>
      <c r="E1097" s="283">
        <v>4</v>
      </c>
      <c r="F1097" s="73" t="s">
        <v>5823</v>
      </c>
      <c r="G1097" s="73" t="s">
        <v>386</v>
      </c>
      <c r="H1097" s="73" t="s">
        <v>6478</v>
      </c>
      <c r="I1097" s="73" t="s">
        <v>5775</v>
      </c>
      <c r="J1097" s="85" t="s">
        <v>64</v>
      </c>
      <c r="K1097" s="85" t="s">
        <v>1000</v>
      </c>
      <c r="L1097" s="85" t="str">
        <f t="shared" si="28"/>
        <v>MESSAGE - GOODS ITEM - PRODUCED DOCUMENTS/CERTIFICATES.Document type</v>
      </c>
      <c r="M1097" s="68"/>
      <c r="N1097" s="92"/>
      <c r="O1097" s="68" t="s">
        <v>33</v>
      </c>
      <c r="P1097" s="92" t="s">
        <v>33</v>
      </c>
      <c r="Q1097" s="68" t="s">
        <v>660</v>
      </c>
      <c r="R1097" s="92" t="s">
        <v>680</v>
      </c>
      <c r="S1097" s="68" t="s">
        <v>5776</v>
      </c>
      <c r="T1097" s="92" t="s">
        <v>661</v>
      </c>
      <c r="U1097" s="186" t="s">
        <v>5825</v>
      </c>
      <c r="V1097" s="92" t="s">
        <v>1001</v>
      </c>
      <c r="W1097" s="61"/>
    </row>
    <row r="1098" spans="1:23" ht="112" x14ac:dyDescent="0.2">
      <c r="A1098" s="230" t="s">
        <v>5845</v>
      </c>
      <c r="B1098" s="228" t="s">
        <v>3259</v>
      </c>
      <c r="C1098" s="32" t="s">
        <v>1504</v>
      </c>
      <c r="D1098" s="32" t="s">
        <v>1504</v>
      </c>
      <c r="E1098" s="283">
        <v>4</v>
      </c>
      <c r="F1098" s="73" t="s">
        <v>5823</v>
      </c>
      <c r="G1098" s="73" t="s">
        <v>180</v>
      </c>
      <c r="H1098" s="73" t="s">
        <v>6479</v>
      </c>
      <c r="I1098" s="73" t="s">
        <v>5778</v>
      </c>
      <c r="J1098" s="87" t="s">
        <v>64</v>
      </c>
      <c r="K1098" s="87" t="s">
        <v>65</v>
      </c>
      <c r="L1098" s="85" t="str">
        <f t="shared" si="28"/>
        <v>MESSAGE - GOODS ITEM - PRODUCED DOCUMENTS/CERTIFICATES.Document reference</v>
      </c>
      <c r="M1098" s="68"/>
      <c r="N1098" s="92"/>
      <c r="O1098" s="68" t="s">
        <v>33</v>
      </c>
      <c r="P1098" s="92" t="s">
        <v>66</v>
      </c>
      <c r="Q1098" s="68" t="s">
        <v>258</v>
      </c>
      <c r="R1098" s="92" t="s">
        <v>68</v>
      </c>
      <c r="S1098" s="68"/>
      <c r="T1098" s="92"/>
      <c r="U1098" s="68" t="s">
        <v>5770</v>
      </c>
      <c r="V1098" s="92" t="s">
        <v>70</v>
      </c>
      <c r="W1098" s="61"/>
    </row>
    <row r="1099" spans="1:23" ht="128" x14ac:dyDescent="0.2">
      <c r="A1099" s="230" t="s">
        <v>5845</v>
      </c>
      <c r="B1099" s="228" t="s">
        <v>3259</v>
      </c>
      <c r="C1099" s="32" t="s">
        <v>1504</v>
      </c>
      <c r="D1099" s="32" t="s">
        <v>1504</v>
      </c>
      <c r="E1099" s="283">
        <v>4</v>
      </c>
      <c r="F1099" s="73" t="s">
        <v>5823</v>
      </c>
      <c r="G1099" s="73" t="s">
        <v>5779</v>
      </c>
      <c r="H1099" s="73" t="s">
        <v>6480</v>
      </c>
      <c r="I1099" s="73" t="s">
        <v>5780</v>
      </c>
      <c r="J1099" s="87" t="s">
        <v>1128</v>
      </c>
      <c r="K1099" s="87" t="s">
        <v>1128</v>
      </c>
      <c r="L1099" s="85" t="str">
        <f t="shared" si="28"/>
        <v>x.x</v>
      </c>
      <c r="M1099" s="68"/>
      <c r="N1099" s="92"/>
      <c r="O1099" s="68" t="s">
        <v>103</v>
      </c>
      <c r="P1099" s="92"/>
      <c r="Q1099" s="68" t="s">
        <v>146</v>
      </c>
      <c r="R1099" s="92"/>
      <c r="S1099" s="68"/>
      <c r="T1099" s="92"/>
      <c r="U1099" s="68"/>
      <c r="V1099" s="92"/>
      <c r="W1099" s="61"/>
    </row>
    <row r="1100" spans="1:23" ht="128" x14ac:dyDescent="0.2">
      <c r="A1100" s="230" t="s">
        <v>5845</v>
      </c>
      <c r="B1100" s="228" t="s">
        <v>3259</v>
      </c>
      <c r="C1100" s="32" t="s">
        <v>1504</v>
      </c>
      <c r="D1100" s="32" t="s">
        <v>1504</v>
      </c>
      <c r="E1100" s="283">
        <v>4</v>
      </c>
      <c r="F1100" s="73" t="s">
        <v>5823</v>
      </c>
      <c r="G1100" s="73" t="s">
        <v>667</v>
      </c>
      <c r="H1100" s="73" t="s">
        <v>6481</v>
      </c>
      <c r="I1100" s="73" t="s">
        <v>5781</v>
      </c>
      <c r="J1100" s="87" t="s">
        <v>64</v>
      </c>
      <c r="K1100" s="87" t="s">
        <v>667</v>
      </c>
      <c r="L1100" s="85" t="str">
        <f t="shared" si="28"/>
        <v>MESSAGE - GOODS ITEM - PRODUCED DOCUMENTS/CERTIFICATES.Complement of information</v>
      </c>
      <c r="M1100" s="68"/>
      <c r="N1100" s="92"/>
      <c r="O1100" s="68" t="s">
        <v>103</v>
      </c>
      <c r="P1100" s="92" t="s">
        <v>103</v>
      </c>
      <c r="Q1100" s="68" t="s">
        <v>68</v>
      </c>
      <c r="R1100" s="92" t="s">
        <v>1030</v>
      </c>
      <c r="S1100" s="68"/>
      <c r="T1100" s="92"/>
      <c r="U1100" s="68"/>
      <c r="V1100" s="92"/>
      <c r="W1100" s="61"/>
    </row>
    <row r="1101" spans="1:23" ht="96" x14ac:dyDescent="0.2">
      <c r="A1101" s="230" t="s">
        <v>5845</v>
      </c>
      <c r="B1101" s="228" t="s">
        <v>3259</v>
      </c>
      <c r="C1101" s="32" t="s">
        <v>1504</v>
      </c>
      <c r="D1101" s="32" t="s">
        <v>1504</v>
      </c>
      <c r="E1101" s="283">
        <v>4</v>
      </c>
      <c r="F1101" s="292" t="s">
        <v>5827</v>
      </c>
      <c r="G1101" s="73"/>
      <c r="H1101" s="232" t="s">
        <v>6482</v>
      </c>
      <c r="I1101" s="232" t="s">
        <v>692</v>
      </c>
      <c r="J1101" s="87" t="s">
        <v>64</v>
      </c>
      <c r="K1101" s="87"/>
      <c r="L1101" s="87" t="s">
        <v>64</v>
      </c>
      <c r="M1101" s="125" t="s">
        <v>444</v>
      </c>
      <c r="N1101" s="92" t="s">
        <v>4223</v>
      </c>
      <c r="O1101" s="125" t="s">
        <v>103</v>
      </c>
      <c r="P1101" s="92" t="s">
        <v>103</v>
      </c>
      <c r="Q1101" s="125"/>
      <c r="R1101" s="92"/>
      <c r="S1101" s="125"/>
      <c r="T1101" s="92"/>
      <c r="U1101" s="125" t="s">
        <v>6483</v>
      </c>
      <c r="V1101" s="92"/>
      <c r="W1101" s="61"/>
    </row>
    <row r="1102" spans="1:23" ht="112" x14ac:dyDescent="0.2">
      <c r="A1102" s="230" t="s">
        <v>5845</v>
      </c>
      <c r="B1102" s="228" t="s">
        <v>3259</v>
      </c>
      <c r="C1102" s="32" t="s">
        <v>1504</v>
      </c>
      <c r="D1102" s="32" t="s">
        <v>1504</v>
      </c>
      <c r="E1102" s="283">
        <v>4</v>
      </c>
      <c r="F1102" s="291" t="s">
        <v>5827</v>
      </c>
      <c r="G1102" s="73" t="s">
        <v>206</v>
      </c>
      <c r="H1102" s="73" t="s">
        <v>6484</v>
      </c>
      <c r="I1102" s="73" t="s">
        <v>696</v>
      </c>
      <c r="J1102" s="87" t="s">
        <v>1128</v>
      </c>
      <c r="K1102" s="87" t="s">
        <v>1128</v>
      </c>
      <c r="L1102" s="87" t="str">
        <f>IF(ISTEXT(K1102),CONCATENATE(J1102,".", K1102),J1102)</f>
        <v>x.x</v>
      </c>
      <c r="M1102" s="125"/>
      <c r="N1102" s="92"/>
      <c r="O1102" s="125" t="s">
        <v>33</v>
      </c>
      <c r="P1102" s="92"/>
      <c r="Q1102" s="125" t="s">
        <v>146</v>
      </c>
      <c r="R1102" s="92"/>
      <c r="S1102" s="125"/>
      <c r="T1102" s="92"/>
      <c r="U1102" s="125" t="s">
        <v>209</v>
      </c>
      <c r="V1102" s="92"/>
      <c r="W1102" s="61"/>
    </row>
    <row r="1103" spans="1:23" ht="96" x14ac:dyDescent="0.2">
      <c r="A1103" s="230" t="s">
        <v>5845</v>
      </c>
      <c r="B1103" s="228" t="s">
        <v>3259</v>
      </c>
      <c r="C1103" s="32" t="s">
        <v>1504</v>
      </c>
      <c r="D1103" s="32" t="s">
        <v>1504</v>
      </c>
      <c r="E1103" s="283">
        <v>4</v>
      </c>
      <c r="F1103" s="291" t="s">
        <v>5827</v>
      </c>
      <c r="G1103" s="73" t="s">
        <v>386</v>
      </c>
      <c r="H1103" s="73" t="s">
        <v>6485</v>
      </c>
      <c r="I1103" s="73" t="s">
        <v>698</v>
      </c>
      <c r="J1103" s="87" t="s">
        <v>64</v>
      </c>
      <c r="K1103" s="87" t="s">
        <v>1000</v>
      </c>
      <c r="L1103" s="87" t="str">
        <f>IF(ISTEXT(K1103),CONCATENATE(J1103,".", K1103),J1103)</f>
        <v>MESSAGE - GOODS ITEM - PRODUCED DOCUMENTS/CERTIFICATES.Document type</v>
      </c>
      <c r="M1103" s="125"/>
      <c r="N1103" s="92"/>
      <c r="O1103" s="125" t="s">
        <v>33</v>
      </c>
      <c r="P1103" s="92" t="s">
        <v>33</v>
      </c>
      <c r="Q1103" s="125" t="s">
        <v>660</v>
      </c>
      <c r="R1103" s="92" t="s">
        <v>680</v>
      </c>
      <c r="S1103" s="125" t="s">
        <v>699</v>
      </c>
      <c r="T1103" s="92" t="s">
        <v>661</v>
      </c>
      <c r="U1103" s="125" t="s">
        <v>5777</v>
      </c>
      <c r="V1103" s="92" t="s">
        <v>6486</v>
      </c>
      <c r="W1103" s="61"/>
    </row>
    <row r="1104" spans="1:23" ht="112" x14ac:dyDescent="0.2">
      <c r="A1104" s="230" t="s">
        <v>5845</v>
      </c>
      <c r="B1104" s="228" t="s">
        <v>3259</v>
      </c>
      <c r="C1104" s="32" t="s">
        <v>1504</v>
      </c>
      <c r="D1104" s="32" t="s">
        <v>1504</v>
      </c>
      <c r="E1104" s="283">
        <v>4</v>
      </c>
      <c r="F1104" s="291" t="s">
        <v>5827</v>
      </c>
      <c r="G1104" s="73" t="s">
        <v>180</v>
      </c>
      <c r="H1104" s="73" t="s">
        <v>6487</v>
      </c>
      <c r="I1104" s="73" t="s">
        <v>702</v>
      </c>
      <c r="J1104" s="87" t="s">
        <v>64</v>
      </c>
      <c r="K1104" s="87" t="s">
        <v>65</v>
      </c>
      <c r="L1104" s="87" t="str">
        <f>IF(ISTEXT(K1104),CONCATENATE(J1104,".", K1104),J1104)</f>
        <v>MESSAGE - GOODS ITEM - PRODUCED DOCUMENTS/CERTIFICATES.Document reference</v>
      </c>
      <c r="M1104" s="125"/>
      <c r="N1104" s="92"/>
      <c r="O1104" s="125" t="s">
        <v>33</v>
      </c>
      <c r="P1104" s="92" t="s">
        <v>66</v>
      </c>
      <c r="Q1104" s="125" t="s">
        <v>258</v>
      </c>
      <c r="R1104" s="92" t="s">
        <v>68</v>
      </c>
      <c r="S1104" s="125"/>
      <c r="T1104" s="92"/>
      <c r="U1104" s="125" t="s">
        <v>5770</v>
      </c>
      <c r="V1104" s="92" t="s">
        <v>5939</v>
      </c>
      <c r="W1104" s="61"/>
    </row>
    <row r="1105" spans="1:23" ht="96" x14ac:dyDescent="0.2">
      <c r="A1105" s="230" t="s">
        <v>5845</v>
      </c>
      <c r="B1105" s="228" t="s">
        <v>3259</v>
      </c>
      <c r="C1105" s="32" t="s">
        <v>1504</v>
      </c>
      <c r="D1105" s="32" t="s">
        <v>1504</v>
      </c>
      <c r="E1105" s="283">
        <v>4</v>
      </c>
      <c r="F1105" s="232" t="s">
        <v>5831</v>
      </c>
      <c r="G1105" s="232"/>
      <c r="H1105" s="232" t="s">
        <v>6488</v>
      </c>
      <c r="I1105" s="232" t="s">
        <v>5784</v>
      </c>
      <c r="J1105" s="85" t="s">
        <v>64</v>
      </c>
      <c r="K1105" s="85"/>
      <c r="L1105" s="85" t="str">
        <f t="shared" si="28"/>
        <v>MESSAGE - GOODS ITEM - PRODUCED DOCUMENTS/CERTIFICATES</v>
      </c>
      <c r="M1105" s="68" t="s">
        <v>444</v>
      </c>
      <c r="N1105" s="91" t="s">
        <v>444</v>
      </c>
      <c r="O1105" s="68" t="s">
        <v>103</v>
      </c>
      <c r="P1105" s="91" t="s">
        <v>103</v>
      </c>
      <c r="Q1105" s="68"/>
      <c r="R1105" s="91"/>
      <c r="S1105" s="68"/>
      <c r="T1105" s="91"/>
      <c r="U1105" s="68" t="s">
        <v>5824</v>
      </c>
      <c r="V1105" s="91"/>
      <c r="W1105" s="61"/>
    </row>
    <row r="1106" spans="1:23" ht="112" x14ac:dyDescent="0.2">
      <c r="A1106" s="230" t="s">
        <v>5845</v>
      </c>
      <c r="B1106" s="228" t="s">
        <v>3259</v>
      </c>
      <c r="C1106" s="32" t="s">
        <v>1504</v>
      </c>
      <c r="D1106" s="32" t="s">
        <v>1504</v>
      </c>
      <c r="E1106" s="283">
        <v>4</v>
      </c>
      <c r="F1106" s="73" t="s">
        <v>5831</v>
      </c>
      <c r="G1106" s="73" t="s">
        <v>206</v>
      </c>
      <c r="H1106" s="73" t="s">
        <v>6489</v>
      </c>
      <c r="I1106" s="73" t="s">
        <v>5785</v>
      </c>
      <c r="J1106" s="85" t="s">
        <v>1128</v>
      </c>
      <c r="K1106" s="85" t="s">
        <v>1128</v>
      </c>
      <c r="L1106" s="85" t="str">
        <f t="shared" si="28"/>
        <v>x.x</v>
      </c>
      <c r="M1106" s="68"/>
      <c r="N1106" s="91"/>
      <c r="O1106" s="68" t="s">
        <v>33</v>
      </c>
      <c r="P1106" s="91"/>
      <c r="Q1106" s="68" t="s">
        <v>146</v>
      </c>
      <c r="R1106" s="91"/>
      <c r="S1106" s="68"/>
      <c r="T1106" s="91"/>
      <c r="U1106" s="68" t="s">
        <v>209</v>
      </c>
      <c r="V1106" s="91"/>
      <c r="W1106" s="61"/>
    </row>
    <row r="1107" spans="1:23" ht="96" x14ac:dyDescent="0.2">
      <c r="A1107" s="230" t="s">
        <v>5845</v>
      </c>
      <c r="B1107" s="228" t="s">
        <v>3259</v>
      </c>
      <c r="C1107" s="32" t="s">
        <v>1504</v>
      </c>
      <c r="D1107" s="32" t="s">
        <v>1504</v>
      </c>
      <c r="E1107" s="283">
        <v>4</v>
      </c>
      <c r="F1107" s="73" t="s">
        <v>5831</v>
      </c>
      <c r="G1107" s="73" t="s">
        <v>386</v>
      </c>
      <c r="H1107" s="73" t="s">
        <v>6490</v>
      </c>
      <c r="I1107" s="73" t="s">
        <v>5786</v>
      </c>
      <c r="J1107" s="85" t="s">
        <v>64</v>
      </c>
      <c r="K1107" s="85" t="s">
        <v>1000</v>
      </c>
      <c r="L1107" s="85" t="str">
        <f t="shared" si="28"/>
        <v>MESSAGE - GOODS ITEM - PRODUCED DOCUMENTS/CERTIFICATES.Document type</v>
      </c>
      <c r="M1107" s="68"/>
      <c r="N1107" s="91"/>
      <c r="O1107" s="68" t="s">
        <v>33</v>
      </c>
      <c r="P1107" s="91" t="s">
        <v>33</v>
      </c>
      <c r="Q1107" s="68" t="s">
        <v>660</v>
      </c>
      <c r="R1107" s="91" t="s">
        <v>680</v>
      </c>
      <c r="S1107" s="68" t="s">
        <v>5787</v>
      </c>
      <c r="T1107" s="91" t="s">
        <v>661</v>
      </c>
      <c r="U1107" s="68" t="s">
        <v>5777</v>
      </c>
      <c r="V1107" s="91" t="s">
        <v>5826</v>
      </c>
      <c r="W1107" s="61"/>
    </row>
    <row r="1108" spans="1:23" ht="112" x14ac:dyDescent="0.2">
      <c r="A1108" s="230" t="s">
        <v>5845</v>
      </c>
      <c r="B1108" s="228" t="s">
        <v>3259</v>
      </c>
      <c r="C1108" s="32" t="s">
        <v>1504</v>
      </c>
      <c r="D1108" s="32" t="s">
        <v>1504</v>
      </c>
      <c r="E1108" s="283">
        <v>4</v>
      </c>
      <c r="F1108" s="73" t="s">
        <v>5831</v>
      </c>
      <c r="G1108" s="73" t="s">
        <v>180</v>
      </c>
      <c r="H1108" s="73" t="s">
        <v>6491</v>
      </c>
      <c r="I1108" s="73" t="s">
        <v>5788</v>
      </c>
      <c r="J1108" s="85" t="s">
        <v>64</v>
      </c>
      <c r="K1108" s="85" t="s">
        <v>65</v>
      </c>
      <c r="L1108" s="85" t="str">
        <f t="shared" si="28"/>
        <v>MESSAGE - GOODS ITEM - PRODUCED DOCUMENTS/CERTIFICATES.Document reference</v>
      </c>
      <c r="M1108" s="68"/>
      <c r="N1108" s="91"/>
      <c r="O1108" s="186" t="s">
        <v>66</v>
      </c>
      <c r="P1108" s="91" t="s">
        <v>66</v>
      </c>
      <c r="Q1108" s="68" t="s">
        <v>258</v>
      </c>
      <c r="R1108" s="91" t="s">
        <v>68</v>
      </c>
      <c r="S1108" s="68"/>
      <c r="T1108" s="91"/>
      <c r="U1108" s="68" t="s">
        <v>6492</v>
      </c>
      <c r="V1108" s="91" t="s">
        <v>70</v>
      </c>
      <c r="W1108" s="61"/>
    </row>
    <row r="1109" spans="1:23" ht="96" x14ac:dyDescent="0.2">
      <c r="A1109" s="230" t="s">
        <v>5845</v>
      </c>
      <c r="B1109" s="228" t="s">
        <v>3259</v>
      </c>
      <c r="C1109" s="32" t="s">
        <v>1504</v>
      </c>
      <c r="D1109" s="32" t="s">
        <v>1504</v>
      </c>
      <c r="E1109" s="283">
        <v>4</v>
      </c>
      <c r="F1109" s="232" t="s">
        <v>980</v>
      </c>
      <c r="G1109" s="232"/>
      <c r="H1109" s="232" t="s">
        <v>3582</v>
      </c>
      <c r="I1109" s="232" t="s">
        <v>638</v>
      </c>
      <c r="J1109" s="87" t="s">
        <v>1128</v>
      </c>
      <c r="K1109" s="87" t="s">
        <v>1128</v>
      </c>
      <c r="L1109" s="85" t="str">
        <f t="shared" si="28"/>
        <v>x.x</v>
      </c>
      <c r="M1109" s="68" t="s">
        <v>444</v>
      </c>
      <c r="N1109" s="92"/>
      <c r="O1109" s="68" t="s">
        <v>103</v>
      </c>
      <c r="P1109" s="92"/>
      <c r="Q1109" s="68"/>
      <c r="R1109" s="92"/>
      <c r="S1109" s="68"/>
      <c r="T1109" s="92"/>
      <c r="U1109" s="68" t="s">
        <v>6493</v>
      </c>
      <c r="V1109" s="92"/>
      <c r="W1109" s="61"/>
    </row>
    <row r="1110" spans="1:23" ht="112" x14ac:dyDescent="0.2">
      <c r="A1110" s="230" t="s">
        <v>5845</v>
      </c>
      <c r="B1110" s="228" t="s">
        <v>3259</v>
      </c>
      <c r="C1110" s="32" t="s">
        <v>1504</v>
      </c>
      <c r="D1110" s="32" t="s">
        <v>1504</v>
      </c>
      <c r="E1110" s="283">
        <v>4</v>
      </c>
      <c r="F1110" s="73" t="s">
        <v>980</v>
      </c>
      <c r="G1110" s="73" t="s">
        <v>206</v>
      </c>
      <c r="H1110" s="73" t="s">
        <v>3584</v>
      </c>
      <c r="I1110" s="73" t="s">
        <v>642</v>
      </c>
      <c r="J1110" s="85" t="s">
        <v>1128</v>
      </c>
      <c r="K1110" s="85" t="s">
        <v>1128</v>
      </c>
      <c r="L1110" s="85" t="str">
        <f t="shared" si="28"/>
        <v>x.x</v>
      </c>
      <c r="M1110" s="68"/>
      <c r="N1110" s="92"/>
      <c r="O1110" s="68" t="s">
        <v>33</v>
      </c>
      <c r="P1110" s="92"/>
      <c r="Q1110" s="68" t="s">
        <v>146</v>
      </c>
      <c r="R1110" s="92"/>
      <c r="S1110" s="68"/>
      <c r="T1110" s="92"/>
      <c r="U1110" s="68" t="s">
        <v>6494</v>
      </c>
      <c r="V1110" s="92"/>
      <c r="W1110" s="61"/>
    </row>
    <row r="1111" spans="1:23" ht="112" x14ac:dyDescent="0.2">
      <c r="A1111" s="230" t="s">
        <v>5845</v>
      </c>
      <c r="B1111" s="228" t="s">
        <v>3259</v>
      </c>
      <c r="C1111" s="32" t="s">
        <v>1504</v>
      </c>
      <c r="D1111" s="32" t="s">
        <v>1504</v>
      </c>
      <c r="E1111" s="283">
        <v>4</v>
      </c>
      <c r="F1111" s="73" t="s">
        <v>980</v>
      </c>
      <c r="G1111" s="73" t="s">
        <v>287</v>
      </c>
      <c r="H1111" s="73" t="s">
        <v>3585</v>
      </c>
      <c r="I1111" s="73" t="s">
        <v>644</v>
      </c>
      <c r="J1111" s="85" t="s">
        <v>982</v>
      </c>
      <c r="K1111" s="85" t="s">
        <v>988</v>
      </c>
      <c r="L1111" s="85" t="str">
        <f t="shared" si="28"/>
        <v>MESSAGE - GOODS ITEM - SPECIAL MENTIONS.Additional information coded</v>
      </c>
      <c r="M1111" s="68"/>
      <c r="N1111" s="92"/>
      <c r="O1111" s="68" t="s">
        <v>33</v>
      </c>
      <c r="P1111" s="92" t="s">
        <v>103</v>
      </c>
      <c r="Q1111" s="68" t="s">
        <v>645</v>
      </c>
      <c r="R1111" s="92" t="s">
        <v>53</v>
      </c>
      <c r="S1111" s="68" t="s">
        <v>5789</v>
      </c>
      <c r="T1111" s="92" t="s">
        <v>646</v>
      </c>
      <c r="U1111" s="68" t="s">
        <v>6495</v>
      </c>
      <c r="V1111" s="92" t="s">
        <v>2620</v>
      </c>
      <c r="W1111" s="61"/>
    </row>
    <row r="1112" spans="1:23" ht="112" x14ac:dyDescent="0.2">
      <c r="A1112" s="230" t="s">
        <v>5845</v>
      </c>
      <c r="B1112" s="228" t="s">
        <v>3259</v>
      </c>
      <c r="C1112" s="32" t="s">
        <v>1504</v>
      </c>
      <c r="D1112" s="32" t="s">
        <v>1504</v>
      </c>
      <c r="E1112" s="283">
        <v>4</v>
      </c>
      <c r="F1112" s="73" t="s">
        <v>980</v>
      </c>
      <c r="G1112" s="73" t="s">
        <v>302</v>
      </c>
      <c r="H1112" s="73" t="s">
        <v>3587</v>
      </c>
      <c r="I1112" s="73" t="s">
        <v>649</v>
      </c>
      <c r="J1112" s="85" t="s">
        <v>1128</v>
      </c>
      <c r="K1112" s="85" t="s">
        <v>1128</v>
      </c>
      <c r="L1112" s="85" t="str">
        <f>IF(ISTEXT(K1112),CONCATENATE(J1112,".", K1112),J1112)</f>
        <v>x.x</v>
      </c>
      <c r="M1112" s="68"/>
      <c r="N1112" s="92"/>
      <c r="O1112" s="68" t="s">
        <v>103</v>
      </c>
      <c r="P1112" s="92"/>
      <c r="Q1112" s="68" t="s">
        <v>305</v>
      </c>
      <c r="R1112" s="92"/>
      <c r="S1112" s="68"/>
      <c r="T1112" s="92"/>
      <c r="U1112" s="68"/>
      <c r="V1112" s="92"/>
      <c r="W1112" s="61"/>
    </row>
    <row r="1113" spans="1:23" ht="96" x14ac:dyDescent="0.2">
      <c r="A1113" s="230" t="s">
        <v>5845</v>
      </c>
      <c r="B1113" s="228" t="s">
        <v>3259</v>
      </c>
      <c r="C1113" s="32" t="s">
        <v>1504</v>
      </c>
      <c r="D1113" s="32" t="s">
        <v>1504</v>
      </c>
      <c r="E1113" s="283">
        <v>4</v>
      </c>
      <c r="F1113" s="292" t="s">
        <v>1033</v>
      </c>
      <c r="G1113" s="73"/>
      <c r="H1113" s="232" t="s">
        <v>3600</v>
      </c>
      <c r="I1113" s="232" t="s">
        <v>805</v>
      </c>
      <c r="J1113" s="85" t="s">
        <v>1128</v>
      </c>
      <c r="K1113" s="85" t="s">
        <v>1128</v>
      </c>
      <c r="L1113" s="85" t="str">
        <f>IF(ISTEXT(K1113),CONCATENATE(J1113,".", K1113),J1113)</f>
        <v>x.x</v>
      </c>
      <c r="M1113" s="68" t="s">
        <v>32</v>
      </c>
      <c r="N1113" s="92"/>
      <c r="O1113" s="68" t="s">
        <v>103</v>
      </c>
      <c r="P1113" s="92"/>
      <c r="Q1113" s="68"/>
      <c r="R1113" s="92"/>
      <c r="S1113" s="68"/>
      <c r="T1113" s="92"/>
      <c r="U1113" s="68" t="s">
        <v>6460</v>
      </c>
      <c r="V1113" s="92"/>
      <c r="W1113" s="61"/>
    </row>
    <row r="1114" spans="1:23" ht="96" x14ac:dyDescent="0.2">
      <c r="A1114" s="230" t="s">
        <v>5845</v>
      </c>
      <c r="B1114" s="228" t="s">
        <v>3259</v>
      </c>
      <c r="C1114" s="32" t="s">
        <v>1504</v>
      </c>
      <c r="D1114" s="32" t="s">
        <v>1504</v>
      </c>
      <c r="E1114" s="283">
        <v>4</v>
      </c>
      <c r="F1114" s="291" t="s">
        <v>1033</v>
      </c>
      <c r="G1114" s="73" t="s">
        <v>809</v>
      </c>
      <c r="H1114" s="73" t="s">
        <v>3600</v>
      </c>
      <c r="I1114" s="73" t="s">
        <v>811</v>
      </c>
      <c r="J1114" s="87" t="s">
        <v>31</v>
      </c>
      <c r="K1114" s="87" t="s">
        <v>812</v>
      </c>
      <c r="L1114" s="85" t="str">
        <f t="shared" ref="L1114" si="29">IF(ISTEXT(K1114),CONCATENATE(J1114,".", K1114),J1114)</f>
        <v>MESSAGE - HEADER.Transport charges/ Method of Payment</v>
      </c>
      <c r="M1114" s="68"/>
      <c r="N1114" s="92"/>
      <c r="O1114" s="68" t="s">
        <v>33</v>
      </c>
      <c r="P1114" s="92" t="s">
        <v>66</v>
      </c>
      <c r="Q1114" s="68" t="s">
        <v>134</v>
      </c>
      <c r="R1114" s="92" t="s">
        <v>134</v>
      </c>
      <c r="S1114" s="68" t="s">
        <v>813</v>
      </c>
      <c r="T1114" s="92" t="s">
        <v>813</v>
      </c>
      <c r="U1114" s="68"/>
      <c r="V1114" s="92" t="s">
        <v>929</v>
      </c>
      <c r="W1114" s="61"/>
    </row>
    <row r="1115" spans="1:23" ht="32" x14ac:dyDescent="0.2">
      <c r="A1115" s="230" t="s">
        <v>5845</v>
      </c>
      <c r="B1115" s="229" t="s">
        <v>6498</v>
      </c>
      <c r="C1115" s="32" t="s">
        <v>1504</v>
      </c>
      <c r="D1115" s="32" t="s">
        <v>1504</v>
      </c>
      <c r="E1115" s="150">
        <v>1</v>
      </c>
      <c r="F1115" s="232" t="s">
        <v>29</v>
      </c>
      <c r="G1115" s="232"/>
      <c r="H1115" s="232" t="s">
        <v>6499</v>
      </c>
      <c r="I1115" s="232" t="s">
        <v>29</v>
      </c>
      <c r="J1115" s="87" t="s">
        <v>31</v>
      </c>
      <c r="K1115" s="87"/>
      <c r="L1115" s="85" t="str">
        <f t="shared" ref="L1115:L1143" si="30">IF(ISTEXT(K1115),CONCATENATE(J1115,".", K1115),J1115)</f>
        <v>MESSAGE - HEADER</v>
      </c>
      <c r="M1115" s="68" t="s">
        <v>32</v>
      </c>
      <c r="N1115" s="91" t="s">
        <v>32</v>
      </c>
      <c r="O1115" s="68" t="s">
        <v>33</v>
      </c>
      <c r="P1115" s="91" t="s">
        <v>33</v>
      </c>
      <c r="Q1115" s="68"/>
      <c r="R1115" s="91"/>
      <c r="S1115" s="68"/>
      <c r="T1115" s="91"/>
      <c r="U1115" s="68"/>
      <c r="V1115" s="91"/>
      <c r="W1115" s="61"/>
    </row>
    <row r="1116" spans="1:23" ht="64" x14ac:dyDescent="0.2">
      <c r="A1116" s="230" t="s">
        <v>5845</v>
      </c>
      <c r="B1116" s="229" t="s">
        <v>6498</v>
      </c>
      <c r="C1116" s="32" t="s">
        <v>1504</v>
      </c>
      <c r="D1116" s="32" t="s">
        <v>1504</v>
      </c>
      <c r="E1116" s="150">
        <v>1</v>
      </c>
      <c r="F1116" s="73" t="s">
        <v>29</v>
      </c>
      <c r="G1116" s="73" t="s">
        <v>40</v>
      </c>
      <c r="H1116" s="73" t="s">
        <v>6500</v>
      </c>
      <c r="I1116" s="73" t="s">
        <v>42</v>
      </c>
      <c r="J1116" s="87" t="s">
        <v>31</v>
      </c>
      <c r="K1116" s="87" t="s">
        <v>43</v>
      </c>
      <c r="L1116" s="85" t="str">
        <f t="shared" si="30"/>
        <v>MESSAGE - HEADER.Document/reference number</v>
      </c>
      <c r="M1116" s="68"/>
      <c r="N1116" s="91"/>
      <c r="O1116" s="68" t="s">
        <v>33</v>
      </c>
      <c r="P1116" s="91" t="s">
        <v>33</v>
      </c>
      <c r="Q1116" s="68" t="s">
        <v>44</v>
      </c>
      <c r="R1116" s="91" t="s">
        <v>45</v>
      </c>
      <c r="S1116" s="68"/>
      <c r="T1116" s="91"/>
      <c r="U1116" s="68" t="s">
        <v>81</v>
      </c>
      <c r="V1116" s="91"/>
      <c r="W1116" s="61"/>
    </row>
    <row r="1117" spans="1:23" ht="80" x14ac:dyDescent="0.2">
      <c r="A1117" s="230" t="s">
        <v>5845</v>
      </c>
      <c r="B1117" s="229" t="s">
        <v>6498</v>
      </c>
      <c r="C1117" s="32" t="s">
        <v>1504</v>
      </c>
      <c r="D1117" s="32" t="s">
        <v>1504</v>
      </c>
      <c r="E1117" s="150">
        <v>1</v>
      </c>
      <c r="F1117" s="73" t="s">
        <v>29</v>
      </c>
      <c r="G1117" s="73" t="s">
        <v>75</v>
      </c>
      <c r="H1117" s="73" t="s">
        <v>6501</v>
      </c>
      <c r="I1117" s="73" t="s">
        <v>77</v>
      </c>
      <c r="J1117" s="87" t="s">
        <v>31</v>
      </c>
      <c r="K1117" s="87" t="s">
        <v>1063</v>
      </c>
      <c r="L1117" s="85" t="str">
        <f t="shared" si="30"/>
        <v>MESSAGE - HEADER.Acceptance date</v>
      </c>
      <c r="M1117" s="68"/>
      <c r="N1117" s="91"/>
      <c r="O1117" s="68" t="s">
        <v>33</v>
      </c>
      <c r="P1117" s="91" t="s">
        <v>33</v>
      </c>
      <c r="Q1117" s="68" t="s">
        <v>79</v>
      </c>
      <c r="R1117" s="91" t="s">
        <v>80</v>
      </c>
      <c r="S1117" s="68"/>
      <c r="T1117" s="91"/>
      <c r="U1117" s="68" t="s">
        <v>81</v>
      </c>
      <c r="V1117" s="91"/>
      <c r="W1117" s="61"/>
    </row>
    <row r="1118" spans="1:23" ht="32" x14ac:dyDescent="0.2">
      <c r="A1118" s="230" t="s">
        <v>5845</v>
      </c>
      <c r="B1118" s="229" t="s">
        <v>6498</v>
      </c>
      <c r="C1118" s="32" t="s">
        <v>1504</v>
      </c>
      <c r="D1118" s="32" t="s">
        <v>1504</v>
      </c>
      <c r="E1118" s="150">
        <v>1</v>
      </c>
      <c r="F1118" s="232" t="s">
        <v>6502</v>
      </c>
      <c r="G1118" s="232"/>
      <c r="H1118" s="232" t="s">
        <v>6503</v>
      </c>
      <c r="I1118" s="232" t="s">
        <v>6502</v>
      </c>
      <c r="J1118" s="85" t="s">
        <v>1128</v>
      </c>
      <c r="K1118" s="85" t="s">
        <v>1128</v>
      </c>
      <c r="L1118" s="85" t="str">
        <f t="shared" si="30"/>
        <v>x.x</v>
      </c>
      <c r="M1118" s="68" t="s">
        <v>32</v>
      </c>
      <c r="N1118" s="91"/>
      <c r="O1118" s="68" t="s">
        <v>33</v>
      </c>
      <c r="P1118" s="91"/>
      <c r="Q1118" s="68"/>
      <c r="R1118" s="91"/>
      <c r="S1118" s="68"/>
      <c r="T1118" s="91"/>
      <c r="U1118" s="68"/>
      <c r="V1118" s="91"/>
      <c r="W1118" s="61"/>
    </row>
    <row r="1119" spans="1:23" ht="80" x14ac:dyDescent="0.2">
      <c r="A1119" s="230" t="s">
        <v>5845</v>
      </c>
      <c r="B1119" s="229" t="s">
        <v>6498</v>
      </c>
      <c r="C1119" s="32" t="s">
        <v>1504</v>
      </c>
      <c r="D1119" s="32" t="s">
        <v>1504</v>
      </c>
      <c r="E1119" s="150">
        <v>1</v>
      </c>
      <c r="F1119" s="73" t="s">
        <v>6502</v>
      </c>
      <c r="G1119" s="73" t="s">
        <v>6504</v>
      </c>
      <c r="H1119" s="73" t="s">
        <v>6505</v>
      </c>
      <c r="I1119" s="73" t="s">
        <v>6506</v>
      </c>
      <c r="J1119" s="87" t="s">
        <v>31</v>
      </c>
      <c r="K1119" s="87" t="s">
        <v>6504</v>
      </c>
      <c r="L1119" s="85" t="str">
        <f t="shared" si="30"/>
        <v>MESSAGE - HEADER.Recovery notification date</v>
      </c>
      <c r="M1119" s="68"/>
      <c r="N1119" s="91"/>
      <c r="O1119" s="68" t="s">
        <v>103</v>
      </c>
      <c r="P1119" s="91" t="s">
        <v>33</v>
      </c>
      <c r="Q1119" s="68" t="s">
        <v>79</v>
      </c>
      <c r="R1119" s="91" t="s">
        <v>80</v>
      </c>
      <c r="S1119" s="68"/>
      <c r="T1119" s="91"/>
      <c r="U1119" s="68" t="s">
        <v>81</v>
      </c>
      <c r="V1119" s="91"/>
      <c r="W1119" s="61"/>
    </row>
    <row r="1120" spans="1:23" ht="80" x14ac:dyDescent="0.2">
      <c r="A1120" s="230" t="s">
        <v>5845</v>
      </c>
      <c r="B1120" s="229" t="s">
        <v>6498</v>
      </c>
      <c r="C1120" s="32" t="s">
        <v>1504</v>
      </c>
      <c r="D1120" s="32" t="s">
        <v>1504</v>
      </c>
      <c r="E1120" s="150">
        <v>1</v>
      </c>
      <c r="F1120" s="73" t="s">
        <v>6502</v>
      </c>
      <c r="G1120" s="73" t="s">
        <v>6507</v>
      </c>
      <c r="H1120" s="73" t="s">
        <v>6508</v>
      </c>
      <c r="I1120" s="73" t="s">
        <v>6509</v>
      </c>
      <c r="J1120" s="87" t="s">
        <v>31</v>
      </c>
      <c r="K1120" s="87" t="s">
        <v>6507</v>
      </c>
      <c r="L1120" s="85" t="str">
        <f t="shared" si="30"/>
        <v>MESSAGE - HEADER.Recovery notification text</v>
      </c>
      <c r="M1120" s="68"/>
      <c r="N1120" s="91"/>
      <c r="O1120" s="68" t="s">
        <v>103</v>
      </c>
      <c r="P1120" s="91" t="s">
        <v>103</v>
      </c>
      <c r="Q1120" s="68" t="s">
        <v>305</v>
      </c>
      <c r="R1120" s="91" t="s">
        <v>1107</v>
      </c>
      <c r="S1120" s="68"/>
      <c r="T1120" s="91"/>
      <c r="U1120" s="68"/>
      <c r="V1120" s="91"/>
      <c r="W1120" s="61"/>
    </row>
    <row r="1121" spans="1:23" ht="64" x14ac:dyDescent="0.2">
      <c r="A1121" s="230" t="s">
        <v>5845</v>
      </c>
      <c r="B1121" s="229" t="s">
        <v>6498</v>
      </c>
      <c r="C1121" s="32" t="s">
        <v>1504</v>
      </c>
      <c r="D1121" s="32" t="s">
        <v>1504</v>
      </c>
      <c r="E1121" s="150">
        <v>1</v>
      </c>
      <c r="F1121" s="73" t="s">
        <v>6502</v>
      </c>
      <c r="G1121" s="73" t="s">
        <v>6510</v>
      </c>
      <c r="H1121" s="73" t="s">
        <v>6511</v>
      </c>
      <c r="I1121" s="73" t="s">
        <v>6512</v>
      </c>
      <c r="J1121" s="87" t="s">
        <v>31</v>
      </c>
      <c r="K1121" s="87" t="s">
        <v>6510</v>
      </c>
      <c r="L1121" s="85" t="str">
        <f t="shared" si="30"/>
        <v>MESSAGE - HEADER.Amount claimed</v>
      </c>
      <c r="M1121" s="68"/>
      <c r="N1121" s="91"/>
      <c r="O1121" s="68" t="s">
        <v>33</v>
      </c>
      <c r="P1121" s="91" t="s">
        <v>33</v>
      </c>
      <c r="Q1121" s="68" t="s">
        <v>2291</v>
      </c>
      <c r="R1121" s="91" t="s">
        <v>6513</v>
      </c>
      <c r="S1121" s="68"/>
      <c r="T1121" s="91"/>
      <c r="U1121" s="68" t="s">
        <v>6514</v>
      </c>
      <c r="V1121" s="91" t="s">
        <v>6515</v>
      </c>
      <c r="W1121" s="61"/>
    </row>
    <row r="1122" spans="1:23" ht="48" x14ac:dyDescent="0.2">
      <c r="A1122" s="230" t="s">
        <v>5845</v>
      </c>
      <c r="B1122" s="229" t="s">
        <v>6498</v>
      </c>
      <c r="C1122" s="32" t="s">
        <v>1504</v>
      </c>
      <c r="D1122" s="32" t="s">
        <v>1504</v>
      </c>
      <c r="E1122" s="150">
        <v>1</v>
      </c>
      <c r="F1122" s="73" t="s">
        <v>6502</v>
      </c>
      <c r="G1122" s="73" t="s">
        <v>2293</v>
      </c>
      <c r="H1122" s="73" t="s">
        <v>6516</v>
      </c>
      <c r="I1122" s="73" t="s">
        <v>6517</v>
      </c>
      <c r="J1122" s="87" t="s">
        <v>31</v>
      </c>
      <c r="K1122" s="87" t="s">
        <v>2293</v>
      </c>
      <c r="L1122" s="85" t="str">
        <f t="shared" si="30"/>
        <v>MESSAGE - HEADER.Currency</v>
      </c>
      <c r="M1122" s="68"/>
      <c r="N1122" s="91"/>
      <c r="O1122" s="68" t="s">
        <v>33</v>
      </c>
      <c r="P1122" s="91" t="s">
        <v>33</v>
      </c>
      <c r="Q1122" s="68" t="s">
        <v>2296</v>
      </c>
      <c r="R1122" s="91" t="s">
        <v>133</v>
      </c>
      <c r="S1122" s="68" t="s">
        <v>2297</v>
      </c>
      <c r="T1122" s="91" t="s">
        <v>2297</v>
      </c>
      <c r="U1122" s="68"/>
      <c r="V1122" s="91" t="s">
        <v>6518</v>
      </c>
      <c r="W1122" s="61"/>
    </row>
    <row r="1123" spans="1:23" ht="64" x14ac:dyDescent="0.2">
      <c r="A1123" s="230" t="s">
        <v>5845</v>
      </c>
      <c r="B1123" s="229" t="s">
        <v>6498</v>
      </c>
      <c r="C1123" s="32" t="s">
        <v>1504</v>
      </c>
      <c r="D1123" s="32" t="s">
        <v>1504</v>
      </c>
      <c r="E1123" s="150">
        <v>1</v>
      </c>
      <c r="F1123" s="232" t="s">
        <v>176</v>
      </c>
      <c r="G1123" s="232"/>
      <c r="H1123" s="232" t="s">
        <v>6519</v>
      </c>
      <c r="I1123" s="232" t="s">
        <v>176</v>
      </c>
      <c r="J1123" s="87" t="s">
        <v>178</v>
      </c>
      <c r="K1123" s="87"/>
      <c r="L1123" s="85" t="str">
        <f t="shared" si="30"/>
        <v>MESSAGE - (DEPARTURE) CUSTOMS OFFICE</v>
      </c>
      <c r="M1123" s="68" t="s">
        <v>32</v>
      </c>
      <c r="N1123" s="91" t="s">
        <v>32</v>
      </c>
      <c r="O1123" s="68" t="s">
        <v>33</v>
      </c>
      <c r="P1123" s="91" t="s">
        <v>33</v>
      </c>
      <c r="Q1123" s="68"/>
      <c r="R1123" s="91"/>
      <c r="S1123" s="68"/>
      <c r="T1123" s="91"/>
      <c r="U1123" s="68"/>
      <c r="V1123" s="91"/>
      <c r="W1123" s="61"/>
    </row>
    <row r="1124" spans="1:23" ht="80" x14ac:dyDescent="0.2">
      <c r="A1124" s="230" t="s">
        <v>5845</v>
      </c>
      <c r="B1124" s="229" t="s">
        <v>6498</v>
      </c>
      <c r="C1124" s="32" t="s">
        <v>1504</v>
      </c>
      <c r="D1124" s="32" t="s">
        <v>1504</v>
      </c>
      <c r="E1124" s="150">
        <v>1</v>
      </c>
      <c r="F1124" s="73" t="s">
        <v>176</v>
      </c>
      <c r="G1124" s="73" t="s">
        <v>180</v>
      </c>
      <c r="H1124" s="73" t="s">
        <v>6520</v>
      </c>
      <c r="I1124" s="73" t="s">
        <v>182</v>
      </c>
      <c r="J1124" s="87" t="s">
        <v>178</v>
      </c>
      <c r="K1124" s="87" t="s">
        <v>180</v>
      </c>
      <c r="L1124" s="85" t="str">
        <f t="shared" si="30"/>
        <v>MESSAGE - (DEPARTURE) CUSTOMS OFFICE.Reference number</v>
      </c>
      <c r="M1124" s="68"/>
      <c r="N1124" s="91"/>
      <c r="O1124" s="68" t="s">
        <v>33</v>
      </c>
      <c r="P1124" s="91" t="s">
        <v>33</v>
      </c>
      <c r="Q1124" s="68" t="s">
        <v>183</v>
      </c>
      <c r="R1124" s="91" t="s">
        <v>183</v>
      </c>
      <c r="S1124" s="68" t="s">
        <v>1520</v>
      </c>
      <c r="T1124" s="91"/>
      <c r="U1124" s="68"/>
      <c r="V1124" s="91"/>
      <c r="W1124" s="61"/>
    </row>
    <row r="1125" spans="1:23" ht="96" x14ac:dyDescent="0.2">
      <c r="A1125" s="230" t="s">
        <v>5845</v>
      </c>
      <c r="B1125" s="229" t="s">
        <v>6498</v>
      </c>
      <c r="C1125" s="32" t="s">
        <v>1504</v>
      </c>
      <c r="D1125" s="32" t="s">
        <v>1504</v>
      </c>
      <c r="E1125" s="150">
        <v>1</v>
      </c>
      <c r="F1125" s="232" t="s">
        <v>4955</v>
      </c>
      <c r="G1125" s="232"/>
      <c r="H1125" s="232" t="s">
        <v>6521</v>
      </c>
      <c r="I1125" s="232" t="s">
        <v>4955</v>
      </c>
      <c r="J1125" s="87" t="s">
        <v>6522</v>
      </c>
      <c r="K1125" s="87"/>
      <c r="L1125" s="85" t="str">
        <f t="shared" si="30"/>
        <v>MESSAGE - (COMPETENT AUTHORITY FOR RECOVERY) CUSTOMS OFFICE</v>
      </c>
      <c r="M1125" s="68" t="s">
        <v>32</v>
      </c>
      <c r="N1125" s="91" t="s">
        <v>32</v>
      </c>
      <c r="O1125" s="68" t="s">
        <v>33</v>
      </c>
      <c r="P1125" s="91" t="s">
        <v>33</v>
      </c>
      <c r="Q1125" s="68"/>
      <c r="R1125" s="91"/>
      <c r="S1125" s="68"/>
      <c r="T1125" s="91"/>
      <c r="U1125" s="68"/>
      <c r="V1125" s="91"/>
      <c r="W1125" s="61"/>
    </row>
    <row r="1126" spans="1:23" ht="112" x14ac:dyDescent="0.2">
      <c r="A1126" s="230" t="s">
        <v>5845</v>
      </c>
      <c r="B1126" s="229" t="s">
        <v>6498</v>
      </c>
      <c r="C1126" s="32" t="s">
        <v>1504</v>
      </c>
      <c r="D1126" s="32" t="s">
        <v>1504</v>
      </c>
      <c r="E1126" s="150">
        <v>1</v>
      </c>
      <c r="F1126" s="73" t="s">
        <v>4955</v>
      </c>
      <c r="G1126" s="73" t="s">
        <v>180</v>
      </c>
      <c r="H1126" s="73" t="s">
        <v>6523</v>
      </c>
      <c r="I1126" s="73" t="s">
        <v>4960</v>
      </c>
      <c r="J1126" s="87" t="s">
        <v>6522</v>
      </c>
      <c r="K1126" s="87" t="s">
        <v>180</v>
      </c>
      <c r="L1126" s="85" t="str">
        <f t="shared" si="30"/>
        <v>MESSAGE - (COMPETENT AUTHORITY FOR RECOVERY) CUSTOMS OFFICE.Reference number</v>
      </c>
      <c r="M1126" s="68"/>
      <c r="N1126" s="91"/>
      <c r="O1126" s="68" t="s">
        <v>33</v>
      </c>
      <c r="P1126" s="91" t="s">
        <v>33</v>
      </c>
      <c r="Q1126" s="68" t="s">
        <v>183</v>
      </c>
      <c r="R1126" s="91" t="s">
        <v>183</v>
      </c>
      <c r="S1126" s="68" t="s">
        <v>4961</v>
      </c>
      <c r="T1126" s="91"/>
      <c r="U1126" s="68"/>
      <c r="V1126" s="91"/>
      <c r="W1126" s="61"/>
    </row>
    <row r="1127" spans="1:23" ht="48" x14ac:dyDescent="0.2">
      <c r="A1127" s="230" t="s">
        <v>5845</v>
      </c>
      <c r="B1127" s="229" t="s">
        <v>6498</v>
      </c>
      <c r="C1127" s="32" t="s">
        <v>1504</v>
      </c>
      <c r="D1127" s="32" t="s">
        <v>1504</v>
      </c>
      <c r="E1127" s="150">
        <v>1</v>
      </c>
      <c r="F1127" s="232" t="s">
        <v>236</v>
      </c>
      <c r="G1127" s="232"/>
      <c r="H1127" s="232" t="s">
        <v>6524</v>
      </c>
      <c r="I1127" s="232" t="s">
        <v>236</v>
      </c>
      <c r="J1127" s="87" t="s">
        <v>238</v>
      </c>
      <c r="K1127" s="87"/>
      <c r="L1127" s="85" t="str">
        <f t="shared" si="30"/>
        <v>MESSAGE - (PRINCIPAL) TRADER</v>
      </c>
      <c r="M1127" s="68" t="s">
        <v>32</v>
      </c>
      <c r="N1127" s="91" t="s">
        <v>32</v>
      </c>
      <c r="O1127" s="68" t="s">
        <v>33</v>
      </c>
      <c r="P1127" s="91" t="s">
        <v>33</v>
      </c>
      <c r="Q1127" s="68"/>
      <c r="R1127" s="91"/>
      <c r="S1127" s="68"/>
      <c r="T1127" s="91"/>
      <c r="U1127" s="68"/>
      <c r="V1127" s="91"/>
      <c r="W1127" s="61"/>
    </row>
    <row r="1128" spans="1:23" ht="80" x14ac:dyDescent="0.2">
      <c r="A1128" s="230" t="s">
        <v>5845</v>
      </c>
      <c r="B1128" s="229" t="s">
        <v>6498</v>
      </c>
      <c r="C1128" s="32" t="s">
        <v>1504</v>
      </c>
      <c r="D1128" s="32" t="s">
        <v>1504</v>
      </c>
      <c r="E1128" s="150">
        <v>1</v>
      </c>
      <c r="F1128" s="73" t="s">
        <v>236</v>
      </c>
      <c r="G1128" s="73" t="s">
        <v>240</v>
      </c>
      <c r="H1128" s="73" t="s">
        <v>6525</v>
      </c>
      <c r="I1128" s="73" t="s">
        <v>242</v>
      </c>
      <c r="J1128" s="87" t="s">
        <v>238</v>
      </c>
      <c r="K1128" s="87" t="s">
        <v>243</v>
      </c>
      <c r="L1128" s="85" t="str">
        <f t="shared" si="30"/>
        <v>MESSAGE - (PRINCIPAL) TRADER.TIN</v>
      </c>
      <c r="M1128" s="68"/>
      <c r="N1128" s="91"/>
      <c r="O1128" s="68" t="s">
        <v>103</v>
      </c>
      <c r="P1128" s="91" t="s">
        <v>103</v>
      </c>
      <c r="Q1128" s="68" t="s">
        <v>244</v>
      </c>
      <c r="R1128" s="91" t="s">
        <v>244</v>
      </c>
      <c r="S1128" s="68"/>
      <c r="T1128" s="91"/>
      <c r="U1128" s="68" t="s">
        <v>5855</v>
      </c>
      <c r="V1128" s="91"/>
      <c r="W1128" s="61"/>
    </row>
    <row r="1129" spans="1:23" ht="96" x14ac:dyDescent="0.2">
      <c r="A1129" s="230" t="s">
        <v>5845</v>
      </c>
      <c r="B1129" s="229" t="s">
        <v>6498</v>
      </c>
      <c r="C1129" s="32" t="s">
        <v>1504</v>
      </c>
      <c r="D1129" s="32" t="s">
        <v>1504</v>
      </c>
      <c r="E1129" s="150">
        <v>1</v>
      </c>
      <c r="F1129" s="73" t="s">
        <v>236</v>
      </c>
      <c r="G1129" s="73" t="s">
        <v>248</v>
      </c>
      <c r="H1129" s="73" t="s">
        <v>6526</v>
      </c>
      <c r="I1129" s="73" t="s">
        <v>250</v>
      </c>
      <c r="J1129" s="87" t="s">
        <v>238</v>
      </c>
      <c r="K1129" s="87" t="s">
        <v>251</v>
      </c>
      <c r="L1129" s="85" t="str">
        <f t="shared" si="30"/>
        <v>MESSAGE - (PRINCIPAL) TRADER.Holder ID TIR</v>
      </c>
      <c r="M1129" s="68"/>
      <c r="N1129" s="91"/>
      <c r="O1129" s="68" t="s">
        <v>66</v>
      </c>
      <c r="P1129" s="91" t="s">
        <v>66</v>
      </c>
      <c r="Q1129" s="68" t="s">
        <v>244</v>
      </c>
      <c r="R1129" s="91" t="s">
        <v>244</v>
      </c>
      <c r="S1129" s="68"/>
      <c r="T1129" s="91"/>
      <c r="U1129" s="68" t="s">
        <v>5725</v>
      </c>
      <c r="V1129" s="91" t="s">
        <v>253</v>
      </c>
      <c r="W1129" s="61"/>
    </row>
    <row r="1130" spans="1:23" ht="64" x14ac:dyDescent="0.2">
      <c r="A1130" s="230" t="s">
        <v>5845</v>
      </c>
      <c r="B1130" s="229" t="s">
        <v>6498</v>
      </c>
      <c r="C1130" s="32" t="s">
        <v>1504</v>
      </c>
      <c r="D1130" s="32" t="s">
        <v>1504</v>
      </c>
      <c r="E1130" s="150">
        <v>1</v>
      </c>
      <c r="F1130" s="73" t="s">
        <v>236</v>
      </c>
      <c r="G1130" s="73" t="s">
        <v>255</v>
      </c>
      <c r="H1130" s="73" t="s">
        <v>6527</v>
      </c>
      <c r="I1130" s="73" t="s">
        <v>257</v>
      </c>
      <c r="J1130" s="87" t="s">
        <v>238</v>
      </c>
      <c r="K1130" s="87" t="s">
        <v>255</v>
      </c>
      <c r="L1130" s="85" t="str">
        <f t="shared" si="30"/>
        <v>MESSAGE - (PRINCIPAL) TRADER.Name</v>
      </c>
      <c r="M1130" s="68"/>
      <c r="N1130" s="91"/>
      <c r="O1130" s="68" t="s">
        <v>66</v>
      </c>
      <c r="P1130" s="91" t="s">
        <v>33</v>
      </c>
      <c r="Q1130" s="68" t="s">
        <v>258</v>
      </c>
      <c r="R1130" s="91" t="s">
        <v>68</v>
      </c>
      <c r="S1130" s="68"/>
      <c r="T1130" s="91"/>
      <c r="U1130" s="68" t="s">
        <v>1531</v>
      </c>
      <c r="V1130" s="91"/>
      <c r="W1130" s="61"/>
    </row>
    <row r="1131" spans="1:23" ht="64" x14ac:dyDescent="0.2">
      <c r="A1131" s="230" t="s">
        <v>5845</v>
      </c>
      <c r="B1131" s="229" t="s">
        <v>6498</v>
      </c>
      <c r="C1131" s="32" t="s">
        <v>1504</v>
      </c>
      <c r="D1131" s="32" t="s">
        <v>1504</v>
      </c>
      <c r="E1131" s="150">
        <v>2</v>
      </c>
      <c r="F1131" s="233" t="s">
        <v>261</v>
      </c>
      <c r="G1131" s="232"/>
      <c r="H1131" s="232" t="s">
        <v>6528</v>
      </c>
      <c r="I1131" s="232" t="s">
        <v>263</v>
      </c>
      <c r="J1131" s="87" t="s">
        <v>1128</v>
      </c>
      <c r="K1131" s="87" t="s">
        <v>1128</v>
      </c>
      <c r="L1131" s="85" t="str">
        <f t="shared" si="30"/>
        <v>x.x</v>
      </c>
      <c r="M1131" s="68" t="s">
        <v>32</v>
      </c>
      <c r="N1131" s="91"/>
      <c r="O1131" s="68" t="s">
        <v>66</v>
      </c>
      <c r="P1131" s="91"/>
      <c r="Q1131" s="68"/>
      <c r="R1131" s="91"/>
      <c r="S1131" s="68"/>
      <c r="T1131" s="91"/>
      <c r="U1131" s="68" t="s">
        <v>1531</v>
      </c>
      <c r="V1131" s="91"/>
      <c r="W1131" s="61"/>
    </row>
    <row r="1132" spans="1:23" ht="80" x14ac:dyDescent="0.2">
      <c r="A1132" s="230" t="s">
        <v>5845</v>
      </c>
      <c r="B1132" s="229" t="s">
        <v>6498</v>
      </c>
      <c r="C1132" s="32" t="s">
        <v>1504</v>
      </c>
      <c r="D1132" s="32" t="s">
        <v>1504</v>
      </c>
      <c r="E1132" s="150">
        <v>2</v>
      </c>
      <c r="F1132" s="240" t="s">
        <v>261</v>
      </c>
      <c r="G1132" s="73" t="s">
        <v>265</v>
      </c>
      <c r="H1132" s="73" t="s">
        <v>6529</v>
      </c>
      <c r="I1132" s="73" t="s">
        <v>267</v>
      </c>
      <c r="J1132" s="87" t="s">
        <v>238</v>
      </c>
      <c r="K1132" s="87" t="s">
        <v>265</v>
      </c>
      <c r="L1132" s="85" t="str">
        <f t="shared" si="30"/>
        <v>MESSAGE - (PRINCIPAL) TRADER.Street and number</v>
      </c>
      <c r="M1132" s="68"/>
      <c r="N1132" s="91"/>
      <c r="O1132" s="68" t="s">
        <v>33</v>
      </c>
      <c r="P1132" s="91" t="s">
        <v>33</v>
      </c>
      <c r="Q1132" s="68" t="s">
        <v>258</v>
      </c>
      <c r="R1132" s="91" t="s">
        <v>68</v>
      </c>
      <c r="S1132" s="68"/>
      <c r="T1132" s="91"/>
      <c r="U1132" s="68"/>
      <c r="V1132" s="91"/>
      <c r="W1132" s="61"/>
    </row>
    <row r="1133" spans="1:23" ht="64" x14ac:dyDescent="0.2">
      <c r="A1133" s="230" t="s">
        <v>5845</v>
      </c>
      <c r="B1133" s="229" t="s">
        <v>6498</v>
      </c>
      <c r="C1133" s="32" t="s">
        <v>1504</v>
      </c>
      <c r="D1133" s="32" t="s">
        <v>1504</v>
      </c>
      <c r="E1133" s="150">
        <v>2</v>
      </c>
      <c r="F1133" s="240" t="s">
        <v>261</v>
      </c>
      <c r="G1133" s="73" t="s">
        <v>269</v>
      </c>
      <c r="H1133" s="73" t="s">
        <v>6530</v>
      </c>
      <c r="I1133" s="73" t="s">
        <v>271</v>
      </c>
      <c r="J1133" s="87" t="s">
        <v>238</v>
      </c>
      <c r="K1133" s="87" t="s">
        <v>862</v>
      </c>
      <c r="L1133" s="85" t="str">
        <f t="shared" si="30"/>
        <v>MESSAGE - (PRINCIPAL) TRADER.Postal code</v>
      </c>
      <c r="M1133" s="68"/>
      <c r="N1133" s="91"/>
      <c r="O1133" s="68" t="s">
        <v>66</v>
      </c>
      <c r="P1133" s="91" t="s">
        <v>33</v>
      </c>
      <c r="Q1133" s="68" t="s">
        <v>244</v>
      </c>
      <c r="R1133" s="91" t="s">
        <v>54</v>
      </c>
      <c r="S1133" s="68"/>
      <c r="T1133" s="91"/>
      <c r="U1133" s="68" t="s">
        <v>1339</v>
      </c>
      <c r="V1133" s="91"/>
      <c r="W1133" s="61"/>
    </row>
    <row r="1134" spans="1:23" ht="64" x14ac:dyDescent="0.2">
      <c r="A1134" s="230" t="s">
        <v>5845</v>
      </c>
      <c r="B1134" s="229" t="s">
        <v>6498</v>
      </c>
      <c r="C1134" s="32" t="s">
        <v>1504</v>
      </c>
      <c r="D1134" s="32" t="s">
        <v>1504</v>
      </c>
      <c r="E1134" s="150">
        <v>2</v>
      </c>
      <c r="F1134" s="240" t="s">
        <v>261</v>
      </c>
      <c r="G1134" s="73" t="s">
        <v>276</v>
      </c>
      <c r="H1134" s="73" t="s">
        <v>6531</v>
      </c>
      <c r="I1134" s="73" t="s">
        <v>278</v>
      </c>
      <c r="J1134" s="87" t="s">
        <v>238</v>
      </c>
      <c r="K1134" s="87" t="s">
        <v>276</v>
      </c>
      <c r="L1134" s="85" t="str">
        <f t="shared" si="30"/>
        <v>MESSAGE - (PRINCIPAL) TRADER.City</v>
      </c>
      <c r="M1134" s="68"/>
      <c r="N1134" s="91"/>
      <c r="O1134" s="68" t="s">
        <v>33</v>
      </c>
      <c r="P1134" s="91" t="s">
        <v>33</v>
      </c>
      <c r="Q1134" s="68" t="s">
        <v>68</v>
      </c>
      <c r="R1134" s="91" t="s">
        <v>68</v>
      </c>
      <c r="S1134" s="68"/>
      <c r="T1134" s="91"/>
      <c r="U1134" s="68"/>
      <c r="V1134" s="91"/>
      <c r="W1134" s="61"/>
    </row>
    <row r="1135" spans="1:23" ht="64" x14ac:dyDescent="0.2">
      <c r="A1135" s="230" t="s">
        <v>5845</v>
      </c>
      <c r="B1135" s="229" t="s">
        <v>6498</v>
      </c>
      <c r="C1135" s="32" t="s">
        <v>1504</v>
      </c>
      <c r="D1135" s="32" t="s">
        <v>1504</v>
      </c>
      <c r="E1135" s="150">
        <v>2</v>
      </c>
      <c r="F1135" s="240" t="s">
        <v>261</v>
      </c>
      <c r="G1135" s="73" t="s">
        <v>279</v>
      </c>
      <c r="H1135" s="73" t="s">
        <v>6532</v>
      </c>
      <c r="I1135" s="73" t="s">
        <v>281</v>
      </c>
      <c r="J1135" s="87" t="s">
        <v>238</v>
      </c>
      <c r="K1135" s="87" t="s">
        <v>282</v>
      </c>
      <c r="L1135" s="85" t="str">
        <f t="shared" si="30"/>
        <v>MESSAGE - (PRINCIPAL) TRADER.Country code</v>
      </c>
      <c r="M1135" s="68"/>
      <c r="N1135" s="91"/>
      <c r="O1135" s="68" t="s">
        <v>33</v>
      </c>
      <c r="P1135" s="91" t="s">
        <v>33</v>
      </c>
      <c r="Q1135" s="68" t="s">
        <v>94</v>
      </c>
      <c r="R1135" s="91" t="s">
        <v>94</v>
      </c>
      <c r="S1135" s="68" t="s">
        <v>5856</v>
      </c>
      <c r="T1135" s="91" t="s">
        <v>95</v>
      </c>
      <c r="U1135" s="68"/>
      <c r="V1135" s="91"/>
      <c r="W1135" s="61"/>
    </row>
    <row r="1136" spans="1:23" ht="32" x14ac:dyDescent="0.2">
      <c r="A1136" s="230" t="s">
        <v>5845</v>
      </c>
      <c r="B1136" s="229" t="s">
        <v>6498</v>
      </c>
      <c r="C1136" s="32" t="s">
        <v>1504</v>
      </c>
      <c r="D1136" s="32" t="s">
        <v>1504</v>
      </c>
      <c r="E1136" s="150">
        <v>1</v>
      </c>
      <c r="F1136" s="232" t="s">
        <v>3131</v>
      </c>
      <c r="G1136" s="232"/>
      <c r="H1136" s="232" t="s">
        <v>6533</v>
      </c>
      <c r="I1136" s="232" t="s">
        <v>3131</v>
      </c>
      <c r="J1136" s="87" t="s">
        <v>3133</v>
      </c>
      <c r="K1136" s="87"/>
      <c r="L1136" s="85" t="str">
        <f t="shared" si="30"/>
        <v>MESSAGE - GUARANTOR</v>
      </c>
      <c r="M1136" s="68" t="s">
        <v>32</v>
      </c>
      <c r="N1136" s="91" t="s">
        <v>32</v>
      </c>
      <c r="O1136" s="68" t="s">
        <v>103</v>
      </c>
      <c r="P1136" s="91" t="s">
        <v>103</v>
      </c>
      <c r="Q1136" s="68"/>
      <c r="R1136" s="91"/>
      <c r="S1136" s="68"/>
      <c r="T1136" s="91"/>
      <c r="U1136" s="68"/>
      <c r="V1136" s="91"/>
      <c r="W1136" s="61"/>
    </row>
    <row r="1137" spans="1:23" ht="48" x14ac:dyDescent="0.2">
      <c r="A1137" s="230" t="s">
        <v>5845</v>
      </c>
      <c r="B1137" s="229" t="s">
        <v>6498</v>
      </c>
      <c r="C1137" s="32" t="s">
        <v>1504</v>
      </c>
      <c r="D1137" s="32" t="s">
        <v>1504</v>
      </c>
      <c r="E1137" s="150">
        <v>1</v>
      </c>
      <c r="F1137" s="73" t="s">
        <v>3131</v>
      </c>
      <c r="G1137" s="73" t="s">
        <v>240</v>
      </c>
      <c r="H1137" s="73" t="s">
        <v>6534</v>
      </c>
      <c r="I1137" s="73" t="s">
        <v>3136</v>
      </c>
      <c r="J1137" s="87" t="s">
        <v>3133</v>
      </c>
      <c r="K1137" s="87" t="s">
        <v>243</v>
      </c>
      <c r="L1137" s="85" t="str">
        <f t="shared" si="30"/>
        <v>MESSAGE - GUARANTOR.TIN</v>
      </c>
      <c r="M1137" s="68"/>
      <c r="N1137" s="91"/>
      <c r="O1137" s="68" t="s">
        <v>33</v>
      </c>
      <c r="P1137" s="91" t="s">
        <v>103</v>
      </c>
      <c r="Q1137" s="68" t="s">
        <v>244</v>
      </c>
      <c r="R1137" s="91" t="s">
        <v>244</v>
      </c>
      <c r="S1137" s="68"/>
      <c r="T1137" s="91"/>
      <c r="U1137" s="68" t="s">
        <v>6535</v>
      </c>
      <c r="V1137" s="91" t="s">
        <v>1526</v>
      </c>
      <c r="W1137" s="61"/>
    </row>
    <row r="1138" spans="1:23" ht="48" x14ac:dyDescent="0.2">
      <c r="A1138" s="230" t="s">
        <v>5845</v>
      </c>
      <c r="B1138" s="229" t="s">
        <v>6498</v>
      </c>
      <c r="C1138" s="32" t="s">
        <v>1504</v>
      </c>
      <c r="D1138" s="32" t="s">
        <v>1504</v>
      </c>
      <c r="E1138" s="150">
        <v>1</v>
      </c>
      <c r="F1138" s="73" t="s">
        <v>3131</v>
      </c>
      <c r="G1138" s="73" t="s">
        <v>255</v>
      </c>
      <c r="H1138" s="73" t="s">
        <v>6536</v>
      </c>
      <c r="I1138" s="73" t="s">
        <v>3138</v>
      </c>
      <c r="J1138" s="87" t="s">
        <v>3133</v>
      </c>
      <c r="K1138" s="87" t="s">
        <v>255</v>
      </c>
      <c r="L1138" s="85" t="str">
        <f t="shared" si="30"/>
        <v>MESSAGE - GUARANTOR.Name</v>
      </c>
      <c r="M1138" s="68"/>
      <c r="N1138" s="91"/>
      <c r="O1138" s="68" t="s">
        <v>66</v>
      </c>
      <c r="P1138" s="91" t="s">
        <v>33</v>
      </c>
      <c r="Q1138" s="68" t="s">
        <v>258</v>
      </c>
      <c r="R1138" s="91" t="s">
        <v>68</v>
      </c>
      <c r="S1138" s="68"/>
      <c r="T1138" s="91"/>
      <c r="U1138" s="68" t="s">
        <v>1531</v>
      </c>
      <c r="V1138" s="91"/>
      <c r="W1138" s="61"/>
    </row>
    <row r="1139" spans="1:23" ht="32" x14ac:dyDescent="0.2">
      <c r="A1139" s="230" t="s">
        <v>5845</v>
      </c>
      <c r="B1139" s="229" t="s">
        <v>6498</v>
      </c>
      <c r="C1139" s="32" t="s">
        <v>1504</v>
      </c>
      <c r="D1139" s="32" t="s">
        <v>1504</v>
      </c>
      <c r="E1139" s="150">
        <v>2</v>
      </c>
      <c r="F1139" s="233" t="s">
        <v>261</v>
      </c>
      <c r="G1139" s="232"/>
      <c r="H1139" s="232" t="s">
        <v>6537</v>
      </c>
      <c r="I1139" s="232" t="s">
        <v>263</v>
      </c>
      <c r="J1139" s="87" t="s">
        <v>1128</v>
      </c>
      <c r="K1139" s="87" t="s">
        <v>1128</v>
      </c>
      <c r="L1139" s="85" t="str">
        <f t="shared" si="30"/>
        <v>x.x</v>
      </c>
      <c r="M1139" s="68" t="s">
        <v>32</v>
      </c>
      <c r="N1139" s="91"/>
      <c r="O1139" s="68" t="s">
        <v>66</v>
      </c>
      <c r="P1139" s="91"/>
      <c r="Q1139" s="68"/>
      <c r="R1139" s="91"/>
      <c r="S1139" s="68"/>
      <c r="T1139" s="91"/>
      <c r="U1139" s="68" t="s">
        <v>1531</v>
      </c>
      <c r="V1139" s="91"/>
      <c r="W1139" s="61"/>
    </row>
    <row r="1140" spans="1:23" ht="48" x14ac:dyDescent="0.2">
      <c r="A1140" s="230" t="s">
        <v>5845</v>
      </c>
      <c r="B1140" s="229" t="s">
        <v>6498</v>
      </c>
      <c r="C1140" s="32" t="s">
        <v>1504</v>
      </c>
      <c r="D1140" s="32" t="s">
        <v>1504</v>
      </c>
      <c r="E1140" s="150">
        <v>2</v>
      </c>
      <c r="F1140" s="240" t="s">
        <v>261</v>
      </c>
      <c r="G1140" s="73" t="s">
        <v>265</v>
      </c>
      <c r="H1140" s="73" t="s">
        <v>6538</v>
      </c>
      <c r="I1140" s="73" t="s">
        <v>267</v>
      </c>
      <c r="J1140" s="87" t="s">
        <v>3133</v>
      </c>
      <c r="K1140" s="87" t="s">
        <v>265</v>
      </c>
      <c r="L1140" s="85" t="str">
        <f t="shared" si="30"/>
        <v>MESSAGE - GUARANTOR.Street and number</v>
      </c>
      <c r="M1140" s="223"/>
      <c r="N1140" s="91"/>
      <c r="O1140" s="68" t="s">
        <v>33</v>
      </c>
      <c r="P1140" s="91" t="s">
        <v>33</v>
      </c>
      <c r="Q1140" s="68" t="s">
        <v>258</v>
      </c>
      <c r="R1140" s="91" t="s">
        <v>68</v>
      </c>
      <c r="S1140" s="68"/>
      <c r="T1140" s="91"/>
      <c r="U1140" s="68"/>
      <c r="V1140" s="91"/>
      <c r="W1140" s="61"/>
    </row>
    <row r="1141" spans="1:23" ht="48" x14ac:dyDescent="0.2">
      <c r="A1141" s="230" t="s">
        <v>5845</v>
      </c>
      <c r="B1141" s="229" t="s">
        <v>6498</v>
      </c>
      <c r="C1141" s="32" t="s">
        <v>1504</v>
      </c>
      <c r="D1141" s="32" t="s">
        <v>1504</v>
      </c>
      <c r="E1141" s="150">
        <v>2</v>
      </c>
      <c r="F1141" s="240" t="s">
        <v>261</v>
      </c>
      <c r="G1141" s="73" t="s">
        <v>269</v>
      </c>
      <c r="H1141" s="73" t="s">
        <v>6539</v>
      </c>
      <c r="I1141" s="73" t="s">
        <v>271</v>
      </c>
      <c r="J1141" s="87" t="s">
        <v>3133</v>
      </c>
      <c r="K1141" s="87" t="s">
        <v>862</v>
      </c>
      <c r="L1141" s="85" t="str">
        <f t="shared" si="30"/>
        <v>MESSAGE - GUARANTOR.Postal code</v>
      </c>
      <c r="M1141" s="223"/>
      <c r="N1141" s="91"/>
      <c r="O1141" s="68" t="s">
        <v>66</v>
      </c>
      <c r="P1141" s="91" t="s">
        <v>33</v>
      </c>
      <c r="Q1141" s="68" t="s">
        <v>244</v>
      </c>
      <c r="R1141" s="91" t="s">
        <v>54</v>
      </c>
      <c r="S1141" s="68"/>
      <c r="T1141" s="91"/>
      <c r="U1141" s="68" t="s">
        <v>1339</v>
      </c>
      <c r="V1141" s="91"/>
      <c r="W1141" s="61"/>
    </row>
    <row r="1142" spans="1:23" ht="48" x14ac:dyDescent="0.2">
      <c r="A1142" s="230" t="s">
        <v>5845</v>
      </c>
      <c r="B1142" s="229" t="s">
        <v>6498</v>
      </c>
      <c r="C1142" s="32" t="s">
        <v>1504</v>
      </c>
      <c r="D1142" s="32" t="s">
        <v>1504</v>
      </c>
      <c r="E1142" s="150">
        <v>2</v>
      </c>
      <c r="F1142" s="240" t="s">
        <v>261</v>
      </c>
      <c r="G1142" s="73" t="s">
        <v>276</v>
      </c>
      <c r="H1142" s="73" t="s">
        <v>6540</v>
      </c>
      <c r="I1142" s="73" t="s">
        <v>278</v>
      </c>
      <c r="J1142" s="87" t="s">
        <v>3133</v>
      </c>
      <c r="K1142" s="87" t="s">
        <v>276</v>
      </c>
      <c r="L1142" s="85" t="str">
        <f t="shared" si="30"/>
        <v>MESSAGE - GUARANTOR.City</v>
      </c>
      <c r="M1142" s="223"/>
      <c r="N1142" s="91"/>
      <c r="O1142" s="68" t="s">
        <v>33</v>
      </c>
      <c r="P1142" s="91" t="s">
        <v>33</v>
      </c>
      <c r="Q1142" s="68" t="s">
        <v>68</v>
      </c>
      <c r="R1142" s="91" t="s">
        <v>68</v>
      </c>
      <c r="S1142" s="68"/>
      <c r="T1142" s="91"/>
      <c r="U1142" s="223"/>
      <c r="V1142" s="91"/>
      <c r="W1142" s="61"/>
    </row>
    <row r="1143" spans="1:23" ht="48" x14ac:dyDescent="0.2">
      <c r="A1143" s="230" t="s">
        <v>5845</v>
      </c>
      <c r="B1143" s="229" t="s">
        <v>6498</v>
      </c>
      <c r="C1143" s="32" t="s">
        <v>1504</v>
      </c>
      <c r="D1143" s="32" t="s">
        <v>1504</v>
      </c>
      <c r="E1143" s="150">
        <v>2</v>
      </c>
      <c r="F1143" s="240" t="s">
        <v>261</v>
      </c>
      <c r="G1143" s="73" t="s">
        <v>279</v>
      </c>
      <c r="H1143" s="73" t="s">
        <v>6541</v>
      </c>
      <c r="I1143" s="73" t="s">
        <v>281</v>
      </c>
      <c r="J1143" s="87" t="s">
        <v>3133</v>
      </c>
      <c r="K1143" s="87" t="s">
        <v>282</v>
      </c>
      <c r="L1143" s="85" t="str">
        <f t="shared" si="30"/>
        <v>MESSAGE - GUARANTOR.Country code</v>
      </c>
      <c r="M1143" s="223"/>
      <c r="N1143" s="91"/>
      <c r="O1143" s="68" t="s">
        <v>33</v>
      </c>
      <c r="P1143" s="91" t="s">
        <v>33</v>
      </c>
      <c r="Q1143" s="68" t="s">
        <v>94</v>
      </c>
      <c r="R1143" s="91" t="s">
        <v>94</v>
      </c>
      <c r="S1143" s="68" t="s">
        <v>3144</v>
      </c>
      <c r="T1143" s="91" t="s">
        <v>5856</v>
      </c>
      <c r="U1143" s="223"/>
      <c r="V1143" s="91"/>
      <c r="W1143" s="61"/>
    </row>
    <row r="1144" spans="1:23" ht="32" x14ac:dyDescent="0.2">
      <c r="A1144" s="230" t="s">
        <v>5845</v>
      </c>
      <c r="B1144" s="228" t="s">
        <v>3928</v>
      </c>
      <c r="C1144" s="32" t="s">
        <v>1504</v>
      </c>
      <c r="D1144" s="32" t="s">
        <v>1504</v>
      </c>
      <c r="E1144" s="281" t="s">
        <v>5708</v>
      </c>
      <c r="F1144" s="232" t="s">
        <v>29</v>
      </c>
      <c r="G1144" s="143"/>
      <c r="H1144" s="232" t="s">
        <v>3929</v>
      </c>
      <c r="I1144" s="232" t="s">
        <v>29</v>
      </c>
      <c r="J1144" s="87" t="s">
        <v>31</v>
      </c>
      <c r="K1144" s="87"/>
      <c r="L1144" s="85" t="str">
        <f t="shared" ref="L1144:L1160" si="31">IF(ISTEXT(K1144),CONCATENATE(J1144,".", K1144),J1144)</f>
        <v>MESSAGE - HEADER</v>
      </c>
      <c r="M1144" s="68" t="s">
        <v>32</v>
      </c>
      <c r="N1144" s="92" t="s">
        <v>32</v>
      </c>
      <c r="O1144" s="68" t="s">
        <v>33</v>
      </c>
      <c r="P1144" s="92" t="s">
        <v>33</v>
      </c>
      <c r="Q1144" s="68"/>
      <c r="R1144" s="92"/>
      <c r="S1144" s="68"/>
      <c r="T1144" s="92"/>
      <c r="U1144" s="68"/>
      <c r="V1144" s="92" t="s">
        <v>3931</v>
      </c>
      <c r="W1144" s="61"/>
    </row>
    <row r="1145" spans="1:23" ht="64" x14ac:dyDescent="0.2">
      <c r="A1145" s="230" t="s">
        <v>5845</v>
      </c>
      <c r="B1145" s="228" t="s">
        <v>3928</v>
      </c>
      <c r="C1145" s="32" t="s">
        <v>1504</v>
      </c>
      <c r="D1145" s="32" t="s">
        <v>1504</v>
      </c>
      <c r="E1145" s="281" t="s">
        <v>5708</v>
      </c>
      <c r="F1145" s="73" t="s">
        <v>29</v>
      </c>
      <c r="G1145" s="73" t="s">
        <v>40</v>
      </c>
      <c r="H1145" s="73" t="s">
        <v>3932</v>
      </c>
      <c r="I1145" s="73" t="s">
        <v>42</v>
      </c>
      <c r="J1145" s="87" t="s">
        <v>31</v>
      </c>
      <c r="K1145" s="87" t="s">
        <v>43</v>
      </c>
      <c r="L1145" s="85" t="str">
        <f t="shared" si="31"/>
        <v>MESSAGE - HEADER.Document/reference number</v>
      </c>
      <c r="M1145" s="68"/>
      <c r="N1145" s="92"/>
      <c r="O1145" s="68" t="s">
        <v>33</v>
      </c>
      <c r="P1145" s="92" t="s">
        <v>33</v>
      </c>
      <c r="Q1145" s="68" t="s">
        <v>44</v>
      </c>
      <c r="R1145" s="92" t="s">
        <v>45</v>
      </c>
      <c r="S1145" s="68"/>
      <c r="T1145" s="92"/>
      <c r="U1145" s="68" t="s">
        <v>81</v>
      </c>
      <c r="V1145" s="92"/>
      <c r="W1145" s="61"/>
    </row>
    <row r="1146" spans="1:23" ht="64" x14ac:dyDescent="0.2">
      <c r="A1146" s="230" t="s">
        <v>5845</v>
      </c>
      <c r="B1146" s="228" t="s">
        <v>3928</v>
      </c>
      <c r="C1146" s="32" t="s">
        <v>1504</v>
      </c>
      <c r="D1146" s="32" t="s">
        <v>1504</v>
      </c>
      <c r="E1146" s="281" t="s">
        <v>5708</v>
      </c>
      <c r="F1146" s="73" t="s">
        <v>29</v>
      </c>
      <c r="G1146" s="73" t="s">
        <v>49</v>
      </c>
      <c r="H1146" s="73" t="s">
        <v>3933</v>
      </c>
      <c r="I1146" s="73" t="s">
        <v>51</v>
      </c>
      <c r="J1146" s="87" t="s">
        <v>2163</v>
      </c>
      <c r="K1146" s="87" t="s">
        <v>52</v>
      </c>
      <c r="L1146" s="85" t="str">
        <f t="shared" si="31"/>
        <v> MESSAGE - HEADER.Type of declaration</v>
      </c>
      <c r="M1146" s="68"/>
      <c r="N1146" s="92"/>
      <c r="O1146" s="68" t="s">
        <v>66</v>
      </c>
      <c r="P1146" s="92" t="s">
        <v>33</v>
      </c>
      <c r="Q1146" s="68" t="s">
        <v>53</v>
      </c>
      <c r="R1146" s="92" t="s">
        <v>54</v>
      </c>
      <c r="S1146" s="68" t="s">
        <v>5710</v>
      </c>
      <c r="T1146" s="92" t="s">
        <v>55</v>
      </c>
      <c r="U1146" s="68" t="s">
        <v>6543</v>
      </c>
      <c r="V1146" s="92" t="s">
        <v>57</v>
      </c>
      <c r="W1146" s="61"/>
    </row>
    <row r="1147" spans="1:23" ht="80" x14ac:dyDescent="0.2">
      <c r="A1147" s="230" t="s">
        <v>5845</v>
      </c>
      <c r="B1147" s="228" t="s">
        <v>3928</v>
      </c>
      <c r="C1147" s="32" t="s">
        <v>1504</v>
      </c>
      <c r="D1147" s="32" t="s">
        <v>1504</v>
      </c>
      <c r="E1147" s="281" t="s">
        <v>5708</v>
      </c>
      <c r="F1147" s="73" t="s">
        <v>29</v>
      </c>
      <c r="G1147" s="73" t="s">
        <v>75</v>
      </c>
      <c r="H1147" s="73" t="s">
        <v>3935</v>
      </c>
      <c r="I1147" s="73" t="s">
        <v>77</v>
      </c>
      <c r="J1147" s="87" t="s">
        <v>2163</v>
      </c>
      <c r="K1147" s="87" t="s">
        <v>1063</v>
      </c>
      <c r="L1147" s="85" t="str">
        <f t="shared" si="31"/>
        <v> MESSAGE - HEADER.Acceptance date</v>
      </c>
      <c r="M1147" s="68"/>
      <c r="N1147" s="92"/>
      <c r="O1147" s="68" t="s">
        <v>66</v>
      </c>
      <c r="P1147" s="92" t="s">
        <v>66</v>
      </c>
      <c r="Q1147" s="68" t="s">
        <v>79</v>
      </c>
      <c r="R1147" s="92" t="s">
        <v>3936</v>
      </c>
      <c r="S1147" s="68"/>
      <c r="T1147" s="92"/>
      <c r="U1147" s="68" t="s">
        <v>3937</v>
      </c>
      <c r="V1147" s="92" t="s">
        <v>3970</v>
      </c>
      <c r="W1147" s="61"/>
    </row>
    <row r="1148" spans="1:23" ht="48" x14ac:dyDescent="0.2">
      <c r="A1148" s="230" t="s">
        <v>5845</v>
      </c>
      <c r="B1148" s="228" t="s">
        <v>3928</v>
      </c>
      <c r="C1148" s="32" t="s">
        <v>1504</v>
      </c>
      <c r="D1148" s="32" t="s">
        <v>1504</v>
      </c>
      <c r="E1148" s="281" t="s">
        <v>5708</v>
      </c>
      <c r="F1148" s="73" t="s">
        <v>29</v>
      </c>
      <c r="G1148" s="73" t="s">
        <v>100</v>
      </c>
      <c r="H1148" s="73" t="s">
        <v>3939</v>
      </c>
      <c r="I1148" s="73" t="s">
        <v>102</v>
      </c>
      <c r="J1148" s="87" t="s">
        <v>1128</v>
      </c>
      <c r="K1148" s="87" t="s">
        <v>1128</v>
      </c>
      <c r="L1148" s="85" t="str">
        <f t="shared" si="31"/>
        <v>x.x</v>
      </c>
      <c r="M1148" s="68"/>
      <c r="N1148" s="92"/>
      <c r="O1148" s="68" t="s">
        <v>33</v>
      </c>
      <c r="P1148" s="92"/>
      <c r="Q1148" s="68" t="s">
        <v>104</v>
      </c>
      <c r="R1148" s="92"/>
      <c r="S1148" s="68" t="s">
        <v>5712</v>
      </c>
      <c r="T1148" s="92"/>
      <c r="U1148" s="68"/>
      <c r="V1148" s="92"/>
      <c r="W1148" s="61"/>
    </row>
    <row r="1149" spans="1:23" ht="64" x14ac:dyDescent="0.2">
      <c r="A1149" s="230" t="s">
        <v>5845</v>
      </c>
      <c r="B1149" s="228" t="s">
        <v>3928</v>
      </c>
      <c r="C1149" s="32" t="s">
        <v>1504</v>
      </c>
      <c r="D1149" s="32" t="s">
        <v>1504</v>
      </c>
      <c r="E1149" s="281" t="s">
        <v>5708</v>
      </c>
      <c r="F1149" s="73" t="s">
        <v>29</v>
      </c>
      <c r="G1149" s="73" t="s">
        <v>111</v>
      </c>
      <c r="H1149" s="73" t="s">
        <v>6544</v>
      </c>
      <c r="I1149" s="73" t="s">
        <v>113</v>
      </c>
      <c r="J1149" s="87" t="s">
        <v>1128</v>
      </c>
      <c r="K1149" s="87" t="s">
        <v>1128</v>
      </c>
      <c r="L1149" s="85" t="str">
        <f t="shared" si="31"/>
        <v>x.x</v>
      </c>
      <c r="M1149" s="68"/>
      <c r="N1149" s="92"/>
      <c r="O1149" s="68" t="s">
        <v>33</v>
      </c>
      <c r="P1149" s="92"/>
      <c r="Q1149" s="68" t="s">
        <v>104</v>
      </c>
      <c r="R1149" s="92"/>
      <c r="S1149" s="68" t="s">
        <v>114</v>
      </c>
      <c r="T1149" s="92"/>
      <c r="U1149" s="68"/>
      <c r="V1149" s="92"/>
      <c r="W1149" s="61"/>
    </row>
    <row r="1150" spans="1:23" ht="80" x14ac:dyDescent="0.2">
      <c r="A1150" s="230" t="s">
        <v>5845</v>
      </c>
      <c r="B1150" s="228" t="s">
        <v>3928</v>
      </c>
      <c r="C1150" s="32" t="s">
        <v>1504</v>
      </c>
      <c r="D1150" s="32" t="s">
        <v>1504</v>
      </c>
      <c r="E1150" s="281" t="s">
        <v>5708</v>
      </c>
      <c r="F1150" s="232" t="s">
        <v>1045</v>
      </c>
      <c r="G1150" s="73"/>
      <c r="H1150" s="232" t="s">
        <v>3948</v>
      </c>
      <c r="I1150" s="232" t="s">
        <v>1045</v>
      </c>
      <c r="J1150" s="87" t="s">
        <v>1120</v>
      </c>
      <c r="K1150" s="87"/>
      <c r="L1150" s="85" t="str">
        <f t="shared" si="31"/>
        <v>MESSAGE - (PRESENTATION OFFICE) CUSTOMS OFFICE</v>
      </c>
      <c r="M1150" s="68" t="s">
        <v>32</v>
      </c>
      <c r="N1150" s="92" t="s">
        <v>32</v>
      </c>
      <c r="O1150" s="68" t="s">
        <v>33</v>
      </c>
      <c r="P1150" s="92" t="s">
        <v>33</v>
      </c>
      <c r="Q1150" s="68"/>
      <c r="R1150" s="92"/>
      <c r="S1150" s="68"/>
      <c r="T1150" s="92"/>
      <c r="U1150" s="68"/>
      <c r="V1150" s="92"/>
      <c r="W1150" s="61"/>
    </row>
    <row r="1151" spans="1:23" ht="96" x14ac:dyDescent="0.2">
      <c r="A1151" s="230" t="s">
        <v>5845</v>
      </c>
      <c r="B1151" s="228" t="s">
        <v>3928</v>
      </c>
      <c r="C1151" s="32" t="s">
        <v>1504</v>
      </c>
      <c r="D1151" s="32" t="s">
        <v>1504</v>
      </c>
      <c r="E1151" s="281" t="s">
        <v>5708</v>
      </c>
      <c r="F1151" s="73" t="s">
        <v>1045</v>
      </c>
      <c r="G1151" s="73" t="s">
        <v>180</v>
      </c>
      <c r="H1151" s="73" t="s">
        <v>3949</v>
      </c>
      <c r="I1151" s="73" t="s">
        <v>1051</v>
      </c>
      <c r="J1151" s="87" t="s">
        <v>1120</v>
      </c>
      <c r="K1151" s="87" t="s">
        <v>180</v>
      </c>
      <c r="L1151" s="85" t="str">
        <f t="shared" si="31"/>
        <v>MESSAGE - (PRESENTATION OFFICE) CUSTOMS OFFICE.Reference number</v>
      </c>
      <c r="M1151" s="68"/>
      <c r="N1151" s="92"/>
      <c r="O1151" s="68" t="s">
        <v>33</v>
      </c>
      <c r="P1151" s="92" t="s">
        <v>33</v>
      </c>
      <c r="Q1151" s="68" t="s">
        <v>183</v>
      </c>
      <c r="R1151" s="92" t="s">
        <v>183</v>
      </c>
      <c r="S1151" s="68" t="s">
        <v>1627</v>
      </c>
      <c r="T1151" s="92"/>
      <c r="U1151" s="68"/>
      <c r="V1151" s="92"/>
      <c r="W1151" s="61"/>
    </row>
    <row r="1152" spans="1:23" ht="48" x14ac:dyDescent="0.2">
      <c r="A1152" s="230" t="s">
        <v>5845</v>
      </c>
      <c r="B1152" s="228" t="s">
        <v>3928</v>
      </c>
      <c r="C1152" s="32" t="s">
        <v>1504</v>
      </c>
      <c r="D1152" s="32" t="s">
        <v>1504</v>
      </c>
      <c r="E1152" s="281" t="s">
        <v>5708</v>
      </c>
      <c r="F1152" s="232" t="s">
        <v>236</v>
      </c>
      <c r="G1152" s="73"/>
      <c r="H1152" s="232" t="s">
        <v>3950</v>
      </c>
      <c r="I1152" s="232" t="s">
        <v>236</v>
      </c>
      <c r="J1152" s="87" t="s">
        <v>238</v>
      </c>
      <c r="K1152" s="87"/>
      <c r="L1152" s="85" t="str">
        <f t="shared" si="31"/>
        <v>MESSAGE - (PRINCIPAL) TRADER</v>
      </c>
      <c r="M1152" s="68" t="s">
        <v>32</v>
      </c>
      <c r="N1152" s="92" t="s">
        <v>32</v>
      </c>
      <c r="O1152" s="68" t="s">
        <v>66</v>
      </c>
      <c r="P1152" s="92" t="s">
        <v>66</v>
      </c>
      <c r="Q1152" s="68"/>
      <c r="R1152" s="92"/>
      <c r="S1152" s="68"/>
      <c r="T1152" s="92"/>
      <c r="U1152" s="68" t="s">
        <v>3941</v>
      </c>
      <c r="V1152" s="92" t="s">
        <v>3970</v>
      </c>
      <c r="W1152" s="61"/>
    </row>
    <row r="1153" spans="1:23" ht="80" x14ac:dyDescent="0.2">
      <c r="A1153" s="230" t="s">
        <v>5845</v>
      </c>
      <c r="B1153" s="228" t="s">
        <v>3928</v>
      </c>
      <c r="C1153" s="32" t="s">
        <v>1504</v>
      </c>
      <c r="D1153" s="32" t="s">
        <v>1504</v>
      </c>
      <c r="E1153" s="281" t="s">
        <v>5708</v>
      </c>
      <c r="F1153" s="73" t="s">
        <v>236</v>
      </c>
      <c r="G1153" s="73" t="s">
        <v>240</v>
      </c>
      <c r="H1153" s="73" t="s">
        <v>3951</v>
      </c>
      <c r="I1153" s="73" t="s">
        <v>242</v>
      </c>
      <c r="J1153" s="87" t="s">
        <v>238</v>
      </c>
      <c r="K1153" s="87" t="s">
        <v>243</v>
      </c>
      <c r="L1153" s="85" t="str">
        <f t="shared" si="31"/>
        <v>MESSAGE - (PRINCIPAL) TRADER.TIN</v>
      </c>
      <c r="M1153" s="68"/>
      <c r="N1153" s="92"/>
      <c r="O1153" s="68" t="s">
        <v>103</v>
      </c>
      <c r="P1153" s="92" t="s">
        <v>103</v>
      </c>
      <c r="Q1153" s="68" t="s">
        <v>244</v>
      </c>
      <c r="R1153" s="92" t="s">
        <v>244</v>
      </c>
      <c r="S1153" s="68"/>
      <c r="T1153" s="92"/>
      <c r="U1153" s="68" t="s">
        <v>5855</v>
      </c>
      <c r="V1153" s="92" t="s">
        <v>1526</v>
      </c>
      <c r="W1153" s="61"/>
    </row>
    <row r="1154" spans="1:23" ht="96" x14ac:dyDescent="0.2">
      <c r="A1154" s="230" t="s">
        <v>5845</v>
      </c>
      <c r="B1154" s="228" t="s">
        <v>3928</v>
      </c>
      <c r="C1154" s="32" t="s">
        <v>1504</v>
      </c>
      <c r="D1154" s="32" t="s">
        <v>1504</v>
      </c>
      <c r="E1154" s="281" t="s">
        <v>5708</v>
      </c>
      <c r="F1154" s="73" t="s">
        <v>236</v>
      </c>
      <c r="G1154" s="73" t="s">
        <v>248</v>
      </c>
      <c r="H1154" s="73" t="s">
        <v>3952</v>
      </c>
      <c r="I1154" s="73" t="s">
        <v>250</v>
      </c>
      <c r="J1154" s="87" t="s">
        <v>238</v>
      </c>
      <c r="K1154" s="87" t="s">
        <v>251</v>
      </c>
      <c r="L1154" s="85" t="str">
        <f t="shared" si="31"/>
        <v>MESSAGE - (PRINCIPAL) TRADER.Holder ID TIR</v>
      </c>
      <c r="M1154" s="68"/>
      <c r="N1154" s="92"/>
      <c r="O1154" s="68" t="s">
        <v>66</v>
      </c>
      <c r="P1154" s="92" t="s">
        <v>66</v>
      </c>
      <c r="Q1154" s="68" t="s">
        <v>244</v>
      </c>
      <c r="R1154" s="92" t="s">
        <v>244</v>
      </c>
      <c r="S1154" s="68"/>
      <c r="T1154" s="92"/>
      <c r="U1154" s="68" t="s">
        <v>5725</v>
      </c>
      <c r="V1154" s="92" t="s">
        <v>253</v>
      </c>
      <c r="W1154" s="61"/>
    </row>
    <row r="1155" spans="1:23" ht="64" x14ac:dyDescent="0.2">
      <c r="A1155" s="230" t="s">
        <v>5845</v>
      </c>
      <c r="B1155" s="228" t="s">
        <v>3928</v>
      </c>
      <c r="C1155" s="32" t="s">
        <v>1504</v>
      </c>
      <c r="D1155" s="32" t="s">
        <v>1504</v>
      </c>
      <c r="E1155" s="281" t="s">
        <v>5708</v>
      </c>
      <c r="F1155" s="73" t="s">
        <v>236</v>
      </c>
      <c r="G1155" s="73" t="s">
        <v>255</v>
      </c>
      <c r="H1155" s="73" t="s">
        <v>3953</v>
      </c>
      <c r="I1155" s="73" t="s">
        <v>257</v>
      </c>
      <c r="J1155" s="87" t="s">
        <v>238</v>
      </c>
      <c r="K1155" s="87" t="s">
        <v>255</v>
      </c>
      <c r="L1155" s="85" t="str">
        <f t="shared" si="31"/>
        <v>MESSAGE - (PRINCIPAL) TRADER.Name</v>
      </c>
      <c r="M1155" s="68"/>
      <c r="N1155" s="92"/>
      <c r="O1155" s="68" t="s">
        <v>33</v>
      </c>
      <c r="P1155" s="92" t="s">
        <v>33</v>
      </c>
      <c r="Q1155" s="68" t="s">
        <v>258</v>
      </c>
      <c r="R1155" s="92" t="s">
        <v>68</v>
      </c>
      <c r="S1155" s="68"/>
      <c r="T1155" s="92"/>
      <c r="U1155" s="68"/>
      <c r="V1155" s="92"/>
      <c r="W1155" s="61"/>
    </row>
    <row r="1156" spans="1:23" ht="64" x14ac:dyDescent="0.2">
      <c r="A1156" s="230" t="s">
        <v>5845</v>
      </c>
      <c r="B1156" s="228" t="s">
        <v>3928</v>
      </c>
      <c r="C1156" s="32" t="s">
        <v>1504</v>
      </c>
      <c r="D1156" s="32" t="s">
        <v>1504</v>
      </c>
      <c r="E1156" s="281" t="s">
        <v>5726</v>
      </c>
      <c r="F1156" s="232" t="s">
        <v>261</v>
      </c>
      <c r="G1156" s="73"/>
      <c r="H1156" s="232" t="s">
        <v>3954</v>
      </c>
      <c r="I1156" s="232" t="s">
        <v>263</v>
      </c>
      <c r="J1156" s="87" t="s">
        <v>1128</v>
      </c>
      <c r="K1156" s="87" t="s">
        <v>1128</v>
      </c>
      <c r="L1156" s="85" t="str">
        <f t="shared" si="31"/>
        <v>x.x</v>
      </c>
      <c r="M1156" s="68" t="s">
        <v>32</v>
      </c>
      <c r="N1156" s="92"/>
      <c r="O1156" s="68" t="s">
        <v>33</v>
      </c>
      <c r="P1156" s="92"/>
      <c r="Q1156" s="68"/>
      <c r="R1156" s="92"/>
      <c r="S1156" s="68"/>
      <c r="T1156" s="92"/>
      <c r="U1156" s="68"/>
      <c r="V1156" s="92"/>
      <c r="W1156" s="61"/>
    </row>
    <row r="1157" spans="1:23" ht="80" x14ac:dyDescent="0.2">
      <c r="A1157" s="230" t="s">
        <v>5845</v>
      </c>
      <c r="B1157" s="228" t="s">
        <v>3928</v>
      </c>
      <c r="C1157" s="32" t="s">
        <v>1504</v>
      </c>
      <c r="D1157" s="32" t="s">
        <v>1504</v>
      </c>
      <c r="E1157" s="281" t="s">
        <v>5726</v>
      </c>
      <c r="F1157" s="73" t="s">
        <v>261</v>
      </c>
      <c r="G1157" s="73" t="s">
        <v>265</v>
      </c>
      <c r="H1157" s="73" t="s">
        <v>3955</v>
      </c>
      <c r="I1157" s="73" t="s">
        <v>267</v>
      </c>
      <c r="J1157" s="87" t="s">
        <v>238</v>
      </c>
      <c r="K1157" s="87" t="s">
        <v>265</v>
      </c>
      <c r="L1157" s="85" t="str">
        <f t="shared" si="31"/>
        <v>MESSAGE - (PRINCIPAL) TRADER.Street and number</v>
      </c>
      <c r="M1157" s="68"/>
      <c r="N1157" s="92"/>
      <c r="O1157" s="68" t="s">
        <v>33</v>
      </c>
      <c r="P1157" s="92" t="s">
        <v>33</v>
      </c>
      <c r="Q1157" s="68" t="s">
        <v>258</v>
      </c>
      <c r="R1157" s="92" t="s">
        <v>68</v>
      </c>
      <c r="S1157" s="68"/>
      <c r="T1157" s="92"/>
      <c r="U1157" s="68"/>
      <c r="V1157" s="92"/>
      <c r="W1157" s="61"/>
    </row>
    <row r="1158" spans="1:23" ht="64" x14ac:dyDescent="0.2">
      <c r="A1158" s="230" t="s">
        <v>5845</v>
      </c>
      <c r="B1158" s="228" t="s">
        <v>3928</v>
      </c>
      <c r="C1158" s="32" t="s">
        <v>1504</v>
      </c>
      <c r="D1158" s="32" t="s">
        <v>1504</v>
      </c>
      <c r="E1158" s="281" t="s">
        <v>5726</v>
      </c>
      <c r="F1158" s="73" t="s">
        <v>261</v>
      </c>
      <c r="G1158" s="73" t="s">
        <v>269</v>
      </c>
      <c r="H1158" s="73" t="s">
        <v>3956</v>
      </c>
      <c r="I1158" s="73" t="s">
        <v>271</v>
      </c>
      <c r="J1158" s="87" t="s">
        <v>238</v>
      </c>
      <c r="K1158" s="87" t="s">
        <v>862</v>
      </c>
      <c r="L1158" s="85" t="str">
        <f t="shared" si="31"/>
        <v>MESSAGE - (PRINCIPAL) TRADER.Postal code</v>
      </c>
      <c r="M1158" s="68"/>
      <c r="N1158" s="92"/>
      <c r="O1158" s="68" t="s">
        <v>66</v>
      </c>
      <c r="P1158" s="92" t="s">
        <v>33</v>
      </c>
      <c r="Q1158" s="68" t="s">
        <v>244</v>
      </c>
      <c r="R1158" s="92" t="s">
        <v>54</v>
      </c>
      <c r="S1158" s="68"/>
      <c r="T1158" s="92"/>
      <c r="U1158" s="68" t="s">
        <v>1339</v>
      </c>
      <c r="V1158" s="92"/>
      <c r="W1158" s="61"/>
    </row>
    <row r="1159" spans="1:23" ht="64" x14ac:dyDescent="0.2">
      <c r="A1159" s="230" t="s">
        <v>5845</v>
      </c>
      <c r="B1159" s="228" t="s">
        <v>3928</v>
      </c>
      <c r="C1159" s="32" t="s">
        <v>1504</v>
      </c>
      <c r="D1159" s="32" t="s">
        <v>1504</v>
      </c>
      <c r="E1159" s="281" t="s">
        <v>5726</v>
      </c>
      <c r="F1159" s="73" t="s">
        <v>261</v>
      </c>
      <c r="G1159" s="73" t="s">
        <v>276</v>
      </c>
      <c r="H1159" s="73" t="s">
        <v>3957</v>
      </c>
      <c r="I1159" s="73" t="s">
        <v>278</v>
      </c>
      <c r="J1159" s="87" t="s">
        <v>238</v>
      </c>
      <c r="K1159" s="87" t="s">
        <v>276</v>
      </c>
      <c r="L1159" s="85" t="str">
        <f t="shared" si="31"/>
        <v>MESSAGE - (PRINCIPAL) TRADER.City</v>
      </c>
      <c r="M1159" s="68"/>
      <c r="N1159" s="92"/>
      <c r="O1159" s="68" t="s">
        <v>33</v>
      </c>
      <c r="P1159" s="92" t="s">
        <v>33</v>
      </c>
      <c r="Q1159" s="68" t="s">
        <v>68</v>
      </c>
      <c r="R1159" s="92" t="s">
        <v>68</v>
      </c>
      <c r="S1159" s="68"/>
      <c r="T1159" s="92"/>
      <c r="U1159" s="68"/>
      <c r="V1159" s="92"/>
      <c r="W1159" s="61"/>
    </row>
    <row r="1160" spans="1:23" ht="64" x14ac:dyDescent="0.2">
      <c r="A1160" s="230" t="s">
        <v>5845</v>
      </c>
      <c r="B1160" s="228" t="s">
        <v>3928</v>
      </c>
      <c r="C1160" s="32" t="s">
        <v>1504</v>
      </c>
      <c r="D1160" s="32" t="s">
        <v>1504</v>
      </c>
      <c r="E1160" s="281" t="s">
        <v>5726</v>
      </c>
      <c r="F1160" s="73" t="s">
        <v>261</v>
      </c>
      <c r="G1160" s="73" t="s">
        <v>279</v>
      </c>
      <c r="H1160" s="73" t="s">
        <v>3958</v>
      </c>
      <c r="I1160" s="73" t="s">
        <v>281</v>
      </c>
      <c r="J1160" s="87" t="s">
        <v>238</v>
      </c>
      <c r="K1160" s="87" t="s">
        <v>282</v>
      </c>
      <c r="L1160" s="85" t="str">
        <f t="shared" si="31"/>
        <v>MESSAGE - (PRINCIPAL) TRADER.Country code</v>
      </c>
      <c r="M1160" s="68"/>
      <c r="N1160" s="92"/>
      <c r="O1160" s="68" t="s">
        <v>33</v>
      </c>
      <c r="P1160" s="92" t="s">
        <v>33</v>
      </c>
      <c r="Q1160" s="68" t="s">
        <v>94</v>
      </c>
      <c r="R1160" s="92" t="s">
        <v>94</v>
      </c>
      <c r="S1160" s="68" t="s">
        <v>5856</v>
      </c>
      <c r="T1160" s="92" t="s">
        <v>95</v>
      </c>
      <c r="U1160" s="68"/>
      <c r="V1160" s="92"/>
      <c r="W1160" s="61"/>
    </row>
    <row r="1161" spans="1:23" ht="48" x14ac:dyDescent="0.2">
      <c r="A1161" s="230" t="s">
        <v>5845</v>
      </c>
      <c r="B1161" s="228" t="s">
        <v>3928</v>
      </c>
      <c r="C1161" s="32" t="s">
        <v>1504</v>
      </c>
      <c r="D1161" s="32" t="s">
        <v>1504</v>
      </c>
      <c r="E1161" s="281" t="s">
        <v>5708</v>
      </c>
      <c r="F1161" s="232" t="s">
        <v>1629</v>
      </c>
      <c r="G1161" s="73"/>
      <c r="H1161" s="232" t="s">
        <v>3959</v>
      </c>
      <c r="I1161" s="232" t="s">
        <v>1629</v>
      </c>
      <c r="J1161" s="87" t="s">
        <v>1631</v>
      </c>
      <c r="K1161" s="87"/>
      <c r="L1161" s="85" t="str">
        <f t="shared" ref="L1161:L1229" si="32">IF(ISTEXT(K1161),CONCATENATE(J1161,".", K1161),J1161)</f>
        <v>MESSAGE - (DESTINATION) TRADER</v>
      </c>
      <c r="M1161" s="68" t="s">
        <v>32</v>
      </c>
      <c r="N1161" s="92" t="s">
        <v>32</v>
      </c>
      <c r="O1161" s="68" t="s">
        <v>33</v>
      </c>
      <c r="P1161" s="92" t="s">
        <v>33</v>
      </c>
      <c r="Q1161" s="68"/>
      <c r="R1161" s="92"/>
      <c r="S1161" s="68"/>
      <c r="T1161" s="92"/>
      <c r="U1161" s="68"/>
      <c r="V1161" s="92"/>
      <c r="W1161" s="61"/>
    </row>
    <row r="1162" spans="1:23" ht="64" x14ac:dyDescent="0.2">
      <c r="A1162" s="230" t="s">
        <v>5845</v>
      </c>
      <c r="B1162" s="228" t="s">
        <v>3928</v>
      </c>
      <c r="C1162" s="32" t="s">
        <v>1504</v>
      </c>
      <c r="D1162" s="32" t="s">
        <v>1504</v>
      </c>
      <c r="E1162" s="281" t="s">
        <v>5708</v>
      </c>
      <c r="F1162" s="73" t="s">
        <v>1629</v>
      </c>
      <c r="G1162" s="73" t="s">
        <v>240</v>
      </c>
      <c r="H1162" s="73" t="s">
        <v>3960</v>
      </c>
      <c r="I1162" s="73" t="s">
        <v>1633</v>
      </c>
      <c r="J1162" s="87" t="s">
        <v>1631</v>
      </c>
      <c r="K1162" s="87" t="s">
        <v>243</v>
      </c>
      <c r="L1162" s="85" t="str">
        <f t="shared" si="32"/>
        <v>MESSAGE - (DESTINATION) TRADER.TIN</v>
      </c>
      <c r="M1162" s="68"/>
      <c r="N1162" s="92"/>
      <c r="O1162" s="68" t="s">
        <v>33</v>
      </c>
      <c r="P1162" s="92" t="s">
        <v>103</v>
      </c>
      <c r="Q1162" s="68" t="s">
        <v>244</v>
      </c>
      <c r="R1162" s="92" t="s">
        <v>244</v>
      </c>
      <c r="S1162" s="68"/>
      <c r="T1162" s="92"/>
      <c r="U1162" s="68" t="s">
        <v>5630</v>
      </c>
      <c r="V1162" s="92" t="s">
        <v>1526</v>
      </c>
      <c r="W1162" s="61"/>
    </row>
    <row r="1163" spans="1:23" ht="32" x14ac:dyDescent="0.2">
      <c r="A1163" s="230" t="s">
        <v>5845</v>
      </c>
      <c r="B1163" s="228" t="s">
        <v>3928</v>
      </c>
      <c r="C1163" s="32" t="s">
        <v>1504</v>
      </c>
      <c r="D1163" s="32" t="s">
        <v>1504</v>
      </c>
      <c r="E1163" s="281" t="s">
        <v>5708</v>
      </c>
      <c r="F1163" s="232" t="s">
        <v>2321</v>
      </c>
      <c r="G1163" s="73"/>
      <c r="H1163" s="232" t="s">
        <v>3961</v>
      </c>
      <c r="I1163" s="232" t="s">
        <v>2321</v>
      </c>
      <c r="J1163" s="87" t="s">
        <v>2323</v>
      </c>
      <c r="K1163" s="87"/>
      <c r="L1163" s="85" t="str">
        <f t="shared" si="32"/>
        <v>MESSAGE - CTL_CONTROL</v>
      </c>
      <c r="M1163" s="68" t="s">
        <v>32</v>
      </c>
      <c r="N1163" s="92" t="s">
        <v>32</v>
      </c>
      <c r="O1163" s="68" t="s">
        <v>103</v>
      </c>
      <c r="P1163" s="92" t="s">
        <v>103</v>
      </c>
      <c r="Q1163" s="68"/>
      <c r="R1163" s="92"/>
      <c r="S1163" s="68"/>
      <c r="T1163" s="92"/>
      <c r="U1163" s="68"/>
      <c r="V1163" s="92"/>
      <c r="W1163" s="61"/>
    </row>
    <row r="1164" spans="1:23" ht="64" x14ac:dyDescent="0.2">
      <c r="A1164" s="230" t="s">
        <v>5845</v>
      </c>
      <c r="B1164" s="228" t="s">
        <v>3928</v>
      </c>
      <c r="C1164" s="32" t="s">
        <v>1504</v>
      </c>
      <c r="D1164" s="32" t="s">
        <v>1504</v>
      </c>
      <c r="E1164" s="281" t="s">
        <v>5708</v>
      </c>
      <c r="F1164" s="73" t="s">
        <v>2321</v>
      </c>
      <c r="G1164" s="73" t="s">
        <v>3962</v>
      </c>
      <c r="H1164" s="73" t="s">
        <v>3963</v>
      </c>
      <c r="I1164" s="73" t="s">
        <v>3964</v>
      </c>
      <c r="J1164" s="87" t="s">
        <v>2323</v>
      </c>
      <c r="K1164" s="87" t="s">
        <v>3965</v>
      </c>
      <c r="L1164" s="85" t="str">
        <f t="shared" si="32"/>
        <v xml:space="preserve">MESSAGE - CTL_CONTROL.Continue unloading </v>
      </c>
      <c r="M1164" s="68"/>
      <c r="N1164" s="92"/>
      <c r="O1164" s="68" t="s">
        <v>33</v>
      </c>
      <c r="P1164" s="92" t="s">
        <v>33</v>
      </c>
      <c r="Q1164" s="68" t="s">
        <v>104</v>
      </c>
      <c r="R1164" s="92" t="s">
        <v>104</v>
      </c>
      <c r="S1164" s="68"/>
      <c r="T1164" s="92"/>
      <c r="U1164" s="68" t="s">
        <v>6545</v>
      </c>
      <c r="V1164" s="92" t="s">
        <v>3967</v>
      </c>
      <c r="W1164" s="61"/>
    </row>
    <row r="1165" spans="1:23" ht="32" x14ac:dyDescent="0.2">
      <c r="A1165" s="230" t="s">
        <v>5845</v>
      </c>
      <c r="B1165" s="228" t="s">
        <v>3928</v>
      </c>
      <c r="C1165" s="32" t="s">
        <v>1504</v>
      </c>
      <c r="D1165" s="32" t="s">
        <v>1504</v>
      </c>
      <c r="E1165" s="281" t="s">
        <v>5708</v>
      </c>
      <c r="F1165" s="232" t="s">
        <v>350</v>
      </c>
      <c r="G1165" s="73"/>
      <c r="H1165" s="232" t="s">
        <v>3968</v>
      </c>
      <c r="I1165" s="232" t="s">
        <v>350</v>
      </c>
      <c r="J1165" s="87" t="s">
        <v>1128</v>
      </c>
      <c r="K1165" s="87" t="s">
        <v>1128</v>
      </c>
      <c r="L1165" s="85" t="str">
        <f t="shared" si="32"/>
        <v>x.x</v>
      </c>
      <c r="M1165" s="68" t="s">
        <v>32</v>
      </c>
      <c r="N1165" s="92"/>
      <c r="O1165" s="68" t="s">
        <v>66</v>
      </c>
      <c r="P1165" s="92"/>
      <c r="Q1165" s="68"/>
      <c r="R1165" s="92"/>
      <c r="S1165" s="68"/>
      <c r="T1165" s="92"/>
      <c r="U1165" s="68" t="s">
        <v>3941</v>
      </c>
      <c r="V1165" s="92"/>
      <c r="W1165" s="61"/>
    </row>
    <row r="1166" spans="1:23" ht="80" x14ac:dyDescent="0.2">
      <c r="A1166" s="230" t="s">
        <v>5845</v>
      </c>
      <c r="B1166" s="228" t="s">
        <v>3928</v>
      </c>
      <c r="C1166" s="32" t="s">
        <v>1504</v>
      </c>
      <c r="D1166" s="32" t="s">
        <v>1504</v>
      </c>
      <c r="E1166" s="281" t="s">
        <v>5708</v>
      </c>
      <c r="F1166" s="73" t="s">
        <v>350</v>
      </c>
      <c r="G1166" s="73" t="s">
        <v>363</v>
      </c>
      <c r="H1166" s="73" t="s">
        <v>3972</v>
      </c>
      <c r="I1166" s="73" t="s">
        <v>365</v>
      </c>
      <c r="J1166" s="87" t="s">
        <v>2785</v>
      </c>
      <c r="K1166" s="87" t="s">
        <v>366</v>
      </c>
      <c r="L1166" s="85" t="str">
        <f t="shared" si="32"/>
        <v>MESSAGE - HEADER_x000D_
.Country of destination code</v>
      </c>
      <c r="M1166" s="68"/>
      <c r="N1166" s="92"/>
      <c r="O1166" s="68" t="s">
        <v>66</v>
      </c>
      <c r="P1166" s="92" t="s">
        <v>66</v>
      </c>
      <c r="Q1166" s="68" t="s">
        <v>94</v>
      </c>
      <c r="R1166" s="92" t="s">
        <v>94</v>
      </c>
      <c r="S1166" s="68" t="s">
        <v>95</v>
      </c>
      <c r="T1166" s="92" t="s">
        <v>95</v>
      </c>
      <c r="U1166" s="68" t="s">
        <v>367</v>
      </c>
      <c r="V1166" s="92" t="s">
        <v>3973</v>
      </c>
      <c r="W1166" s="61"/>
    </row>
    <row r="1167" spans="1:23" ht="64" x14ac:dyDescent="0.2">
      <c r="A1167" s="230" t="s">
        <v>5845</v>
      </c>
      <c r="B1167" s="228" t="s">
        <v>3928</v>
      </c>
      <c r="C1167" s="32" t="s">
        <v>1504</v>
      </c>
      <c r="D1167" s="32" t="s">
        <v>1504</v>
      </c>
      <c r="E1167" s="281" t="s">
        <v>5708</v>
      </c>
      <c r="F1167" s="73" t="s">
        <v>350</v>
      </c>
      <c r="G1167" s="73" t="s">
        <v>354</v>
      </c>
      <c r="H1167" s="73" t="s">
        <v>3969</v>
      </c>
      <c r="I1167" s="73" t="s">
        <v>356</v>
      </c>
      <c r="J1167" s="87" t="s">
        <v>31</v>
      </c>
      <c r="K1167" s="87" t="s">
        <v>357</v>
      </c>
      <c r="L1167" s="85" t="str">
        <f t="shared" si="32"/>
        <v>MESSAGE - HEADER.Containerised indicator</v>
      </c>
      <c r="M1167" s="68"/>
      <c r="N1167" s="92"/>
      <c r="O1167" s="68" t="s">
        <v>33</v>
      </c>
      <c r="P1167" s="92" t="s">
        <v>66</v>
      </c>
      <c r="Q1167" s="68" t="s">
        <v>104</v>
      </c>
      <c r="R1167" s="92" t="s">
        <v>104</v>
      </c>
      <c r="S1167" s="68" t="s">
        <v>114</v>
      </c>
      <c r="T1167" s="92" t="s">
        <v>114</v>
      </c>
      <c r="U1167" s="68"/>
      <c r="V1167" s="92" t="s">
        <v>3970</v>
      </c>
      <c r="W1167" s="61"/>
    </row>
    <row r="1168" spans="1:23" ht="48" x14ac:dyDescent="0.2">
      <c r="A1168" s="230" t="s">
        <v>5845</v>
      </c>
      <c r="B1168" s="228" t="s">
        <v>3928</v>
      </c>
      <c r="C1168" s="32" t="s">
        <v>1504</v>
      </c>
      <c r="D1168" s="32" t="s">
        <v>1504</v>
      </c>
      <c r="E1168" s="281" t="s">
        <v>5708</v>
      </c>
      <c r="F1168" s="73" t="s">
        <v>350</v>
      </c>
      <c r="G1168" s="73" t="s">
        <v>359</v>
      </c>
      <c r="H1168" s="73" t="s">
        <v>3971</v>
      </c>
      <c r="I1168" s="73" t="s">
        <v>361</v>
      </c>
      <c r="J1168" s="87" t="s">
        <v>1128</v>
      </c>
      <c r="K1168" s="87" t="s">
        <v>1128</v>
      </c>
      <c r="L1168" s="85" t="str">
        <f t="shared" si="32"/>
        <v>x.x</v>
      </c>
      <c r="M1168" s="68"/>
      <c r="N1168" s="92"/>
      <c r="O1168" s="68" t="s">
        <v>103</v>
      </c>
      <c r="P1168" s="92"/>
      <c r="Q1168" s="68" t="s">
        <v>104</v>
      </c>
      <c r="R1168" s="92"/>
      <c r="S1168" s="68" t="s">
        <v>5735</v>
      </c>
      <c r="T1168" s="92"/>
      <c r="U1168" s="68"/>
      <c r="V1168" s="92"/>
      <c r="W1168" s="61"/>
    </row>
    <row r="1169" spans="1:23" ht="48" x14ac:dyDescent="0.2">
      <c r="A1169" s="230" t="s">
        <v>5845</v>
      </c>
      <c r="B1169" s="228" t="s">
        <v>3928</v>
      </c>
      <c r="C1169" s="32" t="s">
        <v>1504</v>
      </c>
      <c r="D1169" s="32" t="s">
        <v>1504</v>
      </c>
      <c r="E1169" s="281" t="s">
        <v>5708</v>
      </c>
      <c r="F1169" s="73" t="s">
        <v>350</v>
      </c>
      <c r="G1169" s="73" t="s">
        <v>730</v>
      </c>
      <c r="H1169" s="73" t="s">
        <v>6546</v>
      </c>
      <c r="I1169" s="73" t="s">
        <v>5737</v>
      </c>
      <c r="J1169" s="87" t="s">
        <v>31</v>
      </c>
      <c r="K1169" s="87" t="s">
        <v>162</v>
      </c>
      <c r="L1169" s="85" t="str">
        <f t="shared" si="32"/>
        <v>MESSAGE - HEADER.Total gross mass</v>
      </c>
      <c r="M1169" s="68"/>
      <c r="N1169" s="92"/>
      <c r="O1169" s="68" t="s">
        <v>66</v>
      </c>
      <c r="P1169" s="92" t="s">
        <v>66</v>
      </c>
      <c r="Q1169" s="68" t="s">
        <v>166</v>
      </c>
      <c r="R1169" s="92" t="s">
        <v>167</v>
      </c>
      <c r="S1169" s="68"/>
      <c r="T1169" s="92"/>
      <c r="U1169" s="68" t="s">
        <v>6547</v>
      </c>
      <c r="V1169" s="92" t="s">
        <v>3970</v>
      </c>
      <c r="W1169" s="61"/>
    </row>
    <row r="1170" spans="1:23" ht="48" x14ac:dyDescent="0.2">
      <c r="A1170" s="230" t="s">
        <v>5845</v>
      </c>
      <c r="B1170" s="228" t="s">
        <v>3928</v>
      </c>
      <c r="C1170" s="32" t="s">
        <v>1504</v>
      </c>
      <c r="D1170" s="32" t="s">
        <v>1504</v>
      </c>
      <c r="E1170" s="281" t="s">
        <v>5726</v>
      </c>
      <c r="F1170" s="232" t="s">
        <v>398</v>
      </c>
      <c r="G1170" s="73"/>
      <c r="H1170" s="232" t="s">
        <v>3974</v>
      </c>
      <c r="I1170" s="232" t="s">
        <v>400</v>
      </c>
      <c r="J1170" s="87" t="s">
        <v>401</v>
      </c>
      <c r="K1170" s="87"/>
      <c r="L1170" s="85" t="str">
        <f t="shared" si="32"/>
        <v>MESSAGE - (CONSIGNOR) TRADER</v>
      </c>
      <c r="M1170" s="68" t="s">
        <v>32</v>
      </c>
      <c r="N1170" s="92" t="s">
        <v>32</v>
      </c>
      <c r="O1170" s="68" t="s">
        <v>103</v>
      </c>
      <c r="P1170" s="92" t="s">
        <v>66</v>
      </c>
      <c r="Q1170" s="68"/>
      <c r="R1170" s="92"/>
      <c r="S1170" s="68"/>
      <c r="T1170" s="92"/>
      <c r="U1170" s="68"/>
      <c r="V1170" s="92" t="s">
        <v>3975</v>
      </c>
      <c r="W1170" s="61"/>
    </row>
    <row r="1171" spans="1:23" ht="64" x14ac:dyDescent="0.2">
      <c r="A1171" s="230" t="s">
        <v>5845</v>
      </c>
      <c r="B1171" s="228" t="s">
        <v>3928</v>
      </c>
      <c r="C1171" s="32" t="s">
        <v>1504</v>
      </c>
      <c r="D1171" s="32" t="s">
        <v>1504</v>
      </c>
      <c r="E1171" s="281" t="s">
        <v>5726</v>
      </c>
      <c r="F1171" s="73" t="s">
        <v>398</v>
      </c>
      <c r="G1171" s="73" t="s">
        <v>240</v>
      </c>
      <c r="H1171" s="73" t="s">
        <v>3976</v>
      </c>
      <c r="I1171" s="73" t="s">
        <v>409</v>
      </c>
      <c r="J1171" s="87" t="s">
        <v>401</v>
      </c>
      <c r="K1171" s="87" t="s">
        <v>243</v>
      </c>
      <c r="L1171" s="85" t="str">
        <f t="shared" si="32"/>
        <v>MESSAGE - (CONSIGNOR) TRADER.TIN</v>
      </c>
      <c r="M1171" s="68"/>
      <c r="N1171" s="92"/>
      <c r="O1171" s="68" t="s">
        <v>103</v>
      </c>
      <c r="P1171" s="92" t="s">
        <v>103</v>
      </c>
      <c r="Q1171" s="68" t="s">
        <v>244</v>
      </c>
      <c r="R1171" s="92" t="s">
        <v>244</v>
      </c>
      <c r="S1171" s="68"/>
      <c r="T1171" s="92"/>
      <c r="U1171" s="68" t="s">
        <v>5630</v>
      </c>
      <c r="V1171" s="92" t="s">
        <v>1526</v>
      </c>
      <c r="W1171" s="61"/>
    </row>
    <row r="1172" spans="1:23" ht="48" x14ac:dyDescent="0.2">
      <c r="A1172" s="230" t="s">
        <v>5845</v>
      </c>
      <c r="B1172" s="228" t="s">
        <v>3928</v>
      </c>
      <c r="C1172" s="32" t="s">
        <v>1504</v>
      </c>
      <c r="D1172" s="32" t="s">
        <v>1504</v>
      </c>
      <c r="E1172" s="281" t="s">
        <v>5726</v>
      </c>
      <c r="F1172" s="73" t="s">
        <v>398</v>
      </c>
      <c r="G1172" s="73" t="s">
        <v>255</v>
      </c>
      <c r="H1172" s="73" t="s">
        <v>3978</v>
      </c>
      <c r="I1172" s="73" t="s">
        <v>412</v>
      </c>
      <c r="J1172" s="87" t="s">
        <v>401</v>
      </c>
      <c r="K1172" s="87" t="s">
        <v>255</v>
      </c>
      <c r="L1172" s="85" t="str">
        <f t="shared" si="32"/>
        <v>MESSAGE - (CONSIGNOR) TRADER.Name</v>
      </c>
      <c r="M1172" s="68"/>
      <c r="N1172" s="92"/>
      <c r="O1172" s="68" t="s">
        <v>66</v>
      </c>
      <c r="P1172" s="92" t="s">
        <v>33</v>
      </c>
      <c r="Q1172" s="68" t="s">
        <v>258</v>
      </c>
      <c r="R1172" s="92" t="s">
        <v>68</v>
      </c>
      <c r="S1172" s="68"/>
      <c r="T1172" s="92"/>
      <c r="U1172" s="68" t="s">
        <v>1531</v>
      </c>
      <c r="V1172" s="92"/>
      <c r="W1172" s="61"/>
    </row>
    <row r="1173" spans="1:23" ht="48" x14ac:dyDescent="0.2">
      <c r="A1173" s="230" t="s">
        <v>5845</v>
      </c>
      <c r="B1173" s="228" t="s">
        <v>3928</v>
      </c>
      <c r="C1173" s="32" t="s">
        <v>1504</v>
      </c>
      <c r="D1173" s="32" t="s">
        <v>1504</v>
      </c>
      <c r="E1173" s="281" t="s">
        <v>5732</v>
      </c>
      <c r="F1173" s="232" t="s">
        <v>413</v>
      </c>
      <c r="G1173" s="73"/>
      <c r="H1173" s="232" t="s">
        <v>3979</v>
      </c>
      <c r="I1173" s="232" t="s">
        <v>263</v>
      </c>
      <c r="J1173" s="87" t="s">
        <v>1128</v>
      </c>
      <c r="K1173" s="87" t="s">
        <v>1128</v>
      </c>
      <c r="L1173" s="85" t="str">
        <f t="shared" si="32"/>
        <v>x.x</v>
      </c>
      <c r="M1173" s="68" t="s">
        <v>32</v>
      </c>
      <c r="N1173" s="92"/>
      <c r="O1173" s="68" t="s">
        <v>66</v>
      </c>
      <c r="P1173" s="92"/>
      <c r="Q1173" s="68"/>
      <c r="R1173" s="92"/>
      <c r="S1173" s="68"/>
      <c r="T1173" s="92"/>
      <c r="U1173" s="68" t="s">
        <v>1531</v>
      </c>
      <c r="V1173" s="92"/>
      <c r="W1173" s="61"/>
    </row>
    <row r="1174" spans="1:23" ht="64" x14ac:dyDescent="0.2">
      <c r="A1174" s="230" t="s">
        <v>5845</v>
      </c>
      <c r="B1174" s="228" t="s">
        <v>3928</v>
      </c>
      <c r="C1174" s="32" t="s">
        <v>1504</v>
      </c>
      <c r="D1174" s="32" t="s">
        <v>1504</v>
      </c>
      <c r="E1174" s="281" t="s">
        <v>5732</v>
      </c>
      <c r="F1174" s="73" t="s">
        <v>413</v>
      </c>
      <c r="G1174" s="73" t="s">
        <v>265</v>
      </c>
      <c r="H1174" s="73" t="s">
        <v>3980</v>
      </c>
      <c r="I1174" s="73" t="s">
        <v>267</v>
      </c>
      <c r="J1174" s="87" t="s">
        <v>401</v>
      </c>
      <c r="K1174" s="87" t="s">
        <v>265</v>
      </c>
      <c r="L1174" s="85" t="str">
        <f t="shared" si="32"/>
        <v>MESSAGE - (CONSIGNOR) TRADER.Street and number</v>
      </c>
      <c r="M1174" s="68"/>
      <c r="N1174" s="92"/>
      <c r="O1174" s="68" t="s">
        <v>33</v>
      </c>
      <c r="P1174" s="92" t="s">
        <v>33</v>
      </c>
      <c r="Q1174" s="68" t="s">
        <v>258</v>
      </c>
      <c r="R1174" s="92" t="s">
        <v>68</v>
      </c>
      <c r="S1174" s="68"/>
      <c r="T1174" s="92"/>
      <c r="U1174" s="68"/>
      <c r="V1174" s="92"/>
      <c r="W1174" s="61"/>
    </row>
    <row r="1175" spans="1:23" ht="64" x14ac:dyDescent="0.2">
      <c r="A1175" s="230" t="s">
        <v>5845</v>
      </c>
      <c r="B1175" s="228" t="s">
        <v>3928</v>
      </c>
      <c r="C1175" s="32" t="s">
        <v>1504</v>
      </c>
      <c r="D1175" s="32" t="s">
        <v>1504</v>
      </c>
      <c r="E1175" s="281" t="s">
        <v>5732</v>
      </c>
      <c r="F1175" s="73" t="s">
        <v>413</v>
      </c>
      <c r="G1175" s="73" t="s">
        <v>269</v>
      </c>
      <c r="H1175" s="73" t="s">
        <v>3981</v>
      </c>
      <c r="I1175" s="73" t="s">
        <v>271</v>
      </c>
      <c r="J1175" s="87" t="s">
        <v>2357</v>
      </c>
      <c r="K1175" s="87" t="s">
        <v>272</v>
      </c>
      <c r="L1175" s="85" t="str">
        <f t="shared" si="32"/>
        <v>MESSAGE - (CONSIGNOR) TRADER
.Postal Code</v>
      </c>
      <c r="M1175" s="68"/>
      <c r="N1175" s="92"/>
      <c r="O1175" s="68" t="s">
        <v>66</v>
      </c>
      <c r="P1175" s="92" t="s">
        <v>33</v>
      </c>
      <c r="Q1175" s="68" t="s">
        <v>244</v>
      </c>
      <c r="R1175" s="92" t="s">
        <v>54</v>
      </c>
      <c r="S1175" s="68"/>
      <c r="T1175" s="92"/>
      <c r="U1175" s="68" t="s">
        <v>1339</v>
      </c>
      <c r="V1175" s="92"/>
      <c r="W1175" s="61"/>
    </row>
    <row r="1176" spans="1:23" ht="64" x14ac:dyDescent="0.2">
      <c r="A1176" s="230" t="s">
        <v>5845</v>
      </c>
      <c r="B1176" s="228" t="s">
        <v>3928</v>
      </c>
      <c r="C1176" s="32" t="s">
        <v>1504</v>
      </c>
      <c r="D1176" s="32" t="s">
        <v>1504</v>
      </c>
      <c r="E1176" s="281" t="s">
        <v>5732</v>
      </c>
      <c r="F1176" s="73" t="s">
        <v>413</v>
      </c>
      <c r="G1176" s="73" t="s">
        <v>276</v>
      </c>
      <c r="H1176" s="73" t="s">
        <v>3982</v>
      </c>
      <c r="I1176" s="73" t="s">
        <v>278</v>
      </c>
      <c r="J1176" s="87" t="s">
        <v>2357</v>
      </c>
      <c r="K1176" s="87" t="s">
        <v>276</v>
      </c>
      <c r="L1176" s="85" t="str">
        <f t="shared" si="32"/>
        <v>MESSAGE - (CONSIGNOR) TRADER
.City</v>
      </c>
      <c r="M1176" s="68"/>
      <c r="N1176" s="92"/>
      <c r="O1176" s="68" t="s">
        <v>33</v>
      </c>
      <c r="P1176" s="92" t="s">
        <v>33</v>
      </c>
      <c r="Q1176" s="68" t="s">
        <v>68</v>
      </c>
      <c r="R1176" s="92" t="s">
        <v>68</v>
      </c>
      <c r="S1176" s="68"/>
      <c r="T1176" s="92"/>
      <c r="U1176" s="68"/>
      <c r="V1176" s="92"/>
      <c r="W1176" s="61"/>
    </row>
    <row r="1177" spans="1:23" ht="64" x14ac:dyDescent="0.2">
      <c r="A1177" s="230" t="s">
        <v>5845</v>
      </c>
      <c r="B1177" s="228" t="s">
        <v>3928</v>
      </c>
      <c r="C1177" s="32" t="s">
        <v>1504</v>
      </c>
      <c r="D1177" s="32" t="s">
        <v>1504</v>
      </c>
      <c r="E1177" s="281" t="s">
        <v>5732</v>
      </c>
      <c r="F1177" s="73" t="s">
        <v>413</v>
      </c>
      <c r="G1177" s="73" t="s">
        <v>279</v>
      </c>
      <c r="H1177" s="73" t="s">
        <v>3983</v>
      </c>
      <c r="I1177" s="73" t="s">
        <v>281</v>
      </c>
      <c r="J1177" s="87" t="s">
        <v>401</v>
      </c>
      <c r="K1177" s="87" t="s">
        <v>282</v>
      </c>
      <c r="L1177" s="85" t="str">
        <f t="shared" si="32"/>
        <v>MESSAGE - (CONSIGNOR) TRADER.Country code</v>
      </c>
      <c r="M1177" s="68"/>
      <c r="N1177" s="92"/>
      <c r="O1177" s="68" t="s">
        <v>33</v>
      </c>
      <c r="P1177" s="92" t="s">
        <v>33</v>
      </c>
      <c r="Q1177" s="68" t="s">
        <v>94</v>
      </c>
      <c r="R1177" s="92" t="s">
        <v>94</v>
      </c>
      <c r="S1177" s="68" t="s">
        <v>5856</v>
      </c>
      <c r="T1177" s="92" t="s">
        <v>95</v>
      </c>
      <c r="U1177" s="68"/>
      <c r="V1177" s="92"/>
      <c r="W1177" s="61"/>
    </row>
    <row r="1178" spans="1:23" ht="48" x14ac:dyDescent="0.2">
      <c r="A1178" s="230" t="s">
        <v>5845</v>
      </c>
      <c r="B1178" s="228" t="s">
        <v>3928</v>
      </c>
      <c r="C1178" s="32" t="s">
        <v>1504</v>
      </c>
      <c r="D1178" s="32" t="s">
        <v>1504</v>
      </c>
      <c r="E1178" s="281" t="s">
        <v>5726</v>
      </c>
      <c r="F1178" s="232" t="s">
        <v>420</v>
      </c>
      <c r="G1178" s="73"/>
      <c r="H1178" s="232" t="s">
        <v>3984</v>
      </c>
      <c r="I1178" s="232" t="s">
        <v>422</v>
      </c>
      <c r="J1178" s="87" t="s">
        <v>423</v>
      </c>
      <c r="K1178" s="87"/>
      <c r="L1178" s="85" t="str">
        <f t="shared" si="32"/>
        <v>MESSAGE - (CONSIGNEE) TRADER</v>
      </c>
      <c r="M1178" s="68" t="s">
        <v>32</v>
      </c>
      <c r="N1178" s="92" t="s">
        <v>32</v>
      </c>
      <c r="O1178" s="68" t="s">
        <v>66</v>
      </c>
      <c r="P1178" s="92" t="s">
        <v>66</v>
      </c>
      <c r="Q1178" s="68"/>
      <c r="R1178" s="92"/>
      <c r="S1178" s="68"/>
      <c r="T1178" s="92"/>
      <c r="U1178" s="68" t="s">
        <v>6386</v>
      </c>
      <c r="V1178" s="92" t="s">
        <v>3985</v>
      </c>
      <c r="W1178" s="61"/>
    </row>
    <row r="1179" spans="1:23" ht="48" x14ac:dyDescent="0.2">
      <c r="A1179" s="230" t="s">
        <v>5845</v>
      </c>
      <c r="B1179" s="228" t="s">
        <v>3928</v>
      </c>
      <c r="C1179" s="32" t="s">
        <v>1504</v>
      </c>
      <c r="D1179" s="32" t="s">
        <v>1504</v>
      </c>
      <c r="E1179" s="281" t="s">
        <v>5726</v>
      </c>
      <c r="F1179" s="73" t="s">
        <v>420</v>
      </c>
      <c r="G1179" s="73" t="s">
        <v>240</v>
      </c>
      <c r="H1179" s="73" t="s">
        <v>3986</v>
      </c>
      <c r="I1179" s="73" t="s">
        <v>429</v>
      </c>
      <c r="J1179" s="87" t="s">
        <v>423</v>
      </c>
      <c r="K1179" s="87" t="s">
        <v>243</v>
      </c>
      <c r="L1179" s="85" t="str">
        <f t="shared" si="32"/>
        <v>MESSAGE - (CONSIGNEE) TRADER.TIN</v>
      </c>
      <c r="M1179" s="68"/>
      <c r="N1179" s="92"/>
      <c r="O1179" s="68" t="s">
        <v>103</v>
      </c>
      <c r="P1179" s="92" t="s">
        <v>103</v>
      </c>
      <c r="Q1179" s="68" t="s">
        <v>244</v>
      </c>
      <c r="R1179" s="92" t="s">
        <v>244</v>
      </c>
      <c r="S1179" s="68"/>
      <c r="T1179" s="92"/>
      <c r="U1179" s="68" t="s">
        <v>5743</v>
      </c>
      <c r="V1179" s="92" t="s">
        <v>1526</v>
      </c>
      <c r="W1179" s="61"/>
    </row>
    <row r="1180" spans="1:23" ht="48" x14ac:dyDescent="0.2">
      <c r="A1180" s="230" t="s">
        <v>5845</v>
      </c>
      <c r="B1180" s="228" t="s">
        <v>3928</v>
      </c>
      <c r="C1180" s="32" t="s">
        <v>1504</v>
      </c>
      <c r="D1180" s="32" t="s">
        <v>1504</v>
      </c>
      <c r="E1180" s="281" t="s">
        <v>5726</v>
      </c>
      <c r="F1180" s="73" t="s">
        <v>420</v>
      </c>
      <c r="G1180" s="73" t="s">
        <v>255</v>
      </c>
      <c r="H1180" s="73" t="s">
        <v>3987</v>
      </c>
      <c r="I1180" s="73" t="s">
        <v>433</v>
      </c>
      <c r="J1180" s="87" t="s">
        <v>423</v>
      </c>
      <c r="K1180" s="87" t="s">
        <v>255</v>
      </c>
      <c r="L1180" s="85" t="str">
        <f t="shared" si="32"/>
        <v>MESSAGE - (CONSIGNEE) TRADER.Name</v>
      </c>
      <c r="M1180" s="68"/>
      <c r="N1180" s="92"/>
      <c r="O1180" s="68" t="s">
        <v>66</v>
      </c>
      <c r="P1180" s="92" t="s">
        <v>33</v>
      </c>
      <c r="Q1180" s="68" t="s">
        <v>258</v>
      </c>
      <c r="R1180" s="92" t="s">
        <v>68</v>
      </c>
      <c r="S1180" s="68"/>
      <c r="T1180" s="92"/>
      <c r="U1180" s="68" t="s">
        <v>1531</v>
      </c>
      <c r="V1180" s="92"/>
      <c r="W1180" s="61"/>
    </row>
    <row r="1181" spans="1:23" ht="48" x14ac:dyDescent="0.2">
      <c r="A1181" s="230" t="s">
        <v>5845</v>
      </c>
      <c r="B1181" s="228" t="s">
        <v>3928</v>
      </c>
      <c r="C1181" s="32" t="s">
        <v>1504</v>
      </c>
      <c r="D1181" s="32" t="s">
        <v>1504</v>
      </c>
      <c r="E1181" s="281" t="s">
        <v>5732</v>
      </c>
      <c r="F1181" s="232" t="s">
        <v>413</v>
      </c>
      <c r="G1181" s="73"/>
      <c r="H1181" s="232" t="s">
        <v>3988</v>
      </c>
      <c r="I1181" s="232" t="s">
        <v>263</v>
      </c>
      <c r="J1181" s="87" t="s">
        <v>1128</v>
      </c>
      <c r="K1181" s="87" t="s">
        <v>1128</v>
      </c>
      <c r="L1181" s="85" t="str">
        <f t="shared" si="32"/>
        <v>x.x</v>
      </c>
      <c r="M1181" s="68" t="s">
        <v>32</v>
      </c>
      <c r="N1181" s="92"/>
      <c r="O1181" s="68" t="s">
        <v>66</v>
      </c>
      <c r="P1181" s="92"/>
      <c r="Q1181" s="68"/>
      <c r="R1181" s="92"/>
      <c r="S1181" s="68"/>
      <c r="T1181" s="92"/>
      <c r="U1181" s="68" t="s">
        <v>1531</v>
      </c>
      <c r="V1181" s="92"/>
      <c r="W1181" s="61"/>
    </row>
    <row r="1182" spans="1:23" ht="64" x14ac:dyDescent="0.2">
      <c r="A1182" s="230" t="s">
        <v>5845</v>
      </c>
      <c r="B1182" s="228" t="s">
        <v>3928</v>
      </c>
      <c r="C1182" s="32" t="s">
        <v>1504</v>
      </c>
      <c r="D1182" s="32" t="s">
        <v>1504</v>
      </c>
      <c r="E1182" s="281" t="s">
        <v>5732</v>
      </c>
      <c r="F1182" s="73" t="s">
        <v>413</v>
      </c>
      <c r="G1182" s="73" t="s">
        <v>265</v>
      </c>
      <c r="H1182" s="73" t="s">
        <v>3989</v>
      </c>
      <c r="I1182" s="73" t="s">
        <v>267</v>
      </c>
      <c r="J1182" s="87" t="s">
        <v>423</v>
      </c>
      <c r="K1182" s="87" t="s">
        <v>265</v>
      </c>
      <c r="L1182" s="85" t="str">
        <f t="shared" si="32"/>
        <v>MESSAGE - (CONSIGNEE) TRADER.Street and number</v>
      </c>
      <c r="M1182" s="68"/>
      <c r="N1182" s="92"/>
      <c r="O1182" s="68" t="s">
        <v>33</v>
      </c>
      <c r="P1182" s="92" t="s">
        <v>33</v>
      </c>
      <c r="Q1182" s="68" t="s">
        <v>258</v>
      </c>
      <c r="R1182" s="92" t="s">
        <v>68</v>
      </c>
      <c r="S1182" s="68"/>
      <c r="T1182" s="92"/>
      <c r="U1182" s="68"/>
      <c r="V1182" s="92"/>
      <c r="W1182" s="61"/>
    </row>
    <row r="1183" spans="1:23" ht="64" x14ac:dyDescent="0.2">
      <c r="A1183" s="230" t="s">
        <v>5845</v>
      </c>
      <c r="B1183" s="228" t="s">
        <v>3928</v>
      </c>
      <c r="C1183" s="32" t="s">
        <v>1504</v>
      </c>
      <c r="D1183" s="32" t="s">
        <v>1504</v>
      </c>
      <c r="E1183" s="281" t="s">
        <v>5732</v>
      </c>
      <c r="F1183" s="73" t="s">
        <v>413</v>
      </c>
      <c r="G1183" s="73" t="s">
        <v>269</v>
      </c>
      <c r="H1183" s="73" t="s">
        <v>3990</v>
      </c>
      <c r="I1183" s="73" t="s">
        <v>271</v>
      </c>
      <c r="J1183" s="87" t="s">
        <v>423</v>
      </c>
      <c r="K1183" s="87" t="s">
        <v>272</v>
      </c>
      <c r="L1183" s="85" t="str">
        <f t="shared" si="32"/>
        <v>MESSAGE - (CONSIGNEE) TRADER.Postal Code</v>
      </c>
      <c r="M1183" s="68"/>
      <c r="N1183" s="92"/>
      <c r="O1183" s="68" t="s">
        <v>66</v>
      </c>
      <c r="P1183" s="92" t="s">
        <v>33</v>
      </c>
      <c r="Q1183" s="68" t="s">
        <v>244</v>
      </c>
      <c r="R1183" s="92" t="s">
        <v>54</v>
      </c>
      <c r="S1183" s="68"/>
      <c r="T1183" s="92"/>
      <c r="U1183" s="68" t="s">
        <v>1339</v>
      </c>
      <c r="V1183" s="92"/>
      <c r="W1183" s="61"/>
    </row>
    <row r="1184" spans="1:23" ht="48" x14ac:dyDescent="0.2">
      <c r="A1184" s="230" t="s">
        <v>5845</v>
      </c>
      <c r="B1184" s="228" t="s">
        <v>3928</v>
      </c>
      <c r="C1184" s="32" t="s">
        <v>1504</v>
      </c>
      <c r="D1184" s="32" t="s">
        <v>1504</v>
      </c>
      <c r="E1184" s="281" t="s">
        <v>5732</v>
      </c>
      <c r="F1184" s="73" t="s">
        <v>413</v>
      </c>
      <c r="G1184" s="73" t="s">
        <v>276</v>
      </c>
      <c r="H1184" s="73" t="s">
        <v>3991</v>
      </c>
      <c r="I1184" s="73" t="s">
        <v>278</v>
      </c>
      <c r="J1184" s="87" t="s">
        <v>423</v>
      </c>
      <c r="K1184" s="87" t="s">
        <v>276</v>
      </c>
      <c r="L1184" s="85" t="str">
        <f t="shared" si="32"/>
        <v>MESSAGE - (CONSIGNEE) TRADER.City</v>
      </c>
      <c r="M1184" s="68"/>
      <c r="N1184" s="92"/>
      <c r="O1184" s="68" t="s">
        <v>33</v>
      </c>
      <c r="P1184" s="92" t="s">
        <v>33</v>
      </c>
      <c r="Q1184" s="68" t="s">
        <v>68</v>
      </c>
      <c r="R1184" s="92" t="s">
        <v>68</v>
      </c>
      <c r="S1184" s="68"/>
      <c r="T1184" s="92"/>
      <c r="U1184" s="68"/>
      <c r="V1184" s="92"/>
      <c r="W1184" s="61"/>
    </row>
    <row r="1185" spans="1:23" ht="64" x14ac:dyDescent="0.2">
      <c r="A1185" s="230" t="s">
        <v>5845</v>
      </c>
      <c r="B1185" s="228" t="s">
        <v>3928</v>
      </c>
      <c r="C1185" s="32" t="s">
        <v>1504</v>
      </c>
      <c r="D1185" s="32" t="s">
        <v>1504</v>
      </c>
      <c r="E1185" s="281" t="s">
        <v>5732</v>
      </c>
      <c r="F1185" s="73" t="s">
        <v>413</v>
      </c>
      <c r="G1185" s="73" t="s">
        <v>279</v>
      </c>
      <c r="H1185" s="73" t="s">
        <v>3992</v>
      </c>
      <c r="I1185" s="73" t="s">
        <v>281</v>
      </c>
      <c r="J1185" s="87" t="s">
        <v>423</v>
      </c>
      <c r="K1185" s="87" t="s">
        <v>282</v>
      </c>
      <c r="L1185" s="85" t="str">
        <f t="shared" si="32"/>
        <v>MESSAGE - (CONSIGNEE) TRADER.Country code</v>
      </c>
      <c r="M1185" s="68"/>
      <c r="N1185" s="92"/>
      <c r="O1185" s="68" t="s">
        <v>33</v>
      </c>
      <c r="P1185" s="92" t="s">
        <v>33</v>
      </c>
      <c r="Q1185" s="68" t="s">
        <v>94</v>
      </c>
      <c r="R1185" s="92" t="s">
        <v>94</v>
      </c>
      <c r="S1185" s="68" t="s">
        <v>5856</v>
      </c>
      <c r="T1185" s="92" t="s">
        <v>95</v>
      </c>
      <c r="U1185" s="68"/>
      <c r="V1185" s="92"/>
      <c r="W1185" s="61"/>
    </row>
    <row r="1186" spans="1:23" ht="48" x14ac:dyDescent="0.2">
      <c r="A1186" s="230" t="s">
        <v>5845</v>
      </c>
      <c r="B1186" s="228" t="s">
        <v>3928</v>
      </c>
      <c r="C1186" s="32" t="s">
        <v>1504</v>
      </c>
      <c r="D1186" s="32" t="s">
        <v>1504</v>
      </c>
      <c r="E1186" s="281" t="s">
        <v>5726</v>
      </c>
      <c r="F1186" s="232" t="s">
        <v>459</v>
      </c>
      <c r="G1186" s="73"/>
      <c r="H1186" s="232" t="s">
        <v>3993</v>
      </c>
      <c r="I1186" s="232" t="s">
        <v>461</v>
      </c>
      <c r="J1186" s="87" t="s">
        <v>462</v>
      </c>
      <c r="K1186" s="87"/>
      <c r="L1186" s="85" t="str">
        <f t="shared" si="32"/>
        <v>MESSAGE - GOODS ITEM - CONTAINERS</v>
      </c>
      <c r="M1186" s="68" t="s">
        <v>463</v>
      </c>
      <c r="N1186" s="92" t="s">
        <v>444</v>
      </c>
      <c r="O1186" s="68" t="s">
        <v>66</v>
      </c>
      <c r="P1186" s="92" t="s">
        <v>66</v>
      </c>
      <c r="Q1186" s="68"/>
      <c r="R1186" s="92"/>
      <c r="S1186" s="68"/>
      <c r="T1186" s="92"/>
      <c r="U1186" s="68" t="s">
        <v>5744</v>
      </c>
      <c r="V1186" s="92" t="s">
        <v>465</v>
      </c>
      <c r="W1186" s="61"/>
    </row>
    <row r="1187" spans="1:23" ht="64" x14ac:dyDescent="0.2">
      <c r="A1187" s="230" t="s">
        <v>5845</v>
      </c>
      <c r="B1187" s="228" t="s">
        <v>3928</v>
      </c>
      <c r="C1187" s="32" t="s">
        <v>1504</v>
      </c>
      <c r="D1187" s="32" t="s">
        <v>1504</v>
      </c>
      <c r="E1187" s="281" t="s">
        <v>5726</v>
      </c>
      <c r="F1187" s="73" t="s">
        <v>459</v>
      </c>
      <c r="G1187" s="73" t="s">
        <v>206</v>
      </c>
      <c r="H1187" s="73" t="s">
        <v>3994</v>
      </c>
      <c r="I1187" s="73" t="s">
        <v>468</v>
      </c>
      <c r="J1187" s="87" t="s">
        <v>1128</v>
      </c>
      <c r="K1187" s="87" t="s">
        <v>1128</v>
      </c>
      <c r="L1187" s="85" t="str">
        <f t="shared" si="32"/>
        <v>x.x</v>
      </c>
      <c r="M1187" s="68"/>
      <c r="N1187" s="92"/>
      <c r="O1187" s="68" t="s">
        <v>33</v>
      </c>
      <c r="P1187" s="92"/>
      <c r="Q1187" s="68" t="s">
        <v>146</v>
      </c>
      <c r="R1187" s="92"/>
      <c r="S1187" s="68"/>
      <c r="T1187" s="92"/>
      <c r="U1187" s="68" t="s">
        <v>209</v>
      </c>
      <c r="V1187" s="92"/>
      <c r="W1187" s="61"/>
    </row>
    <row r="1188" spans="1:23" ht="80" x14ac:dyDescent="0.2">
      <c r="A1188" s="230" t="s">
        <v>5845</v>
      </c>
      <c r="B1188" s="228" t="s">
        <v>3928</v>
      </c>
      <c r="C1188" s="32" t="s">
        <v>1504</v>
      </c>
      <c r="D1188" s="32" t="s">
        <v>1504</v>
      </c>
      <c r="E1188" s="281" t="s">
        <v>5726</v>
      </c>
      <c r="F1188" s="73" t="s">
        <v>459</v>
      </c>
      <c r="G1188" s="73" t="s">
        <v>470</v>
      </c>
      <c r="H1188" s="73" t="s">
        <v>3995</v>
      </c>
      <c r="I1188" s="73" t="s">
        <v>472</v>
      </c>
      <c r="J1188" s="87" t="s">
        <v>462</v>
      </c>
      <c r="K1188" s="87" t="s">
        <v>473</v>
      </c>
      <c r="L1188" s="85" t="str">
        <f t="shared" si="32"/>
        <v>MESSAGE - GOODS ITEM - CONTAINERS.Container number</v>
      </c>
      <c r="M1188" s="68"/>
      <c r="N1188" s="92"/>
      <c r="O1188" s="68" t="s">
        <v>66</v>
      </c>
      <c r="P1188" s="92" t="s">
        <v>33</v>
      </c>
      <c r="Q1188" s="68" t="s">
        <v>244</v>
      </c>
      <c r="R1188" s="92" t="s">
        <v>244</v>
      </c>
      <c r="S1188" s="68"/>
      <c r="T1188" s="92"/>
      <c r="U1188" s="68" t="s">
        <v>475</v>
      </c>
      <c r="V1188" s="92"/>
      <c r="W1188" s="61"/>
    </row>
    <row r="1189" spans="1:23" ht="64" x14ac:dyDescent="0.2">
      <c r="A1189" s="230" t="s">
        <v>5845</v>
      </c>
      <c r="B1189" s="228" t="s">
        <v>3928</v>
      </c>
      <c r="C1189" s="32" t="s">
        <v>1504</v>
      </c>
      <c r="D1189" s="32" t="s">
        <v>1504</v>
      </c>
      <c r="E1189" s="281" t="s">
        <v>5726</v>
      </c>
      <c r="F1189" s="73" t="s">
        <v>459</v>
      </c>
      <c r="G1189" s="73" t="s">
        <v>478</v>
      </c>
      <c r="H1189" s="73" t="s">
        <v>3996</v>
      </c>
      <c r="I1189" s="73" t="s">
        <v>480</v>
      </c>
      <c r="J1189" s="87" t="s">
        <v>481</v>
      </c>
      <c r="K1189" s="87" t="s">
        <v>482</v>
      </c>
      <c r="L1189" s="85" t="str">
        <f t="shared" si="32"/>
        <v>MESSAGE - SEALS INFO.Seals number</v>
      </c>
      <c r="M1189" s="68"/>
      <c r="N1189" s="92"/>
      <c r="O1189" s="68" t="s">
        <v>33</v>
      </c>
      <c r="P1189" s="92" t="s">
        <v>33</v>
      </c>
      <c r="Q1189" s="68" t="s">
        <v>483</v>
      </c>
      <c r="R1189" s="92" t="s">
        <v>483</v>
      </c>
      <c r="S1189" s="68"/>
      <c r="T1189" s="92"/>
      <c r="U1189" s="68" t="s">
        <v>6548</v>
      </c>
      <c r="V1189" s="92"/>
      <c r="W1189" s="61"/>
    </row>
    <row r="1190" spans="1:23" ht="48" x14ac:dyDescent="0.2">
      <c r="A1190" s="230" t="s">
        <v>5845</v>
      </c>
      <c r="B1190" s="228" t="s">
        <v>3928</v>
      </c>
      <c r="C1190" s="32" t="s">
        <v>1504</v>
      </c>
      <c r="D1190" s="32" t="s">
        <v>1504</v>
      </c>
      <c r="E1190" s="281" t="s">
        <v>5732</v>
      </c>
      <c r="F1190" s="232" t="s">
        <v>486</v>
      </c>
      <c r="G1190" s="73"/>
      <c r="H1190" s="232" t="s">
        <v>3997</v>
      </c>
      <c r="I1190" s="232" t="s">
        <v>488</v>
      </c>
      <c r="J1190" s="87" t="s">
        <v>489</v>
      </c>
      <c r="K1190" s="87"/>
      <c r="L1190" s="85" t="str">
        <f t="shared" si="32"/>
        <v>MESSAGE - SEALS INFO - SEALS ID</v>
      </c>
      <c r="M1190" s="68" t="s">
        <v>444</v>
      </c>
      <c r="N1190" s="92" t="s">
        <v>463</v>
      </c>
      <c r="O1190" s="68" t="s">
        <v>66</v>
      </c>
      <c r="P1190" s="92" t="s">
        <v>33</v>
      </c>
      <c r="Q1190" s="68"/>
      <c r="R1190" s="92"/>
      <c r="S1190" s="68"/>
      <c r="T1190" s="92"/>
      <c r="U1190" s="68" t="s">
        <v>5745</v>
      </c>
      <c r="V1190" s="92"/>
      <c r="W1190" s="61"/>
    </row>
    <row r="1191" spans="1:23" ht="64" x14ac:dyDescent="0.2">
      <c r="A1191" s="230" t="s">
        <v>5845</v>
      </c>
      <c r="B1191" s="228" t="s">
        <v>3928</v>
      </c>
      <c r="C1191" s="32" t="s">
        <v>1504</v>
      </c>
      <c r="D1191" s="32" t="s">
        <v>1504</v>
      </c>
      <c r="E1191" s="281" t="s">
        <v>5732</v>
      </c>
      <c r="F1191" s="73" t="s">
        <v>486</v>
      </c>
      <c r="G1191" s="73" t="s">
        <v>206</v>
      </c>
      <c r="H1191" s="73" t="s">
        <v>3998</v>
      </c>
      <c r="I1191" s="73" t="s">
        <v>495</v>
      </c>
      <c r="J1191" s="87" t="s">
        <v>1128</v>
      </c>
      <c r="K1191" s="87" t="s">
        <v>1128</v>
      </c>
      <c r="L1191" s="85" t="str">
        <f t="shared" si="32"/>
        <v>x.x</v>
      </c>
      <c r="M1191" s="68"/>
      <c r="N1191" s="92"/>
      <c r="O1191" s="68" t="s">
        <v>33</v>
      </c>
      <c r="P1191" s="92"/>
      <c r="Q1191" s="68" t="s">
        <v>146</v>
      </c>
      <c r="R1191" s="92"/>
      <c r="S1191" s="68"/>
      <c r="T1191" s="92"/>
      <c r="U1191" s="68" t="s">
        <v>209</v>
      </c>
      <c r="V1191" s="92"/>
      <c r="W1191" s="61"/>
    </row>
    <row r="1192" spans="1:23" ht="64" x14ac:dyDescent="0.2">
      <c r="A1192" s="230" t="s">
        <v>5845</v>
      </c>
      <c r="B1192" s="228" t="s">
        <v>3928</v>
      </c>
      <c r="C1192" s="32" t="s">
        <v>1504</v>
      </c>
      <c r="D1192" s="32" t="s">
        <v>1504</v>
      </c>
      <c r="E1192" s="281" t="s">
        <v>5732</v>
      </c>
      <c r="F1192" s="73" t="s">
        <v>486</v>
      </c>
      <c r="G1192" s="73" t="s">
        <v>393</v>
      </c>
      <c r="H1192" s="73" t="s">
        <v>3999</v>
      </c>
      <c r="I1192" s="73" t="s">
        <v>497</v>
      </c>
      <c r="J1192" s="87" t="s">
        <v>489</v>
      </c>
      <c r="K1192" s="87" t="s">
        <v>498</v>
      </c>
      <c r="L1192" s="85" t="str">
        <f t="shared" si="32"/>
        <v>MESSAGE - SEALS INFO - SEALS ID.Seals identity</v>
      </c>
      <c r="M1192" s="68"/>
      <c r="N1192" s="92"/>
      <c r="O1192" s="68" t="s">
        <v>33</v>
      </c>
      <c r="P1192" s="92" t="s">
        <v>33</v>
      </c>
      <c r="Q1192" s="68" t="s">
        <v>499</v>
      </c>
      <c r="R1192" s="92" t="s">
        <v>499</v>
      </c>
      <c r="S1192" s="68"/>
      <c r="T1192" s="92"/>
      <c r="U1192" s="68" t="s">
        <v>6010</v>
      </c>
      <c r="V1192" s="92"/>
      <c r="W1192" s="61"/>
    </row>
    <row r="1193" spans="1:23" ht="64" x14ac:dyDescent="0.2">
      <c r="A1193" s="230" t="s">
        <v>5845</v>
      </c>
      <c r="B1193" s="228" t="s">
        <v>3928</v>
      </c>
      <c r="C1193" s="32" t="s">
        <v>1504</v>
      </c>
      <c r="D1193" s="32" t="s">
        <v>1504</v>
      </c>
      <c r="E1193" s="281" t="s">
        <v>5732</v>
      </c>
      <c r="F1193" s="232" t="s">
        <v>501</v>
      </c>
      <c r="G1193" s="73"/>
      <c r="H1193" s="232" t="s">
        <v>4000</v>
      </c>
      <c r="I1193" s="232" t="s">
        <v>503</v>
      </c>
      <c r="J1193" s="87" t="s">
        <v>1128</v>
      </c>
      <c r="K1193" s="87" t="s">
        <v>1128</v>
      </c>
      <c r="L1193" s="85" t="str">
        <f t="shared" si="32"/>
        <v>x.x</v>
      </c>
      <c r="M1193" s="68" t="s">
        <v>463</v>
      </c>
      <c r="N1193" s="92"/>
      <c r="O1193" s="68" t="s">
        <v>66</v>
      </c>
      <c r="P1193" s="92"/>
      <c r="Q1193" s="68"/>
      <c r="R1193" s="92"/>
      <c r="S1193" s="68"/>
      <c r="T1193" s="92"/>
      <c r="U1193" s="68" t="s">
        <v>504</v>
      </c>
      <c r="V1193" s="92"/>
      <c r="W1193" s="61"/>
    </row>
    <row r="1194" spans="1:23" ht="96" x14ac:dyDescent="0.2">
      <c r="A1194" s="230" t="s">
        <v>5845</v>
      </c>
      <c r="B1194" s="228" t="s">
        <v>3928</v>
      </c>
      <c r="C1194" s="32" t="s">
        <v>1504</v>
      </c>
      <c r="D1194" s="32" t="s">
        <v>1504</v>
      </c>
      <c r="E1194" s="281" t="s">
        <v>5732</v>
      </c>
      <c r="F1194" s="73" t="s">
        <v>501</v>
      </c>
      <c r="G1194" s="73" t="s">
        <v>206</v>
      </c>
      <c r="H1194" s="73" t="s">
        <v>4001</v>
      </c>
      <c r="I1194" s="73" t="s">
        <v>508</v>
      </c>
      <c r="J1194" s="87" t="s">
        <v>1128</v>
      </c>
      <c r="K1194" s="87" t="s">
        <v>1128</v>
      </c>
      <c r="L1194" s="85" t="str">
        <f t="shared" si="32"/>
        <v>x.x</v>
      </c>
      <c r="M1194" s="68"/>
      <c r="N1194" s="92"/>
      <c r="O1194" s="68" t="s">
        <v>33</v>
      </c>
      <c r="P1194" s="92"/>
      <c r="Q1194" s="68" t="s">
        <v>146</v>
      </c>
      <c r="R1194" s="92"/>
      <c r="S1194" s="68"/>
      <c r="T1194" s="92"/>
      <c r="U1194" s="68" t="s">
        <v>209</v>
      </c>
      <c r="V1194" s="92"/>
      <c r="W1194" s="61"/>
    </row>
    <row r="1195" spans="1:23" ht="112" x14ac:dyDescent="0.2">
      <c r="A1195" s="230" t="s">
        <v>5845</v>
      </c>
      <c r="B1195" s="228" t="s">
        <v>3928</v>
      </c>
      <c r="C1195" s="32" t="s">
        <v>1504</v>
      </c>
      <c r="D1195" s="32" t="s">
        <v>1504</v>
      </c>
      <c r="E1195" s="281" t="s">
        <v>5732</v>
      </c>
      <c r="F1195" s="73" t="s">
        <v>501</v>
      </c>
      <c r="G1195" s="73" t="s">
        <v>5731</v>
      </c>
      <c r="H1195" s="73" t="s">
        <v>6549</v>
      </c>
      <c r="I1195" s="73" t="s">
        <v>5746</v>
      </c>
      <c r="J1195" s="87" t="s">
        <v>821</v>
      </c>
      <c r="K1195" s="87" t="s">
        <v>325</v>
      </c>
      <c r="L1195" s="85" t="str">
        <f t="shared" si="32"/>
        <v>MESSAGE - GOODS ITEM.Item number</v>
      </c>
      <c r="M1195" s="68"/>
      <c r="N1195" s="92"/>
      <c r="O1195" s="68" t="s">
        <v>33</v>
      </c>
      <c r="P1195" s="92" t="s">
        <v>4003</v>
      </c>
      <c r="Q1195" s="68" t="s">
        <v>146</v>
      </c>
      <c r="R1195" s="92" t="s">
        <v>4004</v>
      </c>
      <c r="S1195" s="68"/>
      <c r="T1195" s="92"/>
      <c r="U1195" s="186" t="s">
        <v>5747</v>
      </c>
      <c r="V1195" s="92" t="s">
        <v>4005</v>
      </c>
      <c r="W1195" s="61"/>
    </row>
    <row r="1196" spans="1:23" ht="64" x14ac:dyDescent="0.2">
      <c r="A1196" s="230" t="s">
        <v>5845</v>
      </c>
      <c r="B1196" s="228" t="s">
        <v>3928</v>
      </c>
      <c r="C1196" s="32" t="s">
        <v>1504</v>
      </c>
      <c r="D1196" s="32" t="s">
        <v>1504</v>
      </c>
      <c r="E1196" s="281" t="s">
        <v>5726</v>
      </c>
      <c r="F1196" s="232" t="s">
        <v>515</v>
      </c>
      <c r="G1196" s="73"/>
      <c r="H1196" s="232" t="s">
        <v>4006</v>
      </c>
      <c r="I1196" s="232" t="s">
        <v>517</v>
      </c>
      <c r="J1196" s="87" t="s">
        <v>1128</v>
      </c>
      <c r="K1196" s="87" t="s">
        <v>1128</v>
      </c>
      <c r="L1196" s="85" t="str">
        <f t="shared" si="32"/>
        <v>x.x</v>
      </c>
      <c r="M1196" s="68" t="s">
        <v>316</v>
      </c>
      <c r="N1196" s="92"/>
      <c r="O1196" s="68" t="s">
        <v>66</v>
      </c>
      <c r="P1196" s="92"/>
      <c r="Q1196" s="68"/>
      <c r="R1196" s="92"/>
      <c r="S1196" s="68"/>
      <c r="T1196" s="92"/>
      <c r="U1196" s="68" t="s">
        <v>3423</v>
      </c>
      <c r="V1196" s="92"/>
      <c r="W1196" s="61"/>
    </row>
    <row r="1197" spans="1:23" ht="80" x14ac:dyDescent="0.2">
      <c r="A1197" s="230" t="s">
        <v>5845</v>
      </c>
      <c r="B1197" s="228" t="s">
        <v>3928</v>
      </c>
      <c r="C1197" s="32" t="s">
        <v>1504</v>
      </c>
      <c r="D1197" s="32" t="s">
        <v>1504</v>
      </c>
      <c r="E1197" s="281" t="s">
        <v>5726</v>
      </c>
      <c r="F1197" s="73" t="s">
        <v>515</v>
      </c>
      <c r="G1197" s="73" t="s">
        <v>206</v>
      </c>
      <c r="H1197" s="73" t="s">
        <v>4007</v>
      </c>
      <c r="I1197" s="73" t="s">
        <v>522</v>
      </c>
      <c r="J1197" s="87" t="s">
        <v>1128</v>
      </c>
      <c r="K1197" s="87" t="s">
        <v>1128</v>
      </c>
      <c r="L1197" s="85" t="str">
        <f t="shared" si="32"/>
        <v>x.x</v>
      </c>
      <c r="M1197" s="68"/>
      <c r="N1197" s="92"/>
      <c r="O1197" s="68" t="s">
        <v>33</v>
      </c>
      <c r="P1197" s="92"/>
      <c r="Q1197" s="68" t="s">
        <v>146</v>
      </c>
      <c r="R1197" s="92"/>
      <c r="S1197" s="68"/>
      <c r="T1197" s="92"/>
      <c r="U1197" s="68" t="s">
        <v>209</v>
      </c>
      <c r="V1197" s="92"/>
      <c r="W1197" s="61"/>
    </row>
    <row r="1198" spans="1:23" ht="80" x14ac:dyDescent="0.2">
      <c r="A1198" s="230" t="s">
        <v>5845</v>
      </c>
      <c r="B1198" s="228" t="s">
        <v>3928</v>
      </c>
      <c r="C1198" s="32" t="s">
        <v>1504</v>
      </c>
      <c r="D1198" s="32" t="s">
        <v>1504</v>
      </c>
      <c r="E1198" s="281" t="s">
        <v>5726</v>
      </c>
      <c r="F1198" s="73" t="s">
        <v>515</v>
      </c>
      <c r="G1198" s="73" t="s">
        <v>523</v>
      </c>
      <c r="H1198" s="73" t="s">
        <v>4008</v>
      </c>
      <c r="I1198" s="73" t="s">
        <v>525</v>
      </c>
      <c r="J1198" s="87" t="s">
        <v>1128</v>
      </c>
      <c r="K1198" s="87" t="s">
        <v>1128</v>
      </c>
      <c r="L1198" s="85" t="str">
        <f t="shared" si="32"/>
        <v>x.x</v>
      </c>
      <c r="M1198" s="68"/>
      <c r="N1198" s="92"/>
      <c r="O1198" s="68" t="s">
        <v>33</v>
      </c>
      <c r="P1198" s="92"/>
      <c r="Q1198" s="68" t="s">
        <v>526</v>
      </c>
      <c r="R1198" s="92"/>
      <c r="S1198" s="68" t="s">
        <v>527</v>
      </c>
      <c r="T1198" s="92"/>
      <c r="U1198" s="68" t="s">
        <v>5797</v>
      </c>
      <c r="V1198" s="92"/>
      <c r="W1198" s="61"/>
    </row>
    <row r="1199" spans="1:23" ht="96" x14ac:dyDescent="0.2">
      <c r="A1199" s="230" t="s">
        <v>5845</v>
      </c>
      <c r="B1199" s="228" t="s">
        <v>3928</v>
      </c>
      <c r="C1199" s="32" t="s">
        <v>1504</v>
      </c>
      <c r="D1199" s="32" t="s">
        <v>1504</v>
      </c>
      <c r="E1199" s="281" t="s">
        <v>5726</v>
      </c>
      <c r="F1199" s="73" t="s">
        <v>515</v>
      </c>
      <c r="G1199" s="73" t="s">
        <v>240</v>
      </c>
      <c r="H1199" s="73" t="s">
        <v>4009</v>
      </c>
      <c r="I1199" s="73" t="s">
        <v>532</v>
      </c>
      <c r="J1199" s="87" t="s">
        <v>31</v>
      </c>
      <c r="K1199" s="87" t="s">
        <v>533</v>
      </c>
      <c r="L1199" s="85" t="str">
        <f t="shared" si="32"/>
        <v>MESSAGE - HEADER.Identity of means of transport at departure (exp/trans)</v>
      </c>
      <c r="M1199" s="68"/>
      <c r="N1199" s="92"/>
      <c r="O1199" s="68" t="s">
        <v>33</v>
      </c>
      <c r="P1199" s="92" t="s">
        <v>66</v>
      </c>
      <c r="Q1199" s="68" t="s">
        <v>68</v>
      </c>
      <c r="R1199" s="92" t="s">
        <v>534</v>
      </c>
      <c r="S1199" s="68"/>
      <c r="T1199" s="92"/>
      <c r="U1199" s="68" t="s">
        <v>5798</v>
      </c>
      <c r="V1199" s="92" t="s">
        <v>4010</v>
      </c>
      <c r="W1199" s="61"/>
    </row>
    <row r="1200" spans="1:23" ht="80" x14ac:dyDescent="0.2">
      <c r="A1200" s="230" t="s">
        <v>5845</v>
      </c>
      <c r="B1200" s="228" t="s">
        <v>3928</v>
      </c>
      <c r="C1200" s="32" t="s">
        <v>1504</v>
      </c>
      <c r="D1200" s="32" t="s">
        <v>1504</v>
      </c>
      <c r="E1200" s="281" t="s">
        <v>5726</v>
      </c>
      <c r="F1200" s="73" t="s">
        <v>515</v>
      </c>
      <c r="G1200" s="73" t="s">
        <v>539</v>
      </c>
      <c r="H1200" s="73" t="s">
        <v>4011</v>
      </c>
      <c r="I1200" s="73" t="s">
        <v>541</v>
      </c>
      <c r="J1200" s="87" t="s">
        <v>31</v>
      </c>
      <c r="K1200" s="87" t="s">
        <v>542</v>
      </c>
      <c r="L1200" s="85" t="str">
        <f t="shared" si="32"/>
        <v>MESSAGE - HEADER.Nationality of means of transport at departure</v>
      </c>
      <c r="M1200" s="68"/>
      <c r="N1200" s="92"/>
      <c r="O1200" s="68" t="s">
        <v>33</v>
      </c>
      <c r="P1200" s="92" t="s">
        <v>66</v>
      </c>
      <c r="Q1200" s="68" t="s">
        <v>94</v>
      </c>
      <c r="R1200" s="92" t="s">
        <v>94</v>
      </c>
      <c r="S1200" s="68" t="s">
        <v>5748</v>
      </c>
      <c r="T1200" s="92" t="s">
        <v>95</v>
      </c>
      <c r="U1200" s="68"/>
      <c r="V1200" s="92" t="s">
        <v>4012</v>
      </c>
      <c r="W1200" s="61"/>
    </row>
    <row r="1201" spans="1:23" ht="48" x14ac:dyDescent="0.2">
      <c r="A1201" s="230" t="s">
        <v>5845</v>
      </c>
      <c r="B1201" s="228" t="s">
        <v>3928</v>
      </c>
      <c r="C1201" s="32" t="s">
        <v>1504</v>
      </c>
      <c r="D1201" s="32" t="s">
        <v>1504</v>
      </c>
      <c r="E1201" s="281" t="s">
        <v>5726</v>
      </c>
      <c r="F1201" s="226" t="s">
        <v>5762</v>
      </c>
      <c r="G1201" s="73"/>
      <c r="H1201" s="232" t="s">
        <v>6550</v>
      </c>
      <c r="I1201" s="232" t="s">
        <v>5763</v>
      </c>
      <c r="J1201" s="87" t="s">
        <v>1128</v>
      </c>
      <c r="K1201" s="87" t="s">
        <v>1128</v>
      </c>
      <c r="L1201" s="85" t="str">
        <f t="shared" ref="L1201:L1205" si="33">IF(ISTEXT(K1201),CONCATENATE(J1201,".", K1201),J1201)</f>
        <v>x.x</v>
      </c>
      <c r="M1201" s="68" t="s">
        <v>463</v>
      </c>
      <c r="N1201" s="92"/>
      <c r="O1201" s="68" t="s">
        <v>103</v>
      </c>
      <c r="P1201" s="92"/>
      <c r="Q1201" s="68"/>
      <c r="R1201" s="92"/>
      <c r="S1201" s="68"/>
      <c r="T1201" s="92"/>
      <c r="U1201" s="68" t="s">
        <v>983</v>
      </c>
      <c r="V1201" s="92"/>
      <c r="W1201" s="61"/>
    </row>
    <row r="1202" spans="1:23" ht="64" x14ac:dyDescent="0.2">
      <c r="A1202" s="230" t="s">
        <v>5845</v>
      </c>
      <c r="B1202" s="228" t="s">
        <v>3928</v>
      </c>
      <c r="C1202" s="32" t="s">
        <v>1504</v>
      </c>
      <c r="D1202" s="32" t="s">
        <v>1504</v>
      </c>
      <c r="E1202" s="281" t="s">
        <v>5726</v>
      </c>
      <c r="F1202" s="185" t="s">
        <v>5762</v>
      </c>
      <c r="G1202" s="73" t="s">
        <v>206</v>
      </c>
      <c r="H1202" s="73" t="s">
        <v>6551</v>
      </c>
      <c r="I1202" s="73" t="s">
        <v>5765</v>
      </c>
      <c r="J1202" s="87" t="s">
        <v>1128</v>
      </c>
      <c r="K1202" s="87" t="s">
        <v>1128</v>
      </c>
      <c r="L1202" s="85" t="str">
        <f t="shared" si="33"/>
        <v>x.x</v>
      </c>
      <c r="M1202" s="68"/>
      <c r="N1202" s="92"/>
      <c r="O1202" s="68" t="s">
        <v>33</v>
      </c>
      <c r="P1202" s="92"/>
      <c r="Q1202" s="68" t="s">
        <v>146</v>
      </c>
      <c r="R1202" s="92"/>
      <c r="S1202" s="68"/>
      <c r="T1202" s="92"/>
      <c r="U1202" s="68" t="s">
        <v>209</v>
      </c>
      <c r="V1202" s="92"/>
      <c r="W1202" s="61"/>
    </row>
    <row r="1203" spans="1:23" ht="48" x14ac:dyDescent="0.2">
      <c r="A1203" s="230" t="s">
        <v>5845</v>
      </c>
      <c r="B1203" s="228" t="s">
        <v>3928</v>
      </c>
      <c r="C1203" s="32" t="s">
        <v>1504</v>
      </c>
      <c r="D1203" s="32" t="s">
        <v>1504</v>
      </c>
      <c r="E1203" s="281" t="s">
        <v>5726</v>
      </c>
      <c r="F1203" s="185" t="s">
        <v>5762</v>
      </c>
      <c r="G1203" s="73" t="s">
        <v>386</v>
      </c>
      <c r="H1203" s="73" t="s">
        <v>6552</v>
      </c>
      <c r="I1203" s="73" t="s">
        <v>5766</v>
      </c>
      <c r="J1203" s="87" t="s">
        <v>1128</v>
      </c>
      <c r="K1203" s="87" t="s">
        <v>1128</v>
      </c>
      <c r="L1203" s="85" t="str">
        <f t="shared" si="33"/>
        <v>x.x</v>
      </c>
      <c r="M1203" s="68"/>
      <c r="N1203" s="92"/>
      <c r="O1203" s="68" t="s">
        <v>33</v>
      </c>
      <c r="P1203" s="92"/>
      <c r="Q1203" s="68" t="s">
        <v>660</v>
      </c>
      <c r="R1203" s="92"/>
      <c r="S1203" s="68" t="s">
        <v>5767</v>
      </c>
      <c r="T1203" s="92"/>
      <c r="U1203" s="68" t="s">
        <v>6553</v>
      </c>
      <c r="V1203" s="92"/>
      <c r="W1203" s="61"/>
    </row>
    <row r="1204" spans="1:23" ht="64" x14ac:dyDescent="0.2">
      <c r="A1204" s="230" t="s">
        <v>5845</v>
      </c>
      <c r="B1204" s="228" t="s">
        <v>3928</v>
      </c>
      <c r="C1204" s="32" t="s">
        <v>1504</v>
      </c>
      <c r="D1204" s="32" t="s">
        <v>1504</v>
      </c>
      <c r="E1204" s="281" t="s">
        <v>5726</v>
      </c>
      <c r="F1204" s="185" t="s">
        <v>5762</v>
      </c>
      <c r="G1204" s="73" t="s">
        <v>180</v>
      </c>
      <c r="H1204" s="73" t="s">
        <v>6554</v>
      </c>
      <c r="I1204" s="73" t="s">
        <v>5769</v>
      </c>
      <c r="J1204" s="87" t="s">
        <v>1128</v>
      </c>
      <c r="K1204" s="87" t="s">
        <v>1128</v>
      </c>
      <c r="L1204" s="85" t="str">
        <f t="shared" si="33"/>
        <v>x.x</v>
      </c>
      <c r="M1204" s="68"/>
      <c r="N1204" s="92"/>
      <c r="O1204" s="68" t="s">
        <v>33</v>
      </c>
      <c r="P1204" s="92"/>
      <c r="Q1204" s="68" t="s">
        <v>258</v>
      </c>
      <c r="R1204" s="92"/>
      <c r="S1204" s="68"/>
      <c r="T1204" s="92"/>
      <c r="U1204" s="68" t="s">
        <v>5770</v>
      </c>
      <c r="V1204" s="92"/>
      <c r="W1204" s="61"/>
    </row>
    <row r="1205" spans="1:23" ht="80" x14ac:dyDescent="0.2">
      <c r="A1205" s="230" t="s">
        <v>5845</v>
      </c>
      <c r="B1205" s="228" t="s">
        <v>3928</v>
      </c>
      <c r="C1205" s="32" t="s">
        <v>1504</v>
      </c>
      <c r="D1205" s="32" t="s">
        <v>1504</v>
      </c>
      <c r="E1205" s="281" t="s">
        <v>5726</v>
      </c>
      <c r="F1205" s="185" t="s">
        <v>5762</v>
      </c>
      <c r="G1205" s="73" t="s">
        <v>667</v>
      </c>
      <c r="H1205" s="73" t="s">
        <v>6555</v>
      </c>
      <c r="I1205" s="73" t="s">
        <v>5771</v>
      </c>
      <c r="J1205" s="87" t="s">
        <v>1128</v>
      </c>
      <c r="K1205" s="87" t="s">
        <v>1128</v>
      </c>
      <c r="L1205" s="85" t="str">
        <f t="shared" si="33"/>
        <v>x.x</v>
      </c>
      <c r="M1205" s="68"/>
      <c r="N1205" s="92"/>
      <c r="O1205" s="68" t="s">
        <v>103</v>
      </c>
      <c r="P1205" s="92"/>
      <c r="Q1205" s="68" t="s">
        <v>68</v>
      </c>
      <c r="R1205" s="92"/>
      <c r="S1205" s="68"/>
      <c r="T1205" s="92"/>
      <c r="U1205" s="68"/>
      <c r="V1205" s="92"/>
      <c r="W1205" s="61"/>
    </row>
    <row r="1206" spans="1:23" ht="48" x14ac:dyDescent="0.2">
      <c r="A1206" s="230" t="s">
        <v>5845</v>
      </c>
      <c r="B1206" s="228" t="s">
        <v>3928</v>
      </c>
      <c r="C1206" s="32" t="s">
        <v>1504</v>
      </c>
      <c r="D1206" s="32" t="s">
        <v>1504</v>
      </c>
      <c r="E1206" s="281" t="s">
        <v>5726</v>
      </c>
      <c r="F1206" s="232" t="s">
        <v>5772</v>
      </c>
      <c r="G1206" s="73"/>
      <c r="H1206" s="232" t="s">
        <v>6556</v>
      </c>
      <c r="I1206" s="232" t="s">
        <v>5773</v>
      </c>
      <c r="J1206" s="87" t="s">
        <v>1128</v>
      </c>
      <c r="K1206" s="87" t="s">
        <v>1128</v>
      </c>
      <c r="L1206" s="85" t="str">
        <f t="shared" si="32"/>
        <v>x.x</v>
      </c>
      <c r="M1206" s="68" t="s">
        <v>444</v>
      </c>
      <c r="N1206" s="92"/>
      <c r="O1206" s="68" t="s">
        <v>103</v>
      </c>
      <c r="P1206" s="92"/>
      <c r="Q1206" s="68"/>
      <c r="R1206" s="92"/>
      <c r="S1206" s="68"/>
      <c r="T1206" s="92"/>
      <c r="U1206" s="68" t="s">
        <v>983</v>
      </c>
      <c r="V1206" s="92"/>
      <c r="W1206" s="61"/>
    </row>
    <row r="1207" spans="1:23" ht="64" x14ac:dyDescent="0.2">
      <c r="A1207" s="230" t="s">
        <v>5845</v>
      </c>
      <c r="B1207" s="228" t="s">
        <v>3928</v>
      </c>
      <c r="C1207" s="32" t="s">
        <v>1504</v>
      </c>
      <c r="D1207" s="32" t="s">
        <v>1504</v>
      </c>
      <c r="E1207" s="281" t="s">
        <v>5726</v>
      </c>
      <c r="F1207" s="73" t="s">
        <v>5772</v>
      </c>
      <c r="G1207" s="73" t="s">
        <v>206</v>
      </c>
      <c r="H1207" s="73" t="s">
        <v>6557</v>
      </c>
      <c r="I1207" s="73" t="s">
        <v>5774</v>
      </c>
      <c r="J1207" s="87" t="s">
        <v>1128</v>
      </c>
      <c r="K1207" s="87" t="s">
        <v>1128</v>
      </c>
      <c r="L1207" s="85" t="str">
        <f t="shared" si="32"/>
        <v>x.x</v>
      </c>
      <c r="M1207" s="68"/>
      <c r="N1207" s="92"/>
      <c r="O1207" s="68" t="s">
        <v>33</v>
      </c>
      <c r="P1207" s="92"/>
      <c r="Q1207" s="68" t="s">
        <v>146</v>
      </c>
      <c r="R1207" s="92"/>
      <c r="S1207" s="68"/>
      <c r="T1207" s="92"/>
      <c r="U1207" s="68" t="s">
        <v>209</v>
      </c>
      <c r="V1207" s="92"/>
      <c r="W1207" s="61"/>
    </row>
    <row r="1208" spans="1:23" ht="48" x14ac:dyDescent="0.2">
      <c r="A1208" s="230" t="s">
        <v>5845</v>
      </c>
      <c r="B1208" s="228" t="s">
        <v>3928</v>
      </c>
      <c r="C1208" s="32" t="s">
        <v>1504</v>
      </c>
      <c r="D1208" s="32" t="s">
        <v>1504</v>
      </c>
      <c r="E1208" s="281" t="s">
        <v>5726</v>
      </c>
      <c r="F1208" s="73" t="s">
        <v>5772</v>
      </c>
      <c r="G1208" s="73" t="s">
        <v>386</v>
      </c>
      <c r="H1208" s="73" t="s">
        <v>6558</v>
      </c>
      <c r="I1208" s="73" t="s">
        <v>5775</v>
      </c>
      <c r="J1208" s="87" t="s">
        <v>1128</v>
      </c>
      <c r="K1208" s="87" t="s">
        <v>1128</v>
      </c>
      <c r="L1208" s="85" t="str">
        <f t="shared" si="32"/>
        <v>x.x</v>
      </c>
      <c r="M1208" s="68"/>
      <c r="N1208" s="92"/>
      <c r="O1208" s="68" t="s">
        <v>33</v>
      </c>
      <c r="P1208" s="92"/>
      <c r="Q1208" s="68" t="s">
        <v>660</v>
      </c>
      <c r="R1208" s="92"/>
      <c r="S1208" s="68" t="s">
        <v>5776</v>
      </c>
      <c r="T1208" s="92"/>
      <c r="U1208" s="68" t="s">
        <v>5777</v>
      </c>
      <c r="V1208" s="92"/>
      <c r="W1208" s="61"/>
    </row>
    <row r="1209" spans="1:23" ht="64" x14ac:dyDescent="0.2">
      <c r="A1209" s="230" t="s">
        <v>5845</v>
      </c>
      <c r="B1209" s="228" t="s">
        <v>3928</v>
      </c>
      <c r="C1209" s="32" t="s">
        <v>1504</v>
      </c>
      <c r="D1209" s="32" t="s">
        <v>1504</v>
      </c>
      <c r="E1209" s="281" t="s">
        <v>5726</v>
      </c>
      <c r="F1209" s="73" t="s">
        <v>5772</v>
      </c>
      <c r="G1209" s="73" t="s">
        <v>180</v>
      </c>
      <c r="H1209" s="73" t="s">
        <v>6559</v>
      </c>
      <c r="I1209" s="73" t="s">
        <v>5778</v>
      </c>
      <c r="J1209" s="87" t="s">
        <v>1128</v>
      </c>
      <c r="K1209" s="87" t="s">
        <v>1128</v>
      </c>
      <c r="L1209" s="85" t="str">
        <f t="shared" si="32"/>
        <v>x.x</v>
      </c>
      <c r="M1209" s="68"/>
      <c r="N1209" s="92"/>
      <c r="O1209" s="68" t="s">
        <v>33</v>
      </c>
      <c r="P1209" s="92"/>
      <c r="Q1209" s="68" t="s">
        <v>258</v>
      </c>
      <c r="R1209" s="92"/>
      <c r="S1209" s="68"/>
      <c r="T1209" s="92"/>
      <c r="U1209" s="68" t="s">
        <v>5770</v>
      </c>
      <c r="V1209" s="92"/>
      <c r="W1209" s="61"/>
    </row>
    <row r="1210" spans="1:23" ht="80" x14ac:dyDescent="0.2">
      <c r="A1210" s="230" t="s">
        <v>5845</v>
      </c>
      <c r="B1210" s="228" t="s">
        <v>3928</v>
      </c>
      <c r="C1210" s="32" t="s">
        <v>1504</v>
      </c>
      <c r="D1210" s="32" t="s">
        <v>1504</v>
      </c>
      <c r="E1210" s="281" t="s">
        <v>5726</v>
      </c>
      <c r="F1210" s="73" t="s">
        <v>5772</v>
      </c>
      <c r="G1210" s="73" t="s">
        <v>667</v>
      </c>
      <c r="H1210" s="73" t="s">
        <v>6560</v>
      </c>
      <c r="I1210" s="73" t="s">
        <v>5781</v>
      </c>
      <c r="J1210" s="87" t="s">
        <v>1128</v>
      </c>
      <c r="K1210" s="87" t="s">
        <v>1128</v>
      </c>
      <c r="L1210" s="85" t="str">
        <f t="shared" si="32"/>
        <v>x.x</v>
      </c>
      <c r="M1210" s="68"/>
      <c r="N1210" s="92"/>
      <c r="O1210" s="68" t="s">
        <v>103</v>
      </c>
      <c r="P1210" s="92"/>
      <c r="Q1210" s="68" t="s">
        <v>68</v>
      </c>
      <c r="R1210" s="92"/>
      <c r="S1210" s="68"/>
      <c r="T1210" s="92"/>
      <c r="U1210" s="68"/>
      <c r="V1210" s="92"/>
      <c r="W1210" s="61"/>
    </row>
    <row r="1211" spans="1:23" ht="80" x14ac:dyDescent="0.2">
      <c r="A1211" s="230" t="s">
        <v>5845</v>
      </c>
      <c r="B1211" s="228" t="s">
        <v>3928</v>
      </c>
      <c r="C1211" s="32" t="s">
        <v>1504</v>
      </c>
      <c r="D1211" s="32" t="s">
        <v>1504</v>
      </c>
      <c r="E1211" s="281" t="s">
        <v>5726</v>
      </c>
      <c r="F1211" s="232" t="s">
        <v>690</v>
      </c>
      <c r="G1211" s="73"/>
      <c r="H1211" s="232" t="s">
        <v>4022</v>
      </c>
      <c r="I1211" s="232" t="s">
        <v>692</v>
      </c>
      <c r="J1211" s="85" t="s">
        <v>64</v>
      </c>
      <c r="K1211" s="85"/>
      <c r="L1211" s="85" t="str">
        <f t="shared" si="32"/>
        <v>MESSAGE - GOODS ITEM - PRODUCED DOCUMENTS/CERTIFICATES</v>
      </c>
      <c r="M1211" s="68" t="s">
        <v>444</v>
      </c>
      <c r="N1211" s="91" t="s">
        <v>444</v>
      </c>
      <c r="O1211" s="68" t="s">
        <v>103</v>
      </c>
      <c r="P1211" s="91" t="s">
        <v>66</v>
      </c>
      <c r="Q1211" s="68"/>
      <c r="R1211" s="91"/>
      <c r="S1211" s="68"/>
      <c r="T1211" s="91"/>
      <c r="U1211" s="68" t="s">
        <v>983</v>
      </c>
      <c r="V1211" s="91" t="s">
        <v>6055</v>
      </c>
      <c r="W1211" s="61"/>
    </row>
    <row r="1212" spans="1:23" ht="64" x14ac:dyDescent="0.2">
      <c r="A1212" s="230" t="s">
        <v>5845</v>
      </c>
      <c r="B1212" s="228" t="s">
        <v>3928</v>
      </c>
      <c r="C1212" s="32" t="s">
        <v>1504</v>
      </c>
      <c r="D1212" s="32" t="s">
        <v>1504</v>
      </c>
      <c r="E1212" s="281" t="s">
        <v>5726</v>
      </c>
      <c r="F1212" s="73" t="s">
        <v>690</v>
      </c>
      <c r="G1212" s="73" t="s">
        <v>206</v>
      </c>
      <c r="H1212" s="73" t="s">
        <v>4023</v>
      </c>
      <c r="I1212" s="73" t="s">
        <v>696</v>
      </c>
      <c r="J1212" s="85" t="s">
        <v>1128</v>
      </c>
      <c r="K1212" s="85" t="s">
        <v>1128</v>
      </c>
      <c r="L1212" s="85" t="str">
        <f t="shared" si="32"/>
        <v>x.x</v>
      </c>
      <c r="M1212" s="68"/>
      <c r="N1212" s="91"/>
      <c r="O1212" s="68" t="s">
        <v>33</v>
      </c>
      <c r="P1212" s="91"/>
      <c r="Q1212" s="68" t="s">
        <v>146</v>
      </c>
      <c r="R1212" s="91"/>
      <c r="S1212" s="68"/>
      <c r="T1212" s="91"/>
      <c r="U1212" s="68" t="s">
        <v>209</v>
      </c>
      <c r="V1212" s="91"/>
      <c r="W1212" s="61"/>
    </row>
    <row r="1213" spans="1:23" ht="96" x14ac:dyDescent="0.2">
      <c r="A1213" s="230" t="s">
        <v>5845</v>
      </c>
      <c r="B1213" s="228" t="s">
        <v>3928</v>
      </c>
      <c r="C1213" s="32" t="s">
        <v>1504</v>
      </c>
      <c r="D1213" s="32" t="s">
        <v>1504</v>
      </c>
      <c r="E1213" s="281" t="s">
        <v>5726</v>
      </c>
      <c r="F1213" s="73" t="s">
        <v>690</v>
      </c>
      <c r="G1213" s="73" t="s">
        <v>386</v>
      </c>
      <c r="H1213" s="73" t="s">
        <v>4024</v>
      </c>
      <c r="I1213" s="73" t="s">
        <v>698</v>
      </c>
      <c r="J1213" s="85" t="s">
        <v>64</v>
      </c>
      <c r="K1213" s="85" t="s">
        <v>1000</v>
      </c>
      <c r="L1213" s="85" t="str">
        <f t="shared" si="32"/>
        <v>MESSAGE - GOODS ITEM - PRODUCED DOCUMENTS/CERTIFICATES.Document type</v>
      </c>
      <c r="M1213" s="68"/>
      <c r="N1213" s="91"/>
      <c r="O1213" s="68" t="s">
        <v>33</v>
      </c>
      <c r="P1213" s="91" t="s">
        <v>33</v>
      </c>
      <c r="Q1213" s="68" t="s">
        <v>660</v>
      </c>
      <c r="R1213" s="91" t="s">
        <v>680</v>
      </c>
      <c r="S1213" s="68" t="s">
        <v>699</v>
      </c>
      <c r="T1213" s="91" t="s">
        <v>661</v>
      </c>
      <c r="U1213" s="68" t="s">
        <v>5777</v>
      </c>
      <c r="V1213" s="91" t="s">
        <v>5829</v>
      </c>
      <c r="W1213" s="61"/>
    </row>
    <row r="1214" spans="1:23" ht="96" x14ac:dyDescent="0.2">
      <c r="A1214" s="230" t="s">
        <v>5845</v>
      </c>
      <c r="B1214" s="228" t="s">
        <v>3928</v>
      </c>
      <c r="C1214" s="32" t="s">
        <v>1504</v>
      </c>
      <c r="D1214" s="32" t="s">
        <v>1504</v>
      </c>
      <c r="E1214" s="281" t="s">
        <v>5726</v>
      </c>
      <c r="F1214" s="73" t="s">
        <v>690</v>
      </c>
      <c r="G1214" s="73" t="s">
        <v>180</v>
      </c>
      <c r="H1214" s="73" t="s">
        <v>4025</v>
      </c>
      <c r="I1214" s="73" t="s">
        <v>702</v>
      </c>
      <c r="J1214" s="85" t="s">
        <v>64</v>
      </c>
      <c r="K1214" s="85" t="s">
        <v>65</v>
      </c>
      <c r="L1214" s="85" t="str">
        <f t="shared" si="32"/>
        <v>MESSAGE - GOODS ITEM - PRODUCED DOCUMENTS/CERTIFICATES.Document reference</v>
      </c>
      <c r="M1214" s="68"/>
      <c r="N1214" s="91"/>
      <c r="O1214" s="68" t="s">
        <v>33</v>
      </c>
      <c r="P1214" s="91" t="s">
        <v>66</v>
      </c>
      <c r="Q1214" s="68" t="s">
        <v>258</v>
      </c>
      <c r="R1214" s="91" t="s">
        <v>68</v>
      </c>
      <c r="S1214" s="68"/>
      <c r="T1214" s="91"/>
      <c r="U1214" s="68" t="s">
        <v>5770</v>
      </c>
      <c r="V1214" s="91" t="s">
        <v>5830</v>
      </c>
      <c r="W1214" s="61"/>
    </row>
    <row r="1215" spans="1:23" ht="48" x14ac:dyDescent="0.2">
      <c r="A1215" s="230" t="s">
        <v>5845</v>
      </c>
      <c r="B1215" s="228" t="s">
        <v>3928</v>
      </c>
      <c r="C1215" s="32" t="s">
        <v>1504</v>
      </c>
      <c r="D1215" s="32" t="s">
        <v>1504</v>
      </c>
      <c r="E1215" s="281" t="s">
        <v>5726</v>
      </c>
      <c r="F1215" s="232" t="s">
        <v>5783</v>
      </c>
      <c r="G1215" s="73"/>
      <c r="H1215" s="232" t="s">
        <v>6561</v>
      </c>
      <c r="I1215" s="232" t="s">
        <v>5784</v>
      </c>
      <c r="J1215" s="87" t="s">
        <v>1128</v>
      </c>
      <c r="K1215" s="87" t="s">
        <v>1128</v>
      </c>
      <c r="L1215" s="85" t="str">
        <f t="shared" si="32"/>
        <v>x.x</v>
      </c>
      <c r="M1215" s="68" t="s">
        <v>444</v>
      </c>
      <c r="N1215" s="92"/>
      <c r="O1215" s="68" t="s">
        <v>103</v>
      </c>
      <c r="P1215" s="92"/>
      <c r="Q1215" s="68"/>
      <c r="R1215" s="92"/>
      <c r="S1215" s="68"/>
      <c r="T1215" s="92"/>
      <c r="U1215" s="68" t="s">
        <v>983</v>
      </c>
      <c r="V1215" s="92"/>
      <c r="W1215" s="61"/>
    </row>
    <row r="1216" spans="1:23" ht="64" x14ac:dyDescent="0.2">
      <c r="A1216" s="230" t="s">
        <v>5845</v>
      </c>
      <c r="B1216" s="228" t="s">
        <v>3928</v>
      </c>
      <c r="C1216" s="32" t="s">
        <v>1504</v>
      </c>
      <c r="D1216" s="32" t="s">
        <v>1504</v>
      </c>
      <c r="E1216" s="281" t="s">
        <v>5726</v>
      </c>
      <c r="F1216" s="73" t="s">
        <v>5783</v>
      </c>
      <c r="G1216" s="73" t="s">
        <v>206</v>
      </c>
      <c r="H1216" s="73" t="s">
        <v>6562</v>
      </c>
      <c r="I1216" s="73" t="s">
        <v>5785</v>
      </c>
      <c r="J1216" s="87" t="s">
        <v>1128</v>
      </c>
      <c r="K1216" s="87" t="s">
        <v>1128</v>
      </c>
      <c r="L1216" s="85" t="str">
        <f t="shared" si="32"/>
        <v>x.x</v>
      </c>
      <c r="M1216" s="68"/>
      <c r="N1216" s="92"/>
      <c r="O1216" s="68" t="s">
        <v>33</v>
      </c>
      <c r="P1216" s="92"/>
      <c r="Q1216" s="68" t="s">
        <v>146</v>
      </c>
      <c r="R1216" s="92"/>
      <c r="S1216" s="68"/>
      <c r="T1216" s="92"/>
      <c r="U1216" s="68" t="s">
        <v>209</v>
      </c>
      <c r="V1216" s="92"/>
      <c r="W1216" s="61"/>
    </row>
    <row r="1217" spans="1:23" ht="48" x14ac:dyDescent="0.2">
      <c r="A1217" s="230" t="s">
        <v>5845</v>
      </c>
      <c r="B1217" s="228" t="s">
        <v>3928</v>
      </c>
      <c r="C1217" s="32" t="s">
        <v>1504</v>
      </c>
      <c r="D1217" s="32" t="s">
        <v>1504</v>
      </c>
      <c r="E1217" s="281" t="s">
        <v>5726</v>
      </c>
      <c r="F1217" s="73" t="s">
        <v>5783</v>
      </c>
      <c r="G1217" s="73" t="s">
        <v>386</v>
      </c>
      <c r="H1217" s="73" t="s">
        <v>6563</v>
      </c>
      <c r="I1217" s="73" t="s">
        <v>5786</v>
      </c>
      <c r="J1217" s="87" t="s">
        <v>1128</v>
      </c>
      <c r="K1217" s="87" t="s">
        <v>1128</v>
      </c>
      <c r="L1217" s="85" t="str">
        <f t="shared" si="32"/>
        <v>x.x</v>
      </c>
      <c r="M1217" s="68"/>
      <c r="N1217" s="92"/>
      <c r="O1217" s="68" t="s">
        <v>33</v>
      </c>
      <c r="P1217" s="92"/>
      <c r="Q1217" s="68" t="s">
        <v>660</v>
      </c>
      <c r="R1217" s="92"/>
      <c r="S1217" s="68" t="s">
        <v>5787</v>
      </c>
      <c r="T1217" s="92"/>
      <c r="U1217" s="68" t="s">
        <v>5777</v>
      </c>
      <c r="V1217" s="92"/>
      <c r="W1217" s="61"/>
    </row>
    <row r="1218" spans="1:23" ht="64" x14ac:dyDescent="0.2">
      <c r="A1218" s="230" t="s">
        <v>5845</v>
      </c>
      <c r="B1218" s="228" t="s">
        <v>3928</v>
      </c>
      <c r="C1218" s="32" t="s">
        <v>1504</v>
      </c>
      <c r="D1218" s="32" t="s">
        <v>1504</v>
      </c>
      <c r="E1218" s="281" t="s">
        <v>5726</v>
      </c>
      <c r="F1218" s="73" t="s">
        <v>5783</v>
      </c>
      <c r="G1218" s="73" t="s">
        <v>180</v>
      </c>
      <c r="H1218" s="73" t="s">
        <v>6564</v>
      </c>
      <c r="I1218" s="73" t="s">
        <v>5788</v>
      </c>
      <c r="J1218" s="87" t="s">
        <v>1128</v>
      </c>
      <c r="K1218" s="87" t="s">
        <v>1128</v>
      </c>
      <c r="L1218" s="85" t="str">
        <f t="shared" si="32"/>
        <v>x.x</v>
      </c>
      <c r="M1218" s="68"/>
      <c r="N1218" s="92"/>
      <c r="O1218" s="68" t="s">
        <v>103</v>
      </c>
      <c r="P1218" s="92"/>
      <c r="Q1218" s="68" t="s">
        <v>258</v>
      </c>
      <c r="R1218" s="92"/>
      <c r="S1218" s="68"/>
      <c r="T1218" s="92"/>
      <c r="U1218" s="68" t="s">
        <v>5770</v>
      </c>
      <c r="V1218" s="92"/>
      <c r="W1218" s="61"/>
    </row>
    <row r="1219" spans="1:23" ht="48" x14ac:dyDescent="0.2">
      <c r="A1219" s="230" t="s">
        <v>5845</v>
      </c>
      <c r="B1219" s="228" t="s">
        <v>3928</v>
      </c>
      <c r="C1219" s="32" t="s">
        <v>1504</v>
      </c>
      <c r="D1219" s="32" t="s">
        <v>1504</v>
      </c>
      <c r="E1219" s="281" t="s">
        <v>5726</v>
      </c>
      <c r="F1219" s="232" t="s">
        <v>636</v>
      </c>
      <c r="G1219" s="73"/>
      <c r="H1219" s="232" t="s">
        <v>4013</v>
      </c>
      <c r="I1219" s="232" t="s">
        <v>638</v>
      </c>
      <c r="J1219" s="87" t="s">
        <v>1128</v>
      </c>
      <c r="K1219" s="87" t="s">
        <v>1128</v>
      </c>
      <c r="L1219" s="85" t="str">
        <f t="shared" si="32"/>
        <v>x.x</v>
      </c>
      <c r="M1219" s="68" t="s">
        <v>444</v>
      </c>
      <c r="N1219" s="92"/>
      <c r="O1219" s="68" t="s">
        <v>103</v>
      </c>
      <c r="P1219" s="92"/>
      <c r="Q1219" s="68"/>
      <c r="R1219" s="92"/>
      <c r="S1219" s="68"/>
      <c r="T1219" s="92"/>
      <c r="U1219" s="68" t="s">
        <v>983</v>
      </c>
      <c r="V1219" s="92"/>
      <c r="W1219" s="61"/>
    </row>
    <row r="1220" spans="1:23" ht="64" x14ac:dyDescent="0.2">
      <c r="A1220" s="230" t="s">
        <v>5845</v>
      </c>
      <c r="B1220" s="228" t="s">
        <v>3928</v>
      </c>
      <c r="C1220" s="32" t="s">
        <v>1504</v>
      </c>
      <c r="D1220" s="32" t="s">
        <v>1504</v>
      </c>
      <c r="E1220" s="281" t="s">
        <v>5726</v>
      </c>
      <c r="F1220" s="73" t="s">
        <v>636</v>
      </c>
      <c r="G1220" s="73" t="s">
        <v>206</v>
      </c>
      <c r="H1220" s="73" t="s">
        <v>4014</v>
      </c>
      <c r="I1220" s="73" t="s">
        <v>642</v>
      </c>
      <c r="J1220" s="87" t="s">
        <v>1128</v>
      </c>
      <c r="K1220" s="87" t="s">
        <v>1128</v>
      </c>
      <c r="L1220" s="85" t="str">
        <f t="shared" si="32"/>
        <v>x.x</v>
      </c>
      <c r="M1220" s="68"/>
      <c r="N1220" s="92"/>
      <c r="O1220" s="68" t="s">
        <v>33</v>
      </c>
      <c r="P1220" s="92"/>
      <c r="Q1220" s="68" t="s">
        <v>146</v>
      </c>
      <c r="R1220" s="92"/>
      <c r="S1220" s="68"/>
      <c r="T1220" s="92"/>
      <c r="U1220" s="68" t="s">
        <v>209</v>
      </c>
      <c r="V1220" s="92"/>
      <c r="W1220" s="61"/>
    </row>
    <row r="1221" spans="1:23" ht="64" x14ac:dyDescent="0.2">
      <c r="A1221" s="230" t="s">
        <v>5845</v>
      </c>
      <c r="B1221" s="228" t="s">
        <v>3928</v>
      </c>
      <c r="C1221" s="32" t="s">
        <v>1504</v>
      </c>
      <c r="D1221" s="32" t="s">
        <v>1504</v>
      </c>
      <c r="E1221" s="281" t="s">
        <v>5726</v>
      </c>
      <c r="F1221" s="73" t="s">
        <v>636</v>
      </c>
      <c r="G1221" s="73" t="s">
        <v>287</v>
      </c>
      <c r="H1221" s="73" t="s">
        <v>4015</v>
      </c>
      <c r="I1221" s="73" t="s">
        <v>644</v>
      </c>
      <c r="J1221" s="87" t="s">
        <v>1128</v>
      </c>
      <c r="K1221" s="87" t="s">
        <v>1128</v>
      </c>
      <c r="L1221" s="85" t="str">
        <f t="shared" si="32"/>
        <v>x.x</v>
      </c>
      <c r="M1221" s="68"/>
      <c r="N1221" s="92"/>
      <c r="O1221" s="68" t="s">
        <v>33</v>
      </c>
      <c r="P1221" s="92"/>
      <c r="Q1221" s="68" t="s">
        <v>645</v>
      </c>
      <c r="R1221" s="92"/>
      <c r="S1221" s="68" t="s">
        <v>5789</v>
      </c>
      <c r="T1221" s="92"/>
      <c r="U1221" s="68" t="s">
        <v>5790</v>
      </c>
      <c r="V1221" s="92"/>
      <c r="W1221" s="61"/>
    </row>
    <row r="1222" spans="1:23" ht="64" x14ac:dyDescent="0.2">
      <c r="A1222" s="230" t="s">
        <v>5845</v>
      </c>
      <c r="B1222" s="228" t="s">
        <v>3928</v>
      </c>
      <c r="C1222" s="32" t="s">
        <v>1504</v>
      </c>
      <c r="D1222" s="32" t="s">
        <v>1504</v>
      </c>
      <c r="E1222" s="281" t="s">
        <v>5726</v>
      </c>
      <c r="F1222" s="73" t="s">
        <v>636</v>
      </c>
      <c r="G1222" s="73" t="s">
        <v>302</v>
      </c>
      <c r="H1222" s="73" t="s">
        <v>4016</v>
      </c>
      <c r="I1222" s="73" t="s">
        <v>649</v>
      </c>
      <c r="J1222" s="87" t="s">
        <v>1128</v>
      </c>
      <c r="K1222" s="87" t="s">
        <v>1128</v>
      </c>
      <c r="L1222" s="85" t="str">
        <f t="shared" si="32"/>
        <v>x.x</v>
      </c>
      <c r="M1222" s="68"/>
      <c r="N1222" s="92"/>
      <c r="O1222" s="68" t="s">
        <v>103</v>
      </c>
      <c r="P1222" s="92"/>
      <c r="Q1222" s="68" t="s">
        <v>305</v>
      </c>
      <c r="R1222" s="92"/>
      <c r="S1222" s="68"/>
      <c r="T1222" s="92"/>
      <c r="U1222" s="68"/>
      <c r="V1222" s="92"/>
      <c r="W1222" s="61"/>
    </row>
    <row r="1223" spans="1:23" ht="32" x14ac:dyDescent="0.2">
      <c r="A1223" s="230" t="s">
        <v>5845</v>
      </c>
      <c r="B1223" s="228" t="s">
        <v>3928</v>
      </c>
      <c r="C1223" s="32" t="s">
        <v>1504</v>
      </c>
      <c r="D1223" s="32" t="s">
        <v>1504</v>
      </c>
      <c r="E1223" s="281" t="s">
        <v>5726</v>
      </c>
      <c r="F1223" s="232" t="s">
        <v>1285</v>
      </c>
      <c r="G1223" s="73"/>
      <c r="H1223" s="232" t="s">
        <v>6565</v>
      </c>
      <c r="I1223" s="232" t="s">
        <v>1287</v>
      </c>
      <c r="J1223" s="87" t="s">
        <v>1128</v>
      </c>
      <c r="K1223" s="87" t="s">
        <v>1128</v>
      </c>
      <c r="L1223" s="85" t="str">
        <f t="shared" si="32"/>
        <v>x.x</v>
      </c>
      <c r="M1223" s="68" t="s">
        <v>201</v>
      </c>
      <c r="N1223" s="92"/>
      <c r="O1223" s="68" t="s">
        <v>103</v>
      </c>
      <c r="P1223" s="92"/>
      <c r="Q1223" s="68"/>
      <c r="R1223" s="92"/>
      <c r="S1223" s="68"/>
      <c r="T1223" s="92"/>
      <c r="U1223" s="68" t="s">
        <v>1288</v>
      </c>
      <c r="V1223" s="92"/>
      <c r="W1223" s="61"/>
    </row>
    <row r="1224" spans="1:23" ht="48" x14ac:dyDescent="0.2">
      <c r="A1224" s="230" t="s">
        <v>5845</v>
      </c>
      <c r="B1224" s="228" t="s">
        <v>3928</v>
      </c>
      <c r="C1224" s="32" t="s">
        <v>1504</v>
      </c>
      <c r="D1224" s="32" t="s">
        <v>1504</v>
      </c>
      <c r="E1224" s="281" t="s">
        <v>5726</v>
      </c>
      <c r="F1224" s="73" t="s">
        <v>1285</v>
      </c>
      <c r="G1224" s="73" t="s">
        <v>206</v>
      </c>
      <c r="H1224" s="73" t="s">
        <v>6566</v>
      </c>
      <c r="I1224" s="73" t="s">
        <v>1290</v>
      </c>
      <c r="J1224" s="87" t="s">
        <v>1128</v>
      </c>
      <c r="K1224" s="87" t="s">
        <v>1128</v>
      </c>
      <c r="L1224" s="85" t="str">
        <f t="shared" si="32"/>
        <v>x.x</v>
      </c>
      <c r="M1224" s="68"/>
      <c r="N1224" s="92"/>
      <c r="O1224" s="68" t="s">
        <v>33</v>
      </c>
      <c r="P1224" s="92"/>
      <c r="Q1224" s="68" t="s">
        <v>146</v>
      </c>
      <c r="R1224" s="92"/>
      <c r="S1224" s="68"/>
      <c r="T1224" s="92"/>
      <c r="U1224" s="68" t="s">
        <v>209</v>
      </c>
      <c r="V1224" s="92"/>
      <c r="W1224" s="61"/>
    </row>
    <row r="1225" spans="1:23" ht="32" x14ac:dyDescent="0.2">
      <c r="A1225" s="230" t="s">
        <v>5845</v>
      </c>
      <c r="B1225" s="228" t="s">
        <v>3928</v>
      </c>
      <c r="C1225" s="32" t="s">
        <v>1504</v>
      </c>
      <c r="D1225" s="32" t="s">
        <v>1504</v>
      </c>
      <c r="E1225" s="281" t="s">
        <v>5726</v>
      </c>
      <c r="F1225" s="73" t="s">
        <v>1285</v>
      </c>
      <c r="G1225" s="73" t="s">
        <v>287</v>
      </c>
      <c r="H1225" s="73" t="s">
        <v>6567</v>
      </c>
      <c r="I1225" s="73" t="s">
        <v>1292</v>
      </c>
      <c r="J1225" s="87" t="s">
        <v>1128</v>
      </c>
      <c r="K1225" s="87" t="s">
        <v>1128</v>
      </c>
      <c r="L1225" s="85" t="str">
        <f t="shared" si="32"/>
        <v>x.x</v>
      </c>
      <c r="M1225" s="68"/>
      <c r="N1225" s="92"/>
      <c r="O1225" s="68" t="s">
        <v>33</v>
      </c>
      <c r="P1225" s="92"/>
      <c r="Q1225" s="68" t="s">
        <v>104</v>
      </c>
      <c r="R1225" s="92"/>
      <c r="S1225" s="68" t="s">
        <v>1293</v>
      </c>
      <c r="T1225" s="92"/>
      <c r="U1225" s="68"/>
      <c r="V1225" s="92"/>
      <c r="W1225" s="61"/>
    </row>
    <row r="1226" spans="1:23" ht="32" x14ac:dyDescent="0.2">
      <c r="A1226" s="230" t="s">
        <v>5845</v>
      </c>
      <c r="B1226" s="228" t="s">
        <v>3928</v>
      </c>
      <c r="C1226" s="32" t="s">
        <v>1504</v>
      </c>
      <c r="D1226" s="32" t="s">
        <v>1504</v>
      </c>
      <c r="E1226" s="281" t="s">
        <v>5726</v>
      </c>
      <c r="F1226" s="73" t="s">
        <v>1285</v>
      </c>
      <c r="G1226" s="73" t="s">
        <v>302</v>
      </c>
      <c r="H1226" s="73" t="s">
        <v>6568</v>
      </c>
      <c r="I1226" s="73" t="s">
        <v>5833</v>
      </c>
      <c r="J1226" s="87" t="s">
        <v>1128</v>
      </c>
      <c r="K1226" s="87" t="s">
        <v>1128</v>
      </c>
      <c r="L1226" s="85" t="str">
        <f t="shared" si="32"/>
        <v>x.x</v>
      </c>
      <c r="M1226" s="68"/>
      <c r="N1226" s="92"/>
      <c r="O1226" s="68" t="s">
        <v>33</v>
      </c>
      <c r="P1226" s="92"/>
      <c r="Q1226" s="68" t="s">
        <v>305</v>
      </c>
      <c r="R1226" s="92"/>
      <c r="S1226" s="68"/>
      <c r="T1226" s="92"/>
      <c r="U1226" s="68"/>
      <c r="V1226" s="92"/>
      <c r="W1226" s="61"/>
    </row>
    <row r="1227" spans="1:23" ht="48" x14ac:dyDescent="0.2">
      <c r="A1227" s="230" t="s">
        <v>5845</v>
      </c>
      <c r="B1227" s="228" t="s">
        <v>3928</v>
      </c>
      <c r="C1227" s="32" t="s">
        <v>1504</v>
      </c>
      <c r="D1227" s="32" t="s">
        <v>1504</v>
      </c>
      <c r="E1227" s="281" t="s">
        <v>5732</v>
      </c>
      <c r="F1227" s="232" t="s">
        <v>1297</v>
      </c>
      <c r="G1227" s="73"/>
      <c r="H1227" s="232" t="s">
        <v>6569</v>
      </c>
      <c r="I1227" s="232" t="s">
        <v>1299</v>
      </c>
      <c r="J1227" s="87" t="s">
        <v>1128</v>
      </c>
      <c r="K1227" s="87" t="s">
        <v>1128</v>
      </c>
      <c r="L1227" s="85" t="str">
        <f t="shared" si="32"/>
        <v>x.x</v>
      </c>
      <c r="M1227" s="68" t="s">
        <v>32</v>
      </c>
      <c r="N1227" s="92"/>
      <c r="O1227" s="68" t="s">
        <v>103</v>
      </c>
      <c r="P1227" s="92"/>
      <c r="Q1227" s="68"/>
      <c r="R1227" s="92"/>
      <c r="S1227" s="68"/>
      <c r="T1227" s="92"/>
      <c r="U1227" s="68"/>
      <c r="V1227" s="92"/>
      <c r="W1227" s="61"/>
    </row>
    <row r="1228" spans="1:23" ht="48" x14ac:dyDescent="0.2">
      <c r="A1228" s="230" t="s">
        <v>5845</v>
      </c>
      <c r="B1228" s="228" t="s">
        <v>3928</v>
      </c>
      <c r="C1228" s="32" t="s">
        <v>1504</v>
      </c>
      <c r="D1228" s="32" t="s">
        <v>1504</v>
      </c>
      <c r="E1228" s="281" t="s">
        <v>5732</v>
      </c>
      <c r="F1228" s="73" t="s">
        <v>1297</v>
      </c>
      <c r="G1228" s="73" t="s">
        <v>1300</v>
      </c>
      <c r="H1228" s="73" t="s">
        <v>6570</v>
      </c>
      <c r="I1228" s="73" t="s">
        <v>1302</v>
      </c>
      <c r="J1228" s="87" t="s">
        <v>1128</v>
      </c>
      <c r="K1228" s="87" t="s">
        <v>1128</v>
      </c>
      <c r="L1228" s="85" t="str">
        <f t="shared" si="32"/>
        <v>x.x</v>
      </c>
      <c r="M1228" s="68"/>
      <c r="N1228" s="92"/>
      <c r="O1228" s="68" t="s">
        <v>33</v>
      </c>
      <c r="P1228" s="92"/>
      <c r="Q1228" s="68" t="s">
        <v>79</v>
      </c>
      <c r="R1228" s="92"/>
      <c r="S1228" s="68"/>
      <c r="T1228" s="92"/>
      <c r="U1228" s="68" t="s">
        <v>81</v>
      </c>
      <c r="V1228" s="92"/>
      <c r="W1228" s="61"/>
    </row>
    <row r="1229" spans="1:23" ht="64" x14ac:dyDescent="0.2">
      <c r="A1229" s="230" t="s">
        <v>5845</v>
      </c>
      <c r="B1229" s="228" t="s">
        <v>3928</v>
      </c>
      <c r="C1229" s="32" t="s">
        <v>1504</v>
      </c>
      <c r="D1229" s="32" t="s">
        <v>1504</v>
      </c>
      <c r="E1229" s="281" t="s">
        <v>5732</v>
      </c>
      <c r="F1229" s="73" t="s">
        <v>1297</v>
      </c>
      <c r="G1229" s="73" t="s">
        <v>1303</v>
      </c>
      <c r="H1229" s="73" t="s">
        <v>6571</v>
      </c>
      <c r="I1229" s="73" t="s">
        <v>1305</v>
      </c>
      <c r="J1229" s="87" t="s">
        <v>1128</v>
      </c>
      <c r="K1229" s="87" t="s">
        <v>1128</v>
      </c>
      <c r="L1229" s="85" t="str">
        <f t="shared" si="32"/>
        <v>x.x</v>
      </c>
      <c r="M1229" s="68"/>
      <c r="N1229" s="92"/>
      <c r="O1229" s="68" t="s">
        <v>33</v>
      </c>
      <c r="P1229" s="92"/>
      <c r="Q1229" s="68" t="s">
        <v>68</v>
      </c>
      <c r="R1229" s="92"/>
      <c r="S1229" s="68"/>
      <c r="T1229" s="92"/>
      <c r="U1229" s="68"/>
      <c r="V1229" s="92"/>
      <c r="W1229" s="61"/>
    </row>
    <row r="1230" spans="1:23" ht="48" x14ac:dyDescent="0.2">
      <c r="A1230" s="230" t="s">
        <v>5845</v>
      </c>
      <c r="B1230" s="228" t="s">
        <v>3928</v>
      </c>
      <c r="C1230" s="32" t="s">
        <v>1504</v>
      </c>
      <c r="D1230" s="32" t="s">
        <v>1504</v>
      </c>
      <c r="E1230" s="281" t="s">
        <v>5732</v>
      </c>
      <c r="F1230" s="73" t="s">
        <v>1297</v>
      </c>
      <c r="G1230" s="73" t="s">
        <v>1306</v>
      </c>
      <c r="H1230" s="73" t="s">
        <v>6572</v>
      </c>
      <c r="I1230" s="73" t="s">
        <v>1308</v>
      </c>
      <c r="J1230" s="87" t="s">
        <v>1128</v>
      </c>
      <c r="K1230" s="87" t="s">
        <v>1128</v>
      </c>
      <c r="L1230" s="85" t="str">
        <f t="shared" ref="L1230:L1298" si="34">IF(ISTEXT(K1230),CONCATENATE(J1230,".", K1230),J1230)</f>
        <v>x.x</v>
      </c>
      <c r="M1230" s="68"/>
      <c r="N1230" s="92"/>
      <c r="O1230" s="68" t="s">
        <v>33</v>
      </c>
      <c r="P1230" s="92"/>
      <c r="Q1230" s="68" t="s">
        <v>68</v>
      </c>
      <c r="R1230" s="92"/>
      <c r="S1230" s="68"/>
      <c r="T1230" s="92"/>
      <c r="U1230" s="68"/>
      <c r="V1230" s="92"/>
      <c r="W1230" s="61"/>
    </row>
    <row r="1231" spans="1:23" ht="64" x14ac:dyDescent="0.2">
      <c r="A1231" s="230" t="s">
        <v>5845</v>
      </c>
      <c r="B1231" s="228" t="s">
        <v>3928</v>
      </c>
      <c r="C1231" s="32" t="s">
        <v>1504</v>
      </c>
      <c r="D1231" s="32" t="s">
        <v>1504</v>
      </c>
      <c r="E1231" s="281" t="s">
        <v>5732</v>
      </c>
      <c r="F1231" s="73" t="s">
        <v>1297</v>
      </c>
      <c r="G1231" s="73" t="s">
        <v>279</v>
      </c>
      <c r="H1231" s="73" t="s">
        <v>6573</v>
      </c>
      <c r="I1231" s="73" t="s">
        <v>1310</v>
      </c>
      <c r="J1231" s="87" t="s">
        <v>1128</v>
      </c>
      <c r="K1231" s="87" t="s">
        <v>1128</v>
      </c>
      <c r="L1231" s="85" t="str">
        <f t="shared" si="34"/>
        <v>x.x</v>
      </c>
      <c r="M1231" s="68"/>
      <c r="N1231" s="92"/>
      <c r="O1231" s="68" t="s">
        <v>33</v>
      </c>
      <c r="P1231" s="92"/>
      <c r="Q1231" s="68" t="s">
        <v>94</v>
      </c>
      <c r="R1231" s="92"/>
      <c r="S1231" s="68" t="s">
        <v>1311</v>
      </c>
      <c r="T1231" s="92"/>
      <c r="U1231" s="68"/>
      <c r="V1231" s="92"/>
      <c r="W1231" s="61"/>
    </row>
    <row r="1232" spans="1:23" ht="48" x14ac:dyDescent="0.2">
      <c r="A1232" s="230" t="s">
        <v>5845</v>
      </c>
      <c r="B1232" s="228" t="s">
        <v>3928</v>
      </c>
      <c r="C1232" s="32" t="s">
        <v>1504</v>
      </c>
      <c r="D1232" s="32" t="s">
        <v>1504</v>
      </c>
      <c r="E1232" s="281" t="s">
        <v>5732</v>
      </c>
      <c r="F1232" s="232" t="s">
        <v>1312</v>
      </c>
      <c r="G1232" s="73"/>
      <c r="H1232" s="232" t="s">
        <v>6574</v>
      </c>
      <c r="I1232" s="232" t="s">
        <v>1314</v>
      </c>
      <c r="J1232" s="87" t="s">
        <v>1128</v>
      </c>
      <c r="K1232" s="87" t="s">
        <v>1128</v>
      </c>
      <c r="L1232" s="85" t="str">
        <f t="shared" si="34"/>
        <v>x.x</v>
      </c>
      <c r="M1232" s="68" t="s">
        <v>32</v>
      </c>
      <c r="N1232" s="92"/>
      <c r="O1232" s="68" t="s">
        <v>33</v>
      </c>
      <c r="P1232" s="92"/>
      <c r="Q1232" s="68"/>
      <c r="R1232" s="92"/>
      <c r="S1232" s="68"/>
      <c r="T1232" s="92"/>
      <c r="U1232" s="68"/>
      <c r="V1232" s="92"/>
      <c r="W1232" s="61"/>
    </row>
    <row r="1233" spans="1:23" ht="64" x14ac:dyDescent="0.2">
      <c r="A1233" s="230" t="s">
        <v>5845</v>
      </c>
      <c r="B1233" s="228" t="s">
        <v>3928</v>
      </c>
      <c r="C1233" s="32" t="s">
        <v>1504</v>
      </c>
      <c r="D1233" s="32" t="s">
        <v>1504</v>
      </c>
      <c r="E1233" s="281" t="s">
        <v>5732</v>
      </c>
      <c r="F1233" s="73" t="s">
        <v>1312</v>
      </c>
      <c r="G1233" s="73" t="s">
        <v>1315</v>
      </c>
      <c r="H1233" s="73" t="s">
        <v>6575</v>
      </c>
      <c r="I1233" s="73" t="s">
        <v>1317</v>
      </c>
      <c r="J1233" s="87" t="s">
        <v>1128</v>
      </c>
      <c r="K1233" s="87" t="s">
        <v>1128</v>
      </c>
      <c r="L1233" s="85" t="str">
        <f t="shared" si="34"/>
        <v>x.x</v>
      </c>
      <c r="M1233" s="68"/>
      <c r="N1233" s="92"/>
      <c r="O1233" s="68" t="s">
        <v>33</v>
      </c>
      <c r="P1233" s="92"/>
      <c r="Q1233" s="68" t="s">
        <v>134</v>
      </c>
      <c r="R1233" s="92"/>
      <c r="S1233" s="68" t="s">
        <v>1318</v>
      </c>
      <c r="T1233" s="92"/>
      <c r="U1233" s="68"/>
      <c r="V1233" s="92"/>
      <c r="W1233" s="61"/>
    </row>
    <row r="1234" spans="1:23" ht="48" x14ac:dyDescent="0.2">
      <c r="A1234" s="230" t="s">
        <v>5845</v>
      </c>
      <c r="B1234" s="228" t="s">
        <v>3928</v>
      </c>
      <c r="C1234" s="32" t="s">
        <v>1504</v>
      </c>
      <c r="D1234" s="32" t="s">
        <v>1504</v>
      </c>
      <c r="E1234" s="281" t="s">
        <v>5732</v>
      </c>
      <c r="F1234" s="73" t="s">
        <v>1312</v>
      </c>
      <c r="G1234" s="73" t="s">
        <v>601</v>
      </c>
      <c r="H1234" s="73" t="s">
        <v>6576</v>
      </c>
      <c r="I1234" s="73" t="s">
        <v>1321</v>
      </c>
      <c r="J1234" s="87" t="s">
        <v>1128</v>
      </c>
      <c r="K1234" s="87" t="s">
        <v>1128</v>
      </c>
      <c r="L1234" s="85" t="str">
        <f t="shared" si="34"/>
        <v>x.x</v>
      </c>
      <c r="M1234" s="68"/>
      <c r="N1234" s="92"/>
      <c r="O1234" s="68" t="s">
        <v>66</v>
      </c>
      <c r="P1234" s="92"/>
      <c r="Q1234" s="68" t="s">
        <v>244</v>
      </c>
      <c r="R1234" s="92"/>
      <c r="S1234" s="68" t="s">
        <v>5761</v>
      </c>
      <c r="T1234" s="92"/>
      <c r="U1234" s="68" t="s">
        <v>1323</v>
      </c>
      <c r="V1234" s="92"/>
      <c r="W1234" s="61"/>
    </row>
    <row r="1235" spans="1:23" ht="48" x14ac:dyDescent="0.2">
      <c r="A1235" s="230" t="s">
        <v>5845</v>
      </c>
      <c r="B1235" s="228" t="s">
        <v>3928</v>
      </c>
      <c r="C1235" s="32" t="s">
        <v>1504</v>
      </c>
      <c r="D1235" s="32" t="s">
        <v>1504</v>
      </c>
      <c r="E1235" s="281" t="s">
        <v>5732</v>
      </c>
      <c r="F1235" s="73" t="s">
        <v>1312</v>
      </c>
      <c r="G1235" s="73" t="s">
        <v>279</v>
      </c>
      <c r="H1235" s="73" t="s">
        <v>6577</v>
      </c>
      <c r="I1235" s="73" t="s">
        <v>1325</v>
      </c>
      <c r="J1235" s="87" t="s">
        <v>1128</v>
      </c>
      <c r="K1235" s="87" t="s">
        <v>1128</v>
      </c>
      <c r="L1235" s="85" t="str">
        <f t="shared" si="34"/>
        <v>x.x</v>
      </c>
      <c r="M1235" s="68"/>
      <c r="N1235" s="92"/>
      <c r="O1235" s="68" t="s">
        <v>33</v>
      </c>
      <c r="P1235" s="92"/>
      <c r="Q1235" s="68" t="s">
        <v>94</v>
      </c>
      <c r="R1235" s="92"/>
      <c r="S1235" s="68" t="s">
        <v>1311</v>
      </c>
      <c r="T1235" s="92"/>
      <c r="U1235" s="68"/>
      <c r="V1235" s="92"/>
      <c r="W1235" s="61"/>
    </row>
    <row r="1236" spans="1:23" ht="48" x14ac:dyDescent="0.2">
      <c r="A1236" s="230" t="s">
        <v>5845</v>
      </c>
      <c r="B1236" s="228" t="s">
        <v>3928</v>
      </c>
      <c r="C1236" s="32" t="s">
        <v>1504</v>
      </c>
      <c r="D1236" s="32" t="s">
        <v>1504</v>
      </c>
      <c r="E1236" s="281" t="s">
        <v>5796</v>
      </c>
      <c r="F1236" s="232" t="s">
        <v>5834</v>
      </c>
      <c r="G1236" s="73"/>
      <c r="H1236" s="232" t="s">
        <v>6578</v>
      </c>
      <c r="I1236" s="232" t="s">
        <v>5835</v>
      </c>
      <c r="J1236" s="87" t="s">
        <v>1128</v>
      </c>
      <c r="K1236" s="87" t="s">
        <v>1128</v>
      </c>
      <c r="L1236" s="85" t="str">
        <f t="shared" si="34"/>
        <v>x.x</v>
      </c>
      <c r="M1236" s="68" t="s">
        <v>32</v>
      </c>
      <c r="N1236" s="92"/>
      <c r="O1236" s="68" t="s">
        <v>66</v>
      </c>
      <c r="P1236" s="92"/>
      <c r="Q1236" s="68"/>
      <c r="R1236" s="92"/>
      <c r="S1236" s="68"/>
      <c r="T1236" s="92"/>
      <c r="U1236" s="68" t="s">
        <v>1323</v>
      </c>
      <c r="V1236" s="92"/>
      <c r="W1236" s="61"/>
    </row>
    <row r="1237" spans="1:23" ht="64" x14ac:dyDescent="0.2">
      <c r="A1237" s="230" t="s">
        <v>5845</v>
      </c>
      <c r="B1237" s="228" t="s">
        <v>3928</v>
      </c>
      <c r="C1237" s="32" t="s">
        <v>1504</v>
      </c>
      <c r="D1237" s="32" t="s">
        <v>1504</v>
      </c>
      <c r="E1237" s="281" t="s">
        <v>5796</v>
      </c>
      <c r="F1237" s="73" t="s">
        <v>5834</v>
      </c>
      <c r="G1237" s="73" t="s">
        <v>1329</v>
      </c>
      <c r="H1237" s="73" t="s">
        <v>6579</v>
      </c>
      <c r="I1237" s="73" t="s">
        <v>5836</v>
      </c>
      <c r="J1237" s="87" t="s">
        <v>1128</v>
      </c>
      <c r="K1237" s="87" t="s">
        <v>1128</v>
      </c>
      <c r="L1237" s="85" t="str">
        <f t="shared" si="34"/>
        <v>x.x</v>
      </c>
      <c r="M1237" s="68"/>
      <c r="N1237" s="92"/>
      <c r="O1237" s="68" t="s">
        <v>33</v>
      </c>
      <c r="P1237" s="92"/>
      <c r="Q1237" s="68" t="s">
        <v>244</v>
      </c>
      <c r="R1237" s="92"/>
      <c r="S1237" s="68"/>
      <c r="T1237" s="92"/>
      <c r="U1237" s="68" t="s">
        <v>1332</v>
      </c>
      <c r="V1237" s="92"/>
      <c r="W1237" s="61"/>
    </row>
    <row r="1238" spans="1:23" ht="64" x14ac:dyDescent="0.2">
      <c r="A1238" s="230" t="s">
        <v>5845</v>
      </c>
      <c r="B1238" s="228" t="s">
        <v>3928</v>
      </c>
      <c r="C1238" s="32" t="s">
        <v>1504</v>
      </c>
      <c r="D1238" s="32" t="s">
        <v>1504</v>
      </c>
      <c r="E1238" s="281" t="s">
        <v>5796</v>
      </c>
      <c r="F1238" s="73" t="s">
        <v>5834</v>
      </c>
      <c r="G1238" s="73" t="s">
        <v>1333</v>
      </c>
      <c r="H1238" s="73" t="s">
        <v>6580</v>
      </c>
      <c r="I1238" s="73" t="s">
        <v>5837</v>
      </c>
      <c r="J1238" s="87" t="s">
        <v>1128</v>
      </c>
      <c r="K1238" s="87" t="s">
        <v>1128</v>
      </c>
      <c r="L1238" s="85" t="str">
        <f t="shared" si="34"/>
        <v>x.x</v>
      </c>
      <c r="M1238" s="68"/>
      <c r="N1238" s="92"/>
      <c r="O1238" s="68" t="s">
        <v>33</v>
      </c>
      <c r="P1238" s="92"/>
      <c r="Q1238" s="68" t="s">
        <v>244</v>
      </c>
      <c r="R1238" s="92"/>
      <c r="S1238" s="68"/>
      <c r="T1238" s="92"/>
      <c r="U1238" s="68" t="s">
        <v>1332</v>
      </c>
      <c r="V1238" s="92"/>
      <c r="W1238" s="61"/>
    </row>
    <row r="1239" spans="1:23" ht="48" x14ac:dyDescent="0.2">
      <c r="A1239" s="230" t="s">
        <v>5845</v>
      </c>
      <c r="B1239" s="228" t="s">
        <v>3928</v>
      </c>
      <c r="C1239" s="32" t="s">
        <v>1504</v>
      </c>
      <c r="D1239" s="32" t="s">
        <v>1504</v>
      </c>
      <c r="E1239" s="281" t="s">
        <v>5796</v>
      </c>
      <c r="F1239" s="232" t="s">
        <v>745</v>
      </c>
      <c r="G1239" s="73"/>
      <c r="H1239" s="232" t="s">
        <v>6581</v>
      </c>
      <c r="I1239" s="232" t="s">
        <v>263</v>
      </c>
      <c r="J1239" s="87" t="s">
        <v>1128</v>
      </c>
      <c r="K1239" s="87" t="s">
        <v>1128</v>
      </c>
      <c r="L1239" s="85" t="str">
        <f t="shared" si="34"/>
        <v>x.x</v>
      </c>
      <c r="M1239" s="68" t="s">
        <v>32</v>
      </c>
      <c r="N1239" s="92"/>
      <c r="O1239" s="68" t="s">
        <v>66</v>
      </c>
      <c r="P1239" s="92"/>
      <c r="Q1239" s="68"/>
      <c r="R1239" s="92"/>
      <c r="S1239" s="68"/>
      <c r="T1239" s="92"/>
      <c r="U1239" s="68" t="s">
        <v>1323</v>
      </c>
      <c r="V1239" s="92"/>
      <c r="W1239" s="61"/>
    </row>
    <row r="1240" spans="1:23" ht="64" x14ac:dyDescent="0.2">
      <c r="A1240" s="230" t="s">
        <v>5845</v>
      </c>
      <c r="B1240" s="228" t="s">
        <v>3928</v>
      </c>
      <c r="C1240" s="32" t="s">
        <v>1504</v>
      </c>
      <c r="D1240" s="32" t="s">
        <v>1504</v>
      </c>
      <c r="E1240" s="281" t="s">
        <v>5796</v>
      </c>
      <c r="F1240" s="73" t="s">
        <v>745</v>
      </c>
      <c r="G1240" s="73" t="s">
        <v>265</v>
      </c>
      <c r="H1240" s="73" t="s">
        <v>6582</v>
      </c>
      <c r="I1240" s="73" t="s">
        <v>267</v>
      </c>
      <c r="J1240" s="87" t="s">
        <v>1128</v>
      </c>
      <c r="K1240" s="87" t="s">
        <v>1128</v>
      </c>
      <c r="L1240" s="85" t="str">
        <f t="shared" si="34"/>
        <v>x.x</v>
      </c>
      <c r="M1240" s="68"/>
      <c r="N1240" s="92"/>
      <c r="O1240" s="68" t="s">
        <v>33</v>
      </c>
      <c r="P1240" s="92"/>
      <c r="Q1240" s="68" t="s">
        <v>258</v>
      </c>
      <c r="R1240" s="92"/>
      <c r="S1240" s="68"/>
      <c r="T1240" s="92"/>
      <c r="U1240" s="68"/>
      <c r="V1240" s="92"/>
      <c r="W1240" s="61"/>
    </row>
    <row r="1241" spans="1:23" ht="64" x14ac:dyDescent="0.2">
      <c r="A1241" s="230" t="s">
        <v>5845</v>
      </c>
      <c r="B1241" s="228" t="s">
        <v>3928</v>
      </c>
      <c r="C1241" s="32" t="s">
        <v>1504</v>
      </c>
      <c r="D1241" s="32" t="s">
        <v>1504</v>
      </c>
      <c r="E1241" s="281" t="s">
        <v>5796</v>
      </c>
      <c r="F1241" s="73" t="s">
        <v>745</v>
      </c>
      <c r="G1241" s="73" t="s">
        <v>269</v>
      </c>
      <c r="H1241" s="73" t="s">
        <v>6583</v>
      </c>
      <c r="I1241" s="73" t="s">
        <v>271</v>
      </c>
      <c r="J1241" s="87" t="s">
        <v>1128</v>
      </c>
      <c r="K1241" s="87" t="s">
        <v>1128</v>
      </c>
      <c r="L1241" s="85" t="str">
        <f t="shared" si="34"/>
        <v>x.x</v>
      </c>
      <c r="M1241" s="68"/>
      <c r="N1241" s="92"/>
      <c r="O1241" s="68" t="s">
        <v>66</v>
      </c>
      <c r="P1241" s="92"/>
      <c r="Q1241" s="68" t="s">
        <v>244</v>
      </c>
      <c r="R1241" s="92"/>
      <c r="S1241" s="68"/>
      <c r="T1241" s="92"/>
      <c r="U1241" s="68" t="s">
        <v>1339</v>
      </c>
      <c r="V1241" s="92"/>
      <c r="W1241" s="61"/>
    </row>
    <row r="1242" spans="1:23" ht="64" x14ac:dyDescent="0.2">
      <c r="A1242" s="230" t="s">
        <v>5845</v>
      </c>
      <c r="B1242" s="228" t="s">
        <v>3928</v>
      </c>
      <c r="C1242" s="32" t="s">
        <v>1504</v>
      </c>
      <c r="D1242" s="32" t="s">
        <v>1504</v>
      </c>
      <c r="E1242" s="281" t="s">
        <v>5796</v>
      </c>
      <c r="F1242" s="73" t="s">
        <v>745</v>
      </c>
      <c r="G1242" s="73" t="s">
        <v>276</v>
      </c>
      <c r="H1242" s="73" t="s">
        <v>6584</v>
      </c>
      <c r="I1242" s="73" t="s">
        <v>278</v>
      </c>
      <c r="J1242" s="87" t="s">
        <v>1128</v>
      </c>
      <c r="K1242" s="87" t="s">
        <v>1128</v>
      </c>
      <c r="L1242" s="85" t="str">
        <f t="shared" si="34"/>
        <v>x.x</v>
      </c>
      <c r="M1242" s="68"/>
      <c r="N1242" s="92"/>
      <c r="O1242" s="68" t="s">
        <v>33</v>
      </c>
      <c r="P1242" s="92"/>
      <c r="Q1242" s="68" t="s">
        <v>68</v>
      </c>
      <c r="R1242" s="92"/>
      <c r="S1242" s="68"/>
      <c r="T1242" s="92"/>
      <c r="U1242" s="68"/>
      <c r="V1242" s="92"/>
      <c r="W1242" s="61"/>
    </row>
    <row r="1243" spans="1:23" ht="64" x14ac:dyDescent="0.2">
      <c r="A1243" s="230" t="s">
        <v>5845</v>
      </c>
      <c r="B1243" s="228" t="s">
        <v>3928</v>
      </c>
      <c r="C1243" s="32" t="s">
        <v>1504</v>
      </c>
      <c r="D1243" s="32" t="s">
        <v>1504</v>
      </c>
      <c r="E1243" s="281" t="s">
        <v>5732</v>
      </c>
      <c r="F1243" s="232" t="s">
        <v>1341</v>
      </c>
      <c r="G1243" s="73"/>
      <c r="H1243" s="232" t="s">
        <v>6585</v>
      </c>
      <c r="I1243" s="232" t="s">
        <v>461</v>
      </c>
      <c r="J1243" s="87" t="s">
        <v>1128</v>
      </c>
      <c r="K1243" s="87" t="s">
        <v>1128</v>
      </c>
      <c r="L1243" s="85" t="str">
        <f t="shared" si="34"/>
        <v>x.x</v>
      </c>
      <c r="M1243" s="68" t="s">
        <v>463</v>
      </c>
      <c r="N1243" s="92"/>
      <c r="O1243" s="68" t="s">
        <v>66</v>
      </c>
      <c r="P1243" s="92"/>
      <c r="Q1243" s="68"/>
      <c r="R1243" s="92"/>
      <c r="S1243" s="68"/>
      <c r="T1243" s="92"/>
      <c r="U1243" s="186" t="s">
        <v>5838</v>
      </c>
      <c r="V1243" s="92"/>
      <c r="W1243" s="61"/>
    </row>
    <row r="1244" spans="1:23" ht="80" x14ac:dyDescent="0.2">
      <c r="A1244" s="230" t="s">
        <v>5845</v>
      </c>
      <c r="B1244" s="228" t="s">
        <v>3928</v>
      </c>
      <c r="C1244" s="32" t="s">
        <v>1504</v>
      </c>
      <c r="D1244" s="32" t="s">
        <v>1504</v>
      </c>
      <c r="E1244" s="281" t="s">
        <v>5732</v>
      </c>
      <c r="F1244" s="73" t="s">
        <v>1341</v>
      </c>
      <c r="G1244" s="73" t="s">
        <v>206</v>
      </c>
      <c r="H1244" s="73" t="s">
        <v>6586</v>
      </c>
      <c r="I1244" s="73" t="s">
        <v>468</v>
      </c>
      <c r="J1244" s="87" t="s">
        <v>1128</v>
      </c>
      <c r="K1244" s="87" t="s">
        <v>1128</v>
      </c>
      <c r="L1244" s="85" t="str">
        <f t="shared" si="34"/>
        <v>x.x</v>
      </c>
      <c r="M1244" s="68"/>
      <c r="N1244" s="92"/>
      <c r="O1244" s="68" t="s">
        <v>33</v>
      </c>
      <c r="P1244" s="92"/>
      <c r="Q1244" s="68" t="s">
        <v>146</v>
      </c>
      <c r="R1244" s="92"/>
      <c r="S1244" s="68"/>
      <c r="T1244" s="92"/>
      <c r="U1244" s="68" t="s">
        <v>209</v>
      </c>
      <c r="V1244" s="92"/>
      <c r="W1244" s="61"/>
    </row>
    <row r="1245" spans="1:23" ht="96" x14ac:dyDescent="0.2">
      <c r="A1245" s="230" t="s">
        <v>5845</v>
      </c>
      <c r="B1245" s="228" t="s">
        <v>3928</v>
      </c>
      <c r="C1245" s="32" t="s">
        <v>1504</v>
      </c>
      <c r="D1245" s="32" t="s">
        <v>1504</v>
      </c>
      <c r="E1245" s="281" t="s">
        <v>5732</v>
      </c>
      <c r="F1245" s="73" t="s">
        <v>1341</v>
      </c>
      <c r="G1245" s="73" t="s">
        <v>470</v>
      </c>
      <c r="H1245" s="73" t="s">
        <v>6587</v>
      </c>
      <c r="I1245" s="73" t="s">
        <v>472</v>
      </c>
      <c r="J1245" s="87" t="s">
        <v>1128</v>
      </c>
      <c r="K1245" s="87" t="s">
        <v>1128</v>
      </c>
      <c r="L1245" s="85" t="str">
        <f t="shared" si="34"/>
        <v>x.x</v>
      </c>
      <c r="M1245" s="68"/>
      <c r="N1245" s="92"/>
      <c r="O1245" s="68" t="s">
        <v>66</v>
      </c>
      <c r="P1245" s="92"/>
      <c r="Q1245" s="68" t="s">
        <v>244</v>
      </c>
      <c r="R1245" s="92"/>
      <c r="S1245" s="68"/>
      <c r="T1245" s="92"/>
      <c r="U1245" s="68" t="s">
        <v>5839</v>
      </c>
      <c r="V1245" s="92"/>
      <c r="W1245" s="61"/>
    </row>
    <row r="1246" spans="1:23" ht="80" x14ac:dyDescent="0.2">
      <c r="A1246" s="230" t="s">
        <v>5845</v>
      </c>
      <c r="B1246" s="228" t="s">
        <v>3928</v>
      </c>
      <c r="C1246" s="32" t="s">
        <v>1504</v>
      </c>
      <c r="D1246" s="32" t="s">
        <v>1504</v>
      </c>
      <c r="E1246" s="281" t="s">
        <v>5732</v>
      </c>
      <c r="F1246" s="73" t="s">
        <v>1341</v>
      </c>
      <c r="G1246" s="73" t="s">
        <v>478</v>
      </c>
      <c r="H1246" s="73" t="s">
        <v>6588</v>
      </c>
      <c r="I1246" s="73" t="s">
        <v>480</v>
      </c>
      <c r="J1246" s="87" t="s">
        <v>1128</v>
      </c>
      <c r="K1246" s="87" t="s">
        <v>1128</v>
      </c>
      <c r="L1246" s="85" t="str">
        <f t="shared" si="34"/>
        <v>x.x</v>
      </c>
      <c r="M1246" s="68"/>
      <c r="N1246" s="92"/>
      <c r="O1246" s="68" t="s">
        <v>66</v>
      </c>
      <c r="P1246" s="92"/>
      <c r="Q1246" s="68" t="s">
        <v>483</v>
      </c>
      <c r="R1246" s="92"/>
      <c r="S1246" s="68"/>
      <c r="T1246" s="92"/>
      <c r="U1246" s="68" t="s">
        <v>5840</v>
      </c>
      <c r="V1246" s="92"/>
      <c r="W1246" s="61"/>
    </row>
    <row r="1247" spans="1:23" ht="64" x14ac:dyDescent="0.2">
      <c r="A1247" s="230" t="s">
        <v>5845</v>
      </c>
      <c r="B1247" s="228" t="s">
        <v>3928</v>
      </c>
      <c r="C1247" s="32" t="s">
        <v>1504</v>
      </c>
      <c r="D1247" s="32" t="s">
        <v>1504</v>
      </c>
      <c r="E1247" s="281" t="s">
        <v>5796</v>
      </c>
      <c r="F1247" s="232" t="s">
        <v>5841</v>
      </c>
      <c r="G1247" s="73"/>
      <c r="H1247" s="232" t="s">
        <v>6589</v>
      </c>
      <c r="I1247" s="232" t="s">
        <v>488</v>
      </c>
      <c r="J1247" s="87" t="s">
        <v>1128</v>
      </c>
      <c r="K1247" s="87" t="s">
        <v>1128</v>
      </c>
      <c r="L1247" s="85" t="str">
        <f t="shared" si="34"/>
        <v>x.x</v>
      </c>
      <c r="M1247" s="68" t="s">
        <v>444</v>
      </c>
      <c r="N1247" s="92"/>
      <c r="O1247" s="68" t="s">
        <v>66</v>
      </c>
      <c r="P1247" s="92"/>
      <c r="Q1247" s="68"/>
      <c r="R1247" s="92"/>
      <c r="S1247" s="68"/>
      <c r="T1247" s="92"/>
      <c r="U1247" s="68" t="s">
        <v>5745</v>
      </c>
      <c r="V1247" s="92"/>
      <c r="W1247" s="61"/>
    </row>
    <row r="1248" spans="1:23" ht="80" x14ac:dyDescent="0.2">
      <c r="A1248" s="230" t="s">
        <v>5845</v>
      </c>
      <c r="B1248" s="228" t="s">
        <v>3928</v>
      </c>
      <c r="C1248" s="32" t="s">
        <v>1504</v>
      </c>
      <c r="D1248" s="32" t="s">
        <v>1504</v>
      </c>
      <c r="E1248" s="281" t="s">
        <v>5796</v>
      </c>
      <c r="F1248" s="73" t="s">
        <v>5841</v>
      </c>
      <c r="G1248" s="73" t="s">
        <v>206</v>
      </c>
      <c r="H1248" s="73" t="s">
        <v>6590</v>
      </c>
      <c r="I1248" s="73" t="s">
        <v>495</v>
      </c>
      <c r="J1248" s="87" t="s">
        <v>1128</v>
      </c>
      <c r="K1248" s="87" t="s">
        <v>1128</v>
      </c>
      <c r="L1248" s="85" t="str">
        <f t="shared" si="34"/>
        <v>x.x</v>
      </c>
      <c r="M1248" s="68"/>
      <c r="N1248" s="92"/>
      <c r="O1248" s="68" t="s">
        <v>33</v>
      </c>
      <c r="P1248" s="92"/>
      <c r="Q1248" s="68" t="s">
        <v>146</v>
      </c>
      <c r="R1248" s="92"/>
      <c r="S1248" s="68"/>
      <c r="T1248" s="92"/>
      <c r="U1248" s="68" t="s">
        <v>209</v>
      </c>
      <c r="V1248" s="92"/>
      <c r="W1248" s="61"/>
    </row>
    <row r="1249" spans="1:23" ht="80" x14ac:dyDescent="0.2">
      <c r="A1249" s="230" t="s">
        <v>5845</v>
      </c>
      <c r="B1249" s="228" t="s">
        <v>3928</v>
      </c>
      <c r="C1249" s="32" t="s">
        <v>1504</v>
      </c>
      <c r="D1249" s="32" t="s">
        <v>1504</v>
      </c>
      <c r="E1249" s="281" t="s">
        <v>5796</v>
      </c>
      <c r="F1249" s="73" t="s">
        <v>5841</v>
      </c>
      <c r="G1249" s="73" t="s">
        <v>393</v>
      </c>
      <c r="H1249" s="73" t="s">
        <v>6591</v>
      </c>
      <c r="I1249" s="73" t="s">
        <v>497</v>
      </c>
      <c r="J1249" s="87" t="s">
        <v>1128</v>
      </c>
      <c r="K1249" s="87" t="s">
        <v>1128</v>
      </c>
      <c r="L1249" s="85" t="str">
        <f t="shared" si="34"/>
        <v>x.x</v>
      </c>
      <c r="M1249" s="68"/>
      <c r="N1249" s="92"/>
      <c r="O1249" s="68" t="s">
        <v>33</v>
      </c>
      <c r="P1249" s="92"/>
      <c r="Q1249" s="68" t="s">
        <v>499</v>
      </c>
      <c r="R1249" s="92"/>
      <c r="S1249" s="68"/>
      <c r="T1249" s="92"/>
      <c r="U1249" s="68" t="s">
        <v>6010</v>
      </c>
      <c r="V1249" s="92"/>
      <c r="W1249" s="61"/>
    </row>
    <row r="1250" spans="1:23" ht="80" x14ac:dyDescent="0.2">
      <c r="A1250" s="230" t="s">
        <v>5845</v>
      </c>
      <c r="B1250" s="228" t="s">
        <v>3928</v>
      </c>
      <c r="C1250" s="32" t="s">
        <v>1504</v>
      </c>
      <c r="D1250" s="32" t="s">
        <v>1504</v>
      </c>
      <c r="E1250" s="281" t="s">
        <v>5796</v>
      </c>
      <c r="F1250" s="232" t="s">
        <v>1358</v>
      </c>
      <c r="G1250" s="73"/>
      <c r="H1250" s="232" t="s">
        <v>6592</v>
      </c>
      <c r="I1250" s="232" t="s">
        <v>503</v>
      </c>
      <c r="J1250" s="87" t="s">
        <v>1128</v>
      </c>
      <c r="K1250" s="87" t="s">
        <v>1128</v>
      </c>
      <c r="L1250" s="85" t="str">
        <f t="shared" si="34"/>
        <v>x.x</v>
      </c>
      <c r="M1250" s="68" t="s">
        <v>463</v>
      </c>
      <c r="N1250" s="92"/>
      <c r="O1250" s="68" t="s">
        <v>103</v>
      </c>
      <c r="P1250" s="92"/>
      <c r="Q1250" s="68"/>
      <c r="R1250" s="92"/>
      <c r="S1250" s="68"/>
      <c r="T1250" s="92"/>
      <c r="U1250" s="68" t="s">
        <v>5843</v>
      </c>
      <c r="V1250" s="92"/>
      <c r="W1250" s="61"/>
    </row>
    <row r="1251" spans="1:23" ht="112" x14ac:dyDescent="0.2">
      <c r="A1251" s="230" t="s">
        <v>5845</v>
      </c>
      <c r="B1251" s="228" t="s">
        <v>3928</v>
      </c>
      <c r="C1251" s="32" t="s">
        <v>1504</v>
      </c>
      <c r="D1251" s="32" t="s">
        <v>1504</v>
      </c>
      <c r="E1251" s="281" t="s">
        <v>5796</v>
      </c>
      <c r="F1251" s="73" t="s">
        <v>1358</v>
      </c>
      <c r="G1251" s="73" t="s">
        <v>206</v>
      </c>
      <c r="H1251" s="73" t="s">
        <v>6593</v>
      </c>
      <c r="I1251" s="73" t="s">
        <v>508</v>
      </c>
      <c r="J1251" s="87" t="s">
        <v>1128</v>
      </c>
      <c r="K1251" s="87" t="s">
        <v>1128</v>
      </c>
      <c r="L1251" s="85" t="str">
        <f t="shared" si="34"/>
        <v>x.x</v>
      </c>
      <c r="M1251" s="68"/>
      <c r="N1251" s="92"/>
      <c r="O1251" s="68" t="s">
        <v>33</v>
      </c>
      <c r="P1251" s="92"/>
      <c r="Q1251" s="68" t="s">
        <v>146</v>
      </c>
      <c r="R1251" s="92"/>
      <c r="S1251" s="68"/>
      <c r="T1251" s="92"/>
      <c r="U1251" s="68" t="s">
        <v>209</v>
      </c>
      <c r="V1251" s="92"/>
      <c r="W1251" s="61"/>
    </row>
    <row r="1252" spans="1:23" ht="128" x14ac:dyDescent="0.2">
      <c r="A1252" s="230" t="s">
        <v>5845</v>
      </c>
      <c r="B1252" s="228" t="s">
        <v>3928</v>
      </c>
      <c r="C1252" s="32" t="s">
        <v>1504</v>
      </c>
      <c r="D1252" s="32" t="s">
        <v>1504</v>
      </c>
      <c r="E1252" s="281" t="s">
        <v>5796</v>
      </c>
      <c r="F1252" s="73" t="s">
        <v>1358</v>
      </c>
      <c r="G1252" s="73" t="s">
        <v>5731</v>
      </c>
      <c r="H1252" s="73" t="s">
        <v>6594</v>
      </c>
      <c r="I1252" s="73" t="s">
        <v>5746</v>
      </c>
      <c r="J1252" s="87" t="s">
        <v>1128</v>
      </c>
      <c r="K1252" s="87" t="s">
        <v>1128</v>
      </c>
      <c r="L1252" s="85" t="str">
        <f t="shared" si="34"/>
        <v>x.x</v>
      </c>
      <c r="M1252" s="68"/>
      <c r="N1252" s="92"/>
      <c r="O1252" s="68" t="s">
        <v>33</v>
      </c>
      <c r="P1252" s="92"/>
      <c r="Q1252" s="68" t="s">
        <v>146</v>
      </c>
      <c r="R1252" s="92"/>
      <c r="S1252" s="68"/>
      <c r="T1252" s="92"/>
      <c r="U1252" s="186" t="s">
        <v>5747</v>
      </c>
      <c r="V1252" s="92"/>
      <c r="W1252" s="61"/>
    </row>
    <row r="1253" spans="1:23" ht="48" x14ac:dyDescent="0.2">
      <c r="A1253" s="230" t="s">
        <v>5845</v>
      </c>
      <c r="B1253" s="228" t="s">
        <v>3928</v>
      </c>
      <c r="C1253" s="32" t="s">
        <v>1504</v>
      </c>
      <c r="D1253" s="32" t="s">
        <v>1504</v>
      </c>
      <c r="E1253" s="281" t="s">
        <v>5732</v>
      </c>
      <c r="F1253" s="232" t="s">
        <v>1362</v>
      </c>
      <c r="G1253" s="73"/>
      <c r="H1253" s="232" t="s">
        <v>6595</v>
      </c>
      <c r="I1253" s="232" t="s">
        <v>1364</v>
      </c>
      <c r="J1253" s="87" t="s">
        <v>1128</v>
      </c>
      <c r="K1253" s="87" t="s">
        <v>1128</v>
      </c>
      <c r="L1253" s="85" t="str">
        <f t="shared" si="34"/>
        <v>x.x</v>
      </c>
      <c r="M1253" s="68" t="s">
        <v>32</v>
      </c>
      <c r="N1253" s="92"/>
      <c r="O1253" s="68" t="s">
        <v>66</v>
      </c>
      <c r="P1253" s="92"/>
      <c r="Q1253" s="68"/>
      <c r="R1253" s="92"/>
      <c r="S1253" s="68"/>
      <c r="T1253" s="92"/>
      <c r="U1253" s="68" t="s">
        <v>1343</v>
      </c>
      <c r="V1253" s="92"/>
      <c r="W1253" s="61"/>
    </row>
    <row r="1254" spans="1:23" ht="64" x14ac:dyDescent="0.2">
      <c r="A1254" s="230" t="s">
        <v>5845</v>
      </c>
      <c r="B1254" s="228" t="s">
        <v>3928</v>
      </c>
      <c r="C1254" s="32" t="s">
        <v>1504</v>
      </c>
      <c r="D1254" s="32" t="s">
        <v>1504</v>
      </c>
      <c r="E1254" s="281" t="s">
        <v>5732</v>
      </c>
      <c r="F1254" s="73" t="s">
        <v>1362</v>
      </c>
      <c r="G1254" s="73" t="s">
        <v>354</v>
      </c>
      <c r="H1254" s="73" t="s">
        <v>6596</v>
      </c>
      <c r="I1254" s="73" t="s">
        <v>1366</v>
      </c>
      <c r="J1254" s="87" t="s">
        <v>1128</v>
      </c>
      <c r="K1254" s="87" t="s">
        <v>1128</v>
      </c>
      <c r="L1254" s="85" t="str">
        <f t="shared" si="34"/>
        <v>x.x</v>
      </c>
      <c r="M1254" s="68"/>
      <c r="N1254" s="92"/>
      <c r="O1254" s="68" t="s">
        <v>33</v>
      </c>
      <c r="P1254" s="92"/>
      <c r="Q1254" s="68" t="s">
        <v>104</v>
      </c>
      <c r="R1254" s="92"/>
      <c r="S1254" s="68" t="s">
        <v>114</v>
      </c>
      <c r="T1254" s="92"/>
      <c r="U1254" s="68" t="s">
        <v>5844</v>
      </c>
      <c r="V1254" s="92"/>
      <c r="W1254" s="61"/>
    </row>
    <row r="1255" spans="1:23" ht="64" x14ac:dyDescent="0.2">
      <c r="A1255" s="230" t="s">
        <v>5845</v>
      </c>
      <c r="B1255" s="228" t="s">
        <v>3928</v>
      </c>
      <c r="C1255" s="32" t="s">
        <v>1504</v>
      </c>
      <c r="D1255" s="32" t="s">
        <v>1504</v>
      </c>
      <c r="E1255" s="281" t="s">
        <v>5796</v>
      </c>
      <c r="F1255" s="232" t="s">
        <v>1367</v>
      </c>
      <c r="G1255" s="73"/>
      <c r="H1255" s="232" t="s">
        <v>6597</v>
      </c>
      <c r="I1255" s="232" t="s">
        <v>1369</v>
      </c>
      <c r="J1255" s="87" t="s">
        <v>1128</v>
      </c>
      <c r="K1255" s="87" t="s">
        <v>1128</v>
      </c>
      <c r="L1255" s="85" t="str">
        <f t="shared" si="34"/>
        <v>x.x</v>
      </c>
      <c r="M1255" s="68" t="s">
        <v>32</v>
      </c>
      <c r="N1255" s="92"/>
      <c r="O1255" s="186" t="s">
        <v>33</v>
      </c>
      <c r="P1255" s="92"/>
      <c r="Q1255" s="68"/>
      <c r="R1255" s="92"/>
      <c r="S1255" s="68"/>
      <c r="T1255" s="92"/>
      <c r="U1255" s="68"/>
      <c r="V1255" s="92"/>
      <c r="W1255" s="61"/>
    </row>
    <row r="1256" spans="1:23" ht="80" x14ac:dyDescent="0.2">
      <c r="A1256" s="230" t="s">
        <v>5845</v>
      </c>
      <c r="B1256" s="228" t="s">
        <v>3928</v>
      </c>
      <c r="C1256" s="32" t="s">
        <v>1504</v>
      </c>
      <c r="D1256" s="32" t="s">
        <v>1504</v>
      </c>
      <c r="E1256" s="281" t="s">
        <v>5796</v>
      </c>
      <c r="F1256" s="73" t="s">
        <v>1367</v>
      </c>
      <c r="G1256" s="73" t="s">
        <v>523</v>
      </c>
      <c r="H1256" s="73" t="s">
        <v>6598</v>
      </c>
      <c r="I1256" s="73" t="s">
        <v>1372</v>
      </c>
      <c r="J1256" s="87" t="s">
        <v>1128</v>
      </c>
      <c r="K1256" s="87" t="s">
        <v>1128</v>
      </c>
      <c r="L1256" s="85" t="str">
        <f t="shared" si="34"/>
        <v>x.x</v>
      </c>
      <c r="M1256" s="68"/>
      <c r="N1256" s="92"/>
      <c r="O1256" s="68" t="s">
        <v>33</v>
      </c>
      <c r="P1256" s="92"/>
      <c r="Q1256" s="68" t="s">
        <v>526</v>
      </c>
      <c r="R1256" s="92"/>
      <c r="S1256" s="68" t="s">
        <v>527</v>
      </c>
      <c r="T1256" s="92"/>
      <c r="U1256" s="68" t="s">
        <v>1357</v>
      </c>
      <c r="V1256" s="92"/>
      <c r="W1256" s="61"/>
    </row>
    <row r="1257" spans="1:23" ht="96" x14ac:dyDescent="0.2">
      <c r="A1257" s="230" t="s">
        <v>5845</v>
      </c>
      <c r="B1257" s="228" t="s">
        <v>3928</v>
      </c>
      <c r="C1257" s="32" t="s">
        <v>1504</v>
      </c>
      <c r="D1257" s="32" t="s">
        <v>1504</v>
      </c>
      <c r="E1257" s="281" t="s">
        <v>5796</v>
      </c>
      <c r="F1257" s="73" t="s">
        <v>1367</v>
      </c>
      <c r="G1257" s="73" t="s">
        <v>240</v>
      </c>
      <c r="H1257" s="73" t="s">
        <v>6599</v>
      </c>
      <c r="I1257" s="73" t="s">
        <v>1374</v>
      </c>
      <c r="J1257" s="87" t="s">
        <v>1128</v>
      </c>
      <c r="K1257" s="87" t="s">
        <v>1128</v>
      </c>
      <c r="L1257" s="85" t="str">
        <f t="shared" si="34"/>
        <v>x.x</v>
      </c>
      <c r="M1257" s="68"/>
      <c r="N1257" s="92"/>
      <c r="O1257" s="68" t="s">
        <v>33</v>
      </c>
      <c r="P1257" s="92"/>
      <c r="Q1257" s="68" t="s">
        <v>68</v>
      </c>
      <c r="R1257" s="92"/>
      <c r="S1257" s="68"/>
      <c r="T1257" s="92"/>
      <c r="U1257" s="68" t="s">
        <v>1357</v>
      </c>
      <c r="V1257" s="92"/>
      <c r="W1257" s="61"/>
    </row>
    <row r="1258" spans="1:23" ht="80" x14ac:dyDescent="0.2">
      <c r="A1258" s="230" t="s">
        <v>5845</v>
      </c>
      <c r="B1258" s="228" t="s">
        <v>3928</v>
      </c>
      <c r="C1258" s="32" t="s">
        <v>1504</v>
      </c>
      <c r="D1258" s="32" t="s">
        <v>1504</v>
      </c>
      <c r="E1258" s="281" t="s">
        <v>5796</v>
      </c>
      <c r="F1258" s="73" t="s">
        <v>1367</v>
      </c>
      <c r="G1258" s="73" t="s">
        <v>539</v>
      </c>
      <c r="H1258" s="73" t="s">
        <v>6600</v>
      </c>
      <c r="I1258" s="73" t="s">
        <v>1376</v>
      </c>
      <c r="J1258" s="87" t="s">
        <v>1128</v>
      </c>
      <c r="K1258" s="87" t="s">
        <v>1128</v>
      </c>
      <c r="L1258" s="85" t="str">
        <f t="shared" si="34"/>
        <v>x.x</v>
      </c>
      <c r="M1258" s="68"/>
      <c r="N1258" s="92"/>
      <c r="O1258" s="68" t="s">
        <v>33</v>
      </c>
      <c r="P1258" s="92"/>
      <c r="Q1258" s="68" t="s">
        <v>94</v>
      </c>
      <c r="R1258" s="92"/>
      <c r="S1258" s="68" t="s">
        <v>5748</v>
      </c>
      <c r="T1258" s="92"/>
      <c r="U1258" s="68" t="s">
        <v>1357</v>
      </c>
      <c r="V1258" s="92"/>
      <c r="W1258" s="61"/>
    </row>
    <row r="1259" spans="1:23" ht="48" x14ac:dyDescent="0.2">
      <c r="A1259" s="230" t="s">
        <v>5845</v>
      </c>
      <c r="B1259" s="228" t="s">
        <v>3928</v>
      </c>
      <c r="C1259" s="32" t="s">
        <v>1504</v>
      </c>
      <c r="D1259" s="32" t="s">
        <v>1504</v>
      </c>
      <c r="E1259" s="281" t="s">
        <v>5726</v>
      </c>
      <c r="F1259" s="232" t="s">
        <v>716</v>
      </c>
      <c r="G1259" s="73"/>
      <c r="H1259" s="232" t="s">
        <v>4026</v>
      </c>
      <c r="I1259" s="232" t="s">
        <v>718</v>
      </c>
      <c r="J1259" s="87" t="s">
        <v>1128</v>
      </c>
      <c r="K1259" s="87" t="s">
        <v>1128</v>
      </c>
      <c r="L1259" s="85" t="str">
        <f t="shared" si="34"/>
        <v>x.x</v>
      </c>
      <c r="M1259" s="68" t="s">
        <v>444</v>
      </c>
      <c r="N1259" s="92"/>
      <c r="O1259" s="68" t="s">
        <v>33</v>
      </c>
      <c r="P1259" s="92"/>
      <c r="Q1259" s="68"/>
      <c r="R1259" s="92"/>
      <c r="S1259" s="68"/>
      <c r="T1259" s="92"/>
      <c r="U1259" s="68"/>
      <c r="V1259" s="92"/>
      <c r="W1259" s="61"/>
    </row>
    <row r="1260" spans="1:23" ht="64" x14ac:dyDescent="0.2">
      <c r="A1260" s="230" t="s">
        <v>5845</v>
      </c>
      <c r="B1260" s="228" t="s">
        <v>3928</v>
      </c>
      <c r="C1260" s="32" t="s">
        <v>1504</v>
      </c>
      <c r="D1260" s="32" t="s">
        <v>1504</v>
      </c>
      <c r="E1260" s="281" t="s">
        <v>5726</v>
      </c>
      <c r="F1260" s="73" t="s">
        <v>716</v>
      </c>
      <c r="G1260" s="73" t="s">
        <v>206</v>
      </c>
      <c r="H1260" s="73" t="s">
        <v>4027</v>
      </c>
      <c r="I1260" s="73" t="s">
        <v>723</v>
      </c>
      <c r="J1260" s="87" t="s">
        <v>1128</v>
      </c>
      <c r="K1260" s="87" t="s">
        <v>1128</v>
      </c>
      <c r="L1260" s="85" t="str">
        <f t="shared" si="34"/>
        <v>x.x</v>
      </c>
      <c r="M1260" s="68"/>
      <c r="N1260" s="92"/>
      <c r="O1260" s="68" t="s">
        <v>33</v>
      </c>
      <c r="P1260" s="92"/>
      <c r="Q1260" s="68" t="s">
        <v>146</v>
      </c>
      <c r="R1260" s="92"/>
      <c r="S1260" s="68"/>
      <c r="T1260" s="92"/>
      <c r="U1260" s="68" t="s">
        <v>209</v>
      </c>
      <c r="V1260" s="92"/>
      <c r="W1260" s="61"/>
    </row>
    <row r="1261" spans="1:23" ht="64" x14ac:dyDescent="0.2">
      <c r="A1261" s="230" t="s">
        <v>5845</v>
      </c>
      <c r="B1261" s="228" t="s">
        <v>3928</v>
      </c>
      <c r="C1261" s="32" t="s">
        <v>1504</v>
      </c>
      <c r="D1261" s="32" t="s">
        <v>1504</v>
      </c>
      <c r="E1261" s="281" t="s">
        <v>5726</v>
      </c>
      <c r="F1261" s="73" t="s">
        <v>716</v>
      </c>
      <c r="G1261" s="73" t="s">
        <v>730</v>
      </c>
      <c r="H1261" s="73" t="s">
        <v>4028</v>
      </c>
      <c r="I1261" s="73" t="s">
        <v>732</v>
      </c>
      <c r="J1261" s="87" t="s">
        <v>31</v>
      </c>
      <c r="K1261" s="87" t="s">
        <v>162</v>
      </c>
      <c r="L1261" s="85" t="str">
        <f t="shared" si="34"/>
        <v>MESSAGE - HEADER.Total gross mass</v>
      </c>
      <c r="M1261" s="68"/>
      <c r="N1261" s="92"/>
      <c r="O1261" s="68" t="s">
        <v>33</v>
      </c>
      <c r="P1261" s="92" t="s">
        <v>66</v>
      </c>
      <c r="Q1261" s="68" t="s">
        <v>166</v>
      </c>
      <c r="R1261" s="92" t="s">
        <v>167</v>
      </c>
      <c r="S1261" s="68"/>
      <c r="T1261" s="92"/>
      <c r="U1261" s="68" t="s">
        <v>6063</v>
      </c>
      <c r="V1261" s="92" t="s">
        <v>3970</v>
      </c>
      <c r="W1261" s="61"/>
    </row>
    <row r="1262" spans="1:23" ht="96" x14ac:dyDescent="0.2">
      <c r="A1262" s="230" t="s">
        <v>5845</v>
      </c>
      <c r="B1262" s="228" t="s">
        <v>3928</v>
      </c>
      <c r="C1262" s="32" t="s">
        <v>1504</v>
      </c>
      <c r="D1262" s="32" t="s">
        <v>1504</v>
      </c>
      <c r="E1262" s="281" t="s">
        <v>5726</v>
      </c>
      <c r="F1262" s="73" t="s">
        <v>716</v>
      </c>
      <c r="G1262" s="73" t="s">
        <v>789</v>
      </c>
      <c r="H1262" s="73" t="s">
        <v>6601</v>
      </c>
      <c r="I1262" s="73" t="s">
        <v>5795</v>
      </c>
      <c r="J1262" s="85" t="s">
        <v>1128</v>
      </c>
      <c r="K1262" s="85" t="s">
        <v>1128</v>
      </c>
      <c r="L1262" s="85" t="str">
        <f t="shared" si="34"/>
        <v>x.x</v>
      </c>
      <c r="M1262" s="68"/>
      <c r="N1262" s="92"/>
      <c r="O1262" s="68" t="s">
        <v>103</v>
      </c>
      <c r="P1262" s="92"/>
      <c r="Q1262" s="68" t="s">
        <v>104</v>
      </c>
      <c r="R1262" s="92"/>
      <c r="S1262" s="68" t="s">
        <v>5712</v>
      </c>
      <c r="T1262" s="92"/>
      <c r="U1262" s="68" t="s">
        <v>6430</v>
      </c>
      <c r="V1262" s="92"/>
      <c r="W1262" s="61"/>
    </row>
    <row r="1263" spans="1:23" ht="64" x14ac:dyDescent="0.2">
      <c r="A1263" s="230" t="s">
        <v>5845</v>
      </c>
      <c r="B1263" s="228" t="s">
        <v>3928</v>
      </c>
      <c r="C1263" s="32" t="s">
        <v>1504</v>
      </c>
      <c r="D1263" s="32" t="s">
        <v>1504</v>
      </c>
      <c r="E1263" s="281" t="s">
        <v>5732</v>
      </c>
      <c r="F1263" s="232" t="s">
        <v>737</v>
      </c>
      <c r="G1263" s="73"/>
      <c r="H1263" s="232" t="s">
        <v>4030</v>
      </c>
      <c r="I1263" s="232" t="s">
        <v>400</v>
      </c>
      <c r="J1263" s="87" t="s">
        <v>1128</v>
      </c>
      <c r="K1263" s="87" t="s">
        <v>1128</v>
      </c>
      <c r="L1263" s="85" t="str">
        <f t="shared" si="34"/>
        <v>x.x</v>
      </c>
      <c r="M1263" s="68" t="s">
        <v>32</v>
      </c>
      <c r="N1263" s="92"/>
      <c r="O1263" s="68" t="s">
        <v>66</v>
      </c>
      <c r="P1263" s="92"/>
      <c r="Q1263" s="68"/>
      <c r="R1263" s="92"/>
      <c r="S1263" s="68"/>
      <c r="T1263" s="92"/>
      <c r="U1263" s="68" t="s">
        <v>403</v>
      </c>
      <c r="V1263" s="92" t="s">
        <v>3975</v>
      </c>
      <c r="W1263" s="61"/>
    </row>
    <row r="1264" spans="1:23" ht="80" x14ac:dyDescent="0.2">
      <c r="A1264" s="230" t="s">
        <v>5845</v>
      </c>
      <c r="B1264" s="228" t="s">
        <v>3928</v>
      </c>
      <c r="C1264" s="32" t="s">
        <v>1504</v>
      </c>
      <c r="D1264" s="32" t="s">
        <v>1504</v>
      </c>
      <c r="E1264" s="281" t="s">
        <v>5732</v>
      </c>
      <c r="F1264" s="73" t="s">
        <v>737</v>
      </c>
      <c r="G1264" s="73" t="s">
        <v>240</v>
      </c>
      <c r="H1264" s="73" t="s">
        <v>4031</v>
      </c>
      <c r="I1264" s="73" t="s">
        <v>409</v>
      </c>
      <c r="J1264" s="87" t="s">
        <v>1128</v>
      </c>
      <c r="K1264" s="87" t="s">
        <v>1128</v>
      </c>
      <c r="L1264" s="85" t="str">
        <f t="shared" si="34"/>
        <v>x.x</v>
      </c>
      <c r="M1264" s="68"/>
      <c r="N1264" s="92"/>
      <c r="O1264" s="68" t="s">
        <v>103</v>
      </c>
      <c r="P1264" s="92"/>
      <c r="Q1264" s="68" t="s">
        <v>244</v>
      </c>
      <c r="R1264" s="92"/>
      <c r="S1264" s="68"/>
      <c r="T1264" s="92"/>
      <c r="U1264" s="68" t="s">
        <v>5630</v>
      </c>
      <c r="V1264" s="92"/>
      <c r="W1264" s="61"/>
    </row>
    <row r="1265" spans="1:23" ht="64" x14ac:dyDescent="0.2">
      <c r="A1265" s="230" t="s">
        <v>5845</v>
      </c>
      <c r="B1265" s="228" t="s">
        <v>3928</v>
      </c>
      <c r="C1265" s="32" t="s">
        <v>1504</v>
      </c>
      <c r="D1265" s="32" t="s">
        <v>1504</v>
      </c>
      <c r="E1265" s="281" t="s">
        <v>5732</v>
      </c>
      <c r="F1265" s="73" t="s">
        <v>737</v>
      </c>
      <c r="G1265" s="73" t="s">
        <v>255</v>
      </c>
      <c r="H1265" s="73" t="s">
        <v>4032</v>
      </c>
      <c r="I1265" s="73" t="s">
        <v>412</v>
      </c>
      <c r="J1265" s="87" t="s">
        <v>1128</v>
      </c>
      <c r="K1265" s="87" t="s">
        <v>1128</v>
      </c>
      <c r="L1265" s="85" t="str">
        <f t="shared" si="34"/>
        <v>x.x</v>
      </c>
      <c r="M1265" s="68"/>
      <c r="N1265" s="92"/>
      <c r="O1265" s="68" t="s">
        <v>66</v>
      </c>
      <c r="P1265" s="92"/>
      <c r="Q1265" s="68" t="s">
        <v>258</v>
      </c>
      <c r="R1265" s="92"/>
      <c r="S1265" s="68"/>
      <c r="T1265" s="92"/>
      <c r="U1265" s="68" t="s">
        <v>1531</v>
      </c>
      <c r="V1265" s="92"/>
      <c r="W1265" s="61"/>
    </row>
    <row r="1266" spans="1:23" ht="80" x14ac:dyDescent="0.2">
      <c r="A1266" s="230" t="s">
        <v>5845</v>
      </c>
      <c r="B1266" s="228" t="s">
        <v>3928</v>
      </c>
      <c r="C1266" s="32" t="s">
        <v>1504</v>
      </c>
      <c r="D1266" s="32" t="s">
        <v>1504</v>
      </c>
      <c r="E1266" s="281" t="s">
        <v>5796</v>
      </c>
      <c r="F1266" s="232" t="s">
        <v>745</v>
      </c>
      <c r="G1266" s="73"/>
      <c r="H1266" s="232" t="s">
        <v>4033</v>
      </c>
      <c r="I1266" s="232" t="s">
        <v>263</v>
      </c>
      <c r="J1266" s="87" t="s">
        <v>1128</v>
      </c>
      <c r="K1266" s="87" t="s">
        <v>1128</v>
      </c>
      <c r="L1266" s="85" t="str">
        <f t="shared" si="34"/>
        <v>x.x</v>
      </c>
      <c r="M1266" s="68" t="s">
        <v>32</v>
      </c>
      <c r="N1266" s="92"/>
      <c r="O1266" s="68" t="s">
        <v>66</v>
      </c>
      <c r="P1266" s="92"/>
      <c r="Q1266" s="68"/>
      <c r="R1266" s="92"/>
      <c r="S1266" s="68"/>
      <c r="T1266" s="92"/>
      <c r="U1266" s="68" t="s">
        <v>1531</v>
      </c>
      <c r="V1266" s="92"/>
      <c r="W1266" s="61"/>
    </row>
    <row r="1267" spans="1:23" ht="96" x14ac:dyDescent="0.2">
      <c r="A1267" s="230" t="s">
        <v>5845</v>
      </c>
      <c r="B1267" s="228" t="s">
        <v>3928</v>
      </c>
      <c r="C1267" s="32" t="s">
        <v>1504</v>
      </c>
      <c r="D1267" s="32" t="s">
        <v>1504</v>
      </c>
      <c r="E1267" s="281" t="s">
        <v>5796</v>
      </c>
      <c r="F1267" s="73" t="s">
        <v>745</v>
      </c>
      <c r="G1267" s="73" t="s">
        <v>265</v>
      </c>
      <c r="H1267" s="73" t="s">
        <v>4034</v>
      </c>
      <c r="I1267" s="73" t="s">
        <v>267</v>
      </c>
      <c r="J1267" s="87" t="s">
        <v>1128</v>
      </c>
      <c r="K1267" s="87" t="s">
        <v>1128</v>
      </c>
      <c r="L1267" s="85" t="str">
        <f t="shared" si="34"/>
        <v>x.x</v>
      </c>
      <c r="M1267" s="68"/>
      <c r="N1267" s="92"/>
      <c r="O1267" s="68" t="s">
        <v>33</v>
      </c>
      <c r="P1267" s="92"/>
      <c r="Q1267" s="68" t="s">
        <v>258</v>
      </c>
      <c r="R1267" s="92"/>
      <c r="S1267" s="68"/>
      <c r="T1267" s="92"/>
      <c r="U1267" s="68"/>
      <c r="V1267" s="92"/>
      <c r="W1267" s="61"/>
    </row>
    <row r="1268" spans="1:23" ht="80" x14ac:dyDescent="0.2">
      <c r="A1268" s="230" t="s">
        <v>5845</v>
      </c>
      <c r="B1268" s="228" t="s">
        <v>3928</v>
      </c>
      <c r="C1268" s="32" t="s">
        <v>1504</v>
      </c>
      <c r="D1268" s="32" t="s">
        <v>1504</v>
      </c>
      <c r="E1268" s="281" t="s">
        <v>5796</v>
      </c>
      <c r="F1268" s="73" t="s">
        <v>745</v>
      </c>
      <c r="G1268" s="73" t="s">
        <v>269</v>
      </c>
      <c r="H1268" s="73" t="s">
        <v>4035</v>
      </c>
      <c r="I1268" s="73" t="s">
        <v>271</v>
      </c>
      <c r="J1268" s="87" t="s">
        <v>1128</v>
      </c>
      <c r="K1268" s="87" t="s">
        <v>1128</v>
      </c>
      <c r="L1268" s="85" t="str">
        <f t="shared" si="34"/>
        <v>x.x</v>
      </c>
      <c r="M1268" s="68"/>
      <c r="N1268" s="92"/>
      <c r="O1268" s="68" t="s">
        <v>66</v>
      </c>
      <c r="P1268" s="92"/>
      <c r="Q1268" s="68" t="s">
        <v>244</v>
      </c>
      <c r="R1268" s="92"/>
      <c r="S1268" s="68"/>
      <c r="T1268" s="92"/>
      <c r="U1268" s="68" t="s">
        <v>1339</v>
      </c>
      <c r="V1268" s="92"/>
      <c r="W1268" s="61"/>
    </row>
    <row r="1269" spans="1:23" ht="80" x14ac:dyDescent="0.2">
      <c r="A1269" s="230" t="s">
        <v>5845</v>
      </c>
      <c r="B1269" s="228" t="s">
        <v>3928</v>
      </c>
      <c r="C1269" s="32" t="s">
        <v>1504</v>
      </c>
      <c r="D1269" s="32" t="s">
        <v>1504</v>
      </c>
      <c r="E1269" s="281" t="s">
        <v>5796</v>
      </c>
      <c r="F1269" s="73" t="s">
        <v>745</v>
      </c>
      <c r="G1269" s="73" t="s">
        <v>276</v>
      </c>
      <c r="H1269" s="73" t="s">
        <v>4036</v>
      </c>
      <c r="I1269" s="73" t="s">
        <v>278</v>
      </c>
      <c r="J1269" s="87" t="s">
        <v>1128</v>
      </c>
      <c r="K1269" s="87" t="s">
        <v>1128</v>
      </c>
      <c r="L1269" s="85" t="str">
        <f t="shared" si="34"/>
        <v>x.x</v>
      </c>
      <c r="M1269" s="68"/>
      <c r="N1269" s="92"/>
      <c r="O1269" s="68" t="s">
        <v>33</v>
      </c>
      <c r="P1269" s="92"/>
      <c r="Q1269" s="68" t="s">
        <v>68</v>
      </c>
      <c r="R1269" s="92"/>
      <c r="S1269" s="68"/>
      <c r="T1269" s="92"/>
      <c r="U1269" s="68"/>
      <c r="V1269" s="92"/>
      <c r="W1269" s="61"/>
    </row>
    <row r="1270" spans="1:23" ht="80" x14ac:dyDescent="0.2">
      <c r="A1270" s="230" t="s">
        <v>5845</v>
      </c>
      <c r="B1270" s="228" t="s">
        <v>3928</v>
      </c>
      <c r="C1270" s="32" t="s">
        <v>1504</v>
      </c>
      <c r="D1270" s="32" t="s">
        <v>1504</v>
      </c>
      <c r="E1270" s="281" t="s">
        <v>5796</v>
      </c>
      <c r="F1270" s="73" t="s">
        <v>745</v>
      </c>
      <c r="G1270" s="73" t="s">
        <v>279</v>
      </c>
      <c r="H1270" s="73" t="s">
        <v>4037</v>
      </c>
      <c r="I1270" s="73" t="s">
        <v>281</v>
      </c>
      <c r="J1270" s="87" t="s">
        <v>1128</v>
      </c>
      <c r="K1270" s="87" t="s">
        <v>1128</v>
      </c>
      <c r="L1270" s="85" t="str">
        <f t="shared" si="34"/>
        <v>x.x</v>
      </c>
      <c r="M1270" s="68"/>
      <c r="N1270" s="92"/>
      <c r="O1270" s="68" t="s">
        <v>33</v>
      </c>
      <c r="P1270" s="92"/>
      <c r="Q1270" s="68" t="s">
        <v>94</v>
      </c>
      <c r="R1270" s="92"/>
      <c r="S1270" s="68" t="s">
        <v>5856</v>
      </c>
      <c r="T1270" s="92"/>
      <c r="U1270" s="68"/>
      <c r="V1270" s="92"/>
      <c r="W1270" s="61"/>
    </row>
    <row r="1271" spans="1:23" ht="64" x14ac:dyDescent="0.2">
      <c r="A1271" s="230" t="s">
        <v>5845</v>
      </c>
      <c r="B1271" s="228" t="s">
        <v>3928</v>
      </c>
      <c r="C1271" s="32" t="s">
        <v>1504</v>
      </c>
      <c r="D1271" s="32" t="s">
        <v>1504</v>
      </c>
      <c r="E1271" s="281" t="s">
        <v>5732</v>
      </c>
      <c r="F1271" s="232" t="s">
        <v>751</v>
      </c>
      <c r="G1271" s="73"/>
      <c r="H1271" s="232" t="s">
        <v>4038</v>
      </c>
      <c r="I1271" s="232" t="s">
        <v>422</v>
      </c>
      <c r="J1271" s="87" t="s">
        <v>1128</v>
      </c>
      <c r="K1271" s="87" t="s">
        <v>1128</v>
      </c>
      <c r="L1271" s="85" t="str">
        <f t="shared" si="34"/>
        <v>x.x</v>
      </c>
      <c r="M1271" s="68" t="s">
        <v>32</v>
      </c>
      <c r="N1271" s="92"/>
      <c r="O1271" s="68" t="s">
        <v>66</v>
      </c>
      <c r="P1271" s="92"/>
      <c r="Q1271" s="68"/>
      <c r="R1271" s="92"/>
      <c r="S1271" s="68"/>
      <c r="T1271" s="92"/>
      <c r="U1271" s="68" t="s">
        <v>6386</v>
      </c>
      <c r="V1271" s="92"/>
      <c r="W1271" s="61"/>
    </row>
    <row r="1272" spans="1:23" ht="80" x14ac:dyDescent="0.2">
      <c r="A1272" s="230" t="s">
        <v>5845</v>
      </c>
      <c r="B1272" s="228" t="s">
        <v>3928</v>
      </c>
      <c r="C1272" s="32" t="s">
        <v>1504</v>
      </c>
      <c r="D1272" s="32" t="s">
        <v>1504</v>
      </c>
      <c r="E1272" s="281" t="s">
        <v>5732</v>
      </c>
      <c r="F1272" s="73" t="s">
        <v>751</v>
      </c>
      <c r="G1272" s="73" t="s">
        <v>240</v>
      </c>
      <c r="H1272" s="73" t="s">
        <v>4039</v>
      </c>
      <c r="I1272" s="73" t="s">
        <v>429</v>
      </c>
      <c r="J1272" s="87" t="s">
        <v>1128</v>
      </c>
      <c r="K1272" s="87" t="s">
        <v>1128</v>
      </c>
      <c r="L1272" s="85" t="str">
        <f t="shared" si="34"/>
        <v>x.x</v>
      </c>
      <c r="M1272" s="68"/>
      <c r="N1272" s="92"/>
      <c r="O1272" s="68" t="s">
        <v>103</v>
      </c>
      <c r="P1272" s="92"/>
      <c r="Q1272" s="68" t="s">
        <v>244</v>
      </c>
      <c r="R1272" s="92"/>
      <c r="S1272" s="68"/>
      <c r="T1272" s="92"/>
      <c r="U1272" s="68" t="s">
        <v>5743</v>
      </c>
      <c r="V1272" s="92"/>
      <c r="W1272" s="61"/>
    </row>
    <row r="1273" spans="1:23" ht="64" x14ac:dyDescent="0.2">
      <c r="A1273" s="230" t="s">
        <v>5845</v>
      </c>
      <c r="B1273" s="228" t="s">
        <v>3928</v>
      </c>
      <c r="C1273" s="32" t="s">
        <v>1504</v>
      </c>
      <c r="D1273" s="32" t="s">
        <v>1504</v>
      </c>
      <c r="E1273" s="281" t="s">
        <v>5732</v>
      </c>
      <c r="F1273" s="73" t="s">
        <v>751</v>
      </c>
      <c r="G1273" s="73" t="s">
        <v>255</v>
      </c>
      <c r="H1273" s="73" t="s">
        <v>4040</v>
      </c>
      <c r="I1273" s="73" t="s">
        <v>433</v>
      </c>
      <c r="J1273" s="87" t="s">
        <v>1128</v>
      </c>
      <c r="K1273" s="87" t="s">
        <v>1128</v>
      </c>
      <c r="L1273" s="85" t="str">
        <f>IF(ISTEXT(K1273),CONCATENATE(J1273,".", K1273),J1273)</f>
        <v>x.x</v>
      </c>
      <c r="M1273" s="68"/>
      <c r="N1273" s="92"/>
      <c r="O1273" s="68" t="s">
        <v>66</v>
      </c>
      <c r="P1273" s="92"/>
      <c r="Q1273" s="68" t="s">
        <v>258</v>
      </c>
      <c r="R1273" s="92"/>
      <c r="S1273" s="68"/>
      <c r="T1273" s="92"/>
      <c r="U1273" s="68" t="s">
        <v>1531</v>
      </c>
      <c r="V1273" s="92"/>
      <c r="W1273" s="61"/>
    </row>
    <row r="1274" spans="1:23" ht="64" x14ac:dyDescent="0.2">
      <c r="A1274" s="230" t="s">
        <v>5845</v>
      </c>
      <c r="B1274" s="228" t="s">
        <v>3928</v>
      </c>
      <c r="C1274" s="32" t="s">
        <v>1504</v>
      </c>
      <c r="D1274" s="32" t="s">
        <v>1504</v>
      </c>
      <c r="E1274" s="281" t="s">
        <v>5796</v>
      </c>
      <c r="F1274" s="232" t="s">
        <v>745</v>
      </c>
      <c r="G1274" s="73"/>
      <c r="H1274" s="232" t="s">
        <v>4041</v>
      </c>
      <c r="I1274" s="232" t="s">
        <v>263</v>
      </c>
      <c r="J1274" s="87" t="s">
        <v>1128</v>
      </c>
      <c r="K1274" s="87" t="s">
        <v>1128</v>
      </c>
      <c r="L1274" s="85" t="str">
        <f t="shared" si="34"/>
        <v>x.x</v>
      </c>
      <c r="M1274" s="68" t="s">
        <v>32</v>
      </c>
      <c r="N1274" s="92"/>
      <c r="O1274" s="68" t="s">
        <v>66</v>
      </c>
      <c r="P1274" s="92"/>
      <c r="Q1274" s="68"/>
      <c r="R1274" s="92"/>
      <c r="S1274" s="68"/>
      <c r="T1274" s="92"/>
      <c r="U1274" s="68" t="s">
        <v>1531</v>
      </c>
      <c r="V1274" s="92"/>
      <c r="W1274" s="61"/>
    </row>
    <row r="1275" spans="1:23" ht="80" x14ac:dyDescent="0.2">
      <c r="A1275" s="230" t="s">
        <v>5845</v>
      </c>
      <c r="B1275" s="228" t="s">
        <v>3928</v>
      </c>
      <c r="C1275" s="32" t="s">
        <v>1504</v>
      </c>
      <c r="D1275" s="32" t="s">
        <v>1504</v>
      </c>
      <c r="E1275" s="281" t="s">
        <v>5796</v>
      </c>
      <c r="F1275" s="73" t="s">
        <v>745</v>
      </c>
      <c r="G1275" s="73" t="s">
        <v>265</v>
      </c>
      <c r="H1275" s="73" t="s">
        <v>4042</v>
      </c>
      <c r="I1275" s="73" t="s">
        <v>267</v>
      </c>
      <c r="J1275" s="87" t="s">
        <v>1128</v>
      </c>
      <c r="K1275" s="87" t="s">
        <v>1128</v>
      </c>
      <c r="L1275" s="85" t="str">
        <f t="shared" si="34"/>
        <v>x.x</v>
      </c>
      <c r="M1275" s="68"/>
      <c r="N1275" s="92"/>
      <c r="O1275" s="68" t="s">
        <v>33</v>
      </c>
      <c r="P1275" s="92"/>
      <c r="Q1275" s="68" t="s">
        <v>258</v>
      </c>
      <c r="R1275" s="92"/>
      <c r="S1275" s="68"/>
      <c r="T1275" s="92"/>
      <c r="U1275" s="68"/>
      <c r="V1275" s="92"/>
      <c r="W1275" s="61"/>
    </row>
    <row r="1276" spans="1:23" ht="80" x14ac:dyDescent="0.2">
      <c r="A1276" s="230" t="s">
        <v>5845</v>
      </c>
      <c r="B1276" s="228" t="s">
        <v>3928</v>
      </c>
      <c r="C1276" s="32" t="s">
        <v>1504</v>
      </c>
      <c r="D1276" s="32" t="s">
        <v>1504</v>
      </c>
      <c r="E1276" s="281" t="s">
        <v>5796</v>
      </c>
      <c r="F1276" s="73" t="s">
        <v>745</v>
      </c>
      <c r="G1276" s="73" t="s">
        <v>269</v>
      </c>
      <c r="H1276" s="73" t="s">
        <v>4043</v>
      </c>
      <c r="I1276" s="73" t="s">
        <v>271</v>
      </c>
      <c r="J1276" s="87" t="s">
        <v>1128</v>
      </c>
      <c r="K1276" s="87" t="s">
        <v>1128</v>
      </c>
      <c r="L1276" s="85" t="str">
        <f t="shared" si="34"/>
        <v>x.x</v>
      </c>
      <c r="M1276" s="68"/>
      <c r="N1276" s="92"/>
      <c r="O1276" s="68" t="s">
        <v>66</v>
      </c>
      <c r="P1276" s="92"/>
      <c r="Q1276" s="68" t="s">
        <v>244</v>
      </c>
      <c r="R1276" s="92"/>
      <c r="S1276" s="68"/>
      <c r="T1276" s="92"/>
      <c r="U1276" s="68" t="s">
        <v>1339</v>
      </c>
      <c r="V1276" s="92"/>
      <c r="W1276" s="61"/>
    </row>
    <row r="1277" spans="1:23" ht="80" x14ac:dyDescent="0.2">
      <c r="A1277" s="230" t="s">
        <v>5845</v>
      </c>
      <c r="B1277" s="228" t="s">
        <v>3928</v>
      </c>
      <c r="C1277" s="32" t="s">
        <v>1504</v>
      </c>
      <c r="D1277" s="32" t="s">
        <v>1504</v>
      </c>
      <c r="E1277" s="281" t="s">
        <v>5796</v>
      </c>
      <c r="F1277" s="73" t="s">
        <v>745</v>
      </c>
      <c r="G1277" s="73" t="s">
        <v>276</v>
      </c>
      <c r="H1277" s="73" t="s">
        <v>4044</v>
      </c>
      <c r="I1277" s="73" t="s">
        <v>278</v>
      </c>
      <c r="J1277" s="87" t="s">
        <v>1128</v>
      </c>
      <c r="K1277" s="87" t="s">
        <v>1128</v>
      </c>
      <c r="L1277" s="85" t="str">
        <f t="shared" si="34"/>
        <v>x.x</v>
      </c>
      <c r="M1277" s="68"/>
      <c r="N1277" s="92"/>
      <c r="O1277" s="68" t="s">
        <v>33</v>
      </c>
      <c r="P1277" s="92"/>
      <c r="Q1277" s="68" t="s">
        <v>68</v>
      </c>
      <c r="R1277" s="92"/>
      <c r="S1277" s="68"/>
      <c r="T1277" s="92"/>
      <c r="U1277" s="68"/>
      <c r="V1277" s="92"/>
      <c r="W1277" s="61"/>
    </row>
    <row r="1278" spans="1:23" ht="80" x14ac:dyDescent="0.2">
      <c r="A1278" s="230" t="s">
        <v>5845</v>
      </c>
      <c r="B1278" s="228" t="s">
        <v>3928</v>
      </c>
      <c r="C1278" s="32" t="s">
        <v>1504</v>
      </c>
      <c r="D1278" s="32" t="s">
        <v>1504</v>
      </c>
      <c r="E1278" s="281" t="s">
        <v>5796</v>
      </c>
      <c r="F1278" s="73" t="s">
        <v>745</v>
      </c>
      <c r="G1278" s="73" t="s">
        <v>279</v>
      </c>
      <c r="H1278" s="73" t="s">
        <v>4045</v>
      </c>
      <c r="I1278" s="73" t="s">
        <v>281</v>
      </c>
      <c r="J1278" s="87" t="s">
        <v>1128</v>
      </c>
      <c r="K1278" s="87" t="s">
        <v>1128</v>
      </c>
      <c r="L1278" s="85" t="str">
        <f t="shared" si="34"/>
        <v>x.x</v>
      </c>
      <c r="M1278" s="68"/>
      <c r="N1278" s="92"/>
      <c r="O1278" s="68" t="s">
        <v>33</v>
      </c>
      <c r="P1278" s="92"/>
      <c r="Q1278" s="68" t="s">
        <v>94</v>
      </c>
      <c r="R1278" s="92"/>
      <c r="S1278" s="68" t="s">
        <v>5856</v>
      </c>
      <c r="T1278" s="92"/>
      <c r="U1278" s="68"/>
      <c r="V1278" s="92"/>
      <c r="W1278" s="61"/>
    </row>
    <row r="1279" spans="1:23" ht="96" x14ac:dyDescent="0.2">
      <c r="A1279" s="230" t="s">
        <v>5845</v>
      </c>
      <c r="B1279" s="228" t="s">
        <v>3928</v>
      </c>
      <c r="C1279" s="32" t="s">
        <v>1504</v>
      </c>
      <c r="D1279" s="32" t="s">
        <v>1504</v>
      </c>
      <c r="E1279" s="281" t="s">
        <v>5732</v>
      </c>
      <c r="F1279" s="232" t="s">
        <v>774</v>
      </c>
      <c r="G1279" s="73"/>
      <c r="H1279" s="232" t="s">
        <v>4046</v>
      </c>
      <c r="I1279" s="232" t="s">
        <v>517</v>
      </c>
      <c r="J1279" s="87" t="s">
        <v>1128</v>
      </c>
      <c r="K1279" s="87" t="s">
        <v>1128</v>
      </c>
      <c r="L1279" s="85" t="str">
        <f t="shared" si="34"/>
        <v>x.x</v>
      </c>
      <c r="M1279" s="68" t="s">
        <v>316</v>
      </c>
      <c r="N1279" s="92"/>
      <c r="O1279" s="68" t="s">
        <v>66</v>
      </c>
      <c r="P1279" s="92"/>
      <c r="Q1279" s="68"/>
      <c r="R1279" s="92"/>
      <c r="S1279" s="68"/>
      <c r="T1279" s="92"/>
      <c r="U1279" s="68" t="s">
        <v>3423</v>
      </c>
      <c r="V1279" s="92"/>
      <c r="W1279" s="61"/>
    </row>
    <row r="1280" spans="1:23" ht="112" x14ac:dyDescent="0.2">
      <c r="A1280" s="230" t="s">
        <v>5845</v>
      </c>
      <c r="B1280" s="228" t="s">
        <v>3928</v>
      </c>
      <c r="C1280" s="32" t="s">
        <v>1504</v>
      </c>
      <c r="D1280" s="32" t="s">
        <v>1504</v>
      </c>
      <c r="E1280" s="281" t="s">
        <v>5732</v>
      </c>
      <c r="F1280" s="73" t="s">
        <v>774</v>
      </c>
      <c r="G1280" s="73" t="s">
        <v>206</v>
      </c>
      <c r="H1280" s="73" t="s">
        <v>4047</v>
      </c>
      <c r="I1280" s="73" t="s">
        <v>522</v>
      </c>
      <c r="J1280" s="87" t="s">
        <v>1128</v>
      </c>
      <c r="K1280" s="87" t="s">
        <v>1128</v>
      </c>
      <c r="L1280" s="85" t="str">
        <f t="shared" si="34"/>
        <v>x.x</v>
      </c>
      <c r="M1280" s="68"/>
      <c r="N1280" s="92"/>
      <c r="O1280" s="68" t="s">
        <v>33</v>
      </c>
      <c r="P1280" s="92"/>
      <c r="Q1280" s="68" t="s">
        <v>146</v>
      </c>
      <c r="R1280" s="92"/>
      <c r="S1280" s="68"/>
      <c r="T1280" s="92"/>
      <c r="U1280" s="68" t="s">
        <v>209</v>
      </c>
      <c r="V1280" s="92"/>
      <c r="W1280" s="61"/>
    </row>
    <row r="1281" spans="1:23" ht="112" x14ac:dyDescent="0.2">
      <c r="A1281" s="230" t="s">
        <v>5845</v>
      </c>
      <c r="B1281" s="228" t="s">
        <v>3928</v>
      </c>
      <c r="C1281" s="32" t="s">
        <v>1504</v>
      </c>
      <c r="D1281" s="32" t="s">
        <v>1504</v>
      </c>
      <c r="E1281" s="281" t="s">
        <v>5732</v>
      </c>
      <c r="F1281" s="73" t="s">
        <v>774</v>
      </c>
      <c r="G1281" s="73" t="s">
        <v>523</v>
      </c>
      <c r="H1281" s="73" t="s">
        <v>4048</v>
      </c>
      <c r="I1281" s="73" t="s">
        <v>525</v>
      </c>
      <c r="J1281" s="87" t="s">
        <v>1128</v>
      </c>
      <c r="K1281" s="87" t="s">
        <v>1128</v>
      </c>
      <c r="L1281" s="85" t="str">
        <f t="shared" si="34"/>
        <v>x.x</v>
      </c>
      <c r="M1281" s="68"/>
      <c r="N1281" s="92"/>
      <c r="O1281" s="68" t="s">
        <v>33</v>
      </c>
      <c r="P1281" s="92"/>
      <c r="Q1281" s="68" t="s">
        <v>526</v>
      </c>
      <c r="R1281" s="92"/>
      <c r="S1281" s="68" t="s">
        <v>527</v>
      </c>
      <c r="T1281" s="92"/>
      <c r="U1281" s="68" t="s">
        <v>5797</v>
      </c>
      <c r="V1281" s="92"/>
      <c r="W1281" s="61"/>
    </row>
    <row r="1282" spans="1:23" ht="112" x14ac:dyDescent="0.2">
      <c r="A1282" s="230" t="s">
        <v>5845</v>
      </c>
      <c r="B1282" s="228" t="s">
        <v>3928</v>
      </c>
      <c r="C1282" s="32" t="s">
        <v>1504</v>
      </c>
      <c r="D1282" s="32" t="s">
        <v>1504</v>
      </c>
      <c r="E1282" s="281" t="s">
        <v>5732</v>
      </c>
      <c r="F1282" s="73" t="s">
        <v>774</v>
      </c>
      <c r="G1282" s="73" t="s">
        <v>240</v>
      </c>
      <c r="H1282" s="73" t="s">
        <v>4049</v>
      </c>
      <c r="I1282" s="73" t="s">
        <v>532</v>
      </c>
      <c r="J1282" s="87" t="s">
        <v>1128</v>
      </c>
      <c r="K1282" s="87" t="s">
        <v>1128</v>
      </c>
      <c r="L1282" s="85" t="str">
        <f t="shared" si="34"/>
        <v>x.x</v>
      </c>
      <c r="M1282" s="68"/>
      <c r="N1282" s="92"/>
      <c r="O1282" s="68" t="s">
        <v>33</v>
      </c>
      <c r="P1282" s="92"/>
      <c r="Q1282" s="68" t="s">
        <v>68</v>
      </c>
      <c r="R1282" s="92"/>
      <c r="S1282" s="68"/>
      <c r="T1282" s="92"/>
      <c r="U1282" s="68" t="s">
        <v>5798</v>
      </c>
      <c r="V1282" s="92"/>
      <c r="W1282" s="61"/>
    </row>
    <row r="1283" spans="1:23" ht="96" x14ac:dyDescent="0.2">
      <c r="A1283" s="230" t="s">
        <v>5845</v>
      </c>
      <c r="B1283" s="228" t="s">
        <v>3928</v>
      </c>
      <c r="C1283" s="32" t="s">
        <v>1504</v>
      </c>
      <c r="D1283" s="32" t="s">
        <v>1504</v>
      </c>
      <c r="E1283" s="281" t="s">
        <v>5732</v>
      </c>
      <c r="F1283" s="73" t="s">
        <v>774</v>
      </c>
      <c r="G1283" s="73" t="s">
        <v>539</v>
      </c>
      <c r="H1283" s="73" t="s">
        <v>4050</v>
      </c>
      <c r="I1283" s="73" t="s">
        <v>541</v>
      </c>
      <c r="J1283" s="87" t="s">
        <v>1128</v>
      </c>
      <c r="K1283" s="87" t="s">
        <v>1128</v>
      </c>
      <c r="L1283" s="85" t="str">
        <f t="shared" si="34"/>
        <v>x.x</v>
      </c>
      <c r="M1283" s="68"/>
      <c r="N1283" s="92"/>
      <c r="O1283" s="68" t="s">
        <v>33</v>
      </c>
      <c r="P1283" s="92"/>
      <c r="Q1283" s="68" t="s">
        <v>94</v>
      </c>
      <c r="R1283" s="92"/>
      <c r="S1283" s="68" t="s">
        <v>5748</v>
      </c>
      <c r="T1283" s="92"/>
      <c r="U1283" s="68"/>
      <c r="V1283" s="92"/>
      <c r="W1283" s="61"/>
    </row>
    <row r="1284" spans="1:23" ht="80" x14ac:dyDescent="0.2">
      <c r="A1284" s="230" t="s">
        <v>5845</v>
      </c>
      <c r="B1284" s="228" t="s">
        <v>3928</v>
      </c>
      <c r="C1284" s="32" t="s">
        <v>1504</v>
      </c>
      <c r="D1284" s="32" t="s">
        <v>1504</v>
      </c>
      <c r="E1284" s="281" t="s">
        <v>5732</v>
      </c>
      <c r="F1284" s="232" t="s">
        <v>5799</v>
      </c>
      <c r="G1284" s="73"/>
      <c r="H1284" s="232" t="s">
        <v>6602</v>
      </c>
      <c r="I1284" s="232" t="s">
        <v>5763</v>
      </c>
      <c r="J1284" s="87" t="s">
        <v>1128</v>
      </c>
      <c r="K1284" s="87" t="s">
        <v>1128</v>
      </c>
      <c r="L1284" s="85" t="str">
        <f t="shared" si="34"/>
        <v>x.x</v>
      </c>
      <c r="M1284" s="68" t="s">
        <v>444</v>
      </c>
      <c r="N1284" s="92"/>
      <c r="O1284" s="68" t="s">
        <v>103</v>
      </c>
      <c r="P1284" s="92"/>
      <c r="Q1284" s="68"/>
      <c r="R1284" s="92"/>
      <c r="S1284" s="68"/>
      <c r="T1284" s="92"/>
      <c r="U1284" s="68" t="s">
        <v>6436</v>
      </c>
      <c r="V1284" s="92"/>
      <c r="W1284" s="61"/>
    </row>
    <row r="1285" spans="1:23" ht="96" x14ac:dyDescent="0.2">
      <c r="A1285" s="230" t="s">
        <v>5845</v>
      </c>
      <c r="B1285" s="228" t="s">
        <v>3928</v>
      </c>
      <c r="C1285" s="32" t="s">
        <v>1504</v>
      </c>
      <c r="D1285" s="32" t="s">
        <v>1504</v>
      </c>
      <c r="E1285" s="281" t="s">
        <v>5732</v>
      </c>
      <c r="F1285" s="73" t="s">
        <v>5799</v>
      </c>
      <c r="G1285" s="73" t="s">
        <v>206</v>
      </c>
      <c r="H1285" s="73" t="s">
        <v>6603</v>
      </c>
      <c r="I1285" s="73" t="s">
        <v>5765</v>
      </c>
      <c r="J1285" s="87" t="s">
        <v>1128</v>
      </c>
      <c r="K1285" s="87" t="s">
        <v>1128</v>
      </c>
      <c r="L1285" s="85" t="str">
        <f t="shared" si="34"/>
        <v>x.x</v>
      </c>
      <c r="M1285" s="68"/>
      <c r="N1285" s="92"/>
      <c r="O1285" s="68" t="s">
        <v>33</v>
      </c>
      <c r="P1285" s="92"/>
      <c r="Q1285" s="68" t="s">
        <v>146</v>
      </c>
      <c r="R1285" s="92"/>
      <c r="S1285" s="68"/>
      <c r="T1285" s="92"/>
      <c r="U1285" s="68" t="s">
        <v>209</v>
      </c>
      <c r="V1285" s="92"/>
      <c r="W1285" s="61"/>
    </row>
    <row r="1286" spans="1:23" ht="80" x14ac:dyDescent="0.2">
      <c r="A1286" s="230" t="s">
        <v>5845</v>
      </c>
      <c r="B1286" s="228" t="s">
        <v>3928</v>
      </c>
      <c r="C1286" s="32" t="s">
        <v>1504</v>
      </c>
      <c r="D1286" s="32" t="s">
        <v>1504</v>
      </c>
      <c r="E1286" s="281" t="s">
        <v>5732</v>
      </c>
      <c r="F1286" s="73" t="s">
        <v>5799</v>
      </c>
      <c r="G1286" s="73" t="s">
        <v>386</v>
      </c>
      <c r="H1286" s="73" t="s">
        <v>6604</v>
      </c>
      <c r="I1286" s="73" t="s">
        <v>5766</v>
      </c>
      <c r="J1286" s="87" t="s">
        <v>1128</v>
      </c>
      <c r="K1286" s="87" t="s">
        <v>1128</v>
      </c>
      <c r="L1286" s="85" t="str">
        <f t="shared" si="34"/>
        <v>x.x</v>
      </c>
      <c r="M1286" s="68"/>
      <c r="N1286" s="92"/>
      <c r="O1286" s="68" t="s">
        <v>33</v>
      </c>
      <c r="P1286" s="92"/>
      <c r="Q1286" s="68" t="s">
        <v>660</v>
      </c>
      <c r="R1286" s="92"/>
      <c r="S1286" s="68" t="s">
        <v>5800</v>
      </c>
      <c r="T1286" s="92"/>
      <c r="U1286" s="68"/>
      <c r="V1286" s="92"/>
      <c r="W1286" s="61"/>
    </row>
    <row r="1287" spans="1:23" ht="96" x14ac:dyDescent="0.2">
      <c r="A1287" s="230" t="s">
        <v>5845</v>
      </c>
      <c r="B1287" s="228" t="s">
        <v>3928</v>
      </c>
      <c r="C1287" s="32" t="s">
        <v>1504</v>
      </c>
      <c r="D1287" s="32" t="s">
        <v>1504</v>
      </c>
      <c r="E1287" s="281" t="s">
        <v>5732</v>
      </c>
      <c r="F1287" s="73" t="s">
        <v>5799</v>
      </c>
      <c r="G1287" s="73" t="s">
        <v>180</v>
      </c>
      <c r="H1287" s="73" t="s">
        <v>6605</v>
      </c>
      <c r="I1287" s="73" t="s">
        <v>5769</v>
      </c>
      <c r="J1287" s="87" t="s">
        <v>1128</v>
      </c>
      <c r="K1287" s="87" t="s">
        <v>1128</v>
      </c>
      <c r="L1287" s="85" t="str">
        <f t="shared" si="34"/>
        <v>x.x</v>
      </c>
      <c r="M1287" s="68"/>
      <c r="N1287" s="92"/>
      <c r="O1287" s="68" t="s">
        <v>33</v>
      </c>
      <c r="P1287" s="92"/>
      <c r="Q1287" s="68" t="s">
        <v>258</v>
      </c>
      <c r="R1287" s="92"/>
      <c r="S1287" s="68"/>
      <c r="T1287" s="92"/>
      <c r="U1287" s="68" t="s">
        <v>5801</v>
      </c>
      <c r="V1287" s="92"/>
      <c r="W1287" s="61"/>
    </row>
    <row r="1288" spans="1:23" ht="112" x14ac:dyDescent="0.2">
      <c r="A1288" s="230" t="s">
        <v>5845</v>
      </c>
      <c r="B1288" s="228" t="s">
        <v>3928</v>
      </c>
      <c r="C1288" s="32" t="s">
        <v>1504</v>
      </c>
      <c r="D1288" s="32" t="s">
        <v>1504</v>
      </c>
      <c r="E1288" s="281" t="s">
        <v>5732</v>
      </c>
      <c r="F1288" s="73" t="s">
        <v>5799</v>
      </c>
      <c r="G1288" s="73" t="s">
        <v>667</v>
      </c>
      <c r="H1288" s="73" t="s">
        <v>6606</v>
      </c>
      <c r="I1288" s="73" t="s">
        <v>5771</v>
      </c>
      <c r="J1288" s="87" t="s">
        <v>1128</v>
      </c>
      <c r="K1288" s="87" t="s">
        <v>1128</v>
      </c>
      <c r="L1288" s="85" t="str">
        <f t="shared" si="34"/>
        <v>x.x</v>
      </c>
      <c r="M1288" s="68"/>
      <c r="N1288" s="92"/>
      <c r="O1288" s="68" t="s">
        <v>103</v>
      </c>
      <c r="P1288" s="92"/>
      <c r="Q1288" s="68" t="s">
        <v>68</v>
      </c>
      <c r="R1288" s="92"/>
      <c r="S1288" s="68"/>
      <c r="T1288" s="92"/>
      <c r="U1288" s="68"/>
      <c r="V1288" s="92"/>
      <c r="W1288" s="61"/>
    </row>
    <row r="1289" spans="1:23" ht="80" x14ac:dyDescent="0.2">
      <c r="A1289" s="230" t="s">
        <v>5845</v>
      </c>
      <c r="B1289" s="228" t="s">
        <v>3928</v>
      </c>
      <c r="C1289" s="32" t="s">
        <v>1504</v>
      </c>
      <c r="D1289" s="32" t="s">
        <v>1504</v>
      </c>
      <c r="E1289" s="281" t="s">
        <v>5732</v>
      </c>
      <c r="F1289" s="232" t="s">
        <v>5802</v>
      </c>
      <c r="G1289" s="73"/>
      <c r="H1289" s="232" t="s">
        <v>6607</v>
      </c>
      <c r="I1289" s="232" t="s">
        <v>5773</v>
      </c>
      <c r="J1289" s="87" t="s">
        <v>1128</v>
      </c>
      <c r="K1289" s="87" t="s">
        <v>1128</v>
      </c>
      <c r="L1289" s="85" t="str">
        <f t="shared" si="34"/>
        <v>x.x</v>
      </c>
      <c r="M1289" s="68" t="s">
        <v>444</v>
      </c>
      <c r="N1289" s="92"/>
      <c r="O1289" s="68" t="s">
        <v>103</v>
      </c>
      <c r="P1289" s="92"/>
      <c r="Q1289" s="68"/>
      <c r="R1289" s="92"/>
      <c r="S1289" s="68"/>
      <c r="T1289" s="92"/>
      <c r="U1289" s="68" t="s">
        <v>983</v>
      </c>
      <c r="V1289" s="92"/>
      <c r="W1289" s="61"/>
    </row>
    <row r="1290" spans="1:23" ht="96" x14ac:dyDescent="0.2">
      <c r="A1290" s="230" t="s">
        <v>5845</v>
      </c>
      <c r="B1290" s="228" t="s">
        <v>3928</v>
      </c>
      <c r="C1290" s="32" t="s">
        <v>1504</v>
      </c>
      <c r="D1290" s="32" t="s">
        <v>1504</v>
      </c>
      <c r="E1290" s="281" t="s">
        <v>5732</v>
      </c>
      <c r="F1290" s="73" t="s">
        <v>5802</v>
      </c>
      <c r="G1290" s="73" t="s">
        <v>206</v>
      </c>
      <c r="H1290" s="73" t="s">
        <v>6608</v>
      </c>
      <c r="I1290" s="73" t="s">
        <v>5774</v>
      </c>
      <c r="J1290" s="87" t="s">
        <v>1128</v>
      </c>
      <c r="K1290" s="87" t="s">
        <v>1128</v>
      </c>
      <c r="L1290" s="85" t="str">
        <f t="shared" si="34"/>
        <v>x.x</v>
      </c>
      <c r="M1290" s="68"/>
      <c r="N1290" s="92"/>
      <c r="O1290" s="68" t="s">
        <v>33</v>
      </c>
      <c r="P1290" s="92"/>
      <c r="Q1290" s="68" t="s">
        <v>146</v>
      </c>
      <c r="R1290" s="92"/>
      <c r="S1290" s="68"/>
      <c r="T1290" s="92"/>
      <c r="U1290" s="68" t="s">
        <v>209</v>
      </c>
      <c r="V1290" s="92"/>
      <c r="W1290" s="61"/>
    </row>
    <row r="1291" spans="1:23" ht="80" x14ac:dyDescent="0.2">
      <c r="A1291" s="230" t="s">
        <v>5845</v>
      </c>
      <c r="B1291" s="228" t="s">
        <v>3928</v>
      </c>
      <c r="C1291" s="32" t="s">
        <v>1504</v>
      </c>
      <c r="D1291" s="32" t="s">
        <v>1504</v>
      </c>
      <c r="E1291" s="281" t="s">
        <v>5732</v>
      </c>
      <c r="F1291" s="73" t="s">
        <v>5802</v>
      </c>
      <c r="G1291" s="73" t="s">
        <v>386</v>
      </c>
      <c r="H1291" s="73" t="s">
        <v>6609</v>
      </c>
      <c r="I1291" s="73" t="s">
        <v>5775</v>
      </c>
      <c r="J1291" s="87" t="s">
        <v>1128</v>
      </c>
      <c r="K1291" s="87" t="s">
        <v>1128</v>
      </c>
      <c r="L1291" s="85" t="str">
        <f t="shared" si="34"/>
        <v>x.x</v>
      </c>
      <c r="M1291" s="68"/>
      <c r="N1291" s="92"/>
      <c r="O1291" s="68" t="s">
        <v>33</v>
      </c>
      <c r="P1291" s="92"/>
      <c r="Q1291" s="68" t="s">
        <v>660</v>
      </c>
      <c r="R1291" s="92"/>
      <c r="S1291" s="68" t="s">
        <v>5776</v>
      </c>
      <c r="T1291" s="92"/>
      <c r="U1291" s="68" t="s">
        <v>5777</v>
      </c>
      <c r="V1291" s="92"/>
      <c r="W1291" s="61"/>
    </row>
    <row r="1292" spans="1:23" ht="96" x14ac:dyDescent="0.2">
      <c r="A1292" s="230" t="s">
        <v>5845</v>
      </c>
      <c r="B1292" s="228" t="s">
        <v>3928</v>
      </c>
      <c r="C1292" s="32" t="s">
        <v>1504</v>
      </c>
      <c r="D1292" s="32" t="s">
        <v>1504</v>
      </c>
      <c r="E1292" s="281" t="s">
        <v>5732</v>
      </c>
      <c r="F1292" s="73" t="s">
        <v>5802</v>
      </c>
      <c r="G1292" s="73" t="s">
        <v>180</v>
      </c>
      <c r="H1292" s="73" t="s">
        <v>6610</v>
      </c>
      <c r="I1292" s="73" t="s">
        <v>5778</v>
      </c>
      <c r="J1292" s="87" t="s">
        <v>1128</v>
      </c>
      <c r="K1292" s="87" t="s">
        <v>1128</v>
      </c>
      <c r="L1292" s="85" t="str">
        <f t="shared" si="34"/>
        <v>x.x</v>
      </c>
      <c r="M1292" s="68"/>
      <c r="N1292" s="92"/>
      <c r="O1292" s="68" t="s">
        <v>33</v>
      </c>
      <c r="P1292" s="92"/>
      <c r="Q1292" s="68" t="s">
        <v>258</v>
      </c>
      <c r="R1292" s="92"/>
      <c r="S1292" s="68"/>
      <c r="T1292" s="92"/>
      <c r="U1292" s="68" t="s">
        <v>5770</v>
      </c>
      <c r="V1292" s="92"/>
      <c r="W1292" s="61"/>
    </row>
    <row r="1293" spans="1:23" ht="112" x14ac:dyDescent="0.2">
      <c r="A1293" s="230" t="s">
        <v>5845</v>
      </c>
      <c r="B1293" s="228" t="s">
        <v>3928</v>
      </c>
      <c r="C1293" s="32" t="s">
        <v>1504</v>
      </c>
      <c r="D1293" s="32" t="s">
        <v>1504</v>
      </c>
      <c r="E1293" s="281" t="s">
        <v>5732</v>
      </c>
      <c r="F1293" s="73" t="s">
        <v>5802</v>
      </c>
      <c r="G1293" s="73" t="s">
        <v>667</v>
      </c>
      <c r="H1293" s="73" t="s">
        <v>6611</v>
      </c>
      <c r="I1293" s="73" t="s">
        <v>5781</v>
      </c>
      <c r="J1293" s="87" t="s">
        <v>1128</v>
      </c>
      <c r="K1293" s="87" t="s">
        <v>1128</v>
      </c>
      <c r="L1293" s="85" t="str">
        <f t="shared" si="34"/>
        <v>x.x</v>
      </c>
      <c r="M1293" s="68"/>
      <c r="N1293" s="92"/>
      <c r="O1293" s="68" t="s">
        <v>103</v>
      </c>
      <c r="P1293" s="92"/>
      <c r="Q1293" s="68" t="s">
        <v>68</v>
      </c>
      <c r="R1293" s="92"/>
      <c r="S1293" s="68"/>
      <c r="T1293" s="92"/>
      <c r="U1293" s="68"/>
      <c r="V1293" s="92"/>
      <c r="W1293" s="61"/>
    </row>
    <row r="1294" spans="1:23" ht="80" x14ac:dyDescent="0.2">
      <c r="A1294" s="230" t="s">
        <v>5845</v>
      </c>
      <c r="B1294" s="228" t="s">
        <v>3928</v>
      </c>
      <c r="C1294" s="32" t="s">
        <v>1504</v>
      </c>
      <c r="D1294" s="32" t="s">
        <v>1504</v>
      </c>
      <c r="E1294" s="281" t="s">
        <v>5732</v>
      </c>
      <c r="F1294" s="232" t="s">
        <v>796</v>
      </c>
      <c r="G1294" s="73"/>
      <c r="H1294" s="232" t="s">
        <v>4057</v>
      </c>
      <c r="I1294" s="232" t="s">
        <v>692</v>
      </c>
      <c r="J1294" s="87" t="s">
        <v>1128</v>
      </c>
      <c r="K1294" s="87" t="s">
        <v>1128</v>
      </c>
      <c r="L1294" s="85" t="str">
        <f t="shared" si="34"/>
        <v>x.x</v>
      </c>
      <c r="M1294" s="68" t="s">
        <v>444</v>
      </c>
      <c r="N1294" s="92"/>
      <c r="O1294" s="186" t="s">
        <v>103</v>
      </c>
      <c r="P1294" s="92"/>
      <c r="Q1294" s="68"/>
      <c r="R1294" s="92"/>
      <c r="S1294" s="68"/>
      <c r="T1294" s="92"/>
      <c r="U1294" s="68" t="s">
        <v>6447</v>
      </c>
      <c r="V1294" s="92"/>
      <c r="W1294" s="61"/>
    </row>
    <row r="1295" spans="1:23" ht="96" x14ac:dyDescent="0.2">
      <c r="A1295" s="230" t="s">
        <v>5845</v>
      </c>
      <c r="B1295" s="228" t="s">
        <v>3928</v>
      </c>
      <c r="C1295" s="32" t="s">
        <v>1504</v>
      </c>
      <c r="D1295" s="32" t="s">
        <v>1504</v>
      </c>
      <c r="E1295" s="281" t="s">
        <v>5732</v>
      </c>
      <c r="F1295" s="73" t="s">
        <v>796</v>
      </c>
      <c r="G1295" s="73" t="s">
        <v>206</v>
      </c>
      <c r="H1295" s="73" t="s">
        <v>4058</v>
      </c>
      <c r="I1295" s="73" t="s">
        <v>696</v>
      </c>
      <c r="J1295" s="87" t="s">
        <v>1128</v>
      </c>
      <c r="K1295" s="87" t="s">
        <v>1128</v>
      </c>
      <c r="L1295" s="85" t="str">
        <f t="shared" si="34"/>
        <v>x.x</v>
      </c>
      <c r="M1295" s="68"/>
      <c r="N1295" s="92"/>
      <c r="O1295" s="68" t="s">
        <v>33</v>
      </c>
      <c r="P1295" s="92"/>
      <c r="Q1295" s="68" t="s">
        <v>146</v>
      </c>
      <c r="R1295" s="92"/>
      <c r="S1295" s="68"/>
      <c r="T1295" s="92"/>
      <c r="U1295" s="68" t="s">
        <v>209</v>
      </c>
      <c r="V1295" s="92"/>
      <c r="W1295" s="61"/>
    </row>
    <row r="1296" spans="1:23" ht="80" x14ac:dyDescent="0.2">
      <c r="A1296" s="230" t="s">
        <v>5845</v>
      </c>
      <c r="B1296" s="228" t="s">
        <v>3928</v>
      </c>
      <c r="C1296" s="32" t="s">
        <v>1504</v>
      </c>
      <c r="D1296" s="32" t="s">
        <v>1504</v>
      </c>
      <c r="E1296" s="281" t="s">
        <v>5732</v>
      </c>
      <c r="F1296" s="73" t="s">
        <v>796</v>
      </c>
      <c r="G1296" s="73" t="s">
        <v>386</v>
      </c>
      <c r="H1296" s="73" t="s">
        <v>4059</v>
      </c>
      <c r="I1296" s="73" t="s">
        <v>698</v>
      </c>
      <c r="J1296" s="87" t="s">
        <v>1128</v>
      </c>
      <c r="K1296" s="87" t="s">
        <v>1128</v>
      </c>
      <c r="L1296" s="85" t="str">
        <f t="shared" si="34"/>
        <v>x.x</v>
      </c>
      <c r="M1296" s="68"/>
      <c r="N1296" s="92"/>
      <c r="O1296" s="68" t="s">
        <v>33</v>
      </c>
      <c r="P1296" s="92"/>
      <c r="Q1296" s="68" t="s">
        <v>660</v>
      </c>
      <c r="R1296" s="92"/>
      <c r="S1296" s="68" t="s">
        <v>699</v>
      </c>
      <c r="T1296" s="92"/>
      <c r="U1296" s="68" t="s">
        <v>5777</v>
      </c>
      <c r="V1296" s="92"/>
      <c r="W1296" s="61"/>
    </row>
    <row r="1297" spans="1:23" ht="96" x14ac:dyDescent="0.2">
      <c r="A1297" s="230" t="s">
        <v>5845</v>
      </c>
      <c r="B1297" s="228" t="s">
        <v>3928</v>
      </c>
      <c r="C1297" s="32" t="s">
        <v>1504</v>
      </c>
      <c r="D1297" s="32" t="s">
        <v>1504</v>
      </c>
      <c r="E1297" s="281" t="s">
        <v>5732</v>
      </c>
      <c r="F1297" s="73" t="s">
        <v>796</v>
      </c>
      <c r="G1297" s="73" t="s">
        <v>180</v>
      </c>
      <c r="H1297" s="73" t="s">
        <v>4060</v>
      </c>
      <c r="I1297" s="73" t="s">
        <v>702</v>
      </c>
      <c r="J1297" s="85" t="s">
        <v>1128</v>
      </c>
      <c r="K1297" s="85" t="s">
        <v>1128</v>
      </c>
      <c r="L1297" s="85" t="str">
        <f t="shared" si="34"/>
        <v>x.x</v>
      </c>
      <c r="M1297" s="68"/>
      <c r="N1297" s="92"/>
      <c r="O1297" s="68" t="s">
        <v>33</v>
      </c>
      <c r="P1297" s="92"/>
      <c r="Q1297" s="68" t="s">
        <v>258</v>
      </c>
      <c r="R1297" s="92"/>
      <c r="S1297" s="68"/>
      <c r="T1297" s="92"/>
      <c r="U1297" s="68" t="s">
        <v>5770</v>
      </c>
      <c r="V1297" s="92"/>
      <c r="W1297" s="61"/>
    </row>
    <row r="1298" spans="1:23" ht="80" x14ac:dyDescent="0.2">
      <c r="A1298" s="230" t="s">
        <v>5845</v>
      </c>
      <c r="B1298" s="228" t="s">
        <v>3928</v>
      </c>
      <c r="C1298" s="32" t="s">
        <v>1504</v>
      </c>
      <c r="D1298" s="32" t="s">
        <v>1504</v>
      </c>
      <c r="E1298" s="281" t="s">
        <v>5732</v>
      </c>
      <c r="F1298" s="232" t="s">
        <v>5804</v>
      </c>
      <c r="G1298" s="73"/>
      <c r="H1298" s="232" t="s">
        <v>6612</v>
      </c>
      <c r="I1298" s="232" t="s">
        <v>5784</v>
      </c>
      <c r="J1298" s="85" t="s">
        <v>1128</v>
      </c>
      <c r="K1298" s="85" t="s">
        <v>1128</v>
      </c>
      <c r="L1298" s="85" t="str">
        <f t="shared" si="34"/>
        <v>x.x</v>
      </c>
      <c r="M1298" s="68" t="s">
        <v>444</v>
      </c>
      <c r="N1298" s="92"/>
      <c r="O1298" s="68" t="s">
        <v>103</v>
      </c>
      <c r="P1298" s="92"/>
      <c r="Q1298" s="68"/>
      <c r="R1298" s="92"/>
      <c r="S1298" s="68"/>
      <c r="T1298" s="92"/>
      <c r="U1298" s="68" t="s">
        <v>983</v>
      </c>
      <c r="V1298" s="92"/>
      <c r="W1298" s="61"/>
    </row>
    <row r="1299" spans="1:23" ht="96" x14ac:dyDescent="0.2">
      <c r="A1299" s="230" t="s">
        <v>5845</v>
      </c>
      <c r="B1299" s="228" t="s">
        <v>3928</v>
      </c>
      <c r="C1299" s="32" t="s">
        <v>1504</v>
      </c>
      <c r="D1299" s="32" t="s">
        <v>1504</v>
      </c>
      <c r="E1299" s="281" t="s">
        <v>5732</v>
      </c>
      <c r="F1299" s="73" t="s">
        <v>5804</v>
      </c>
      <c r="G1299" s="73" t="s">
        <v>206</v>
      </c>
      <c r="H1299" s="73" t="s">
        <v>6613</v>
      </c>
      <c r="I1299" s="73" t="s">
        <v>5785</v>
      </c>
      <c r="J1299" s="87" t="s">
        <v>1128</v>
      </c>
      <c r="K1299" s="87" t="s">
        <v>1128</v>
      </c>
      <c r="L1299" s="85" t="str">
        <f t="shared" ref="L1299:L1372" si="35">IF(ISTEXT(K1299),CONCATENATE(J1299,".", K1299),J1299)</f>
        <v>x.x</v>
      </c>
      <c r="M1299" s="68"/>
      <c r="N1299" s="92"/>
      <c r="O1299" s="68" t="s">
        <v>33</v>
      </c>
      <c r="P1299" s="92"/>
      <c r="Q1299" s="68" t="s">
        <v>146</v>
      </c>
      <c r="R1299" s="92"/>
      <c r="S1299" s="68"/>
      <c r="T1299" s="92"/>
      <c r="U1299" s="68" t="s">
        <v>209</v>
      </c>
      <c r="V1299" s="92"/>
      <c r="W1299" s="61"/>
    </row>
    <row r="1300" spans="1:23" ht="80" x14ac:dyDescent="0.2">
      <c r="A1300" s="230" t="s">
        <v>5845</v>
      </c>
      <c r="B1300" s="228" t="s">
        <v>3928</v>
      </c>
      <c r="C1300" s="32" t="s">
        <v>1504</v>
      </c>
      <c r="D1300" s="32" t="s">
        <v>1504</v>
      </c>
      <c r="E1300" s="281" t="s">
        <v>5732</v>
      </c>
      <c r="F1300" s="73" t="s">
        <v>5804</v>
      </c>
      <c r="G1300" s="73" t="s">
        <v>386</v>
      </c>
      <c r="H1300" s="73" t="s">
        <v>6614</v>
      </c>
      <c r="I1300" s="73" t="s">
        <v>5786</v>
      </c>
      <c r="J1300" s="87" t="s">
        <v>1128</v>
      </c>
      <c r="K1300" s="87" t="s">
        <v>1128</v>
      </c>
      <c r="L1300" s="85" t="str">
        <f t="shared" si="35"/>
        <v>x.x</v>
      </c>
      <c r="M1300" s="68"/>
      <c r="N1300" s="92"/>
      <c r="O1300" s="68" t="s">
        <v>33</v>
      </c>
      <c r="P1300" s="92"/>
      <c r="Q1300" s="68" t="s">
        <v>660</v>
      </c>
      <c r="R1300" s="92"/>
      <c r="S1300" s="68" t="s">
        <v>5787</v>
      </c>
      <c r="T1300" s="92"/>
      <c r="U1300" s="68" t="s">
        <v>5777</v>
      </c>
      <c r="V1300" s="92"/>
      <c r="W1300" s="61"/>
    </row>
    <row r="1301" spans="1:23" ht="96" x14ac:dyDescent="0.2">
      <c r="A1301" s="230" t="s">
        <v>5845</v>
      </c>
      <c r="B1301" s="228" t="s">
        <v>3928</v>
      </c>
      <c r="C1301" s="32" t="s">
        <v>1504</v>
      </c>
      <c r="D1301" s="32" t="s">
        <v>1504</v>
      </c>
      <c r="E1301" s="281" t="s">
        <v>5732</v>
      </c>
      <c r="F1301" s="73" t="s">
        <v>5804</v>
      </c>
      <c r="G1301" s="73" t="s">
        <v>180</v>
      </c>
      <c r="H1301" s="73" t="s">
        <v>6615</v>
      </c>
      <c r="I1301" s="73" t="s">
        <v>5788</v>
      </c>
      <c r="J1301" s="87" t="s">
        <v>821</v>
      </c>
      <c r="K1301" s="87"/>
      <c r="L1301" s="85" t="str">
        <f t="shared" si="35"/>
        <v>MESSAGE - GOODS ITEM</v>
      </c>
      <c r="M1301" s="68"/>
      <c r="N1301" s="92" t="s">
        <v>316</v>
      </c>
      <c r="O1301" s="68" t="s">
        <v>103</v>
      </c>
      <c r="P1301" s="92" t="s">
        <v>66</v>
      </c>
      <c r="Q1301" s="68" t="s">
        <v>258</v>
      </c>
      <c r="R1301" s="92"/>
      <c r="S1301" s="68"/>
      <c r="T1301" s="92"/>
      <c r="U1301" s="68" t="s">
        <v>5770</v>
      </c>
      <c r="V1301" s="92" t="s">
        <v>3970</v>
      </c>
      <c r="W1301" s="61"/>
    </row>
    <row r="1302" spans="1:23" ht="80" x14ac:dyDescent="0.2">
      <c r="A1302" s="230" t="s">
        <v>5845</v>
      </c>
      <c r="B1302" s="228" t="s">
        <v>3928</v>
      </c>
      <c r="C1302" s="32" t="s">
        <v>1504</v>
      </c>
      <c r="D1302" s="32" t="s">
        <v>1504</v>
      </c>
      <c r="E1302" s="281" t="s">
        <v>5732</v>
      </c>
      <c r="F1302" s="232" t="s">
        <v>5805</v>
      </c>
      <c r="G1302" s="73"/>
      <c r="H1302" s="232" t="s">
        <v>6616</v>
      </c>
      <c r="I1302" s="232" t="s">
        <v>638</v>
      </c>
      <c r="J1302" s="87" t="s">
        <v>1128</v>
      </c>
      <c r="K1302" s="87" t="s">
        <v>1128</v>
      </c>
      <c r="L1302" s="85" t="str">
        <f t="shared" si="35"/>
        <v>x.x</v>
      </c>
      <c r="M1302" s="68" t="s">
        <v>444</v>
      </c>
      <c r="N1302" s="92"/>
      <c r="O1302" s="68" t="s">
        <v>103</v>
      </c>
      <c r="P1302" s="92"/>
      <c r="Q1302" s="68"/>
      <c r="R1302" s="92"/>
      <c r="S1302" s="68"/>
      <c r="T1302" s="92"/>
      <c r="U1302" s="68" t="s">
        <v>983</v>
      </c>
      <c r="V1302" s="92"/>
      <c r="W1302" s="61"/>
    </row>
    <row r="1303" spans="1:23" ht="96" x14ac:dyDescent="0.2">
      <c r="A1303" s="230" t="s">
        <v>5845</v>
      </c>
      <c r="B1303" s="228" t="s">
        <v>3928</v>
      </c>
      <c r="C1303" s="32" t="s">
        <v>1504</v>
      </c>
      <c r="D1303" s="32" t="s">
        <v>1504</v>
      </c>
      <c r="E1303" s="281" t="s">
        <v>5732</v>
      </c>
      <c r="F1303" s="73" t="s">
        <v>5805</v>
      </c>
      <c r="G1303" s="73" t="s">
        <v>206</v>
      </c>
      <c r="H1303" s="73" t="s">
        <v>6617</v>
      </c>
      <c r="I1303" s="73" t="s">
        <v>642</v>
      </c>
      <c r="J1303" s="87" t="s">
        <v>1128</v>
      </c>
      <c r="K1303" s="87" t="s">
        <v>1128</v>
      </c>
      <c r="L1303" s="85" t="str">
        <f t="shared" si="35"/>
        <v>x.x</v>
      </c>
      <c r="M1303" s="68"/>
      <c r="N1303" s="92"/>
      <c r="O1303" s="68" t="s">
        <v>33</v>
      </c>
      <c r="P1303" s="92"/>
      <c r="Q1303" s="68" t="s">
        <v>146</v>
      </c>
      <c r="R1303" s="92"/>
      <c r="S1303" s="68"/>
      <c r="T1303" s="92"/>
      <c r="U1303" s="68" t="s">
        <v>209</v>
      </c>
      <c r="V1303" s="92"/>
      <c r="W1303" s="61"/>
    </row>
    <row r="1304" spans="1:23" ht="96" x14ac:dyDescent="0.2">
      <c r="A1304" s="230" t="s">
        <v>5845</v>
      </c>
      <c r="B1304" s="228" t="s">
        <v>3928</v>
      </c>
      <c r="C1304" s="32" t="s">
        <v>1504</v>
      </c>
      <c r="D1304" s="32" t="s">
        <v>1504</v>
      </c>
      <c r="E1304" s="281" t="s">
        <v>5732</v>
      </c>
      <c r="F1304" s="73" t="s">
        <v>5805</v>
      </c>
      <c r="G1304" s="73" t="s">
        <v>287</v>
      </c>
      <c r="H1304" s="73" t="s">
        <v>6618</v>
      </c>
      <c r="I1304" s="73" t="s">
        <v>644</v>
      </c>
      <c r="J1304" s="87" t="s">
        <v>1128</v>
      </c>
      <c r="K1304" s="87" t="s">
        <v>1128</v>
      </c>
      <c r="L1304" s="85" t="str">
        <f t="shared" si="35"/>
        <v>x.x</v>
      </c>
      <c r="M1304" s="68"/>
      <c r="N1304" s="92"/>
      <c r="O1304" s="68" t="s">
        <v>33</v>
      </c>
      <c r="P1304" s="92"/>
      <c r="Q1304" s="68" t="s">
        <v>645</v>
      </c>
      <c r="R1304" s="92"/>
      <c r="S1304" s="68" t="s">
        <v>5789</v>
      </c>
      <c r="T1304" s="92"/>
      <c r="U1304" s="68" t="s">
        <v>5806</v>
      </c>
      <c r="V1304" s="92"/>
      <c r="W1304" s="61"/>
    </row>
    <row r="1305" spans="1:23" ht="96" x14ac:dyDescent="0.2">
      <c r="A1305" s="230" t="s">
        <v>5845</v>
      </c>
      <c r="B1305" s="228" t="s">
        <v>3928</v>
      </c>
      <c r="C1305" s="32" t="s">
        <v>1504</v>
      </c>
      <c r="D1305" s="32" t="s">
        <v>1504</v>
      </c>
      <c r="E1305" s="281" t="s">
        <v>5732</v>
      </c>
      <c r="F1305" s="73" t="s">
        <v>5805</v>
      </c>
      <c r="G1305" s="73" t="s">
        <v>302</v>
      </c>
      <c r="H1305" s="73" t="s">
        <v>6619</v>
      </c>
      <c r="I1305" s="73" t="s">
        <v>649</v>
      </c>
      <c r="J1305" s="87" t="s">
        <v>1128</v>
      </c>
      <c r="K1305" s="87" t="s">
        <v>1128</v>
      </c>
      <c r="L1305" s="85" t="str">
        <f t="shared" si="35"/>
        <v>x.x</v>
      </c>
      <c r="M1305" s="68"/>
      <c r="N1305" s="92"/>
      <c r="O1305" s="68" t="s">
        <v>103</v>
      </c>
      <c r="P1305" s="92"/>
      <c r="Q1305" s="68" t="s">
        <v>305</v>
      </c>
      <c r="R1305" s="92"/>
      <c r="S1305" s="68"/>
      <c r="T1305" s="92"/>
      <c r="U1305" s="68"/>
      <c r="V1305" s="92"/>
      <c r="W1305" s="61"/>
    </row>
    <row r="1306" spans="1:23" ht="64" x14ac:dyDescent="0.2">
      <c r="A1306" s="230" t="s">
        <v>5845</v>
      </c>
      <c r="B1306" s="228" t="s">
        <v>3928</v>
      </c>
      <c r="C1306" s="32" t="s">
        <v>1504</v>
      </c>
      <c r="D1306" s="32" t="s">
        <v>1504</v>
      </c>
      <c r="E1306" s="281" t="s">
        <v>5732</v>
      </c>
      <c r="F1306" s="232" t="s">
        <v>823</v>
      </c>
      <c r="G1306" s="73"/>
      <c r="H1306" s="232" t="s">
        <v>4061</v>
      </c>
      <c r="I1306" s="232" t="s">
        <v>825</v>
      </c>
      <c r="J1306" s="87" t="s">
        <v>1128</v>
      </c>
      <c r="K1306" s="87" t="s">
        <v>1128</v>
      </c>
      <c r="L1306" s="85" t="str">
        <f t="shared" si="35"/>
        <v>x.x</v>
      </c>
      <c r="M1306" s="186" t="s">
        <v>316</v>
      </c>
      <c r="N1306" s="92"/>
      <c r="O1306" s="68" t="s">
        <v>33</v>
      </c>
      <c r="P1306" s="92"/>
      <c r="Q1306" s="68"/>
      <c r="R1306" s="92"/>
      <c r="S1306" s="68"/>
      <c r="T1306" s="92"/>
      <c r="U1306" s="68"/>
      <c r="V1306" s="92"/>
      <c r="W1306" s="61"/>
    </row>
    <row r="1307" spans="1:23" ht="96" x14ac:dyDescent="0.2">
      <c r="A1307" s="230" t="s">
        <v>5845</v>
      </c>
      <c r="B1307" s="228" t="s">
        <v>3928</v>
      </c>
      <c r="C1307" s="32" t="s">
        <v>1504</v>
      </c>
      <c r="D1307" s="32" t="s">
        <v>1504</v>
      </c>
      <c r="E1307" s="281" t="s">
        <v>5732</v>
      </c>
      <c r="F1307" s="73" t="s">
        <v>823</v>
      </c>
      <c r="G1307" s="73" t="s">
        <v>831</v>
      </c>
      <c r="H1307" s="73" t="s">
        <v>4063</v>
      </c>
      <c r="I1307" s="73" t="s">
        <v>833</v>
      </c>
      <c r="J1307" s="87" t="s">
        <v>1128</v>
      </c>
      <c r="K1307" s="87" t="s">
        <v>1128</v>
      </c>
      <c r="L1307" s="85" t="str">
        <f t="shared" si="35"/>
        <v>x.x</v>
      </c>
      <c r="M1307" s="68"/>
      <c r="N1307" s="92"/>
      <c r="O1307" s="68" t="s">
        <v>33</v>
      </c>
      <c r="P1307" s="92"/>
      <c r="Q1307" s="68" t="s">
        <v>146</v>
      </c>
      <c r="R1307" s="92"/>
      <c r="S1307" s="68"/>
      <c r="T1307" s="92"/>
      <c r="U1307" s="68" t="s">
        <v>5807</v>
      </c>
      <c r="V1307" s="92"/>
      <c r="W1307" s="61"/>
    </row>
    <row r="1308" spans="1:23" ht="112" x14ac:dyDescent="0.2">
      <c r="A1308" s="230" t="s">
        <v>5845</v>
      </c>
      <c r="B1308" s="228" t="s">
        <v>3928</v>
      </c>
      <c r="C1308" s="32" t="s">
        <v>1504</v>
      </c>
      <c r="D1308" s="32" t="s">
        <v>1504</v>
      </c>
      <c r="E1308" s="281" t="s">
        <v>5732</v>
      </c>
      <c r="F1308" s="73" t="s">
        <v>823</v>
      </c>
      <c r="G1308" s="73" t="s">
        <v>5731</v>
      </c>
      <c r="H1308" s="73" t="s">
        <v>6620</v>
      </c>
      <c r="I1308" s="73" t="s">
        <v>5808</v>
      </c>
      <c r="J1308" s="87" t="s">
        <v>821</v>
      </c>
      <c r="K1308" s="87" t="s">
        <v>325</v>
      </c>
      <c r="L1308" s="85" t="str">
        <f t="shared" si="35"/>
        <v>MESSAGE - GOODS ITEM.Item number</v>
      </c>
      <c r="M1308" s="68"/>
      <c r="N1308" s="92"/>
      <c r="O1308" s="68" t="s">
        <v>33</v>
      </c>
      <c r="P1308" s="92" t="s">
        <v>33</v>
      </c>
      <c r="Q1308" s="68" t="s">
        <v>146</v>
      </c>
      <c r="R1308" s="92" t="s">
        <v>146</v>
      </c>
      <c r="S1308" s="68"/>
      <c r="T1308" s="92"/>
      <c r="U1308" s="186" t="s">
        <v>5809</v>
      </c>
      <c r="V1308" s="92" t="s">
        <v>2565</v>
      </c>
      <c r="W1308" s="61"/>
    </row>
    <row r="1309" spans="1:23" ht="96" x14ac:dyDescent="0.2">
      <c r="A1309" s="230" t="s">
        <v>5845</v>
      </c>
      <c r="B1309" s="228" t="s">
        <v>3928</v>
      </c>
      <c r="C1309" s="32" t="s">
        <v>1504</v>
      </c>
      <c r="D1309" s="32" t="s">
        <v>1504</v>
      </c>
      <c r="E1309" s="281" t="s">
        <v>5732</v>
      </c>
      <c r="F1309" s="73" t="s">
        <v>823</v>
      </c>
      <c r="G1309" s="73" t="s">
        <v>49</v>
      </c>
      <c r="H1309" s="73" t="s">
        <v>4064</v>
      </c>
      <c r="I1309" s="73" t="s">
        <v>839</v>
      </c>
      <c r="J1309" s="87" t="s">
        <v>821</v>
      </c>
      <c r="K1309" s="87" t="s">
        <v>52</v>
      </c>
      <c r="L1309" s="85" t="str">
        <f t="shared" si="35"/>
        <v>MESSAGE - GOODS ITEM.Type of declaration</v>
      </c>
      <c r="M1309" s="68"/>
      <c r="N1309" s="92"/>
      <c r="O1309" s="68" t="s">
        <v>66</v>
      </c>
      <c r="P1309" s="92" t="s">
        <v>66</v>
      </c>
      <c r="Q1309" s="68" t="s">
        <v>53</v>
      </c>
      <c r="R1309" s="92" t="s">
        <v>54</v>
      </c>
      <c r="S1309" s="68" t="s">
        <v>5810</v>
      </c>
      <c r="T1309" s="92"/>
      <c r="U1309" s="68" t="s">
        <v>6457</v>
      </c>
      <c r="V1309" s="92" t="s">
        <v>841</v>
      </c>
      <c r="W1309" s="61"/>
    </row>
    <row r="1310" spans="1:23" ht="96" x14ac:dyDescent="0.2">
      <c r="A1310" s="230" t="s">
        <v>5845</v>
      </c>
      <c r="B1310" s="228" t="s">
        <v>3928</v>
      </c>
      <c r="C1310" s="32" t="s">
        <v>1504</v>
      </c>
      <c r="D1310" s="32" t="s">
        <v>1504</v>
      </c>
      <c r="E1310" s="281" t="s">
        <v>5732</v>
      </c>
      <c r="F1310" s="73" t="s">
        <v>823</v>
      </c>
      <c r="G1310" s="73" t="s">
        <v>363</v>
      </c>
      <c r="H1310" s="73" t="s">
        <v>4065</v>
      </c>
      <c r="I1310" s="73" t="s">
        <v>846</v>
      </c>
      <c r="J1310" s="87" t="s">
        <v>821</v>
      </c>
      <c r="K1310" s="87" t="s">
        <v>366</v>
      </c>
      <c r="L1310" s="85" t="str">
        <f t="shared" si="35"/>
        <v>MESSAGE - GOODS ITEM.Country of destination code</v>
      </c>
      <c r="M1310" s="68"/>
      <c r="N1310" s="92"/>
      <c r="O1310" s="68" t="s">
        <v>66</v>
      </c>
      <c r="P1310" s="92" t="s">
        <v>66</v>
      </c>
      <c r="Q1310" s="68" t="s">
        <v>94</v>
      </c>
      <c r="R1310" s="92" t="s">
        <v>94</v>
      </c>
      <c r="S1310" s="68" t="s">
        <v>95</v>
      </c>
      <c r="T1310" s="92" t="s">
        <v>55</v>
      </c>
      <c r="U1310" s="68" t="s">
        <v>367</v>
      </c>
      <c r="V1310" s="92" t="s">
        <v>847</v>
      </c>
      <c r="W1310" s="61"/>
    </row>
    <row r="1311" spans="1:23" ht="80" x14ac:dyDescent="0.2">
      <c r="A1311" s="230" t="s">
        <v>5845</v>
      </c>
      <c r="B1311" s="228" t="s">
        <v>3928</v>
      </c>
      <c r="C1311" s="32" t="s">
        <v>1504</v>
      </c>
      <c r="D1311" s="32" t="s">
        <v>1504</v>
      </c>
      <c r="E1311" s="281">
        <v>4</v>
      </c>
      <c r="F1311" s="292" t="s">
        <v>849</v>
      </c>
      <c r="G1311" s="73"/>
      <c r="H1311" s="232" t="s">
        <v>4066</v>
      </c>
      <c r="I1311" s="232" t="s">
        <v>422</v>
      </c>
      <c r="J1311" s="87" t="s">
        <v>1128</v>
      </c>
      <c r="K1311" s="87" t="s">
        <v>1128</v>
      </c>
      <c r="L1311" s="85" t="str">
        <f t="shared" ref="L1311:L1318" si="36">IF(ISTEXT(K1311),CONCATENATE(J1311,".", K1311),J1311)</f>
        <v>x.x</v>
      </c>
      <c r="M1311" s="68" t="s">
        <v>32</v>
      </c>
      <c r="N1311" s="92"/>
      <c r="O1311" s="68" t="s">
        <v>103</v>
      </c>
      <c r="P1311" s="92"/>
      <c r="Q1311" s="68"/>
      <c r="R1311" s="92"/>
      <c r="S1311" s="68"/>
      <c r="T1311" s="92"/>
      <c r="U1311" s="68" t="s">
        <v>6459</v>
      </c>
      <c r="V1311" s="92"/>
      <c r="W1311" s="61"/>
    </row>
    <row r="1312" spans="1:23" ht="96" x14ac:dyDescent="0.2">
      <c r="A1312" s="230" t="s">
        <v>5845</v>
      </c>
      <c r="B1312" s="228" t="s">
        <v>3928</v>
      </c>
      <c r="C1312" s="32" t="s">
        <v>1504</v>
      </c>
      <c r="D1312" s="32" t="s">
        <v>1504</v>
      </c>
      <c r="E1312" s="281">
        <v>4</v>
      </c>
      <c r="F1312" s="291" t="s">
        <v>849</v>
      </c>
      <c r="G1312" s="73" t="s">
        <v>240</v>
      </c>
      <c r="H1312" s="73" t="s">
        <v>6621</v>
      </c>
      <c r="I1312" s="73" t="s">
        <v>429</v>
      </c>
      <c r="J1312" s="87" t="s">
        <v>1128</v>
      </c>
      <c r="K1312" s="87" t="s">
        <v>1128</v>
      </c>
      <c r="L1312" s="85" t="str">
        <f t="shared" si="36"/>
        <v>x.x</v>
      </c>
      <c r="M1312" s="68"/>
      <c r="N1312" s="92"/>
      <c r="O1312" s="68" t="s">
        <v>103</v>
      </c>
      <c r="P1312" s="92"/>
      <c r="Q1312" s="68" t="s">
        <v>244</v>
      </c>
      <c r="R1312" s="92"/>
      <c r="S1312" s="68"/>
      <c r="T1312" s="92"/>
      <c r="U1312" s="68" t="s">
        <v>5743</v>
      </c>
      <c r="V1312" s="92"/>
      <c r="W1312" s="61"/>
    </row>
    <row r="1313" spans="1:23" ht="96" x14ac:dyDescent="0.2">
      <c r="A1313" s="230" t="s">
        <v>5845</v>
      </c>
      <c r="B1313" s="228" t="s">
        <v>3928</v>
      </c>
      <c r="C1313" s="32" t="s">
        <v>1504</v>
      </c>
      <c r="D1313" s="32" t="s">
        <v>1504</v>
      </c>
      <c r="E1313" s="281">
        <v>4</v>
      </c>
      <c r="F1313" s="291" t="s">
        <v>849</v>
      </c>
      <c r="G1313" s="73" t="s">
        <v>255</v>
      </c>
      <c r="H1313" s="73" t="s">
        <v>4069</v>
      </c>
      <c r="I1313" s="73" t="s">
        <v>433</v>
      </c>
      <c r="J1313" s="87" t="s">
        <v>1128</v>
      </c>
      <c r="K1313" s="87" t="s">
        <v>1128</v>
      </c>
      <c r="L1313" s="85" t="str">
        <f t="shared" si="36"/>
        <v>x.x</v>
      </c>
      <c r="M1313" s="68"/>
      <c r="N1313" s="92"/>
      <c r="O1313" s="68" t="s">
        <v>103</v>
      </c>
      <c r="P1313" s="92"/>
      <c r="Q1313" s="68" t="s">
        <v>258</v>
      </c>
      <c r="R1313" s="92"/>
      <c r="S1313" s="68"/>
      <c r="T1313" s="92"/>
      <c r="U1313" s="68"/>
      <c r="V1313" s="92"/>
      <c r="W1313" s="61"/>
    </row>
    <row r="1314" spans="1:23" ht="96" x14ac:dyDescent="0.2">
      <c r="A1314" s="230" t="s">
        <v>5845</v>
      </c>
      <c r="B1314" s="228" t="s">
        <v>3928</v>
      </c>
      <c r="C1314" s="32" t="s">
        <v>1504</v>
      </c>
      <c r="D1314" s="32" t="s">
        <v>1504</v>
      </c>
      <c r="E1314" s="281">
        <v>5</v>
      </c>
      <c r="F1314" s="292" t="s">
        <v>858</v>
      </c>
      <c r="G1314" s="73"/>
      <c r="H1314" s="232" t="s">
        <v>4070</v>
      </c>
      <c r="I1314" s="232" t="s">
        <v>263</v>
      </c>
      <c r="J1314" s="87" t="s">
        <v>1128</v>
      </c>
      <c r="K1314" s="87" t="s">
        <v>1128</v>
      </c>
      <c r="L1314" s="85" t="str">
        <f t="shared" si="36"/>
        <v>x.x</v>
      </c>
      <c r="M1314" s="68" t="s">
        <v>32</v>
      </c>
      <c r="N1314" s="92"/>
      <c r="O1314" s="68" t="s">
        <v>103</v>
      </c>
      <c r="P1314" s="92"/>
      <c r="Q1314" s="68"/>
      <c r="R1314" s="92"/>
      <c r="S1314" s="68"/>
      <c r="T1314" s="92"/>
      <c r="U1314" s="68" t="s">
        <v>6460</v>
      </c>
      <c r="V1314" s="92"/>
      <c r="W1314" s="61"/>
    </row>
    <row r="1315" spans="1:23" ht="112" x14ac:dyDescent="0.2">
      <c r="A1315" s="230" t="s">
        <v>5845</v>
      </c>
      <c r="B1315" s="228" t="s">
        <v>3928</v>
      </c>
      <c r="C1315" s="32" t="s">
        <v>1504</v>
      </c>
      <c r="D1315" s="32" t="s">
        <v>1504</v>
      </c>
      <c r="E1315" s="281">
        <v>5</v>
      </c>
      <c r="F1315" s="291" t="s">
        <v>858</v>
      </c>
      <c r="G1315" s="73" t="s">
        <v>265</v>
      </c>
      <c r="H1315" s="73" t="s">
        <v>4071</v>
      </c>
      <c r="I1315" s="73" t="s">
        <v>267</v>
      </c>
      <c r="J1315" s="87" t="s">
        <v>1128</v>
      </c>
      <c r="K1315" s="87" t="s">
        <v>1128</v>
      </c>
      <c r="L1315" s="85" t="str">
        <f t="shared" si="36"/>
        <v>x.x</v>
      </c>
      <c r="M1315" s="68"/>
      <c r="N1315" s="92"/>
      <c r="O1315" s="68" t="s">
        <v>33</v>
      </c>
      <c r="P1315" s="92"/>
      <c r="Q1315" s="68" t="s">
        <v>258</v>
      </c>
      <c r="R1315" s="92"/>
      <c r="S1315" s="68"/>
      <c r="T1315" s="92"/>
      <c r="U1315" s="68"/>
      <c r="V1315" s="92"/>
      <c r="W1315" s="61"/>
    </row>
    <row r="1316" spans="1:23" ht="96" x14ac:dyDescent="0.2">
      <c r="A1316" s="230" t="s">
        <v>5845</v>
      </c>
      <c r="B1316" s="228" t="s">
        <v>3928</v>
      </c>
      <c r="C1316" s="32" t="s">
        <v>1504</v>
      </c>
      <c r="D1316" s="32" t="s">
        <v>1504</v>
      </c>
      <c r="E1316" s="281">
        <v>5</v>
      </c>
      <c r="F1316" s="291" t="s">
        <v>858</v>
      </c>
      <c r="G1316" s="73" t="s">
        <v>269</v>
      </c>
      <c r="H1316" s="73" t="s">
        <v>4072</v>
      </c>
      <c r="I1316" s="73" t="s">
        <v>271</v>
      </c>
      <c r="J1316" s="87" t="s">
        <v>1128</v>
      </c>
      <c r="K1316" s="87" t="s">
        <v>1128</v>
      </c>
      <c r="L1316" s="85" t="str">
        <f t="shared" si="36"/>
        <v>x.x</v>
      </c>
      <c r="M1316" s="68"/>
      <c r="N1316" s="92"/>
      <c r="O1316" s="68" t="s">
        <v>103</v>
      </c>
      <c r="P1316" s="92"/>
      <c r="Q1316" s="68" t="s">
        <v>244</v>
      </c>
      <c r="R1316" s="92"/>
      <c r="S1316" s="68"/>
      <c r="T1316" s="92"/>
      <c r="U1316" s="68"/>
      <c r="V1316" s="92"/>
      <c r="W1316" s="61"/>
    </row>
    <row r="1317" spans="1:23" ht="96" x14ac:dyDescent="0.2">
      <c r="A1317" s="230" t="s">
        <v>5845</v>
      </c>
      <c r="B1317" s="228" t="s">
        <v>3928</v>
      </c>
      <c r="C1317" s="32" t="s">
        <v>1504</v>
      </c>
      <c r="D1317" s="32" t="s">
        <v>1504</v>
      </c>
      <c r="E1317" s="281">
        <v>5</v>
      </c>
      <c r="F1317" s="291" t="s">
        <v>858</v>
      </c>
      <c r="G1317" s="73" t="s">
        <v>276</v>
      </c>
      <c r="H1317" s="73" t="s">
        <v>4073</v>
      </c>
      <c r="I1317" s="73" t="s">
        <v>278</v>
      </c>
      <c r="J1317" s="87" t="s">
        <v>1128</v>
      </c>
      <c r="K1317" s="87" t="s">
        <v>1128</v>
      </c>
      <c r="L1317" s="85" t="str">
        <f t="shared" si="36"/>
        <v>x.x</v>
      </c>
      <c r="M1317" s="68"/>
      <c r="N1317" s="92"/>
      <c r="O1317" s="68" t="s">
        <v>33</v>
      </c>
      <c r="P1317" s="92"/>
      <c r="Q1317" s="68" t="s">
        <v>68</v>
      </c>
      <c r="R1317" s="92"/>
      <c r="S1317" s="68"/>
      <c r="T1317" s="92"/>
      <c r="U1317" s="68"/>
      <c r="V1317" s="92"/>
      <c r="W1317" s="61"/>
    </row>
    <row r="1318" spans="1:23" ht="96" x14ac:dyDescent="0.2">
      <c r="A1318" s="230" t="s">
        <v>5845</v>
      </c>
      <c r="B1318" s="228" t="s">
        <v>3928</v>
      </c>
      <c r="C1318" s="32" t="s">
        <v>1504</v>
      </c>
      <c r="D1318" s="32" t="s">
        <v>1504</v>
      </c>
      <c r="E1318" s="281">
        <v>5</v>
      </c>
      <c r="F1318" s="291" t="s">
        <v>858</v>
      </c>
      <c r="G1318" s="73" t="s">
        <v>279</v>
      </c>
      <c r="H1318" s="73" t="s">
        <v>4074</v>
      </c>
      <c r="I1318" s="73" t="s">
        <v>281</v>
      </c>
      <c r="J1318" s="87" t="s">
        <v>1128</v>
      </c>
      <c r="K1318" s="87" t="s">
        <v>1128</v>
      </c>
      <c r="L1318" s="85" t="str">
        <f t="shared" si="36"/>
        <v>x.x</v>
      </c>
      <c r="M1318" s="68"/>
      <c r="N1318" s="92"/>
      <c r="O1318" s="68" t="s">
        <v>33</v>
      </c>
      <c r="P1318" s="92"/>
      <c r="Q1318" s="68" t="s">
        <v>94</v>
      </c>
      <c r="R1318" s="92"/>
      <c r="S1318" s="68" t="s">
        <v>5856</v>
      </c>
      <c r="T1318" s="92"/>
      <c r="U1318" s="68"/>
      <c r="V1318" s="92"/>
      <c r="W1318" s="61"/>
    </row>
    <row r="1319" spans="1:23" ht="96" x14ac:dyDescent="0.2">
      <c r="A1319" s="230" t="s">
        <v>5845</v>
      </c>
      <c r="B1319" s="228" t="s">
        <v>3928</v>
      </c>
      <c r="C1319" s="32" t="s">
        <v>1504</v>
      </c>
      <c r="D1319" s="32" t="s">
        <v>1504</v>
      </c>
      <c r="E1319" s="281" t="s">
        <v>5796</v>
      </c>
      <c r="F1319" s="232" t="s">
        <v>871</v>
      </c>
      <c r="G1319" s="73"/>
      <c r="H1319" s="232" t="s">
        <v>4075</v>
      </c>
      <c r="I1319" s="232" t="s">
        <v>873</v>
      </c>
      <c r="J1319" s="87" t="s">
        <v>1128</v>
      </c>
      <c r="K1319" s="87" t="s">
        <v>1128</v>
      </c>
      <c r="L1319" s="85" t="str">
        <f t="shared" si="35"/>
        <v>x.x</v>
      </c>
      <c r="M1319" s="68" t="s">
        <v>32</v>
      </c>
      <c r="N1319" s="92"/>
      <c r="O1319" s="68" t="s">
        <v>33</v>
      </c>
      <c r="P1319" s="92"/>
      <c r="Q1319" s="68"/>
      <c r="R1319" s="92"/>
      <c r="S1319" s="68"/>
      <c r="T1319" s="92"/>
      <c r="U1319" s="68"/>
      <c r="V1319" s="92"/>
      <c r="W1319" s="61"/>
    </row>
    <row r="1320" spans="1:23" ht="112" x14ac:dyDescent="0.2">
      <c r="A1320" s="230" t="s">
        <v>5845</v>
      </c>
      <c r="B1320" s="228" t="s">
        <v>3928</v>
      </c>
      <c r="C1320" s="32" t="s">
        <v>1504</v>
      </c>
      <c r="D1320" s="32" t="s">
        <v>1504</v>
      </c>
      <c r="E1320" s="281" t="s">
        <v>5796</v>
      </c>
      <c r="F1320" s="73" t="s">
        <v>871</v>
      </c>
      <c r="G1320" s="73" t="s">
        <v>877</v>
      </c>
      <c r="H1320" s="73" t="s">
        <v>4076</v>
      </c>
      <c r="I1320" s="73" t="s">
        <v>879</v>
      </c>
      <c r="J1320" s="87" t="s">
        <v>821</v>
      </c>
      <c r="K1320" s="87" t="s">
        <v>880</v>
      </c>
      <c r="L1320" s="85" t="str">
        <f t="shared" si="35"/>
        <v>MESSAGE - GOODS ITEM.Goods description</v>
      </c>
      <c r="M1320" s="68"/>
      <c r="N1320" s="92"/>
      <c r="O1320" s="68" t="s">
        <v>33</v>
      </c>
      <c r="P1320" s="92" t="s">
        <v>33</v>
      </c>
      <c r="Q1320" s="68" t="s">
        <v>305</v>
      </c>
      <c r="R1320" s="92" t="s">
        <v>881</v>
      </c>
      <c r="S1320" s="68"/>
      <c r="T1320" s="92"/>
      <c r="U1320" s="68"/>
      <c r="V1320" s="92"/>
      <c r="W1320" s="61"/>
    </row>
    <row r="1321" spans="1:23" ht="96" x14ac:dyDescent="0.2">
      <c r="A1321" s="230" t="s">
        <v>5845</v>
      </c>
      <c r="B1321" s="228" t="s">
        <v>3928</v>
      </c>
      <c r="C1321" s="32" t="s">
        <v>1504</v>
      </c>
      <c r="D1321" s="32" t="s">
        <v>1504</v>
      </c>
      <c r="E1321" s="281" t="s">
        <v>5796</v>
      </c>
      <c r="F1321" s="73" t="s">
        <v>871</v>
      </c>
      <c r="G1321" s="73" t="s">
        <v>885</v>
      </c>
      <c r="H1321" s="73" t="s">
        <v>4077</v>
      </c>
      <c r="I1321" s="73" t="s">
        <v>887</v>
      </c>
      <c r="J1321" s="87" t="s">
        <v>1128</v>
      </c>
      <c r="K1321" s="87" t="s">
        <v>1128</v>
      </c>
      <c r="L1321" s="85" t="str">
        <f t="shared" si="35"/>
        <v>x.x</v>
      </c>
      <c r="M1321" s="68"/>
      <c r="N1321" s="92"/>
      <c r="O1321" s="68" t="s">
        <v>103</v>
      </c>
      <c r="P1321" s="92"/>
      <c r="Q1321" s="68" t="s">
        <v>888</v>
      </c>
      <c r="R1321" s="92"/>
      <c r="S1321" s="68" t="s">
        <v>889</v>
      </c>
      <c r="T1321" s="92"/>
      <c r="U1321" s="68"/>
      <c r="V1321" s="92"/>
      <c r="W1321" s="61"/>
    </row>
    <row r="1322" spans="1:23" ht="112" x14ac:dyDescent="0.2">
      <c r="A1322" s="230" t="s">
        <v>5845</v>
      </c>
      <c r="B1322" s="228" t="s">
        <v>3928</v>
      </c>
      <c r="C1322" s="32" t="s">
        <v>1504</v>
      </c>
      <c r="D1322" s="32" t="s">
        <v>1504</v>
      </c>
      <c r="E1322" s="281" t="s">
        <v>5812</v>
      </c>
      <c r="F1322" s="232" t="s">
        <v>892</v>
      </c>
      <c r="G1322" s="73"/>
      <c r="H1322" s="232" t="s">
        <v>4078</v>
      </c>
      <c r="I1322" s="232" t="s">
        <v>894</v>
      </c>
      <c r="J1322" s="87" t="s">
        <v>1128</v>
      </c>
      <c r="K1322" s="87" t="s">
        <v>1128</v>
      </c>
      <c r="L1322" s="85" t="str">
        <f t="shared" si="35"/>
        <v>x.x</v>
      </c>
      <c r="M1322" s="68" t="s">
        <v>32</v>
      </c>
      <c r="N1322" s="92"/>
      <c r="O1322" s="68" t="s">
        <v>66</v>
      </c>
      <c r="P1322" s="92"/>
      <c r="Q1322" s="68"/>
      <c r="R1322" s="92"/>
      <c r="S1322" s="68"/>
      <c r="T1322" s="92"/>
      <c r="U1322" s="68" t="s">
        <v>895</v>
      </c>
      <c r="V1322" s="92"/>
      <c r="W1322" s="61"/>
    </row>
    <row r="1323" spans="1:23" ht="144" x14ac:dyDescent="0.2">
      <c r="A1323" s="230" t="s">
        <v>5845</v>
      </c>
      <c r="B1323" s="228" t="s">
        <v>3928</v>
      </c>
      <c r="C1323" s="32" t="s">
        <v>1504</v>
      </c>
      <c r="D1323" s="32" t="s">
        <v>1504</v>
      </c>
      <c r="E1323" s="281" t="s">
        <v>5812</v>
      </c>
      <c r="F1323" s="73" t="s">
        <v>892</v>
      </c>
      <c r="G1323" s="73" t="s">
        <v>5815</v>
      </c>
      <c r="H1323" s="73" t="s">
        <v>6622</v>
      </c>
      <c r="I1323" s="73" t="s">
        <v>5816</v>
      </c>
      <c r="J1323" s="87" t="s">
        <v>821</v>
      </c>
      <c r="K1323" s="87" t="s">
        <v>900</v>
      </c>
      <c r="L1323" s="85" t="str">
        <f t="shared" si="35"/>
        <v>MESSAGE - GOODS ITEM.Commodity code</v>
      </c>
      <c r="M1323" s="68"/>
      <c r="N1323" s="92"/>
      <c r="O1323" s="68" t="s">
        <v>33</v>
      </c>
      <c r="P1323" s="92" t="s">
        <v>66</v>
      </c>
      <c r="Q1323" s="68" t="s">
        <v>901</v>
      </c>
      <c r="R1323" s="92" t="s">
        <v>902</v>
      </c>
      <c r="S1323" s="68" t="s">
        <v>903</v>
      </c>
      <c r="T1323" s="92"/>
      <c r="U1323" s="68"/>
      <c r="V1323" s="92" t="s">
        <v>4080</v>
      </c>
      <c r="W1323" s="61"/>
    </row>
    <row r="1324" spans="1:23" ht="144" x14ac:dyDescent="0.2">
      <c r="A1324" s="230" t="s">
        <v>5845</v>
      </c>
      <c r="B1324" s="228" t="s">
        <v>3928</v>
      </c>
      <c r="C1324" s="32" t="s">
        <v>1504</v>
      </c>
      <c r="D1324" s="32" t="s">
        <v>1504</v>
      </c>
      <c r="E1324" s="281" t="s">
        <v>5812</v>
      </c>
      <c r="F1324" s="73" t="s">
        <v>892</v>
      </c>
      <c r="G1324" s="73" t="s">
        <v>909</v>
      </c>
      <c r="H1324" s="73" t="s">
        <v>4081</v>
      </c>
      <c r="I1324" s="73" t="s">
        <v>911</v>
      </c>
      <c r="J1324" s="87" t="s">
        <v>1128</v>
      </c>
      <c r="K1324" s="87" t="s">
        <v>1128</v>
      </c>
      <c r="L1324" s="85" t="str">
        <f t="shared" si="35"/>
        <v>x.x</v>
      </c>
      <c r="M1324" s="68"/>
      <c r="N1324" s="92"/>
      <c r="O1324" s="68" t="s">
        <v>103</v>
      </c>
      <c r="P1324" s="92"/>
      <c r="Q1324" s="68" t="s">
        <v>291</v>
      </c>
      <c r="R1324" s="92"/>
      <c r="S1324" s="68"/>
      <c r="T1324" s="92"/>
      <c r="U1324" s="68" t="s">
        <v>912</v>
      </c>
      <c r="V1324" s="92"/>
      <c r="W1324" s="61"/>
    </row>
    <row r="1325" spans="1:23" ht="112" x14ac:dyDescent="0.2">
      <c r="A1325" s="230" t="s">
        <v>5845</v>
      </c>
      <c r="B1325" s="228" t="s">
        <v>3928</v>
      </c>
      <c r="C1325" s="32" t="s">
        <v>1504</v>
      </c>
      <c r="D1325" s="32" t="s">
        <v>1504</v>
      </c>
      <c r="E1325" s="281" t="s">
        <v>5812</v>
      </c>
      <c r="F1325" s="232" t="s">
        <v>917</v>
      </c>
      <c r="G1325" s="73"/>
      <c r="H1325" s="232" t="s">
        <v>4082</v>
      </c>
      <c r="I1325" s="232" t="s">
        <v>919</v>
      </c>
      <c r="J1325" s="87" t="s">
        <v>1128</v>
      </c>
      <c r="K1325" s="87" t="s">
        <v>1128</v>
      </c>
      <c r="L1325" s="85" t="str">
        <f t="shared" si="35"/>
        <v>x.x</v>
      </c>
      <c r="M1325" s="68" t="s">
        <v>444</v>
      </c>
      <c r="N1325" s="92"/>
      <c r="O1325" s="68" t="s">
        <v>103</v>
      </c>
      <c r="P1325" s="92"/>
      <c r="Q1325" s="68"/>
      <c r="R1325" s="92"/>
      <c r="S1325" s="68"/>
      <c r="T1325" s="92"/>
      <c r="U1325" s="68" t="s">
        <v>6321</v>
      </c>
      <c r="V1325" s="92"/>
      <c r="W1325" s="61"/>
    </row>
    <row r="1326" spans="1:23" ht="128" x14ac:dyDescent="0.2">
      <c r="A1326" s="230" t="s">
        <v>5845</v>
      </c>
      <c r="B1326" s="228" t="s">
        <v>3928</v>
      </c>
      <c r="C1326" s="32" t="s">
        <v>1504</v>
      </c>
      <c r="D1326" s="32" t="s">
        <v>1504</v>
      </c>
      <c r="E1326" s="281" t="s">
        <v>5812</v>
      </c>
      <c r="F1326" s="73" t="s">
        <v>917</v>
      </c>
      <c r="G1326" s="73" t="s">
        <v>206</v>
      </c>
      <c r="H1326" s="73" t="s">
        <v>4083</v>
      </c>
      <c r="I1326" s="73" t="s">
        <v>923</v>
      </c>
      <c r="J1326" s="87" t="s">
        <v>1128</v>
      </c>
      <c r="K1326" s="87" t="s">
        <v>1128</v>
      </c>
      <c r="L1326" s="85" t="str">
        <f t="shared" si="35"/>
        <v>x.x</v>
      </c>
      <c r="M1326" s="68"/>
      <c r="N1326" s="92"/>
      <c r="O1326" s="68" t="s">
        <v>33</v>
      </c>
      <c r="P1326" s="92"/>
      <c r="Q1326" s="68" t="s">
        <v>146</v>
      </c>
      <c r="R1326" s="92"/>
      <c r="S1326" s="68"/>
      <c r="T1326" s="92"/>
      <c r="U1326" s="68" t="s">
        <v>209</v>
      </c>
      <c r="V1326" s="92"/>
      <c r="W1326" s="61"/>
    </row>
    <row r="1327" spans="1:23" ht="128" x14ac:dyDescent="0.2">
      <c r="A1327" s="230" t="s">
        <v>5845</v>
      </c>
      <c r="B1327" s="228" t="s">
        <v>3928</v>
      </c>
      <c r="C1327" s="32" t="s">
        <v>1504</v>
      </c>
      <c r="D1327" s="32" t="s">
        <v>1504</v>
      </c>
      <c r="E1327" s="281" t="s">
        <v>5812</v>
      </c>
      <c r="F1327" s="73" t="s">
        <v>917</v>
      </c>
      <c r="G1327" s="73" t="s">
        <v>924</v>
      </c>
      <c r="H1327" s="73" t="s">
        <v>4084</v>
      </c>
      <c r="I1327" s="73" t="s">
        <v>926</v>
      </c>
      <c r="J1327" s="87" t="s">
        <v>821</v>
      </c>
      <c r="K1327" s="87" t="s">
        <v>927</v>
      </c>
      <c r="L1327" s="85" t="str">
        <f t="shared" si="35"/>
        <v>MESSAGE - GOODS ITEM.UN dangerous goods code</v>
      </c>
      <c r="M1327" s="68"/>
      <c r="N1327" s="92"/>
      <c r="O1327" s="68" t="s">
        <v>33</v>
      </c>
      <c r="P1327" s="92" t="s">
        <v>103</v>
      </c>
      <c r="Q1327" s="68" t="s">
        <v>660</v>
      </c>
      <c r="R1327" s="92" t="s">
        <v>660</v>
      </c>
      <c r="S1327" s="68" t="s">
        <v>928</v>
      </c>
      <c r="T1327" s="92"/>
      <c r="U1327" s="68"/>
      <c r="V1327" s="92" t="s">
        <v>929</v>
      </c>
      <c r="W1327" s="61"/>
    </row>
    <row r="1328" spans="1:23" ht="112" x14ac:dyDescent="0.2">
      <c r="A1328" s="230" t="s">
        <v>5845</v>
      </c>
      <c r="B1328" s="228" t="s">
        <v>3928</v>
      </c>
      <c r="C1328" s="32" t="s">
        <v>1504</v>
      </c>
      <c r="D1328" s="32" t="s">
        <v>1504</v>
      </c>
      <c r="E1328" s="281" t="s">
        <v>5812</v>
      </c>
      <c r="F1328" s="232" t="s">
        <v>933</v>
      </c>
      <c r="G1328" s="73"/>
      <c r="H1328" s="232" t="s">
        <v>4085</v>
      </c>
      <c r="I1328" s="232" t="s">
        <v>935</v>
      </c>
      <c r="J1328" s="87" t="s">
        <v>1128</v>
      </c>
      <c r="K1328" s="87" t="s">
        <v>1128</v>
      </c>
      <c r="L1328" s="85" t="str">
        <f t="shared" si="35"/>
        <v>x.x</v>
      </c>
      <c r="M1328" s="68" t="s">
        <v>32</v>
      </c>
      <c r="N1328" s="92"/>
      <c r="O1328" s="68" t="s">
        <v>33</v>
      </c>
      <c r="P1328" s="92"/>
      <c r="Q1328" s="68"/>
      <c r="R1328" s="92"/>
      <c r="S1328" s="68"/>
      <c r="T1328" s="92" t="s">
        <v>928</v>
      </c>
      <c r="U1328" s="68"/>
      <c r="V1328" s="92"/>
      <c r="W1328" s="61"/>
    </row>
    <row r="1329" spans="1:23" ht="128" x14ac:dyDescent="0.2">
      <c r="A1329" s="230" t="s">
        <v>5845</v>
      </c>
      <c r="B1329" s="228" t="s">
        <v>3928</v>
      </c>
      <c r="C1329" s="32" t="s">
        <v>1504</v>
      </c>
      <c r="D1329" s="32" t="s">
        <v>1504</v>
      </c>
      <c r="E1329" s="281" t="s">
        <v>5812</v>
      </c>
      <c r="F1329" s="73" t="s">
        <v>933</v>
      </c>
      <c r="G1329" s="73" t="s">
        <v>730</v>
      </c>
      <c r="H1329" s="73" t="s">
        <v>4086</v>
      </c>
      <c r="I1329" s="73" t="s">
        <v>937</v>
      </c>
      <c r="J1329" s="87" t="s">
        <v>821</v>
      </c>
      <c r="K1329" s="87" t="s">
        <v>730</v>
      </c>
      <c r="L1329" s="85" t="str">
        <f t="shared" si="35"/>
        <v>MESSAGE - GOODS ITEM.Gross mass</v>
      </c>
      <c r="M1329" s="68"/>
      <c r="N1329" s="92"/>
      <c r="O1329" s="68" t="s">
        <v>33</v>
      </c>
      <c r="P1329" s="92" t="s">
        <v>103</v>
      </c>
      <c r="Q1329" s="68" t="s">
        <v>166</v>
      </c>
      <c r="R1329" s="92" t="s">
        <v>167</v>
      </c>
      <c r="S1329" s="68"/>
      <c r="T1329" s="92"/>
      <c r="U1329" s="68" t="s">
        <v>6326</v>
      </c>
      <c r="V1329" s="92" t="s">
        <v>2606</v>
      </c>
      <c r="W1329" s="61"/>
    </row>
    <row r="1330" spans="1:23" ht="112" x14ac:dyDescent="0.2">
      <c r="A1330" s="230" t="s">
        <v>5845</v>
      </c>
      <c r="B1330" s="228" t="s">
        <v>3928</v>
      </c>
      <c r="C1330" s="32" t="s">
        <v>1504</v>
      </c>
      <c r="D1330" s="32" t="s">
        <v>1504</v>
      </c>
      <c r="E1330" s="281" t="s">
        <v>5812</v>
      </c>
      <c r="F1330" s="73" t="s">
        <v>933</v>
      </c>
      <c r="G1330" s="73" t="s">
        <v>943</v>
      </c>
      <c r="H1330" s="73" t="s">
        <v>4087</v>
      </c>
      <c r="I1330" s="73" t="s">
        <v>945</v>
      </c>
      <c r="J1330" s="87" t="s">
        <v>821</v>
      </c>
      <c r="K1330" s="87" t="s">
        <v>943</v>
      </c>
      <c r="L1330" s="85" t="str">
        <f t="shared" si="35"/>
        <v>MESSAGE - GOODS ITEM.Net mass</v>
      </c>
      <c r="M1330" s="68"/>
      <c r="N1330" s="92"/>
      <c r="O1330" s="68" t="s">
        <v>66</v>
      </c>
      <c r="P1330" s="92" t="s">
        <v>103</v>
      </c>
      <c r="Q1330" s="68" t="s">
        <v>166</v>
      </c>
      <c r="R1330" s="92" t="s">
        <v>167</v>
      </c>
      <c r="S1330" s="68"/>
      <c r="T1330" s="92"/>
      <c r="U1330" s="68" t="s">
        <v>6463</v>
      </c>
      <c r="V1330" s="92"/>
      <c r="W1330" s="61"/>
    </row>
    <row r="1331" spans="1:23" ht="80" x14ac:dyDescent="0.2">
      <c r="A1331" s="230" t="s">
        <v>5845</v>
      </c>
      <c r="B1331" s="228" t="s">
        <v>3928</v>
      </c>
      <c r="C1331" s="32" t="s">
        <v>1504</v>
      </c>
      <c r="D1331" s="32" t="s">
        <v>1504</v>
      </c>
      <c r="E1331" s="281" t="s">
        <v>5796</v>
      </c>
      <c r="F1331" s="232" t="s">
        <v>948</v>
      </c>
      <c r="G1331" s="73"/>
      <c r="H1331" s="232" t="s">
        <v>4088</v>
      </c>
      <c r="I1331" s="232" t="s">
        <v>950</v>
      </c>
      <c r="J1331" s="87" t="s">
        <v>951</v>
      </c>
      <c r="K1331" s="87"/>
      <c r="L1331" s="85" t="str">
        <f t="shared" si="35"/>
        <v>MESSAGE - GOODS ITEM - PACKAGES</v>
      </c>
      <c r="M1331" s="68" t="s">
        <v>444</v>
      </c>
      <c r="N1331" s="92" t="s">
        <v>444</v>
      </c>
      <c r="O1331" s="68" t="s">
        <v>33</v>
      </c>
      <c r="P1331" s="92" t="s">
        <v>33</v>
      </c>
      <c r="Q1331" s="68"/>
      <c r="R1331" s="92"/>
      <c r="S1331" s="68"/>
      <c r="T1331" s="92"/>
      <c r="U1331" s="68"/>
      <c r="V1331" s="92"/>
      <c r="W1331" s="61"/>
    </row>
    <row r="1332" spans="1:23" ht="96" x14ac:dyDescent="0.2">
      <c r="A1332" s="230" t="s">
        <v>5845</v>
      </c>
      <c r="B1332" s="228" t="s">
        <v>3928</v>
      </c>
      <c r="C1332" s="32" t="s">
        <v>1504</v>
      </c>
      <c r="D1332" s="32" t="s">
        <v>1504</v>
      </c>
      <c r="E1332" s="281" t="s">
        <v>5796</v>
      </c>
      <c r="F1332" s="73" t="s">
        <v>948</v>
      </c>
      <c r="G1332" s="73" t="s">
        <v>206</v>
      </c>
      <c r="H1332" s="73" t="s">
        <v>4089</v>
      </c>
      <c r="I1332" s="73" t="s">
        <v>954</v>
      </c>
      <c r="J1332" s="87" t="s">
        <v>1128</v>
      </c>
      <c r="K1332" s="87" t="s">
        <v>1128</v>
      </c>
      <c r="L1332" s="85" t="str">
        <f t="shared" si="35"/>
        <v>x.x</v>
      </c>
      <c r="M1332" s="68"/>
      <c r="N1332" s="92"/>
      <c r="O1332" s="68" t="s">
        <v>33</v>
      </c>
      <c r="P1332" s="92"/>
      <c r="Q1332" s="68" t="s">
        <v>146</v>
      </c>
      <c r="R1332" s="92"/>
      <c r="S1332" s="68"/>
      <c r="T1332" s="92"/>
      <c r="U1332" s="68" t="s">
        <v>209</v>
      </c>
      <c r="V1332" s="92"/>
      <c r="W1332" s="61"/>
    </row>
    <row r="1333" spans="1:23" ht="96" x14ac:dyDescent="0.2">
      <c r="A1333" s="230" t="s">
        <v>5845</v>
      </c>
      <c r="B1333" s="228" t="s">
        <v>3928</v>
      </c>
      <c r="C1333" s="32" t="s">
        <v>1504</v>
      </c>
      <c r="D1333" s="32" t="s">
        <v>1504</v>
      </c>
      <c r="E1333" s="281" t="s">
        <v>5796</v>
      </c>
      <c r="F1333" s="73" t="s">
        <v>948</v>
      </c>
      <c r="G1333" s="73" t="s">
        <v>956</v>
      </c>
      <c r="H1333" s="73" t="s">
        <v>4090</v>
      </c>
      <c r="I1333" s="73" t="s">
        <v>958</v>
      </c>
      <c r="J1333" s="87" t="s">
        <v>951</v>
      </c>
      <c r="K1333" s="87" t="s">
        <v>959</v>
      </c>
      <c r="L1333" s="85" t="str">
        <f t="shared" si="35"/>
        <v>MESSAGE - GOODS ITEM - PACKAGES.Kind of packages</v>
      </c>
      <c r="M1333" s="68"/>
      <c r="N1333" s="92"/>
      <c r="O1333" s="68" t="s">
        <v>33</v>
      </c>
      <c r="P1333" s="92" t="s">
        <v>33</v>
      </c>
      <c r="Q1333" s="68" t="s">
        <v>291</v>
      </c>
      <c r="R1333" s="92" t="s">
        <v>389</v>
      </c>
      <c r="S1333" s="68" t="s">
        <v>960</v>
      </c>
      <c r="T1333" s="92"/>
      <c r="U1333" s="68"/>
      <c r="V1333" s="92"/>
      <c r="W1333" s="61"/>
    </row>
    <row r="1334" spans="1:23" ht="112" x14ac:dyDescent="0.2">
      <c r="A1334" s="230" t="s">
        <v>5845</v>
      </c>
      <c r="B1334" s="228" t="s">
        <v>3928</v>
      </c>
      <c r="C1334" s="32" t="s">
        <v>1504</v>
      </c>
      <c r="D1334" s="32" t="s">
        <v>1504</v>
      </c>
      <c r="E1334" s="281" t="s">
        <v>5796</v>
      </c>
      <c r="F1334" s="73" t="s">
        <v>948</v>
      </c>
      <c r="G1334" s="73" t="s">
        <v>964</v>
      </c>
      <c r="H1334" s="73" t="s">
        <v>4091</v>
      </c>
      <c r="I1334" s="73" t="s">
        <v>966</v>
      </c>
      <c r="J1334" s="87" t="s">
        <v>951</v>
      </c>
      <c r="K1334" s="87" t="s">
        <v>2613</v>
      </c>
      <c r="L1334" s="85" t="str">
        <f t="shared" si="35"/>
        <v>MESSAGE - GOODS ITEM - PACKAGES.Number of packages OR Number of Pieces</v>
      </c>
      <c r="M1334" s="68"/>
      <c r="N1334" s="92"/>
      <c r="O1334" s="68" t="s">
        <v>66</v>
      </c>
      <c r="P1334" s="92" t="s">
        <v>66</v>
      </c>
      <c r="Q1334" s="68" t="s">
        <v>153</v>
      </c>
      <c r="R1334" s="92" t="s">
        <v>146</v>
      </c>
      <c r="S1334" s="68"/>
      <c r="T1334" s="92" t="s">
        <v>960</v>
      </c>
      <c r="U1334" s="68" t="s">
        <v>6333</v>
      </c>
      <c r="V1334" s="92" t="s">
        <v>6623</v>
      </c>
      <c r="W1334" s="61"/>
    </row>
    <row r="1335" spans="1:23" ht="96" x14ac:dyDescent="0.2">
      <c r="A1335" s="230" t="s">
        <v>5845</v>
      </c>
      <c r="B1335" s="228" t="s">
        <v>3928</v>
      </c>
      <c r="C1335" s="32" t="s">
        <v>1504</v>
      </c>
      <c r="D1335" s="32" t="s">
        <v>1504</v>
      </c>
      <c r="E1335" s="281" t="s">
        <v>5796</v>
      </c>
      <c r="F1335" s="73" t="s">
        <v>948</v>
      </c>
      <c r="G1335" s="73" t="s">
        <v>972</v>
      </c>
      <c r="H1335" s="73" t="s">
        <v>4093</v>
      </c>
      <c r="I1335" s="73" t="s">
        <v>974</v>
      </c>
      <c r="J1335" s="87" t="s">
        <v>951</v>
      </c>
      <c r="K1335" s="87" t="s">
        <v>975</v>
      </c>
      <c r="L1335" s="85" t="str">
        <f t="shared" si="35"/>
        <v>MESSAGE - GOODS ITEM - PACKAGES.Marks &amp; numbers of packages</v>
      </c>
      <c r="M1335" s="68"/>
      <c r="N1335" s="92"/>
      <c r="O1335" s="68" t="s">
        <v>66</v>
      </c>
      <c r="P1335" s="92" t="s">
        <v>66</v>
      </c>
      <c r="Q1335" s="68" t="s">
        <v>305</v>
      </c>
      <c r="R1335" s="92" t="s">
        <v>976</v>
      </c>
      <c r="S1335" s="68"/>
      <c r="T1335" s="92"/>
      <c r="U1335" s="68" t="s">
        <v>6335</v>
      </c>
      <c r="V1335" s="92" t="s">
        <v>978</v>
      </c>
      <c r="W1335" s="61"/>
    </row>
    <row r="1336" spans="1:23" ht="96" x14ac:dyDescent="0.2">
      <c r="A1336" s="230" t="s">
        <v>5845</v>
      </c>
      <c r="B1336" s="228" t="s">
        <v>3928</v>
      </c>
      <c r="C1336" s="32" t="s">
        <v>1504</v>
      </c>
      <c r="D1336" s="32" t="s">
        <v>1504</v>
      </c>
      <c r="E1336" s="281">
        <v>4</v>
      </c>
      <c r="F1336" s="232" t="s">
        <v>5821</v>
      </c>
      <c r="G1336" s="73"/>
      <c r="H1336" s="232" t="s">
        <v>6624</v>
      </c>
      <c r="I1336" s="232" t="s">
        <v>5763</v>
      </c>
      <c r="J1336" s="87" t="s">
        <v>1128</v>
      </c>
      <c r="K1336" s="87" t="s">
        <v>1128</v>
      </c>
      <c r="L1336" s="85" t="str">
        <f t="shared" si="35"/>
        <v>x.x</v>
      </c>
      <c r="M1336" s="68" t="s">
        <v>444</v>
      </c>
      <c r="N1336" s="92"/>
      <c r="O1336" s="68" t="s">
        <v>103</v>
      </c>
      <c r="P1336" s="92"/>
      <c r="Q1336" s="68"/>
      <c r="R1336" s="92"/>
      <c r="S1336" s="68"/>
      <c r="T1336" s="92"/>
      <c r="U1336" s="68" t="s">
        <v>983</v>
      </c>
      <c r="V1336" s="92"/>
      <c r="W1336" s="61"/>
    </row>
    <row r="1337" spans="1:23" ht="112" x14ac:dyDescent="0.2">
      <c r="A1337" s="230" t="s">
        <v>5845</v>
      </c>
      <c r="B1337" s="228" t="s">
        <v>3928</v>
      </c>
      <c r="C1337" s="32" t="s">
        <v>1504</v>
      </c>
      <c r="D1337" s="32" t="s">
        <v>1504</v>
      </c>
      <c r="E1337" s="281">
        <v>4</v>
      </c>
      <c r="F1337" s="73" t="s">
        <v>5821</v>
      </c>
      <c r="G1337" s="73" t="s">
        <v>206</v>
      </c>
      <c r="H1337" s="73" t="s">
        <v>6625</v>
      </c>
      <c r="I1337" s="73" t="s">
        <v>5765</v>
      </c>
      <c r="J1337" s="87" t="s">
        <v>1128</v>
      </c>
      <c r="K1337" s="87" t="s">
        <v>1128</v>
      </c>
      <c r="L1337" s="85" t="str">
        <f t="shared" si="35"/>
        <v>x.x</v>
      </c>
      <c r="M1337" s="68"/>
      <c r="N1337" s="92"/>
      <c r="O1337" s="68" t="s">
        <v>33</v>
      </c>
      <c r="P1337" s="92"/>
      <c r="Q1337" s="68" t="s">
        <v>146</v>
      </c>
      <c r="R1337" s="92"/>
      <c r="S1337" s="68"/>
      <c r="T1337" s="92"/>
      <c r="U1337" s="68" t="s">
        <v>209</v>
      </c>
      <c r="V1337" s="92"/>
      <c r="W1337" s="61"/>
    </row>
    <row r="1338" spans="1:23" ht="96" x14ac:dyDescent="0.2">
      <c r="A1338" s="230" t="s">
        <v>5845</v>
      </c>
      <c r="B1338" s="228" t="s">
        <v>3928</v>
      </c>
      <c r="C1338" s="32" t="s">
        <v>1504</v>
      </c>
      <c r="D1338" s="32" t="s">
        <v>1504</v>
      </c>
      <c r="E1338" s="281">
        <v>4</v>
      </c>
      <c r="F1338" s="73" t="s">
        <v>5821</v>
      </c>
      <c r="G1338" s="73" t="s">
        <v>386</v>
      </c>
      <c r="H1338" s="73" t="s">
        <v>6626</v>
      </c>
      <c r="I1338" s="73" t="s">
        <v>5766</v>
      </c>
      <c r="J1338" s="87" t="s">
        <v>1128</v>
      </c>
      <c r="K1338" s="87" t="s">
        <v>1128</v>
      </c>
      <c r="L1338" s="85" t="str">
        <f t="shared" si="35"/>
        <v>x.x</v>
      </c>
      <c r="M1338" s="68"/>
      <c r="N1338" s="92"/>
      <c r="O1338" s="68" t="s">
        <v>33</v>
      </c>
      <c r="P1338" s="92"/>
      <c r="Q1338" s="68" t="s">
        <v>660</v>
      </c>
      <c r="R1338" s="92"/>
      <c r="S1338" s="68" t="s">
        <v>5767</v>
      </c>
      <c r="T1338" s="92"/>
      <c r="U1338" s="68" t="s">
        <v>6553</v>
      </c>
      <c r="V1338" s="92"/>
      <c r="W1338" s="61"/>
    </row>
    <row r="1339" spans="1:23" ht="112" x14ac:dyDescent="0.2">
      <c r="A1339" s="230" t="s">
        <v>5845</v>
      </c>
      <c r="B1339" s="228" t="s">
        <v>3928</v>
      </c>
      <c r="C1339" s="32" t="s">
        <v>1504</v>
      </c>
      <c r="D1339" s="32" t="s">
        <v>1504</v>
      </c>
      <c r="E1339" s="281">
        <v>4</v>
      </c>
      <c r="F1339" s="73" t="s">
        <v>5821</v>
      </c>
      <c r="G1339" s="73" t="s">
        <v>180</v>
      </c>
      <c r="H1339" s="73" t="s">
        <v>6627</v>
      </c>
      <c r="I1339" s="73" t="s">
        <v>5769</v>
      </c>
      <c r="J1339" s="87" t="s">
        <v>1128</v>
      </c>
      <c r="K1339" s="87" t="s">
        <v>1128</v>
      </c>
      <c r="L1339" s="85" t="str">
        <f t="shared" si="35"/>
        <v>x.x</v>
      </c>
      <c r="M1339" s="68"/>
      <c r="N1339" s="92"/>
      <c r="O1339" s="68" t="s">
        <v>33</v>
      </c>
      <c r="P1339" s="92"/>
      <c r="Q1339" s="68" t="s">
        <v>258</v>
      </c>
      <c r="R1339" s="92"/>
      <c r="S1339" s="68"/>
      <c r="T1339" s="92"/>
      <c r="U1339" s="68" t="s">
        <v>5770</v>
      </c>
      <c r="V1339" s="92"/>
      <c r="W1339" s="61"/>
    </row>
    <row r="1340" spans="1:23" ht="96" x14ac:dyDescent="0.2">
      <c r="A1340" s="230" t="s">
        <v>26</v>
      </c>
      <c r="B1340" s="228" t="s">
        <v>3928</v>
      </c>
      <c r="C1340" s="32" t="s">
        <v>1504</v>
      </c>
      <c r="D1340" s="32" t="s">
        <v>1504</v>
      </c>
      <c r="E1340" s="283">
        <v>4</v>
      </c>
      <c r="F1340" s="73" t="s">
        <v>5821</v>
      </c>
      <c r="G1340" s="73" t="s">
        <v>831</v>
      </c>
      <c r="H1340" s="73" t="s">
        <v>4430</v>
      </c>
      <c r="I1340" s="73" t="s">
        <v>833</v>
      </c>
      <c r="J1340" s="87" t="s">
        <v>821</v>
      </c>
      <c r="K1340" s="87"/>
      <c r="L1340" s="85" t="str">
        <f t="shared" ref="L1340" si="37">IF(ISTEXT(K1340),CONCATENATE(J1340,".", K1340),J1340)</f>
        <v>MESSAGE - GOODS ITEM</v>
      </c>
      <c r="M1340" s="68"/>
      <c r="N1340" s="92"/>
      <c r="O1340" s="68" t="s">
        <v>103</v>
      </c>
      <c r="P1340" s="92"/>
      <c r="Q1340" s="68" t="s">
        <v>146</v>
      </c>
      <c r="R1340" s="92"/>
      <c r="S1340" s="224"/>
      <c r="T1340" s="92"/>
      <c r="U1340" s="224"/>
      <c r="V1340" s="92"/>
      <c r="W1340" s="61"/>
    </row>
    <row r="1341" spans="1:23" ht="96" x14ac:dyDescent="0.2">
      <c r="A1341" s="230" t="s">
        <v>5845</v>
      </c>
      <c r="B1341" s="228" t="s">
        <v>3928</v>
      </c>
      <c r="C1341" s="32" t="s">
        <v>1504</v>
      </c>
      <c r="D1341" s="32" t="s">
        <v>1504</v>
      </c>
      <c r="E1341" s="281">
        <v>4</v>
      </c>
      <c r="F1341" s="73" t="s">
        <v>5821</v>
      </c>
      <c r="G1341" s="73" t="s">
        <v>667</v>
      </c>
      <c r="H1341" s="73" t="s">
        <v>6628</v>
      </c>
      <c r="I1341" s="73" t="s">
        <v>5771</v>
      </c>
      <c r="J1341" s="87" t="s">
        <v>1128</v>
      </c>
      <c r="K1341" s="87" t="s">
        <v>1128</v>
      </c>
      <c r="L1341" s="85" t="str">
        <f t="shared" si="35"/>
        <v>x.x</v>
      </c>
      <c r="M1341" s="68"/>
      <c r="N1341" s="92"/>
      <c r="O1341" s="68" t="s">
        <v>103</v>
      </c>
      <c r="P1341" s="92"/>
      <c r="Q1341" s="68" t="s">
        <v>68</v>
      </c>
      <c r="R1341" s="92"/>
      <c r="S1341" s="68"/>
      <c r="T1341" s="92"/>
      <c r="U1341" s="68"/>
      <c r="V1341" s="92"/>
      <c r="W1341" s="61"/>
    </row>
    <row r="1342" spans="1:23" ht="96" x14ac:dyDescent="0.2">
      <c r="A1342" s="230" t="s">
        <v>5845</v>
      </c>
      <c r="B1342" s="228" t="s">
        <v>3928</v>
      </c>
      <c r="C1342" s="32" t="s">
        <v>1504</v>
      </c>
      <c r="D1342" s="32" t="s">
        <v>1504</v>
      </c>
      <c r="E1342" s="281" t="s">
        <v>5796</v>
      </c>
      <c r="F1342" s="232" t="s">
        <v>5823</v>
      </c>
      <c r="G1342" s="73"/>
      <c r="H1342" s="232" t="s">
        <v>6629</v>
      </c>
      <c r="I1342" s="232" t="s">
        <v>5773</v>
      </c>
      <c r="J1342" s="87" t="s">
        <v>64</v>
      </c>
      <c r="K1342" s="87"/>
      <c r="L1342" s="85" t="str">
        <f t="shared" si="35"/>
        <v>MESSAGE - GOODS ITEM - PRODUCED DOCUMENTS/CERTIFICATES</v>
      </c>
      <c r="M1342" s="68" t="s">
        <v>444</v>
      </c>
      <c r="N1342" s="92" t="s">
        <v>444</v>
      </c>
      <c r="O1342" s="68" t="s">
        <v>103</v>
      </c>
      <c r="P1342" s="92" t="s">
        <v>103</v>
      </c>
      <c r="Q1342" s="68"/>
      <c r="R1342" s="92"/>
      <c r="S1342" s="68"/>
      <c r="T1342" s="92"/>
      <c r="U1342" s="68" t="s">
        <v>5824</v>
      </c>
      <c r="V1342" s="92"/>
      <c r="W1342" s="61"/>
    </row>
    <row r="1343" spans="1:23" ht="112" x14ac:dyDescent="0.2">
      <c r="A1343" s="230" t="s">
        <v>5845</v>
      </c>
      <c r="B1343" s="228" t="s">
        <v>3928</v>
      </c>
      <c r="C1343" s="32" t="s">
        <v>1504</v>
      </c>
      <c r="D1343" s="32" t="s">
        <v>1504</v>
      </c>
      <c r="E1343" s="281" t="s">
        <v>5796</v>
      </c>
      <c r="F1343" s="73" t="s">
        <v>5823</v>
      </c>
      <c r="G1343" s="73" t="s">
        <v>206</v>
      </c>
      <c r="H1343" s="73" t="s">
        <v>6630</v>
      </c>
      <c r="I1343" s="73" t="s">
        <v>5774</v>
      </c>
      <c r="J1343" s="87" t="s">
        <v>1128</v>
      </c>
      <c r="K1343" s="87" t="s">
        <v>1128</v>
      </c>
      <c r="L1343" s="85" t="str">
        <f t="shared" si="35"/>
        <v>x.x</v>
      </c>
      <c r="M1343" s="68"/>
      <c r="N1343" s="92"/>
      <c r="O1343" s="68" t="s">
        <v>33</v>
      </c>
      <c r="P1343" s="92"/>
      <c r="Q1343" s="68" t="s">
        <v>146</v>
      </c>
      <c r="R1343" s="92"/>
      <c r="S1343" s="68"/>
      <c r="T1343" s="92"/>
      <c r="U1343" s="68" t="s">
        <v>209</v>
      </c>
      <c r="V1343" s="92"/>
      <c r="W1343" s="61"/>
    </row>
    <row r="1344" spans="1:23" ht="96" x14ac:dyDescent="0.2">
      <c r="A1344" s="230" t="s">
        <v>5845</v>
      </c>
      <c r="B1344" s="228" t="s">
        <v>3928</v>
      </c>
      <c r="C1344" s="32" t="s">
        <v>1504</v>
      </c>
      <c r="D1344" s="32" t="s">
        <v>1504</v>
      </c>
      <c r="E1344" s="281" t="s">
        <v>5796</v>
      </c>
      <c r="F1344" s="73" t="s">
        <v>5823</v>
      </c>
      <c r="G1344" s="73" t="s">
        <v>386</v>
      </c>
      <c r="H1344" s="73" t="s">
        <v>6631</v>
      </c>
      <c r="I1344" s="73" t="s">
        <v>5775</v>
      </c>
      <c r="J1344" s="87" t="s">
        <v>64</v>
      </c>
      <c r="K1344" s="87" t="s">
        <v>1000</v>
      </c>
      <c r="L1344" s="85" t="str">
        <f t="shared" si="35"/>
        <v>MESSAGE - GOODS ITEM - PRODUCED DOCUMENTS/CERTIFICATES.Document type</v>
      </c>
      <c r="M1344" s="68"/>
      <c r="N1344" s="92"/>
      <c r="O1344" s="68" t="s">
        <v>33</v>
      </c>
      <c r="P1344" s="92" t="s">
        <v>33</v>
      </c>
      <c r="Q1344" s="68" t="s">
        <v>660</v>
      </c>
      <c r="R1344" s="92" t="s">
        <v>680</v>
      </c>
      <c r="S1344" s="68" t="s">
        <v>5776</v>
      </c>
      <c r="T1344" s="92"/>
      <c r="U1344" s="186" t="s">
        <v>5825</v>
      </c>
      <c r="V1344" s="92" t="s">
        <v>4102</v>
      </c>
      <c r="W1344" s="61"/>
    </row>
    <row r="1345" spans="1:23" ht="112" x14ac:dyDescent="0.2">
      <c r="A1345" s="230" t="s">
        <v>5845</v>
      </c>
      <c r="B1345" s="228" t="s">
        <v>3928</v>
      </c>
      <c r="C1345" s="32" t="s">
        <v>1504</v>
      </c>
      <c r="D1345" s="32" t="s">
        <v>1504</v>
      </c>
      <c r="E1345" s="281" t="s">
        <v>5796</v>
      </c>
      <c r="F1345" s="73" t="s">
        <v>5823</v>
      </c>
      <c r="G1345" s="73" t="s">
        <v>180</v>
      </c>
      <c r="H1345" s="73" t="s">
        <v>6632</v>
      </c>
      <c r="I1345" s="73" t="s">
        <v>5778</v>
      </c>
      <c r="J1345" s="87" t="s">
        <v>64</v>
      </c>
      <c r="K1345" s="87" t="s">
        <v>65</v>
      </c>
      <c r="L1345" s="85" t="str">
        <f t="shared" si="35"/>
        <v>MESSAGE - GOODS ITEM - PRODUCED DOCUMENTS/CERTIFICATES.Document reference</v>
      </c>
      <c r="M1345" s="68"/>
      <c r="N1345" s="92"/>
      <c r="O1345" s="68" t="s">
        <v>33</v>
      </c>
      <c r="P1345" s="92" t="s">
        <v>103</v>
      </c>
      <c r="Q1345" s="68" t="s">
        <v>258</v>
      </c>
      <c r="R1345" s="92" t="s">
        <v>68</v>
      </c>
      <c r="S1345" s="68"/>
      <c r="T1345" s="92" t="s">
        <v>661</v>
      </c>
      <c r="U1345" s="68" t="s">
        <v>5770</v>
      </c>
      <c r="V1345" s="92"/>
      <c r="W1345" s="61"/>
    </row>
    <row r="1346" spans="1:23" ht="128" x14ac:dyDescent="0.2">
      <c r="A1346" s="230" t="s">
        <v>5845</v>
      </c>
      <c r="B1346" s="228" t="s">
        <v>3928</v>
      </c>
      <c r="C1346" s="32" t="s">
        <v>1504</v>
      </c>
      <c r="D1346" s="32" t="s">
        <v>1504</v>
      </c>
      <c r="E1346" s="281" t="s">
        <v>5796</v>
      </c>
      <c r="F1346" s="73" t="s">
        <v>5823</v>
      </c>
      <c r="G1346" s="73" t="s">
        <v>667</v>
      </c>
      <c r="H1346" s="73" t="s">
        <v>6633</v>
      </c>
      <c r="I1346" s="73" t="s">
        <v>5781</v>
      </c>
      <c r="J1346" s="87" t="s">
        <v>64</v>
      </c>
      <c r="K1346" s="87" t="s">
        <v>667</v>
      </c>
      <c r="L1346" s="85" t="str">
        <f t="shared" si="35"/>
        <v>MESSAGE - GOODS ITEM - PRODUCED DOCUMENTS/CERTIFICATES.Complement of information</v>
      </c>
      <c r="M1346" s="68"/>
      <c r="N1346" s="92"/>
      <c r="O1346" s="68" t="s">
        <v>103</v>
      </c>
      <c r="P1346" s="92" t="s">
        <v>103</v>
      </c>
      <c r="Q1346" s="68" t="s">
        <v>68</v>
      </c>
      <c r="R1346" s="92" t="s">
        <v>1030</v>
      </c>
      <c r="S1346" s="68"/>
      <c r="T1346" s="92"/>
      <c r="U1346" s="68"/>
      <c r="V1346" s="92"/>
      <c r="W1346" s="61"/>
    </row>
    <row r="1347" spans="1:23" ht="96" x14ac:dyDescent="0.2">
      <c r="A1347" s="230" t="s">
        <v>5845</v>
      </c>
      <c r="B1347" s="228" t="s">
        <v>3928</v>
      </c>
      <c r="C1347" s="32" t="s">
        <v>1504</v>
      </c>
      <c r="D1347" s="32" t="s">
        <v>1504</v>
      </c>
      <c r="E1347" s="281" t="s">
        <v>5796</v>
      </c>
      <c r="F1347" s="292" t="s">
        <v>5827</v>
      </c>
      <c r="G1347" s="73"/>
      <c r="H1347" s="232" t="s">
        <v>6634</v>
      </c>
      <c r="I1347" s="232" t="s">
        <v>692</v>
      </c>
      <c r="J1347" s="85" t="s">
        <v>64</v>
      </c>
      <c r="K1347" s="85"/>
      <c r="L1347" s="85" t="str">
        <f>IF(ISTEXT(K1347),CONCATENATE(J1347,".", K1347),J1347)</f>
        <v>MESSAGE - GOODS ITEM - PRODUCED DOCUMENTS/CERTIFICATES</v>
      </c>
      <c r="M1347" s="68" t="s">
        <v>444</v>
      </c>
      <c r="N1347" s="92"/>
      <c r="O1347" s="68" t="s">
        <v>103</v>
      </c>
      <c r="P1347" s="92"/>
      <c r="Q1347" s="68"/>
      <c r="R1347" s="92"/>
      <c r="S1347" s="68"/>
      <c r="T1347" s="92"/>
      <c r="U1347" s="68" t="s">
        <v>6483</v>
      </c>
      <c r="V1347" s="92"/>
      <c r="W1347" s="61"/>
    </row>
    <row r="1348" spans="1:23" ht="112" x14ac:dyDescent="0.2">
      <c r="A1348" s="230" t="s">
        <v>5845</v>
      </c>
      <c r="B1348" s="228" t="s">
        <v>3928</v>
      </c>
      <c r="C1348" s="32" t="s">
        <v>1504</v>
      </c>
      <c r="D1348" s="32" t="s">
        <v>1504</v>
      </c>
      <c r="E1348" s="281" t="s">
        <v>5796</v>
      </c>
      <c r="F1348" s="291" t="s">
        <v>5827</v>
      </c>
      <c r="G1348" s="73" t="s">
        <v>206</v>
      </c>
      <c r="H1348" s="73" t="s">
        <v>6635</v>
      </c>
      <c r="I1348" s="73" t="s">
        <v>696</v>
      </c>
      <c r="J1348" s="85" t="s">
        <v>1128</v>
      </c>
      <c r="K1348" s="85" t="s">
        <v>1128</v>
      </c>
      <c r="L1348" s="85" t="str">
        <f>IF(ISTEXT(K1348),CONCATENATE(J1348,".", K1348),J1348)</f>
        <v>x.x</v>
      </c>
      <c r="M1348" s="68"/>
      <c r="N1348" s="92"/>
      <c r="O1348" s="68" t="s">
        <v>33</v>
      </c>
      <c r="P1348" s="92"/>
      <c r="Q1348" s="68" t="s">
        <v>146</v>
      </c>
      <c r="R1348" s="92"/>
      <c r="S1348" s="68"/>
      <c r="T1348" s="92"/>
      <c r="U1348" s="68" t="s">
        <v>209</v>
      </c>
      <c r="V1348" s="92"/>
      <c r="W1348" s="61"/>
    </row>
    <row r="1349" spans="1:23" ht="96" x14ac:dyDescent="0.2">
      <c r="A1349" s="230" t="s">
        <v>5845</v>
      </c>
      <c r="B1349" s="228" t="s">
        <v>3928</v>
      </c>
      <c r="C1349" s="32" t="s">
        <v>1504</v>
      </c>
      <c r="D1349" s="32" t="s">
        <v>1504</v>
      </c>
      <c r="E1349" s="281" t="s">
        <v>5796</v>
      </c>
      <c r="F1349" s="291" t="s">
        <v>5827</v>
      </c>
      <c r="G1349" s="73" t="s">
        <v>386</v>
      </c>
      <c r="H1349" s="73" t="s">
        <v>6636</v>
      </c>
      <c r="I1349" s="73" t="s">
        <v>698</v>
      </c>
      <c r="J1349" s="85" t="s">
        <v>64</v>
      </c>
      <c r="K1349" s="85" t="s">
        <v>1000</v>
      </c>
      <c r="L1349" s="85" t="str">
        <f>IF(ISTEXT(K1349),CONCATENATE(J1349,".", K1349),J1349)</f>
        <v>MESSAGE - GOODS ITEM - PRODUCED DOCUMENTS/CERTIFICATES.Document type</v>
      </c>
      <c r="M1349" s="68"/>
      <c r="N1349" s="92"/>
      <c r="O1349" s="68" t="s">
        <v>33</v>
      </c>
      <c r="P1349" s="91" t="s">
        <v>33</v>
      </c>
      <c r="Q1349" s="68" t="s">
        <v>660</v>
      </c>
      <c r="R1349" s="91" t="s">
        <v>680</v>
      </c>
      <c r="S1349" s="68" t="s">
        <v>699</v>
      </c>
      <c r="T1349" s="92" t="s">
        <v>661</v>
      </c>
      <c r="U1349" s="68" t="s">
        <v>5777</v>
      </c>
      <c r="V1349" s="92" t="s">
        <v>4102</v>
      </c>
      <c r="W1349" s="61"/>
    </row>
    <row r="1350" spans="1:23" ht="112" x14ac:dyDescent="0.2">
      <c r="A1350" s="230" t="s">
        <v>5845</v>
      </c>
      <c r="B1350" s="228" t="s">
        <v>3928</v>
      </c>
      <c r="C1350" s="32" t="s">
        <v>1504</v>
      </c>
      <c r="D1350" s="32" t="s">
        <v>1504</v>
      </c>
      <c r="E1350" s="281" t="s">
        <v>5796</v>
      </c>
      <c r="F1350" s="291" t="s">
        <v>5827</v>
      </c>
      <c r="G1350" s="73" t="s">
        <v>180</v>
      </c>
      <c r="H1350" s="73" t="s">
        <v>6637</v>
      </c>
      <c r="I1350" s="73" t="s">
        <v>702</v>
      </c>
      <c r="J1350" s="85" t="s">
        <v>64</v>
      </c>
      <c r="K1350" s="85" t="s">
        <v>65</v>
      </c>
      <c r="L1350" s="85" t="str">
        <f>IF(ISTEXT(K1350),CONCATENATE(J1350,".", K1350),J1350)</f>
        <v>MESSAGE - GOODS ITEM - PRODUCED DOCUMENTS/CERTIFICATES.Document reference</v>
      </c>
      <c r="M1350" s="68"/>
      <c r="N1350" s="92"/>
      <c r="O1350" s="68" t="s">
        <v>33</v>
      </c>
      <c r="P1350" s="92" t="s">
        <v>103</v>
      </c>
      <c r="Q1350" s="68" t="s">
        <v>258</v>
      </c>
      <c r="R1350" s="91" t="s">
        <v>68</v>
      </c>
      <c r="S1350" s="68"/>
      <c r="T1350" s="92"/>
      <c r="U1350" s="68" t="s">
        <v>5770</v>
      </c>
      <c r="V1350" s="91"/>
      <c r="W1350" s="61"/>
    </row>
    <row r="1351" spans="1:23" ht="96" x14ac:dyDescent="0.2">
      <c r="A1351" s="230" t="s">
        <v>5845</v>
      </c>
      <c r="B1351" s="228" t="s">
        <v>3928</v>
      </c>
      <c r="C1351" s="32" t="s">
        <v>1504</v>
      </c>
      <c r="D1351" s="32" t="s">
        <v>1504</v>
      </c>
      <c r="E1351" s="281" t="s">
        <v>5796</v>
      </c>
      <c r="F1351" s="232" t="s">
        <v>5831</v>
      </c>
      <c r="G1351" s="73"/>
      <c r="H1351" s="232" t="s">
        <v>6638</v>
      </c>
      <c r="I1351" s="232" t="s">
        <v>5784</v>
      </c>
      <c r="J1351" s="85" t="s">
        <v>64</v>
      </c>
      <c r="K1351" s="85"/>
      <c r="L1351" s="85" t="str">
        <f t="shared" si="35"/>
        <v>MESSAGE - GOODS ITEM - PRODUCED DOCUMENTS/CERTIFICATES</v>
      </c>
      <c r="M1351" s="68" t="s">
        <v>444</v>
      </c>
      <c r="N1351" s="91" t="s">
        <v>444</v>
      </c>
      <c r="O1351" s="68" t="s">
        <v>103</v>
      </c>
      <c r="P1351" s="91" t="s">
        <v>103</v>
      </c>
      <c r="Q1351" s="68"/>
      <c r="R1351" s="91"/>
      <c r="S1351" s="68"/>
      <c r="T1351" s="91"/>
      <c r="U1351" s="68" t="s">
        <v>5824</v>
      </c>
      <c r="V1351" s="91"/>
      <c r="W1351" s="61"/>
    </row>
    <row r="1352" spans="1:23" ht="112" x14ac:dyDescent="0.2">
      <c r="A1352" s="230" t="s">
        <v>5845</v>
      </c>
      <c r="B1352" s="228" t="s">
        <v>3928</v>
      </c>
      <c r="C1352" s="32" t="s">
        <v>1504</v>
      </c>
      <c r="D1352" s="32" t="s">
        <v>1504</v>
      </c>
      <c r="E1352" s="281" t="s">
        <v>5796</v>
      </c>
      <c r="F1352" s="73" t="s">
        <v>5831</v>
      </c>
      <c r="G1352" s="73" t="s">
        <v>206</v>
      </c>
      <c r="H1352" s="73" t="s">
        <v>6639</v>
      </c>
      <c r="I1352" s="73" t="s">
        <v>5785</v>
      </c>
      <c r="J1352" s="85" t="s">
        <v>1128</v>
      </c>
      <c r="K1352" s="85" t="s">
        <v>1128</v>
      </c>
      <c r="L1352" s="85" t="str">
        <f t="shared" si="35"/>
        <v>x.x</v>
      </c>
      <c r="M1352" s="68"/>
      <c r="N1352" s="91"/>
      <c r="O1352" s="68" t="s">
        <v>33</v>
      </c>
      <c r="P1352" s="91"/>
      <c r="Q1352" s="68" t="s">
        <v>146</v>
      </c>
      <c r="R1352" s="91"/>
      <c r="S1352" s="68"/>
      <c r="T1352" s="91"/>
      <c r="U1352" s="68" t="s">
        <v>209</v>
      </c>
      <c r="V1352" s="91"/>
      <c r="W1352" s="61"/>
    </row>
    <row r="1353" spans="1:23" ht="96" x14ac:dyDescent="0.2">
      <c r="A1353" s="230" t="s">
        <v>5845</v>
      </c>
      <c r="B1353" s="228" t="s">
        <v>3928</v>
      </c>
      <c r="C1353" s="32" t="s">
        <v>1504</v>
      </c>
      <c r="D1353" s="32" t="s">
        <v>1504</v>
      </c>
      <c r="E1353" s="281" t="s">
        <v>5796</v>
      </c>
      <c r="F1353" s="73" t="s">
        <v>5831</v>
      </c>
      <c r="G1353" s="73" t="s">
        <v>386</v>
      </c>
      <c r="H1353" s="73" t="s">
        <v>6640</v>
      </c>
      <c r="I1353" s="73" t="s">
        <v>5786</v>
      </c>
      <c r="J1353" s="85" t="s">
        <v>64</v>
      </c>
      <c r="K1353" s="85" t="s">
        <v>1000</v>
      </c>
      <c r="L1353" s="85" t="str">
        <f t="shared" si="35"/>
        <v>MESSAGE - GOODS ITEM - PRODUCED DOCUMENTS/CERTIFICATES.Document type</v>
      </c>
      <c r="M1353" s="68"/>
      <c r="N1353" s="91"/>
      <c r="O1353" s="68" t="s">
        <v>33</v>
      </c>
      <c r="P1353" s="91" t="s">
        <v>33</v>
      </c>
      <c r="Q1353" s="68" t="s">
        <v>660</v>
      </c>
      <c r="R1353" s="91" t="s">
        <v>680</v>
      </c>
      <c r="S1353" s="68" t="s">
        <v>5787</v>
      </c>
      <c r="T1353" s="91" t="s">
        <v>661</v>
      </c>
      <c r="U1353" s="68" t="s">
        <v>5777</v>
      </c>
      <c r="V1353" s="91" t="s">
        <v>5826</v>
      </c>
      <c r="W1353" s="61"/>
    </row>
    <row r="1354" spans="1:23" ht="112" x14ac:dyDescent="0.2">
      <c r="A1354" s="230" t="s">
        <v>5845</v>
      </c>
      <c r="B1354" s="228" t="s">
        <v>3928</v>
      </c>
      <c r="C1354" s="32" t="s">
        <v>1504</v>
      </c>
      <c r="D1354" s="32" t="s">
        <v>1504</v>
      </c>
      <c r="E1354" s="281" t="s">
        <v>5796</v>
      </c>
      <c r="F1354" s="73" t="s">
        <v>5831</v>
      </c>
      <c r="G1354" s="73" t="s">
        <v>180</v>
      </c>
      <c r="H1354" s="73" t="s">
        <v>6641</v>
      </c>
      <c r="I1354" s="73" t="s">
        <v>5788</v>
      </c>
      <c r="J1354" s="85" t="s">
        <v>64</v>
      </c>
      <c r="K1354" s="85" t="s">
        <v>65</v>
      </c>
      <c r="L1354" s="85" t="str">
        <f t="shared" si="35"/>
        <v>MESSAGE - GOODS ITEM - PRODUCED DOCUMENTS/CERTIFICATES.Document reference</v>
      </c>
      <c r="M1354" s="68"/>
      <c r="N1354" s="91"/>
      <c r="O1354" s="186" t="s">
        <v>66</v>
      </c>
      <c r="P1354" s="91" t="s">
        <v>66</v>
      </c>
      <c r="Q1354" s="68" t="s">
        <v>258</v>
      </c>
      <c r="R1354" s="91" t="s">
        <v>68</v>
      </c>
      <c r="S1354" s="68"/>
      <c r="T1354" s="91"/>
      <c r="U1354" s="68" t="s">
        <v>6492</v>
      </c>
      <c r="V1354" s="91" t="s">
        <v>70</v>
      </c>
      <c r="W1354" s="61"/>
    </row>
    <row r="1355" spans="1:23" ht="96" x14ac:dyDescent="0.2">
      <c r="A1355" s="230" t="s">
        <v>5845</v>
      </c>
      <c r="B1355" s="228" t="s">
        <v>3928</v>
      </c>
      <c r="C1355" s="32" t="s">
        <v>1504</v>
      </c>
      <c r="D1355" s="32" t="s">
        <v>1504</v>
      </c>
      <c r="E1355" s="281" t="s">
        <v>5796</v>
      </c>
      <c r="F1355" s="232" t="s">
        <v>980</v>
      </c>
      <c r="G1355" s="73"/>
      <c r="H1355" s="232" t="s">
        <v>4095</v>
      </c>
      <c r="I1355" s="232" t="s">
        <v>638</v>
      </c>
      <c r="J1355" s="87" t="s">
        <v>1128</v>
      </c>
      <c r="K1355" s="87" t="s">
        <v>1128</v>
      </c>
      <c r="L1355" s="85" t="str">
        <f t="shared" si="35"/>
        <v>x.x</v>
      </c>
      <c r="M1355" s="68" t="s">
        <v>444</v>
      </c>
      <c r="N1355" s="92"/>
      <c r="O1355" s="68" t="s">
        <v>103</v>
      </c>
      <c r="P1355" s="92"/>
      <c r="Q1355" s="68"/>
      <c r="R1355" s="92"/>
      <c r="S1355" s="68"/>
      <c r="T1355" s="92"/>
      <c r="U1355" s="68" t="s">
        <v>6493</v>
      </c>
      <c r="V1355" s="92"/>
      <c r="W1355" s="61"/>
    </row>
    <row r="1356" spans="1:23" ht="112" x14ac:dyDescent="0.2">
      <c r="A1356" s="230" t="s">
        <v>5845</v>
      </c>
      <c r="B1356" s="228" t="s">
        <v>3928</v>
      </c>
      <c r="C1356" s="32" t="s">
        <v>1504</v>
      </c>
      <c r="D1356" s="32" t="s">
        <v>1504</v>
      </c>
      <c r="E1356" s="281" t="s">
        <v>5796</v>
      </c>
      <c r="F1356" s="73" t="s">
        <v>980</v>
      </c>
      <c r="G1356" s="73" t="s">
        <v>206</v>
      </c>
      <c r="H1356" s="73" t="s">
        <v>4096</v>
      </c>
      <c r="I1356" s="73" t="s">
        <v>642</v>
      </c>
      <c r="J1356" s="87" t="s">
        <v>1128</v>
      </c>
      <c r="K1356" s="87" t="s">
        <v>1128</v>
      </c>
      <c r="L1356" s="85" t="str">
        <f t="shared" si="35"/>
        <v>x.x</v>
      </c>
      <c r="M1356" s="68"/>
      <c r="N1356" s="92"/>
      <c r="O1356" s="68" t="s">
        <v>33</v>
      </c>
      <c r="P1356" s="92"/>
      <c r="Q1356" s="68" t="s">
        <v>146</v>
      </c>
      <c r="R1356" s="92"/>
      <c r="S1356" s="68"/>
      <c r="T1356" s="92"/>
      <c r="U1356" s="68" t="s">
        <v>6494</v>
      </c>
      <c r="V1356" s="92"/>
      <c r="W1356" s="61"/>
    </row>
    <row r="1357" spans="1:23" ht="112" x14ac:dyDescent="0.2">
      <c r="A1357" s="230" t="s">
        <v>5845</v>
      </c>
      <c r="B1357" s="228" t="s">
        <v>3928</v>
      </c>
      <c r="C1357" s="32" t="s">
        <v>1504</v>
      </c>
      <c r="D1357" s="32" t="s">
        <v>1504</v>
      </c>
      <c r="E1357" s="281" t="s">
        <v>5796</v>
      </c>
      <c r="F1357" s="73" t="s">
        <v>980</v>
      </c>
      <c r="G1357" s="73" t="s">
        <v>287</v>
      </c>
      <c r="H1357" s="73" t="s">
        <v>4097</v>
      </c>
      <c r="I1357" s="73" t="s">
        <v>644</v>
      </c>
      <c r="J1357" s="87" t="s">
        <v>982</v>
      </c>
      <c r="K1357" s="87" t="s">
        <v>988</v>
      </c>
      <c r="L1357" s="85" t="str">
        <f t="shared" si="35"/>
        <v>MESSAGE - GOODS ITEM - SPECIAL MENTIONS.Additional information coded</v>
      </c>
      <c r="M1357" s="68"/>
      <c r="N1357" s="92"/>
      <c r="O1357" s="68" t="s">
        <v>33</v>
      </c>
      <c r="P1357" s="92" t="s">
        <v>103</v>
      </c>
      <c r="Q1357" s="68" t="s">
        <v>645</v>
      </c>
      <c r="R1357" s="92" t="s">
        <v>53</v>
      </c>
      <c r="S1357" s="68" t="s">
        <v>5789</v>
      </c>
      <c r="T1357" s="92"/>
      <c r="U1357" s="68" t="s">
        <v>6495</v>
      </c>
      <c r="V1357" s="92" t="s">
        <v>2620</v>
      </c>
      <c r="W1357" s="61"/>
    </row>
    <row r="1358" spans="1:23" ht="112" x14ac:dyDescent="0.2">
      <c r="A1358" s="230" t="s">
        <v>5845</v>
      </c>
      <c r="B1358" s="228" t="s">
        <v>3928</v>
      </c>
      <c r="C1358" s="32" t="s">
        <v>1504</v>
      </c>
      <c r="D1358" s="32" t="s">
        <v>1504</v>
      </c>
      <c r="E1358" s="281" t="s">
        <v>5796</v>
      </c>
      <c r="F1358" s="73" t="s">
        <v>980</v>
      </c>
      <c r="G1358" s="73" t="s">
        <v>302</v>
      </c>
      <c r="H1358" s="73" t="s">
        <v>4098</v>
      </c>
      <c r="I1358" s="73" t="s">
        <v>649</v>
      </c>
      <c r="J1358" s="87" t="s">
        <v>1128</v>
      </c>
      <c r="K1358" s="87" t="s">
        <v>1128</v>
      </c>
      <c r="L1358" s="85" t="str">
        <f t="shared" si="35"/>
        <v>x.x</v>
      </c>
      <c r="M1358" s="68"/>
      <c r="N1358" s="92"/>
      <c r="O1358" s="68" t="s">
        <v>103</v>
      </c>
      <c r="P1358" s="92"/>
      <c r="Q1358" s="68" t="s">
        <v>305</v>
      </c>
      <c r="R1358" s="92"/>
      <c r="S1358" s="68"/>
      <c r="T1358" s="92"/>
      <c r="U1358" s="68"/>
      <c r="V1358" s="92"/>
      <c r="W1358" s="61"/>
    </row>
    <row r="1359" spans="1:23" ht="32" x14ac:dyDescent="0.2">
      <c r="A1359" s="230" t="s">
        <v>5845</v>
      </c>
      <c r="B1359" s="228" t="s">
        <v>4105</v>
      </c>
      <c r="C1359" s="32" t="s">
        <v>1504</v>
      </c>
      <c r="D1359" s="32" t="s">
        <v>1504</v>
      </c>
      <c r="E1359" s="283">
        <v>1</v>
      </c>
      <c r="F1359" s="232" t="s">
        <v>29</v>
      </c>
      <c r="G1359" s="232"/>
      <c r="H1359" s="232" t="s">
        <v>4106</v>
      </c>
      <c r="I1359" s="232" t="s">
        <v>29</v>
      </c>
      <c r="J1359" s="87" t="s">
        <v>31</v>
      </c>
      <c r="K1359" s="87"/>
      <c r="L1359" s="85" t="str">
        <f t="shared" si="35"/>
        <v>MESSAGE - HEADER</v>
      </c>
      <c r="M1359" s="125" t="s">
        <v>32</v>
      </c>
      <c r="N1359" s="92" t="s">
        <v>32</v>
      </c>
      <c r="O1359" s="125" t="s">
        <v>33</v>
      </c>
      <c r="P1359" s="92" t="s">
        <v>33</v>
      </c>
      <c r="Q1359" s="125"/>
      <c r="R1359" s="92"/>
      <c r="S1359" s="125"/>
      <c r="T1359" s="92"/>
      <c r="U1359" s="125"/>
      <c r="V1359" s="92"/>
      <c r="W1359" s="61"/>
    </row>
    <row r="1360" spans="1:23" ht="64" x14ac:dyDescent="0.2">
      <c r="A1360" s="230" t="s">
        <v>5845</v>
      </c>
      <c r="B1360" s="228" t="s">
        <v>4105</v>
      </c>
      <c r="C1360" s="32" t="s">
        <v>1504</v>
      </c>
      <c r="D1360" s="32" t="s">
        <v>1504</v>
      </c>
      <c r="E1360" s="283">
        <v>1</v>
      </c>
      <c r="F1360" s="73" t="s">
        <v>29</v>
      </c>
      <c r="G1360" s="73" t="s">
        <v>40</v>
      </c>
      <c r="H1360" s="73" t="s">
        <v>4107</v>
      </c>
      <c r="I1360" s="73" t="s">
        <v>42</v>
      </c>
      <c r="J1360" s="87" t="s">
        <v>31</v>
      </c>
      <c r="K1360" s="87" t="s">
        <v>43</v>
      </c>
      <c r="L1360" s="85" t="str">
        <f t="shared" si="35"/>
        <v>MESSAGE - HEADER.Document/reference number</v>
      </c>
      <c r="M1360" s="125"/>
      <c r="N1360" s="92"/>
      <c r="O1360" s="125" t="s">
        <v>33</v>
      </c>
      <c r="P1360" s="92" t="s">
        <v>33</v>
      </c>
      <c r="Q1360" s="125" t="s">
        <v>44</v>
      </c>
      <c r="R1360" s="92" t="s">
        <v>45</v>
      </c>
      <c r="S1360" s="125"/>
      <c r="T1360" s="92"/>
      <c r="U1360" s="125" t="s">
        <v>81</v>
      </c>
      <c r="V1360" s="92"/>
      <c r="W1360" s="61"/>
    </row>
    <row r="1361" spans="1:23" ht="64" x14ac:dyDescent="0.2">
      <c r="A1361" s="230" t="s">
        <v>5845</v>
      </c>
      <c r="B1361" s="228" t="s">
        <v>4105</v>
      </c>
      <c r="C1361" s="32" t="s">
        <v>1504</v>
      </c>
      <c r="D1361" s="32" t="s">
        <v>1504</v>
      </c>
      <c r="E1361" s="283">
        <v>1</v>
      </c>
      <c r="F1361" s="73" t="s">
        <v>29</v>
      </c>
      <c r="G1361" s="73" t="s">
        <v>4115</v>
      </c>
      <c r="H1361" s="73" t="s">
        <v>4116</v>
      </c>
      <c r="I1361" s="73" t="s">
        <v>4117</v>
      </c>
      <c r="J1361" s="87" t="s">
        <v>1128</v>
      </c>
      <c r="K1361" s="87" t="s">
        <v>1128</v>
      </c>
      <c r="L1361" s="85" t="str">
        <f t="shared" si="35"/>
        <v>x.x</v>
      </c>
      <c r="M1361" s="125"/>
      <c r="N1361" s="92"/>
      <c r="O1361" s="125" t="s">
        <v>103</v>
      </c>
      <c r="P1361" s="92"/>
      <c r="Q1361" s="125" t="s">
        <v>305</v>
      </c>
      <c r="R1361" s="92"/>
      <c r="S1361" s="125"/>
      <c r="T1361" s="92"/>
      <c r="U1361" s="125"/>
      <c r="V1361" s="92"/>
      <c r="W1361" s="61"/>
    </row>
    <row r="1362" spans="1:23" ht="80" x14ac:dyDescent="0.2">
      <c r="A1362" s="230" t="s">
        <v>5845</v>
      </c>
      <c r="B1362" s="228" t="s">
        <v>4105</v>
      </c>
      <c r="C1362" s="32" t="s">
        <v>1504</v>
      </c>
      <c r="D1362" s="32" t="s">
        <v>1504</v>
      </c>
      <c r="E1362" s="283">
        <v>1</v>
      </c>
      <c r="F1362" s="232" t="s">
        <v>1045</v>
      </c>
      <c r="G1362" s="232"/>
      <c r="H1362" s="232" t="s">
        <v>4118</v>
      </c>
      <c r="I1362" s="232" t="s">
        <v>1045</v>
      </c>
      <c r="J1362" s="87" t="s">
        <v>1120</v>
      </c>
      <c r="K1362" s="87"/>
      <c r="L1362" s="85" t="str">
        <f t="shared" si="35"/>
        <v>MESSAGE - (PRESENTATION OFFICE) CUSTOMS OFFICE</v>
      </c>
      <c r="M1362" s="125" t="s">
        <v>32</v>
      </c>
      <c r="N1362" s="92" t="s">
        <v>32</v>
      </c>
      <c r="O1362" s="125" t="s">
        <v>33</v>
      </c>
      <c r="P1362" s="92" t="s">
        <v>33</v>
      </c>
      <c r="Q1362" s="125"/>
      <c r="R1362" s="92"/>
      <c r="S1362" s="125"/>
      <c r="T1362" s="92"/>
      <c r="U1362" s="125" t="s">
        <v>4119</v>
      </c>
      <c r="V1362" s="92"/>
      <c r="W1362" s="61"/>
    </row>
    <row r="1363" spans="1:23" ht="96" x14ac:dyDescent="0.2">
      <c r="A1363" s="230" t="s">
        <v>5845</v>
      </c>
      <c r="B1363" s="228" t="s">
        <v>4105</v>
      </c>
      <c r="C1363" s="32" t="s">
        <v>1504</v>
      </c>
      <c r="D1363" s="32" t="s">
        <v>1504</v>
      </c>
      <c r="E1363" s="283">
        <v>1</v>
      </c>
      <c r="F1363" s="73" t="s">
        <v>1045</v>
      </c>
      <c r="G1363" s="73" t="s">
        <v>180</v>
      </c>
      <c r="H1363" s="73" t="s">
        <v>4120</v>
      </c>
      <c r="I1363" s="73" t="s">
        <v>1051</v>
      </c>
      <c r="J1363" s="87" t="s">
        <v>1120</v>
      </c>
      <c r="K1363" s="87" t="s">
        <v>180</v>
      </c>
      <c r="L1363" s="85" t="str">
        <f t="shared" si="35"/>
        <v>MESSAGE - (PRESENTATION OFFICE) CUSTOMS OFFICE.Reference number</v>
      </c>
      <c r="M1363" s="125"/>
      <c r="N1363" s="92"/>
      <c r="O1363" s="125" t="s">
        <v>33</v>
      </c>
      <c r="P1363" s="92" t="s">
        <v>33</v>
      </c>
      <c r="Q1363" s="125" t="s">
        <v>183</v>
      </c>
      <c r="R1363" s="92" t="s">
        <v>183</v>
      </c>
      <c r="S1363" s="125" t="s">
        <v>1627</v>
      </c>
      <c r="T1363" s="92"/>
      <c r="U1363" s="125"/>
      <c r="V1363" s="92"/>
      <c r="W1363" s="61"/>
    </row>
    <row r="1364" spans="1:23" ht="48" x14ac:dyDescent="0.2">
      <c r="A1364" s="230" t="s">
        <v>5845</v>
      </c>
      <c r="B1364" s="228" t="s">
        <v>4105</v>
      </c>
      <c r="C1364" s="32" t="s">
        <v>1504</v>
      </c>
      <c r="D1364" s="32" t="s">
        <v>1504</v>
      </c>
      <c r="E1364" s="283">
        <v>1</v>
      </c>
      <c r="F1364" s="232" t="s">
        <v>1629</v>
      </c>
      <c r="G1364" s="232"/>
      <c r="H1364" s="232" t="s">
        <v>4121</v>
      </c>
      <c r="I1364" s="232" t="s">
        <v>1629</v>
      </c>
      <c r="J1364" s="87" t="s">
        <v>1631</v>
      </c>
      <c r="K1364" s="87"/>
      <c r="L1364" s="85" t="str">
        <f t="shared" si="35"/>
        <v>MESSAGE - (DESTINATION) TRADER</v>
      </c>
      <c r="M1364" s="125" t="s">
        <v>32</v>
      </c>
      <c r="N1364" s="92" t="s">
        <v>32</v>
      </c>
      <c r="O1364" s="125" t="s">
        <v>33</v>
      </c>
      <c r="P1364" s="92" t="s">
        <v>33</v>
      </c>
      <c r="Q1364" s="125"/>
      <c r="R1364" s="92"/>
      <c r="S1364" s="125"/>
      <c r="T1364" s="92"/>
      <c r="U1364" s="125" t="s">
        <v>4119</v>
      </c>
      <c r="V1364" s="92"/>
      <c r="W1364" s="61"/>
    </row>
    <row r="1365" spans="1:23" ht="64" x14ac:dyDescent="0.2">
      <c r="A1365" s="230" t="s">
        <v>5845</v>
      </c>
      <c r="B1365" s="228" t="s">
        <v>4105</v>
      </c>
      <c r="C1365" s="32" t="s">
        <v>1504</v>
      </c>
      <c r="D1365" s="32" t="s">
        <v>1504</v>
      </c>
      <c r="E1365" s="283">
        <v>1</v>
      </c>
      <c r="F1365" s="73" t="s">
        <v>1629</v>
      </c>
      <c r="G1365" s="73" t="s">
        <v>240</v>
      </c>
      <c r="H1365" s="73" t="s">
        <v>4122</v>
      </c>
      <c r="I1365" s="73" t="s">
        <v>1633</v>
      </c>
      <c r="J1365" s="87" t="s">
        <v>1631</v>
      </c>
      <c r="K1365" s="87" t="s">
        <v>243</v>
      </c>
      <c r="L1365" s="85" t="str">
        <f t="shared" si="35"/>
        <v>MESSAGE - (DESTINATION) TRADER.TIN</v>
      </c>
      <c r="M1365" s="125"/>
      <c r="N1365" s="92"/>
      <c r="O1365" s="125" t="s">
        <v>33</v>
      </c>
      <c r="P1365" s="92" t="s">
        <v>66</v>
      </c>
      <c r="Q1365" s="125" t="s">
        <v>244</v>
      </c>
      <c r="R1365" s="92" t="s">
        <v>244</v>
      </c>
      <c r="S1365" s="125"/>
      <c r="T1365" s="92"/>
      <c r="U1365" s="125" t="s">
        <v>5630</v>
      </c>
      <c r="V1365" s="92" t="s">
        <v>4123</v>
      </c>
      <c r="W1365" s="61"/>
    </row>
    <row r="1366" spans="1:23" ht="64" x14ac:dyDescent="0.2">
      <c r="A1366" s="230" t="s">
        <v>5845</v>
      </c>
      <c r="B1366" s="228" t="s">
        <v>4105</v>
      </c>
      <c r="C1366" s="32" t="s">
        <v>1504</v>
      </c>
      <c r="D1366" s="32" t="s">
        <v>1504</v>
      </c>
      <c r="E1366" s="283">
        <v>1</v>
      </c>
      <c r="F1366" s="232" t="s">
        <v>4124</v>
      </c>
      <c r="G1366" s="232"/>
      <c r="H1366" s="232" t="s">
        <v>4125</v>
      </c>
      <c r="I1366" s="232" t="s">
        <v>4124</v>
      </c>
      <c r="J1366" s="87" t="s">
        <v>6642</v>
      </c>
      <c r="K1366" s="87"/>
      <c r="L1366" s="85" t="str">
        <f t="shared" si="35"/>
        <v>MESSAGE - HEADER -UNLOADING REMARK</v>
      </c>
      <c r="M1366" s="125" t="s">
        <v>32</v>
      </c>
      <c r="N1366" s="92" t="s">
        <v>32</v>
      </c>
      <c r="O1366" s="125" t="s">
        <v>33</v>
      </c>
      <c r="P1366" s="92" t="s">
        <v>33</v>
      </c>
      <c r="Q1366" s="125"/>
      <c r="R1366" s="92"/>
      <c r="S1366" s="125"/>
      <c r="T1366" s="92"/>
      <c r="U1366" s="125"/>
      <c r="V1366" s="92"/>
      <c r="W1366" s="61"/>
    </row>
    <row r="1367" spans="1:23" ht="80" x14ac:dyDescent="0.2">
      <c r="A1367" s="230" t="s">
        <v>5845</v>
      </c>
      <c r="B1367" s="228" t="s">
        <v>4105</v>
      </c>
      <c r="C1367" s="32" t="s">
        <v>1504</v>
      </c>
      <c r="D1367" s="32" t="s">
        <v>1504</v>
      </c>
      <c r="E1367" s="283">
        <v>1</v>
      </c>
      <c r="F1367" s="73" t="s">
        <v>4124</v>
      </c>
      <c r="G1367" s="73" t="s">
        <v>4127</v>
      </c>
      <c r="H1367" s="73" t="s">
        <v>4128</v>
      </c>
      <c r="I1367" s="73" t="s">
        <v>4129</v>
      </c>
      <c r="J1367" s="87" t="s">
        <v>4130</v>
      </c>
      <c r="K1367" s="87" t="s">
        <v>4127</v>
      </c>
      <c r="L1367" s="85" t="str">
        <f t="shared" si="35"/>
        <v>MESSAGE - HEADER - UNLOADING REMARK.Conform</v>
      </c>
      <c r="M1367" s="125"/>
      <c r="N1367" s="92"/>
      <c r="O1367" s="125" t="s">
        <v>33</v>
      </c>
      <c r="P1367" s="92" t="s">
        <v>33</v>
      </c>
      <c r="Q1367" s="125" t="s">
        <v>104</v>
      </c>
      <c r="R1367" s="92" t="s">
        <v>104</v>
      </c>
      <c r="S1367" s="125" t="s">
        <v>114</v>
      </c>
      <c r="T1367" s="92"/>
      <c r="U1367" s="125" t="s">
        <v>4131</v>
      </c>
      <c r="V1367" s="92" t="s">
        <v>4132</v>
      </c>
      <c r="W1367" s="61"/>
    </row>
    <row r="1368" spans="1:23" ht="80" x14ac:dyDescent="0.2">
      <c r="A1368" s="230" t="s">
        <v>5845</v>
      </c>
      <c r="B1368" s="228" t="s">
        <v>4105</v>
      </c>
      <c r="C1368" s="32" t="s">
        <v>1504</v>
      </c>
      <c r="D1368" s="32" t="s">
        <v>1504</v>
      </c>
      <c r="E1368" s="283">
        <v>1</v>
      </c>
      <c r="F1368" s="73" t="s">
        <v>4124</v>
      </c>
      <c r="G1368" s="73" t="s">
        <v>4134</v>
      </c>
      <c r="H1368" s="73" t="s">
        <v>4135</v>
      </c>
      <c r="I1368" s="73" t="s">
        <v>4136</v>
      </c>
      <c r="J1368" s="87" t="s">
        <v>4130</v>
      </c>
      <c r="K1368" s="87" t="s">
        <v>4134</v>
      </c>
      <c r="L1368" s="85" t="str">
        <f t="shared" si="35"/>
        <v>MESSAGE - HEADER - UNLOADING REMARK.Unloading completion</v>
      </c>
      <c r="M1368" s="125"/>
      <c r="N1368" s="92"/>
      <c r="O1368" s="125" t="s">
        <v>33</v>
      </c>
      <c r="P1368" s="92" t="s">
        <v>33</v>
      </c>
      <c r="Q1368" s="125" t="s">
        <v>104</v>
      </c>
      <c r="R1368" s="92" t="s">
        <v>104</v>
      </c>
      <c r="S1368" s="125" t="s">
        <v>114</v>
      </c>
      <c r="T1368" s="92"/>
      <c r="U1368" s="125" t="s">
        <v>4137</v>
      </c>
      <c r="V1368" s="92" t="s">
        <v>4138</v>
      </c>
      <c r="W1368" s="61"/>
    </row>
    <row r="1369" spans="1:23" ht="80" x14ac:dyDescent="0.2">
      <c r="A1369" s="230" t="s">
        <v>5845</v>
      </c>
      <c r="B1369" s="228" t="s">
        <v>4105</v>
      </c>
      <c r="C1369" s="32" t="s">
        <v>1504</v>
      </c>
      <c r="D1369" s="32" t="s">
        <v>1504</v>
      </c>
      <c r="E1369" s="283">
        <v>1</v>
      </c>
      <c r="F1369" s="73" t="s">
        <v>4124</v>
      </c>
      <c r="G1369" s="73" t="s">
        <v>4140</v>
      </c>
      <c r="H1369" s="73" t="s">
        <v>4141</v>
      </c>
      <c r="I1369" s="73" t="s">
        <v>4142</v>
      </c>
      <c r="J1369" s="87" t="s">
        <v>4130</v>
      </c>
      <c r="K1369" s="87" t="s">
        <v>4140</v>
      </c>
      <c r="L1369" s="85" t="str">
        <f t="shared" si="35"/>
        <v>MESSAGE - HEADER - UNLOADING REMARK.Unloading date</v>
      </c>
      <c r="M1369" s="125"/>
      <c r="N1369" s="92"/>
      <c r="O1369" s="125" t="s">
        <v>33</v>
      </c>
      <c r="P1369" s="92" t="s">
        <v>33</v>
      </c>
      <c r="Q1369" s="125" t="s">
        <v>79</v>
      </c>
      <c r="R1369" s="92" t="s">
        <v>80</v>
      </c>
      <c r="S1369" s="125"/>
      <c r="T1369" s="92" t="s">
        <v>114</v>
      </c>
      <c r="U1369" s="125" t="s">
        <v>81</v>
      </c>
      <c r="V1369" s="92"/>
      <c r="W1369" s="61"/>
    </row>
    <row r="1370" spans="1:23" ht="80" x14ac:dyDescent="0.2">
      <c r="A1370" s="230" t="s">
        <v>5845</v>
      </c>
      <c r="B1370" s="228" t="s">
        <v>4105</v>
      </c>
      <c r="C1370" s="32" t="s">
        <v>1504</v>
      </c>
      <c r="D1370" s="32" t="s">
        <v>1504</v>
      </c>
      <c r="E1370" s="283">
        <v>1</v>
      </c>
      <c r="F1370" s="73" t="s">
        <v>4124</v>
      </c>
      <c r="G1370" s="73" t="s">
        <v>4144</v>
      </c>
      <c r="H1370" s="73" t="s">
        <v>4145</v>
      </c>
      <c r="I1370" s="73" t="s">
        <v>4146</v>
      </c>
      <c r="J1370" s="87" t="s">
        <v>4130</v>
      </c>
      <c r="K1370" s="87" t="s">
        <v>4147</v>
      </c>
      <c r="L1370" s="85" t="str">
        <f t="shared" si="35"/>
        <v>MESSAGE - HEADER - UNLOADING REMARK.State of seals ok</v>
      </c>
      <c r="M1370" s="125"/>
      <c r="N1370" s="92"/>
      <c r="O1370" s="125" t="s">
        <v>66</v>
      </c>
      <c r="P1370" s="92" t="s">
        <v>103</v>
      </c>
      <c r="Q1370" s="125" t="s">
        <v>104</v>
      </c>
      <c r="R1370" s="92" t="s">
        <v>104</v>
      </c>
      <c r="S1370" s="125" t="s">
        <v>114</v>
      </c>
      <c r="T1370" s="92"/>
      <c r="U1370" s="125" t="s">
        <v>6643</v>
      </c>
      <c r="V1370" s="92" t="s">
        <v>4149</v>
      </c>
      <c r="W1370" s="61"/>
    </row>
    <row r="1371" spans="1:23" ht="80" x14ac:dyDescent="0.2">
      <c r="A1371" s="230" t="s">
        <v>5845</v>
      </c>
      <c r="B1371" s="228" t="s">
        <v>4105</v>
      </c>
      <c r="C1371" s="32" t="s">
        <v>1504</v>
      </c>
      <c r="D1371" s="32" t="s">
        <v>1504</v>
      </c>
      <c r="E1371" s="283">
        <v>1</v>
      </c>
      <c r="F1371" s="73" t="s">
        <v>4124</v>
      </c>
      <c r="G1371" s="73" t="s">
        <v>4151</v>
      </c>
      <c r="H1371" s="73" t="s">
        <v>4152</v>
      </c>
      <c r="I1371" s="73" t="s">
        <v>4153</v>
      </c>
      <c r="J1371" s="87" t="s">
        <v>4130</v>
      </c>
      <c r="K1371" s="87" t="s">
        <v>4151</v>
      </c>
      <c r="L1371" s="85" t="str">
        <f t="shared" si="35"/>
        <v>MESSAGE - HEADER - UNLOADING REMARK.Unloading remark</v>
      </c>
      <c r="M1371" s="125"/>
      <c r="N1371" s="92"/>
      <c r="O1371" s="125" t="s">
        <v>103</v>
      </c>
      <c r="P1371" s="92" t="s">
        <v>103</v>
      </c>
      <c r="Q1371" s="125" t="s">
        <v>305</v>
      </c>
      <c r="R1371" s="92" t="s">
        <v>1107</v>
      </c>
      <c r="S1371" s="125"/>
      <c r="T1371" s="92" t="s">
        <v>114</v>
      </c>
      <c r="U1371" s="125"/>
      <c r="V1371" s="92"/>
      <c r="W1371" s="61"/>
    </row>
    <row r="1372" spans="1:23" ht="32" x14ac:dyDescent="0.2">
      <c r="A1372" s="230" t="s">
        <v>5845</v>
      </c>
      <c r="B1372" s="228" t="s">
        <v>4105</v>
      </c>
      <c r="C1372" s="32" t="s">
        <v>1504</v>
      </c>
      <c r="D1372" s="32" t="s">
        <v>1504</v>
      </c>
      <c r="E1372" s="283">
        <v>1</v>
      </c>
      <c r="F1372" s="232" t="s">
        <v>350</v>
      </c>
      <c r="G1372" s="232"/>
      <c r="H1372" s="232" t="s">
        <v>4155</v>
      </c>
      <c r="I1372" s="232" t="s">
        <v>350</v>
      </c>
      <c r="J1372" s="87" t="s">
        <v>1128</v>
      </c>
      <c r="K1372" s="87" t="s">
        <v>1128</v>
      </c>
      <c r="L1372" s="85" t="str">
        <f t="shared" si="35"/>
        <v>x.x</v>
      </c>
      <c r="M1372" s="125" t="s">
        <v>32</v>
      </c>
      <c r="N1372" s="92"/>
      <c r="O1372" s="125" t="s">
        <v>103</v>
      </c>
      <c r="P1372" s="92"/>
      <c r="Q1372" s="125"/>
      <c r="R1372" s="92"/>
      <c r="S1372" s="125"/>
      <c r="T1372" s="92"/>
      <c r="U1372" s="125" t="s">
        <v>4156</v>
      </c>
      <c r="V1372" s="92"/>
      <c r="W1372" s="61"/>
    </row>
    <row r="1373" spans="1:23" ht="48" x14ac:dyDescent="0.2">
      <c r="A1373" s="230" t="s">
        <v>5845</v>
      </c>
      <c r="B1373" s="228" t="s">
        <v>4105</v>
      </c>
      <c r="C1373" s="32" t="s">
        <v>1504</v>
      </c>
      <c r="D1373" s="32" t="s">
        <v>1504</v>
      </c>
      <c r="E1373" s="283">
        <v>1</v>
      </c>
      <c r="F1373" s="73" t="s">
        <v>350</v>
      </c>
      <c r="G1373" s="73" t="s">
        <v>730</v>
      </c>
      <c r="H1373" s="73" t="s">
        <v>6644</v>
      </c>
      <c r="I1373" s="73" t="s">
        <v>5737</v>
      </c>
      <c r="J1373" s="87" t="s">
        <v>31</v>
      </c>
      <c r="K1373" s="87" t="s">
        <v>162</v>
      </c>
      <c r="L1373" s="85" t="str">
        <f t="shared" ref="L1373:L1443" si="38">IF(ISTEXT(K1373),CONCATENATE(J1373,".", K1373),J1373)</f>
        <v>MESSAGE - HEADER.Total gross mass</v>
      </c>
      <c r="M1373" s="125"/>
      <c r="N1373" s="92"/>
      <c r="O1373" s="125" t="s">
        <v>103</v>
      </c>
      <c r="P1373" s="92" t="s">
        <v>33</v>
      </c>
      <c r="Q1373" s="125" t="s">
        <v>166</v>
      </c>
      <c r="R1373" s="92" t="s">
        <v>167</v>
      </c>
      <c r="S1373" s="125"/>
      <c r="T1373" s="92"/>
      <c r="U1373" s="125" t="s">
        <v>6645</v>
      </c>
      <c r="V1373" s="92"/>
      <c r="W1373" s="61"/>
    </row>
    <row r="1374" spans="1:23" ht="48" x14ac:dyDescent="0.2">
      <c r="A1374" s="230" t="s">
        <v>5845</v>
      </c>
      <c r="B1374" s="228" t="s">
        <v>4105</v>
      </c>
      <c r="C1374" s="32" t="s">
        <v>1504</v>
      </c>
      <c r="D1374" s="32" t="s">
        <v>1504</v>
      </c>
      <c r="E1374" s="283">
        <v>2</v>
      </c>
      <c r="F1374" s="232" t="s">
        <v>459</v>
      </c>
      <c r="G1374" s="232"/>
      <c r="H1374" s="232" t="s">
        <v>4157</v>
      </c>
      <c r="I1374" s="232" t="s">
        <v>461</v>
      </c>
      <c r="J1374" s="87" t="s">
        <v>462</v>
      </c>
      <c r="K1374" s="87"/>
      <c r="L1374" s="85" t="str">
        <f t="shared" si="38"/>
        <v>MESSAGE - GOODS ITEM - CONTAINERS</v>
      </c>
      <c r="M1374" s="125" t="s">
        <v>463</v>
      </c>
      <c r="N1374" s="92" t="s">
        <v>444</v>
      </c>
      <c r="O1374" s="125" t="s">
        <v>103</v>
      </c>
      <c r="P1374" s="92" t="s">
        <v>66</v>
      </c>
      <c r="Q1374" s="125"/>
      <c r="R1374" s="92"/>
      <c r="S1374" s="125"/>
      <c r="T1374" s="92"/>
      <c r="U1374" s="125" t="s">
        <v>6646</v>
      </c>
      <c r="V1374" s="92" t="s">
        <v>4158</v>
      </c>
      <c r="W1374" s="61"/>
    </row>
    <row r="1375" spans="1:23" ht="64" x14ac:dyDescent="0.2">
      <c r="A1375" s="230" t="s">
        <v>5845</v>
      </c>
      <c r="B1375" s="228" t="s">
        <v>4105</v>
      </c>
      <c r="C1375" s="32" t="s">
        <v>1504</v>
      </c>
      <c r="D1375" s="32" t="s">
        <v>1504</v>
      </c>
      <c r="E1375" s="283">
        <v>2</v>
      </c>
      <c r="F1375" s="73" t="s">
        <v>459</v>
      </c>
      <c r="G1375" s="73" t="s">
        <v>206</v>
      </c>
      <c r="H1375" s="73" t="s">
        <v>4159</v>
      </c>
      <c r="I1375" s="73" t="s">
        <v>468</v>
      </c>
      <c r="J1375" s="87" t="s">
        <v>1128</v>
      </c>
      <c r="K1375" s="87" t="s">
        <v>1128</v>
      </c>
      <c r="L1375" s="85" t="str">
        <f t="shared" si="38"/>
        <v>x.x</v>
      </c>
      <c r="M1375" s="125"/>
      <c r="N1375" s="92"/>
      <c r="O1375" s="125" t="s">
        <v>33</v>
      </c>
      <c r="P1375" s="92"/>
      <c r="Q1375" s="125" t="s">
        <v>146</v>
      </c>
      <c r="R1375" s="92"/>
      <c r="S1375" s="125"/>
      <c r="T1375" s="92"/>
      <c r="U1375" s="125" t="s">
        <v>4160</v>
      </c>
      <c r="V1375" s="92"/>
      <c r="W1375" s="61"/>
    </row>
    <row r="1376" spans="1:23" ht="80" x14ac:dyDescent="0.2">
      <c r="A1376" s="230" t="s">
        <v>5845</v>
      </c>
      <c r="B1376" s="228" t="s">
        <v>4105</v>
      </c>
      <c r="C1376" s="32" t="s">
        <v>1504</v>
      </c>
      <c r="D1376" s="32" t="s">
        <v>1504</v>
      </c>
      <c r="E1376" s="283">
        <v>2</v>
      </c>
      <c r="F1376" s="73" t="s">
        <v>459</v>
      </c>
      <c r="G1376" s="73" t="s">
        <v>470</v>
      </c>
      <c r="H1376" s="73" t="s">
        <v>4161</v>
      </c>
      <c r="I1376" s="73" t="s">
        <v>472</v>
      </c>
      <c r="J1376" s="87" t="s">
        <v>462</v>
      </c>
      <c r="K1376" s="87" t="s">
        <v>473</v>
      </c>
      <c r="L1376" s="85" t="str">
        <f t="shared" si="38"/>
        <v>MESSAGE - GOODS ITEM - CONTAINERS.Container number</v>
      </c>
      <c r="M1376" s="125"/>
      <c r="N1376" s="92"/>
      <c r="O1376" s="125" t="s">
        <v>103</v>
      </c>
      <c r="P1376" s="92" t="s">
        <v>33</v>
      </c>
      <c r="Q1376" s="125" t="s">
        <v>244</v>
      </c>
      <c r="R1376" s="92" t="s">
        <v>244</v>
      </c>
      <c r="S1376" s="125"/>
      <c r="T1376" s="92"/>
      <c r="U1376" s="125" t="s">
        <v>4162</v>
      </c>
      <c r="V1376" s="92"/>
      <c r="W1376" s="61"/>
    </row>
    <row r="1377" spans="1:23" ht="64" x14ac:dyDescent="0.2">
      <c r="A1377" s="230" t="s">
        <v>5845</v>
      </c>
      <c r="B1377" s="228" t="s">
        <v>4105</v>
      </c>
      <c r="C1377" s="32" t="s">
        <v>1504</v>
      </c>
      <c r="D1377" s="32" t="s">
        <v>1504</v>
      </c>
      <c r="E1377" s="283">
        <v>2</v>
      </c>
      <c r="F1377" s="73" t="s">
        <v>459</v>
      </c>
      <c r="G1377" s="73" t="s">
        <v>478</v>
      </c>
      <c r="H1377" s="73" t="s">
        <v>4163</v>
      </c>
      <c r="I1377" s="73" t="s">
        <v>480</v>
      </c>
      <c r="J1377" s="87" t="s">
        <v>481</v>
      </c>
      <c r="K1377" s="87" t="s">
        <v>482</v>
      </c>
      <c r="L1377" s="85" t="str">
        <f t="shared" si="38"/>
        <v>MESSAGE - SEALS INFO.Seals number</v>
      </c>
      <c r="M1377" s="125"/>
      <c r="N1377" s="92"/>
      <c r="O1377" s="125" t="s">
        <v>103</v>
      </c>
      <c r="P1377" s="92" t="s">
        <v>33</v>
      </c>
      <c r="Q1377" s="125" t="s">
        <v>483</v>
      </c>
      <c r="R1377" s="92" t="s">
        <v>483</v>
      </c>
      <c r="S1377" s="125"/>
      <c r="T1377" s="92"/>
      <c r="U1377" s="125" t="s">
        <v>6645</v>
      </c>
      <c r="V1377" s="92"/>
      <c r="W1377" s="61"/>
    </row>
    <row r="1378" spans="1:23" ht="48" x14ac:dyDescent="0.2">
      <c r="A1378" s="230" t="s">
        <v>5845</v>
      </c>
      <c r="B1378" s="228" t="s">
        <v>4105</v>
      </c>
      <c r="C1378" s="32" t="s">
        <v>1504</v>
      </c>
      <c r="D1378" s="32" t="s">
        <v>1504</v>
      </c>
      <c r="E1378" s="283">
        <v>3</v>
      </c>
      <c r="F1378" s="232" t="s">
        <v>486</v>
      </c>
      <c r="G1378" s="232"/>
      <c r="H1378" s="232" t="s">
        <v>4164</v>
      </c>
      <c r="I1378" s="232" t="s">
        <v>488</v>
      </c>
      <c r="J1378" s="87" t="s">
        <v>489</v>
      </c>
      <c r="K1378" s="87"/>
      <c r="L1378" s="85" t="str">
        <f t="shared" si="38"/>
        <v>MESSAGE - SEALS INFO - SEALS ID</v>
      </c>
      <c r="M1378" s="125" t="s">
        <v>444</v>
      </c>
      <c r="N1378" s="92" t="s">
        <v>463</v>
      </c>
      <c r="O1378" s="125" t="s">
        <v>103</v>
      </c>
      <c r="P1378" s="92" t="s">
        <v>66</v>
      </c>
      <c r="Q1378" s="125"/>
      <c r="R1378" s="92"/>
      <c r="S1378" s="125"/>
      <c r="T1378" s="92"/>
      <c r="U1378" s="125" t="s">
        <v>4156</v>
      </c>
      <c r="V1378" s="92" t="s">
        <v>4165</v>
      </c>
      <c r="W1378" s="61"/>
    </row>
    <row r="1379" spans="1:23" ht="64" x14ac:dyDescent="0.2">
      <c r="A1379" s="230" t="s">
        <v>5845</v>
      </c>
      <c r="B1379" s="228" t="s">
        <v>4105</v>
      </c>
      <c r="C1379" s="32" t="s">
        <v>1504</v>
      </c>
      <c r="D1379" s="32" t="s">
        <v>1504</v>
      </c>
      <c r="E1379" s="283">
        <v>3</v>
      </c>
      <c r="F1379" s="73" t="s">
        <v>486</v>
      </c>
      <c r="G1379" s="73" t="s">
        <v>206</v>
      </c>
      <c r="H1379" s="73" t="s">
        <v>4166</v>
      </c>
      <c r="I1379" s="73" t="s">
        <v>495</v>
      </c>
      <c r="J1379" s="87" t="s">
        <v>1128</v>
      </c>
      <c r="K1379" s="87" t="s">
        <v>1128</v>
      </c>
      <c r="L1379" s="85" t="str">
        <f t="shared" si="38"/>
        <v>x.x</v>
      </c>
      <c r="M1379" s="125"/>
      <c r="N1379" s="92"/>
      <c r="O1379" s="125" t="s">
        <v>33</v>
      </c>
      <c r="P1379" s="92"/>
      <c r="Q1379" s="125" t="s">
        <v>146</v>
      </c>
      <c r="R1379" s="92"/>
      <c r="S1379" s="125"/>
      <c r="T1379" s="92"/>
      <c r="U1379" s="125" t="s">
        <v>4160</v>
      </c>
      <c r="V1379" s="92"/>
      <c r="W1379" s="61"/>
    </row>
    <row r="1380" spans="1:23" ht="64" x14ac:dyDescent="0.2">
      <c r="A1380" s="230" t="s">
        <v>5845</v>
      </c>
      <c r="B1380" s="228" t="s">
        <v>4105</v>
      </c>
      <c r="C1380" s="32" t="s">
        <v>1504</v>
      </c>
      <c r="D1380" s="32" t="s">
        <v>1504</v>
      </c>
      <c r="E1380" s="283">
        <v>3</v>
      </c>
      <c r="F1380" s="73" t="s">
        <v>486</v>
      </c>
      <c r="G1380" s="73" t="s">
        <v>393</v>
      </c>
      <c r="H1380" s="73" t="s">
        <v>4167</v>
      </c>
      <c r="I1380" s="73" t="s">
        <v>497</v>
      </c>
      <c r="J1380" s="87" t="s">
        <v>489</v>
      </c>
      <c r="K1380" s="87" t="s">
        <v>498</v>
      </c>
      <c r="L1380" s="85" t="str">
        <f t="shared" si="38"/>
        <v>MESSAGE - SEALS INFO - SEALS ID.Seals identity</v>
      </c>
      <c r="M1380" s="125"/>
      <c r="N1380" s="92"/>
      <c r="O1380" s="125" t="s">
        <v>33</v>
      </c>
      <c r="P1380" s="92" t="s">
        <v>33</v>
      </c>
      <c r="Q1380" s="125" t="s">
        <v>499</v>
      </c>
      <c r="R1380" s="92" t="s">
        <v>499</v>
      </c>
      <c r="S1380" s="125"/>
      <c r="T1380" s="92"/>
      <c r="U1380" s="125" t="s">
        <v>6010</v>
      </c>
      <c r="V1380" s="92"/>
      <c r="W1380" s="61"/>
    </row>
    <row r="1381" spans="1:23" ht="64" x14ac:dyDescent="0.2">
      <c r="A1381" s="230" t="s">
        <v>5845</v>
      </c>
      <c r="B1381" s="228" t="s">
        <v>4105</v>
      </c>
      <c r="C1381" s="32" t="s">
        <v>1504</v>
      </c>
      <c r="D1381" s="32" t="s">
        <v>1504</v>
      </c>
      <c r="E1381" s="283">
        <v>3</v>
      </c>
      <c r="F1381" s="232" t="s">
        <v>501</v>
      </c>
      <c r="G1381" s="232"/>
      <c r="H1381" s="232" t="s">
        <v>4168</v>
      </c>
      <c r="I1381" s="232" t="s">
        <v>503</v>
      </c>
      <c r="J1381" s="87" t="s">
        <v>1128</v>
      </c>
      <c r="K1381" s="87" t="s">
        <v>1128</v>
      </c>
      <c r="L1381" s="85" t="str">
        <f t="shared" si="38"/>
        <v>x.x</v>
      </c>
      <c r="M1381" s="125" t="s">
        <v>463</v>
      </c>
      <c r="N1381" s="92"/>
      <c r="O1381" s="125" t="s">
        <v>103</v>
      </c>
      <c r="P1381" s="92"/>
      <c r="Q1381" s="125"/>
      <c r="R1381" s="92"/>
      <c r="S1381" s="125"/>
      <c r="T1381" s="92"/>
      <c r="U1381" s="125" t="s">
        <v>4156</v>
      </c>
      <c r="V1381" s="92"/>
      <c r="W1381" s="61"/>
    </row>
    <row r="1382" spans="1:23" ht="96" x14ac:dyDescent="0.2">
      <c r="A1382" s="230" t="s">
        <v>5845</v>
      </c>
      <c r="B1382" s="228" t="s">
        <v>4105</v>
      </c>
      <c r="C1382" s="32" t="s">
        <v>1504</v>
      </c>
      <c r="D1382" s="32" t="s">
        <v>1504</v>
      </c>
      <c r="E1382" s="283">
        <v>3</v>
      </c>
      <c r="F1382" s="73" t="s">
        <v>501</v>
      </c>
      <c r="G1382" s="73" t="s">
        <v>206</v>
      </c>
      <c r="H1382" s="73" t="s">
        <v>4169</v>
      </c>
      <c r="I1382" s="73" t="s">
        <v>508</v>
      </c>
      <c r="J1382" s="87" t="s">
        <v>1128</v>
      </c>
      <c r="K1382" s="87" t="s">
        <v>1128</v>
      </c>
      <c r="L1382" s="85" t="str">
        <f t="shared" si="38"/>
        <v>x.x</v>
      </c>
      <c r="M1382" s="125"/>
      <c r="N1382" s="92"/>
      <c r="O1382" s="125" t="s">
        <v>33</v>
      </c>
      <c r="P1382" s="92"/>
      <c r="Q1382" s="125" t="s">
        <v>146</v>
      </c>
      <c r="R1382" s="92"/>
      <c r="S1382" s="125"/>
      <c r="T1382" s="92"/>
      <c r="U1382" s="125" t="s">
        <v>4160</v>
      </c>
      <c r="V1382" s="92"/>
      <c r="W1382" s="61"/>
    </row>
    <row r="1383" spans="1:23" ht="112" x14ac:dyDescent="0.2">
      <c r="A1383" s="230" t="s">
        <v>5845</v>
      </c>
      <c r="B1383" s="228" t="s">
        <v>4105</v>
      </c>
      <c r="C1383" s="32" t="s">
        <v>1504</v>
      </c>
      <c r="D1383" s="32" t="s">
        <v>1504</v>
      </c>
      <c r="E1383" s="283">
        <v>3</v>
      </c>
      <c r="F1383" s="73" t="s">
        <v>501</v>
      </c>
      <c r="G1383" s="73" t="s">
        <v>5731</v>
      </c>
      <c r="H1383" s="73" t="s">
        <v>6647</v>
      </c>
      <c r="I1383" s="73" t="s">
        <v>5746</v>
      </c>
      <c r="J1383" s="87" t="s">
        <v>1128</v>
      </c>
      <c r="K1383" s="87" t="s">
        <v>1128</v>
      </c>
      <c r="L1383" s="85" t="str">
        <f t="shared" si="38"/>
        <v>x.x</v>
      </c>
      <c r="M1383" s="125"/>
      <c r="N1383" s="92"/>
      <c r="O1383" s="125" t="s">
        <v>33</v>
      </c>
      <c r="P1383" s="92"/>
      <c r="Q1383" s="125" t="s">
        <v>146</v>
      </c>
      <c r="R1383" s="92"/>
      <c r="S1383" s="125"/>
      <c r="T1383" s="92"/>
      <c r="U1383" s="186" t="s">
        <v>5747</v>
      </c>
      <c r="V1383" s="92"/>
      <c r="W1383" s="61"/>
    </row>
    <row r="1384" spans="1:23" ht="64" x14ac:dyDescent="0.2">
      <c r="A1384" s="230" t="s">
        <v>5845</v>
      </c>
      <c r="B1384" s="228" t="s">
        <v>4105</v>
      </c>
      <c r="C1384" s="32" t="s">
        <v>1504</v>
      </c>
      <c r="D1384" s="32" t="s">
        <v>1504</v>
      </c>
      <c r="E1384" s="283">
        <v>2</v>
      </c>
      <c r="F1384" s="232" t="s">
        <v>515</v>
      </c>
      <c r="G1384" s="232"/>
      <c r="H1384" s="232" t="s">
        <v>4171</v>
      </c>
      <c r="I1384" s="232" t="s">
        <v>517</v>
      </c>
      <c r="J1384" s="87" t="s">
        <v>1128</v>
      </c>
      <c r="K1384" s="87" t="s">
        <v>1128</v>
      </c>
      <c r="L1384" s="85" t="str">
        <f t="shared" si="38"/>
        <v>x.x</v>
      </c>
      <c r="M1384" s="125" t="s">
        <v>316</v>
      </c>
      <c r="N1384" s="92"/>
      <c r="O1384" s="125" t="s">
        <v>103</v>
      </c>
      <c r="P1384" s="92"/>
      <c r="Q1384" s="125"/>
      <c r="R1384" s="92"/>
      <c r="S1384" s="125"/>
      <c r="T1384" s="92"/>
      <c r="U1384" s="125" t="s">
        <v>4156</v>
      </c>
      <c r="V1384" s="92"/>
      <c r="W1384" s="61"/>
    </row>
    <row r="1385" spans="1:23" ht="80" x14ac:dyDescent="0.2">
      <c r="A1385" s="230" t="s">
        <v>5845</v>
      </c>
      <c r="B1385" s="228" t="s">
        <v>4105</v>
      </c>
      <c r="C1385" s="32" t="s">
        <v>1504</v>
      </c>
      <c r="D1385" s="32" t="s">
        <v>1504</v>
      </c>
      <c r="E1385" s="283">
        <v>2</v>
      </c>
      <c r="F1385" s="73" t="s">
        <v>515</v>
      </c>
      <c r="G1385" s="73" t="s">
        <v>206</v>
      </c>
      <c r="H1385" s="73" t="s">
        <v>4172</v>
      </c>
      <c r="I1385" s="73" t="s">
        <v>522</v>
      </c>
      <c r="J1385" s="87" t="s">
        <v>1128</v>
      </c>
      <c r="K1385" s="87" t="s">
        <v>1128</v>
      </c>
      <c r="L1385" s="85" t="str">
        <f t="shared" si="38"/>
        <v>x.x</v>
      </c>
      <c r="M1385" s="125"/>
      <c r="N1385" s="92"/>
      <c r="O1385" s="125" t="s">
        <v>33</v>
      </c>
      <c r="P1385" s="92"/>
      <c r="Q1385" s="125" t="s">
        <v>146</v>
      </c>
      <c r="R1385" s="92"/>
      <c r="S1385" s="125"/>
      <c r="T1385" s="92"/>
      <c r="U1385" s="125" t="s">
        <v>4160</v>
      </c>
      <c r="V1385" s="92"/>
      <c r="W1385" s="61"/>
    </row>
    <row r="1386" spans="1:23" ht="80" x14ac:dyDescent="0.2">
      <c r="A1386" s="230" t="s">
        <v>5845</v>
      </c>
      <c r="B1386" s="228" t="s">
        <v>4105</v>
      </c>
      <c r="C1386" s="32" t="s">
        <v>1504</v>
      </c>
      <c r="D1386" s="32" t="s">
        <v>1504</v>
      </c>
      <c r="E1386" s="283">
        <v>2</v>
      </c>
      <c r="F1386" s="73" t="s">
        <v>515</v>
      </c>
      <c r="G1386" s="73" t="s">
        <v>523</v>
      </c>
      <c r="H1386" s="73" t="s">
        <v>4173</v>
      </c>
      <c r="I1386" s="73" t="s">
        <v>525</v>
      </c>
      <c r="J1386" s="87" t="s">
        <v>1128</v>
      </c>
      <c r="K1386" s="87" t="s">
        <v>1128</v>
      </c>
      <c r="L1386" s="85" t="str">
        <f t="shared" si="38"/>
        <v>x.x</v>
      </c>
      <c r="M1386" s="125"/>
      <c r="N1386" s="92"/>
      <c r="O1386" s="125" t="s">
        <v>103</v>
      </c>
      <c r="P1386" s="92"/>
      <c r="Q1386" s="125" t="s">
        <v>526</v>
      </c>
      <c r="R1386" s="92"/>
      <c r="S1386" s="125" t="s">
        <v>527</v>
      </c>
      <c r="T1386" s="92"/>
      <c r="U1386" s="125" t="s">
        <v>4156</v>
      </c>
      <c r="V1386" s="92"/>
      <c r="W1386" s="61"/>
    </row>
    <row r="1387" spans="1:23" ht="96" x14ac:dyDescent="0.2">
      <c r="A1387" s="230" t="s">
        <v>5845</v>
      </c>
      <c r="B1387" s="228" t="s">
        <v>4105</v>
      </c>
      <c r="C1387" s="32" t="s">
        <v>1504</v>
      </c>
      <c r="D1387" s="32" t="s">
        <v>1504</v>
      </c>
      <c r="E1387" s="283">
        <v>2</v>
      </c>
      <c r="F1387" s="73" t="s">
        <v>515</v>
      </c>
      <c r="G1387" s="73" t="s">
        <v>240</v>
      </c>
      <c r="H1387" s="73" t="s">
        <v>4174</v>
      </c>
      <c r="I1387" s="73" t="s">
        <v>532</v>
      </c>
      <c r="J1387" s="87" t="s">
        <v>31</v>
      </c>
      <c r="K1387" s="87" t="s">
        <v>533</v>
      </c>
      <c r="L1387" s="85" t="str">
        <f t="shared" si="38"/>
        <v>MESSAGE - HEADER.Identity of means of transport at departure (exp/trans)</v>
      </c>
      <c r="M1387" s="125"/>
      <c r="N1387" s="92"/>
      <c r="O1387" s="125" t="s">
        <v>103</v>
      </c>
      <c r="P1387" s="92" t="s">
        <v>66</v>
      </c>
      <c r="Q1387" s="125" t="s">
        <v>68</v>
      </c>
      <c r="R1387" s="92" t="s">
        <v>534</v>
      </c>
      <c r="S1387" s="125"/>
      <c r="T1387" s="92"/>
      <c r="U1387" s="125" t="s">
        <v>4156</v>
      </c>
      <c r="V1387" s="92" t="s">
        <v>4111</v>
      </c>
      <c r="W1387" s="61"/>
    </row>
    <row r="1388" spans="1:23" ht="80" x14ac:dyDescent="0.2">
      <c r="A1388" s="230" t="s">
        <v>5845</v>
      </c>
      <c r="B1388" s="228" t="s">
        <v>4105</v>
      </c>
      <c r="C1388" s="32" t="s">
        <v>1504</v>
      </c>
      <c r="D1388" s="32" t="s">
        <v>1504</v>
      </c>
      <c r="E1388" s="283">
        <v>2</v>
      </c>
      <c r="F1388" s="73" t="s">
        <v>515</v>
      </c>
      <c r="G1388" s="73" t="s">
        <v>539</v>
      </c>
      <c r="H1388" s="73" t="s">
        <v>4175</v>
      </c>
      <c r="I1388" s="73" t="s">
        <v>541</v>
      </c>
      <c r="J1388" s="87" t="s">
        <v>31</v>
      </c>
      <c r="K1388" s="87" t="s">
        <v>542</v>
      </c>
      <c r="L1388" s="85" t="str">
        <f t="shared" si="38"/>
        <v>MESSAGE - HEADER.Nationality of means of transport at departure</v>
      </c>
      <c r="M1388" s="125"/>
      <c r="N1388" s="92"/>
      <c r="O1388" s="125" t="s">
        <v>103</v>
      </c>
      <c r="P1388" s="92" t="s">
        <v>66</v>
      </c>
      <c r="Q1388" s="125" t="s">
        <v>94</v>
      </c>
      <c r="R1388" s="92" t="s">
        <v>94</v>
      </c>
      <c r="S1388" s="125" t="s">
        <v>5748</v>
      </c>
      <c r="T1388" s="92"/>
      <c r="U1388" s="125" t="s">
        <v>4156</v>
      </c>
      <c r="V1388" s="92" t="s">
        <v>4111</v>
      </c>
      <c r="W1388" s="61"/>
    </row>
    <row r="1389" spans="1:23" ht="48" x14ac:dyDescent="0.2">
      <c r="A1389" s="230" t="s">
        <v>5845</v>
      </c>
      <c r="B1389" s="228" t="s">
        <v>4105</v>
      </c>
      <c r="C1389" s="32" t="s">
        <v>1504</v>
      </c>
      <c r="D1389" s="32" t="s">
        <v>1504</v>
      </c>
      <c r="E1389" s="283">
        <v>2</v>
      </c>
      <c r="F1389" s="232" t="s">
        <v>5772</v>
      </c>
      <c r="G1389" s="232"/>
      <c r="H1389" s="232" t="s">
        <v>6648</v>
      </c>
      <c r="I1389" s="232" t="s">
        <v>5773</v>
      </c>
      <c r="J1389" s="87" t="s">
        <v>1128</v>
      </c>
      <c r="K1389" s="87" t="s">
        <v>1128</v>
      </c>
      <c r="L1389" s="85" t="str">
        <f t="shared" si="38"/>
        <v>x.x</v>
      </c>
      <c r="M1389" s="125" t="s">
        <v>444</v>
      </c>
      <c r="N1389" s="92"/>
      <c r="O1389" s="125" t="s">
        <v>103</v>
      </c>
      <c r="P1389" s="92"/>
      <c r="Q1389" s="125"/>
      <c r="R1389" s="92"/>
      <c r="S1389" s="125"/>
      <c r="T1389" s="92" t="s">
        <v>95</v>
      </c>
      <c r="U1389" s="125" t="s">
        <v>4156</v>
      </c>
      <c r="V1389" s="92"/>
      <c r="W1389" s="61"/>
    </row>
    <row r="1390" spans="1:23" ht="64" x14ac:dyDescent="0.2">
      <c r="A1390" s="230" t="s">
        <v>5845</v>
      </c>
      <c r="B1390" s="228" t="s">
        <v>4105</v>
      </c>
      <c r="C1390" s="32" t="s">
        <v>1504</v>
      </c>
      <c r="D1390" s="32" t="s">
        <v>1504</v>
      </c>
      <c r="E1390" s="283">
        <v>2</v>
      </c>
      <c r="F1390" s="73" t="s">
        <v>5772</v>
      </c>
      <c r="G1390" s="73" t="s">
        <v>206</v>
      </c>
      <c r="H1390" s="73" t="s">
        <v>6649</v>
      </c>
      <c r="I1390" s="73" t="s">
        <v>5774</v>
      </c>
      <c r="J1390" s="87" t="s">
        <v>1128</v>
      </c>
      <c r="K1390" s="87" t="s">
        <v>1128</v>
      </c>
      <c r="L1390" s="85" t="str">
        <f t="shared" si="38"/>
        <v>x.x</v>
      </c>
      <c r="M1390" s="125"/>
      <c r="N1390" s="92"/>
      <c r="O1390" s="125" t="s">
        <v>33</v>
      </c>
      <c r="P1390" s="92"/>
      <c r="Q1390" s="125" t="s">
        <v>146</v>
      </c>
      <c r="R1390" s="92"/>
      <c r="S1390" s="125"/>
      <c r="T1390" s="92"/>
      <c r="U1390" s="125" t="s">
        <v>4160</v>
      </c>
      <c r="V1390" s="92"/>
      <c r="W1390" s="61"/>
    </row>
    <row r="1391" spans="1:23" ht="48" x14ac:dyDescent="0.2">
      <c r="A1391" s="230" t="s">
        <v>5845</v>
      </c>
      <c r="B1391" s="228" t="s">
        <v>4105</v>
      </c>
      <c r="C1391" s="32" t="s">
        <v>1504</v>
      </c>
      <c r="D1391" s="32" t="s">
        <v>1504</v>
      </c>
      <c r="E1391" s="283">
        <v>2</v>
      </c>
      <c r="F1391" s="73" t="s">
        <v>5772</v>
      </c>
      <c r="G1391" s="73" t="s">
        <v>386</v>
      </c>
      <c r="H1391" s="73" t="s">
        <v>6650</v>
      </c>
      <c r="I1391" s="73" t="s">
        <v>5775</v>
      </c>
      <c r="J1391" s="87" t="s">
        <v>1128</v>
      </c>
      <c r="K1391" s="87" t="s">
        <v>1128</v>
      </c>
      <c r="L1391" s="85" t="str">
        <f t="shared" si="38"/>
        <v>x.x</v>
      </c>
      <c r="M1391" s="125"/>
      <c r="N1391" s="92"/>
      <c r="O1391" s="125" t="s">
        <v>103</v>
      </c>
      <c r="P1391" s="92"/>
      <c r="Q1391" s="125" t="s">
        <v>660</v>
      </c>
      <c r="R1391" s="92"/>
      <c r="S1391" s="125" t="s">
        <v>5776</v>
      </c>
      <c r="T1391" s="92"/>
      <c r="U1391" s="125" t="s">
        <v>6651</v>
      </c>
      <c r="V1391" s="92"/>
      <c r="W1391" s="61"/>
    </row>
    <row r="1392" spans="1:23" ht="64" x14ac:dyDescent="0.2">
      <c r="A1392" s="230" t="s">
        <v>5845</v>
      </c>
      <c r="B1392" s="228" t="s">
        <v>4105</v>
      </c>
      <c r="C1392" s="32" t="s">
        <v>1504</v>
      </c>
      <c r="D1392" s="32" t="s">
        <v>1504</v>
      </c>
      <c r="E1392" s="283">
        <v>2</v>
      </c>
      <c r="F1392" s="73" t="s">
        <v>5772</v>
      </c>
      <c r="G1392" s="73" t="s">
        <v>180</v>
      </c>
      <c r="H1392" s="73" t="s">
        <v>6652</v>
      </c>
      <c r="I1392" s="73" t="s">
        <v>5778</v>
      </c>
      <c r="J1392" s="87" t="s">
        <v>1128</v>
      </c>
      <c r="K1392" s="87" t="s">
        <v>1128</v>
      </c>
      <c r="L1392" s="85" t="str">
        <f t="shared" si="38"/>
        <v>x.x</v>
      </c>
      <c r="M1392" s="125"/>
      <c r="N1392" s="92"/>
      <c r="O1392" s="125" t="s">
        <v>103</v>
      </c>
      <c r="P1392" s="92"/>
      <c r="Q1392" s="125" t="s">
        <v>258</v>
      </c>
      <c r="R1392" s="92"/>
      <c r="S1392" s="125"/>
      <c r="T1392" s="92"/>
      <c r="U1392" s="125" t="s">
        <v>4156</v>
      </c>
      <c r="V1392" s="92"/>
      <c r="W1392" s="61"/>
    </row>
    <row r="1393" spans="1:23" ht="80" x14ac:dyDescent="0.2">
      <c r="A1393" s="230" t="s">
        <v>5845</v>
      </c>
      <c r="B1393" s="228" t="s">
        <v>4105</v>
      </c>
      <c r="C1393" s="32" t="s">
        <v>1504</v>
      </c>
      <c r="D1393" s="32" t="s">
        <v>1504</v>
      </c>
      <c r="E1393" s="283">
        <v>2</v>
      </c>
      <c r="F1393" s="73" t="s">
        <v>5772</v>
      </c>
      <c r="G1393" s="73" t="s">
        <v>667</v>
      </c>
      <c r="H1393" s="73" t="s">
        <v>6653</v>
      </c>
      <c r="I1393" s="73" t="s">
        <v>5781</v>
      </c>
      <c r="J1393" s="87" t="s">
        <v>1128</v>
      </c>
      <c r="K1393" s="87" t="s">
        <v>1128</v>
      </c>
      <c r="L1393" s="85" t="str">
        <f t="shared" si="38"/>
        <v>x.x</v>
      </c>
      <c r="M1393" s="125"/>
      <c r="N1393" s="92"/>
      <c r="O1393" s="125" t="s">
        <v>103</v>
      </c>
      <c r="P1393" s="92"/>
      <c r="Q1393" s="125" t="s">
        <v>68</v>
      </c>
      <c r="R1393" s="92"/>
      <c r="S1393" s="125"/>
      <c r="T1393" s="92"/>
      <c r="U1393" s="125"/>
      <c r="V1393" s="92"/>
      <c r="W1393" s="61"/>
    </row>
    <row r="1394" spans="1:23" ht="48" x14ac:dyDescent="0.2">
      <c r="A1394" s="230" t="s">
        <v>5845</v>
      </c>
      <c r="B1394" s="20" t="s">
        <v>4105</v>
      </c>
      <c r="C1394" s="32" t="s">
        <v>1504</v>
      </c>
      <c r="D1394" s="32" t="s">
        <v>1504</v>
      </c>
      <c r="E1394" s="21" t="s">
        <v>5726</v>
      </c>
      <c r="F1394" s="226" t="s">
        <v>690</v>
      </c>
      <c r="G1394" s="185"/>
      <c r="H1394" s="226" t="s">
        <v>6654</v>
      </c>
      <c r="I1394" s="226" t="s">
        <v>692</v>
      </c>
      <c r="J1394" s="85" t="s">
        <v>1128</v>
      </c>
      <c r="K1394" s="86" t="s">
        <v>1128</v>
      </c>
      <c r="L1394" s="86" t="str">
        <f t="shared" si="38"/>
        <v>x.x</v>
      </c>
      <c r="M1394" s="186" t="s">
        <v>444</v>
      </c>
      <c r="N1394" s="91"/>
      <c r="O1394" s="186" t="s">
        <v>103</v>
      </c>
      <c r="P1394" s="91"/>
      <c r="Q1394" s="186"/>
      <c r="R1394" s="91"/>
      <c r="S1394" s="186"/>
      <c r="T1394" s="91"/>
      <c r="U1394" s="186" t="s">
        <v>4156</v>
      </c>
      <c r="V1394" s="91"/>
      <c r="W1394" s="17"/>
    </row>
    <row r="1395" spans="1:23" ht="64" x14ac:dyDescent="0.2">
      <c r="A1395" s="230" t="s">
        <v>5845</v>
      </c>
      <c r="B1395" s="20" t="s">
        <v>4105</v>
      </c>
      <c r="C1395" s="32" t="s">
        <v>1504</v>
      </c>
      <c r="D1395" s="32" t="s">
        <v>1504</v>
      </c>
      <c r="E1395" s="21" t="s">
        <v>5726</v>
      </c>
      <c r="F1395" s="185" t="s">
        <v>690</v>
      </c>
      <c r="G1395" s="185" t="s">
        <v>206</v>
      </c>
      <c r="H1395" s="185" t="s">
        <v>6655</v>
      </c>
      <c r="I1395" s="185" t="s">
        <v>696</v>
      </c>
      <c r="J1395" s="85" t="s">
        <v>1128</v>
      </c>
      <c r="K1395" s="86" t="s">
        <v>1128</v>
      </c>
      <c r="L1395" s="86" t="str">
        <f t="shared" si="38"/>
        <v>x.x</v>
      </c>
      <c r="M1395" s="186"/>
      <c r="N1395" s="91"/>
      <c r="O1395" s="186" t="s">
        <v>33</v>
      </c>
      <c r="P1395" s="91"/>
      <c r="Q1395" s="186" t="s">
        <v>146</v>
      </c>
      <c r="R1395" s="91"/>
      <c r="S1395" s="186"/>
      <c r="T1395" s="91"/>
      <c r="U1395" s="186" t="s">
        <v>4160</v>
      </c>
      <c r="V1395" s="91"/>
      <c r="W1395" s="17"/>
    </row>
    <row r="1396" spans="1:23" ht="48" x14ac:dyDescent="0.2">
      <c r="A1396" s="230" t="s">
        <v>5845</v>
      </c>
      <c r="B1396" s="20" t="s">
        <v>4105</v>
      </c>
      <c r="C1396" s="32" t="s">
        <v>1504</v>
      </c>
      <c r="D1396" s="32" t="s">
        <v>1504</v>
      </c>
      <c r="E1396" s="21" t="s">
        <v>5726</v>
      </c>
      <c r="F1396" s="185" t="s">
        <v>690</v>
      </c>
      <c r="G1396" s="185" t="s">
        <v>386</v>
      </c>
      <c r="H1396" s="185" t="s">
        <v>6656</v>
      </c>
      <c r="I1396" s="185" t="s">
        <v>698</v>
      </c>
      <c r="J1396" s="85" t="s">
        <v>1128</v>
      </c>
      <c r="K1396" s="86" t="s">
        <v>1128</v>
      </c>
      <c r="L1396" s="86" t="str">
        <f t="shared" si="38"/>
        <v>x.x</v>
      </c>
      <c r="M1396" s="186"/>
      <c r="N1396" s="91"/>
      <c r="O1396" s="186" t="s">
        <v>103</v>
      </c>
      <c r="P1396" s="91"/>
      <c r="Q1396" s="186" t="s">
        <v>660</v>
      </c>
      <c r="R1396" s="91"/>
      <c r="S1396" s="186" t="s">
        <v>699</v>
      </c>
      <c r="T1396" s="91"/>
      <c r="U1396" s="186" t="s">
        <v>6657</v>
      </c>
      <c r="V1396" s="91"/>
      <c r="W1396" s="17"/>
    </row>
    <row r="1397" spans="1:23" ht="64" x14ac:dyDescent="0.2">
      <c r="A1397" s="230" t="s">
        <v>5845</v>
      </c>
      <c r="B1397" s="20" t="s">
        <v>4105</v>
      </c>
      <c r="C1397" s="32" t="s">
        <v>1504</v>
      </c>
      <c r="D1397" s="32" t="s">
        <v>1504</v>
      </c>
      <c r="E1397" s="21" t="s">
        <v>5726</v>
      </c>
      <c r="F1397" s="185" t="s">
        <v>690</v>
      </c>
      <c r="G1397" s="185" t="s">
        <v>180</v>
      </c>
      <c r="H1397" s="185" t="s">
        <v>6658</v>
      </c>
      <c r="I1397" s="185" t="s">
        <v>702</v>
      </c>
      <c r="J1397" s="85" t="s">
        <v>1128</v>
      </c>
      <c r="K1397" s="86" t="s">
        <v>1128</v>
      </c>
      <c r="L1397" s="86" t="str">
        <f t="shared" si="38"/>
        <v>x.x</v>
      </c>
      <c r="M1397" s="186"/>
      <c r="N1397" s="91"/>
      <c r="O1397" s="186" t="s">
        <v>103</v>
      </c>
      <c r="P1397" s="91"/>
      <c r="Q1397" s="186" t="s">
        <v>258</v>
      </c>
      <c r="R1397" s="91"/>
      <c r="S1397" s="186"/>
      <c r="T1397" s="91"/>
      <c r="U1397" s="186" t="s">
        <v>6659</v>
      </c>
      <c r="V1397" s="91"/>
      <c r="W1397" s="17"/>
    </row>
    <row r="1398" spans="1:23" ht="48" x14ac:dyDescent="0.2">
      <c r="A1398" s="230" t="s">
        <v>5845</v>
      </c>
      <c r="B1398" s="228" t="s">
        <v>4105</v>
      </c>
      <c r="C1398" s="32" t="s">
        <v>1504</v>
      </c>
      <c r="D1398" s="32" t="s">
        <v>1504</v>
      </c>
      <c r="E1398" s="283">
        <v>2</v>
      </c>
      <c r="F1398" s="232" t="s">
        <v>5783</v>
      </c>
      <c r="G1398" s="232"/>
      <c r="H1398" s="232" t="s">
        <v>6660</v>
      </c>
      <c r="I1398" s="232" t="s">
        <v>5784</v>
      </c>
      <c r="J1398" s="87" t="s">
        <v>1128</v>
      </c>
      <c r="K1398" s="87" t="s">
        <v>1128</v>
      </c>
      <c r="L1398" s="85" t="str">
        <f t="shared" si="38"/>
        <v>x.x</v>
      </c>
      <c r="M1398" s="125" t="s">
        <v>444</v>
      </c>
      <c r="N1398" s="92"/>
      <c r="O1398" s="125" t="s">
        <v>103</v>
      </c>
      <c r="P1398" s="92"/>
      <c r="Q1398" s="125"/>
      <c r="R1398" s="92"/>
      <c r="S1398" s="125"/>
      <c r="T1398" s="92"/>
      <c r="U1398" s="125" t="s">
        <v>4156</v>
      </c>
      <c r="V1398" s="92"/>
      <c r="W1398" s="61"/>
    </row>
    <row r="1399" spans="1:23" ht="64" x14ac:dyDescent="0.2">
      <c r="A1399" s="230" t="s">
        <v>5845</v>
      </c>
      <c r="B1399" s="228" t="s">
        <v>4105</v>
      </c>
      <c r="C1399" s="32" t="s">
        <v>1504</v>
      </c>
      <c r="D1399" s="32" t="s">
        <v>1504</v>
      </c>
      <c r="E1399" s="283">
        <v>2</v>
      </c>
      <c r="F1399" s="73" t="s">
        <v>5783</v>
      </c>
      <c r="G1399" s="73" t="s">
        <v>206</v>
      </c>
      <c r="H1399" s="73" t="s">
        <v>6661</v>
      </c>
      <c r="I1399" s="73" t="s">
        <v>5785</v>
      </c>
      <c r="J1399" s="87" t="s">
        <v>1128</v>
      </c>
      <c r="K1399" s="87" t="s">
        <v>1128</v>
      </c>
      <c r="L1399" s="85" t="str">
        <f t="shared" si="38"/>
        <v>x.x</v>
      </c>
      <c r="M1399" s="125"/>
      <c r="N1399" s="92"/>
      <c r="O1399" s="125" t="s">
        <v>33</v>
      </c>
      <c r="P1399" s="92"/>
      <c r="Q1399" s="125" t="s">
        <v>146</v>
      </c>
      <c r="R1399" s="92"/>
      <c r="S1399" s="125"/>
      <c r="T1399" s="92"/>
      <c r="U1399" s="125" t="s">
        <v>4160</v>
      </c>
      <c r="V1399" s="92"/>
      <c r="W1399" s="61"/>
    </row>
    <row r="1400" spans="1:23" ht="48" x14ac:dyDescent="0.2">
      <c r="A1400" s="230" t="s">
        <v>5845</v>
      </c>
      <c r="B1400" s="228" t="s">
        <v>4105</v>
      </c>
      <c r="C1400" s="32" t="s">
        <v>1504</v>
      </c>
      <c r="D1400" s="32" t="s">
        <v>1504</v>
      </c>
      <c r="E1400" s="283">
        <v>2</v>
      </c>
      <c r="F1400" s="73" t="s">
        <v>5783</v>
      </c>
      <c r="G1400" s="73" t="s">
        <v>386</v>
      </c>
      <c r="H1400" s="73" t="s">
        <v>6662</v>
      </c>
      <c r="I1400" s="73" t="s">
        <v>5786</v>
      </c>
      <c r="J1400" s="87" t="s">
        <v>1128</v>
      </c>
      <c r="K1400" s="87" t="s">
        <v>1128</v>
      </c>
      <c r="L1400" s="85" t="str">
        <f t="shared" si="38"/>
        <v>x.x</v>
      </c>
      <c r="M1400" s="125"/>
      <c r="N1400" s="92"/>
      <c r="O1400" s="125" t="s">
        <v>103</v>
      </c>
      <c r="P1400" s="92"/>
      <c r="Q1400" s="125" t="s">
        <v>660</v>
      </c>
      <c r="R1400" s="92"/>
      <c r="S1400" s="125" t="s">
        <v>5787</v>
      </c>
      <c r="T1400" s="92"/>
      <c r="U1400" s="125" t="s">
        <v>6651</v>
      </c>
      <c r="V1400" s="92"/>
      <c r="W1400" s="61"/>
    </row>
    <row r="1401" spans="1:23" ht="64" x14ac:dyDescent="0.2">
      <c r="A1401" s="230" t="s">
        <v>5845</v>
      </c>
      <c r="B1401" s="228" t="s">
        <v>4105</v>
      </c>
      <c r="C1401" s="32" t="s">
        <v>1504</v>
      </c>
      <c r="D1401" s="32" t="s">
        <v>1504</v>
      </c>
      <c r="E1401" s="283">
        <v>2</v>
      </c>
      <c r="F1401" s="73" t="s">
        <v>5783</v>
      </c>
      <c r="G1401" s="73" t="s">
        <v>180</v>
      </c>
      <c r="H1401" s="73" t="s">
        <v>6663</v>
      </c>
      <c r="I1401" s="73" t="s">
        <v>5788</v>
      </c>
      <c r="J1401" s="87" t="s">
        <v>1128</v>
      </c>
      <c r="K1401" s="87" t="s">
        <v>1128</v>
      </c>
      <c r="L1401" s="85" t="str">
        <f t="shared" si="38"/>
        <v>x.x</v>
      </c>
      <c r="M1401" s="125"/>
      <c r="N1401" s="92"/>
      <c r="O1401" s="125" t="s">
        <v>103</v>
      </c>
      <c r="P1401" s="92"/>
      <c r="Q1401" s="125" t="s">
        <v>258</v>
      </c>
      <c r="R1401" s="92"/>
      <c r="S1401" s="125"/>
      <c r="T1401" s="92"/>
      <c r="U1401" s="125" t="s">
        <v>6664</v>
      </c>
      <c r="V1401" s="92"/>
      <c r="W1401" s="61"/>
    </row>
    <row r="1402" spans="1:23" ht="48" x14ac:dyDescent="0.2">
      <c r="A1402" s="230" t="s">
        <v>5845</v>
      </c>
      <c r="B1402" s="228" t="s">
        <v>4105</v>
      </c>
      <c r="C1402" s="32" t="s">
        <v>1504</v>
      </c>
      <c r="D1402" s="32" t="s">
        <v>1504</v>
      </c>
      <c r="E1402" s="283">
        <v>2</v>
      </c>
      <c r="F1402" s="232" t="s">
        <v>716</v>
      </c>
      <c r="G1402" s="232"/>
      <c r="H1402" s="232" t="s">
        <v>4181</v>
      </c>
      <c r="I1402" s="232" t="s">
        <v>718</v>
      </c>
      <c r="J1402" s="87" t="s">
        <v>1128</v>
      </c>
      <c r="K1402" s="87" t="s">
        <v>1128</v>
      </c>
      <c r="L1402" s="85" t="str">
        <f t="shared" si="38"/>
        <v>x.x</v>
      </c>
      <c r="M1402" s="125" t="s">
        <v>444</v>
      </c>
      <c r="N1402" s="92"/>
      <c r="O1402" s="125" t="s">
        <v>103</v>
      </c>
      <c r="P1402" s="92"/>
      <c r="Q1402" s="125"/>
      <c r="R1402" s="92"/>
      <c r="S1402" s="125"/>
      <c r="T1402" s="92"/>
      <c r="U1402" s="125" t="s">
        <v>4156</v>
      </c>
      <c r="V1402" s="92"/>
      <c r="W1402" s="61"/>
    </row>
    <row r="1403" spans="1:23" ht="64" x14ac:dyDescent="0.2">
      <c r="A1403" s="230" t="s">
        <v>5845</v>
      </c>
      <c r="B1403" s="228" t="s">
        <v>4105</v>
      </c>
      <c r="C1403" s="32" t="s">
        <v>1504</v>
      </c>
      <c r="D1403" s="32" t="s">
        <v>1504</v>
      </c>
      <c r="E1403" s="283">
        <v>2</v>
      </c>
      <c r="F1403" s="73" t="s">
        <v>716</v>
      </c>
      <c r="G1403" s="73" t="s">
        <v>206</v>
      </c>
      <c r="H1403" s="73" t="s">
        <v>4182</v>
      </c>
      <c r="I1403" s="73" t="s">
        <v>723</v>
      </c>
      <c r="J1403" s="87" t="s">
        <v>1128</v>
      </c>
      <c r="K1403" s="87" t="s">
        <v>1128</v>
      </c>
      <c r="L1403" s="85" t="str">
        <f t="shared" si="38"/>
        <v>x.x</v>
      </c>
      <c r="M1403" s="125"/>
      <c r="N1403" s="92"/>
      <c r="O1403" s="125" t="s">
        <v>33</v>
      </c>
      <c r="P1403" s="92"/>
      <c r="Q1403" s="125" t="s">
        <v>146</v>
      </c>
      <c r="R1403" s="92"/>
      <c r="S1403" s="125"/>
      <c r="T1403" s="92"/>
      <c r="U1403" s="125" t="s">
        <v>4160</v>
      </c>
      <c r="V1403" s="92"/>
      <c r="W1403" s="61"/>
    </row>
    <row r="1404" spans="1:23" ht="64" x14ac:dyDescent="0.2">
      <c r="A1404" s="230" t="s">
        <v>5845</v>
      </c>
      <c r="B1404" s="228" t="s">
        <v>4105</v>
      </c>
      <c r="C1404" s="32" t="s">
        <v>1504</v>
      </c>
      <c r="D1404" s="32" t="s">
        <v>1504</v>
      </c>
      <c r="E1404" s="283">
        <v>2</v>
      </c>
      <c r="F1404" s="73" t="s">
        <v>716</v>
      </c>
      <c r="G1404" s="73" t="s">
        <v>730</v>
      </c>
      <c r="H1404" s="73" t="s">
        <v>4183</v>
      </c>
      <c r="I1404" s="73" t="s">
        <v>732</v>
      </c>
      <c r="J1404" s="87" t="s">
        <v>31</v>
      </c>
      <c r="K1404" s="87" t="s">
        <v>162</v>
      </c>
      <c r="L1404" s="85" t="str">
        <f t="shared" si="38"/>
        <v>MESSAGE - HEADER.Total gross mass</v>
      </c>
      <c r="M1404" s="125"/>
      <c r="N1404" s="92"/>
      <c r="O1404" s="125" t="s">
        <v>103</v>
      </c>
      <c r="P1404" s="92" t="s">
        <v>33</v>
      </c>
      <c r="Q1404" s="125" t="s">
        <v>166</v>
      </c>
      <c r="R1404" s="92" t="s">
        <v>167</v>
      </c>
      <c r="S1404" s="125"/>
      <c r="T1404" s="92"/>
      <c r="U1404" s="125" t="s">
        <v>6665</v>
      </c>
      <c r="V1404" s="92"/>
      <c r="W1404" s="61"/>
    </row>
    <row r="1405" spans="1:23" ht="96" x14ac:dyDescent="0.2">
      <c r="A1405" s="230" t="s">
        <v>5845</v>
      </c>
      <c r="B1405" s="228" t="s">
        <v>4105</v>
      </c>
      <c r="C1405" s="32" t="s">
        <v>1504</v>
      </c>
      <c r="D1405" s="32" t="s">
        <v>1504</v>
      </c>
      <c r="E1405" s="283">
        <v>3</v>
      </c>
      <c r="F1405" s="232" t="s">
        <v>774</v>
      </c>
      <c r="G1405" s="232"/>
      <c r="H1405" s="232" t="s">
        <v>4185</v>
      </c>
      <c r="I1405" s="232" t="s">
        <v>517</v>
      </c>
      <c r="J1405" s="87" t="s">
        <v>1128</v>
      </c>
      <c r="K1405" s="87" t="s">
        <v>1128</v>
      </c>
      <c r="L1405" s="85" t="str">
        <f t="shared" si="38"/>
        <v>x.x</v>
      </c>
      <c r="M1405" s="125" t="s">
        <v>316</v>
      </c>
      <c r="N1405" s="92"/>
      <c r="O1405" s="125" t="s">
        <v>103</v>
      </c>
      <c r="P1405" s="92"/>
      <c r="Q1405" s="125"/>
      <c r="R1405" s="92"/>
      <c r="S1405" s="125"/>
      <c r="T1405" s="92"/>
      <c r="U1405" s="125" t="s">
        <v>4156</v>
      </c>
      <c r="V1405" s="92"/>
      <c r="W1405" s="61"/>
    </row>
    <row r="1406" spans="1:23" ht="112" x14ac:dyDescent="0.2">
      <c r="A1406" s="230" t="s">
        <v>5845</v>
      </c>
      <c r="B1406" s="228" t="s">
        <v>4105</v>
      </c>
      <c r="C1406" s="32" t="s">
        <v>1504</v>
      </c>
      <c r="D1406" s="32" t="s">
        <v>1504</v>
      </c>
      <c r="E1406" s="283">
        <v>3</v>
      </c>
      <c r="F1406" s="73" t="s">
        <v>774</v>
      </c>
      <c r="G1406" s="73" t="s">
        <v>206</v>
      </c>
      <c r="H1406" s="73" t="s">
        <v>4186</v>
      </c>
      <c r="I1406" s="73" t="s">
        <v>522</v>
      </c>
      <c r="J1406" s="87" t="s">
        <v>1128</v>
      </c>
      <c r="K1406" s="87" t="s">
        <v>1128</v>
      </c>
      <c r="L1406" s="85" t="str">
        <f t="shared" si="38"/>
        <v>x.x</v>
      </c>
      <c r="M1406" s="125"/>
      <c r="N1406" s="92"/>
      <c r="O1406" s="125" t="s">
        <v>33</v>
      </c>
      <c r="P1406" s="92"/>
      <c r="Q1406" s="125" t="s">
        <v>146</v>
      </c>
      <c r="R1406" s="92"/>
      <c r="S1406" s="125"/>
      <c r="T1406" s="92"/>
      <c r="U1406" s="125" t="s">
        <v>4160</v>
      </c>
      <c r="V1406" s="92"/>
      <c r="W1406" s="61"/>
    </row>
    <row r="1407" spans="1:23" ht="112" x14ac:dyDescent="0.2">
      <c r="A1407" s="230" t="s">
        <v>5845</v>
      </c>
      <c r="B1407" s="228" t="s">
        <v>4105</v>
      </c>
      <c r="C1407" s="32" t="s">
        <v>1504</v>
      </c>
      <c r="D1407" s="32" t="s">
        <v>1504</v>
      </c>
      <c r="E1407" s="283">
        <v>3</v>
      </c>
      <c r="F1407" s="73" t="s">
        <v>774</v>
      </c>
      <c r="G1407" s="73" t="s">
        <v>523</v>
      </c>
      <c r="H1407" s="73" t="s">
        <v>4187</v>
      </c>
      <c r="I1407" s="73" t="s">
        <v>525</v>
      </c>
      <c r="J1407" s="87" t="s">
        <v>1128</v>
      </c>
      <c r="K1407" s="87" t="s">
        <v>1128</v>
      </c>
      <c r="L1407" s="85" t="str">
        <f t="shared" si="38"/>
        <v>x.x</v>
      </c>
      <c r="M1407" s="125"/>
      <c r="N1407" s="92"/>
      <c r="O1407" s="125" t="s">
        <v>103</v>
      </c>
      <c r="P1407" s="92"/>
      <c r="Q1407" s="125" t="s">
        <v>526</v>
      </c>
      <c r="R1407" s="92"/>
      <c r="S1407" s="125" t="s">
        <v>527</v>
      </c>
      <c r="T1407" s="92"/>
      <c r="U1407" s="125" t="s">
        <v>4156</v>
      </c>
      <c r="V1407" s="92"/>
      <c r="W1407" s="61"/>
    </row>
    <row r="1408" spans="1:23" ht="112" x14ac:dyDescent="0.2">
      <c r="A1408" s="230" t="s">
        <v>5845</v>
      </c>
      <c r="B1408" s="228" t="s">
        <v>4105</v>
      </c>
      <c r="C1408" s="32" t="s">
        <v>1504</v>
      </c>
      <c r="D1408" s="32" t="s">
        <v>1504</v>
      </c>
      <c r="E1408" s="283">
        <v>3</v>
      </c>
      <c r="F1408" s="73" t="s">
        <v>774</v>
      </c>
      <c r="G1408" s="73" t="s">
        <v>240</v>
      </c>
      <c r="H1408" s="73" t="s">
        <v>4188</v>
      </c>
      <c r="I1408" s="73" t="s">
        <v>532</v>
      </c>
      <c r="J1408" s="87" t="s">
        <v>1128</v>
      </c>
      <c r="K1408" s="87" t="s">
        <v>1128</v>
      </c>
      <c r="L1408" s="85" t="str">
        <f t="shared" si="38"/>
        <v>x.x</v>
      </c>
      <c r="M1408" s="125"/>
      <c r="N1408" s="92"/>
      <c r="O1408" s="125" t="s">
        <v>103</v>
      </c>
      <c r="P1408" s="92"/>
      <c r="Q1408" s="125" t="s">
        <v>68</v>
      </c>
      <c r="R1408" s="92"/>
      <c r="S1408" s="125"/>
      <c r="T1408" s="92"/>
      <c r="U1408" s="125" t="s">
        <v>4156</v>
      </c>
      <c r="V1408" s="92"/>
      <c r="W1408" s="61"/>
    </row>
    <row r="1409" spans="1:23" ht="96" x14ac:dyDescent="0.2">
      <c r="A1409" s="230" t="s">
        <v>5845</v>
      </c>
      <c r="B1409" s="228" t="s">
        <v>4105</v>
      </c>
      <c r="C1409" s="32" t="s">
        <v>1504</v>
      </c>
      <c r="D1409" s="32" t="s">
        <v>1504</v>
      </c>
      <c r="E1409" s="283">
        <v>3</v>
      </c>
      <c r="F1409" s="73" t="s">
        <v>774</v>
      </c>
      <c r="G1409" s="73" t="s">
        <v>539</v>
      </c>
      <c r="H1409" s="73" t="s">
        <v>4189</v>
      </c>
      <c r="I1409" s="73" t="s">
        <v>541</v>
      </c>
      <c r="J1409" s="87" t="s">
        <v>1128</v>
      </c>
      <c r="K1409" s="87" t="s">
        <v>1128</v>
      </c>
      <c r="L1409" s="85" t="str">
        <f t="shared" si="38"/>
        <v>x.x</v>
      </c>
      <c r="M1409" s="125"/>
      <c r="N1409" s="92"/>
      <c r="O1409" s="125" t="s">
        <v>103</v>
      </c>
      <c r="P1409" s="92"/>
      <c r="Q1409" s="125" t="s">
        <v>94</v>
      </c>
      <c r="R1409" s="92"/>
      <c r="S1409" s="125" t="s">
        <v>5748</v>
      </c>
      <c r="T1409" s="92"/>
      <c r="U1409" s="125" t="s">
        <v>4156</v>
      </c>
      <c r="V1409" s="92"/>
      <c r="W1409" s="61"/>
    </row>
    <row r="1410" spans="1:23" ht="80" x14ac:dyDescent="0.2">
      <c r="A1410" s="230" t="s">
        <v>5845</v>
      </c>
      <c r="B1410" s="228" t="s">
        <v>4105</v>
      </c>
      <c r="C1410" s="32" t="s">
        <v>1504</v>
      </c>
      <c r="D1410" s="32" t="s">
        <v>1504</v>
      </c>
      <c r="E1410" s="283">
        <v>3</v>
      </c>
      <c r="F1410" s="171" t="s">
        <v>5802</v>
      </c>
      <c r="G1410" s="126"/>
      <c r="H1410" s="232" t="s">
        <v>6666</v>
      </c>
      <c r="I1410" s="232" t="s">
        <v>5773</v>
      </c>
      <c r="J1410" s="87" t="s">
        <v>1128</v>
      </c>
      <c r="K1410" s="87" t="s">
        <v>1128</v>
      </c>
      <c r="L1410" s="85" t="str">
        <f>IF(ISTEXT(K1410),CONCATENATE(J1410,".", K1410),J1410)</f>
        <v>x.x</v>
      </c>
      <c r="M1410" s="125" t="s">
        <v>444</v>
      </c>
      <c r="N1410" s="92"/>
      <c r="O1410" s="125" t="s">
        <v>103</v>
      </c>
      <c r="P1410" s="92"/>
      <c r="Q1410" s="125"/>
      <c r="R1410" s="92"/>
      <c r="S1410" s="125"/>
      <c r="T1410" s="92"/>
      <c r="U1410" s="125" t="s">
        <v>4156</v>
      </c>
      <c r="V1410" s="92"/>
      <c r="W1410" s="61"/>
    </row>
    <row r="1411" spans="1:23" ht="96" x14ac:dyDescent="0.2">
      <c r="A1411" s="230" t="s">
        <v>5845</v>
      </c>
      <c r="B1411" s="228" t="s">
        <v>4105</v>
      </c>
      <c r="C1411" s="32" t="s">
        <v>1504</v>
      </c>
      <c r="D1411" s="32" t="s">
        <v>1504</v>
      </c>
      <c r="E1411" s="283">
        <v>3</v>
      </c>
      <c r="F1411" s="126" t="s">
        <v>5802</v>
      </c>
      <c r="G1411" s="126" t="s">
        <v>206</v>
      </c>
      <c r="H1411" s="126" t="s">
        <v>6667</v>
      </c>
      <c r="I1411" s="126" t="s">
        <v>5774</v>
      </c>
      <c r="J1411" s="87" t="s">
        <v>1128</v>
      </c>
      <c r="K1411" s="87" t="s">
        <v>1128</v>
      </c>
      <c r="L1411" s="85" t="str">
        <f>IF(ISTEXT(K1411),CONCATENATE(J1411,".", K1411),J1411)</f>
        <v>x.x</v>
      </c>
      <c r="M1411" s="125"/>
      <c r="N1411" s="92"/>
      <c r="O1411" s="125" t="s">
        <v>33</v>
      </c>
      <c r="P1411" s="92"/>
      <c r="Q1411" s="125" t="s">
        <v>146</v>
      </c>
      <c r="R1411" s="92"/>
      <c r="S1411" s="125"/>
      <c r="T1411" s="92"/>
      <c r="U1411" s="125" t="s">
        <v>4160</v>
      </c>
      <c r="V1411" s="92"/>
      <c r="W1411" s="61"/>
    </row>
    <row r="1412" spans="1:23" ht="80" x14ac:dyDescent="0.2">
      <c r="A1412" s="230" t="s">
        <v>5845</v>
      </c>
      <c r="B1412" s="228" t="s">
        <v>4105</v>
      </c>
      <c r="C1412" s="32" t="s">
        <v>1504</v>
      </c>
      <c r="D1412" s="32" t="s">
        <v>1504</v>
      </c>
      <c r="E1412" s="283">
        <v>3</v>
      </c>
      <c r="F1412" s="126" t="s">
        <v>5802</v>
      </c>
      <c r="G1412" s="126" t="s">
        <v>386</v>
      </c>
      <c r="H1412" s="126" t="s">
        <v>6668</v>
      </c>
      <c r="I1412" s="126" t="s">
        <v>5775</v>
      </c>
      <c r="J1412" s="87" t="s">
        <v>1128</v>
      </c>
      <c r="K1412" s="87" t="s">
        <v>1128</v>
      </c>
      <c r="L1412" s="85" t="str">
        <f>IF(ISTEXT(K1412),CONCATENATE(J1412,".", K1412),J1412)</f>
        <v>x.x</v>
      </c>
      <c r="M1412" s="125"/>
      <c r="N1412" s="92"/>
      <c r="O1412" s="125" t="s">
        <v>103</v>
      </c>
      <c r="P1412" s="92"/>
      <c r="Q1412" s="125" t="s">
        <v>660</v>
      </c>
      <c r="R1412" s="92"/>
      <c r="S1412" s="125" t="s">
        <v>5776</v>
      </c>
      <c r="T1412" s="92"/>
      <c r="U1412" s="125" t="s">
        <v>6651</v>
      </c>
      <c r="V1412" s="92"/>
      <c r="W1412" s="61"/>
    </row>
    <row r="1413" spans="1:23" ht="96" x14ac:dyDescent="0.2">
      <c r="A1413" s="230" t="s">
        <v>5845</v>
      </c>
      <c r="B1413" s="228" t="s">
        <v>4105</v>
      </c>
      <c r="C1413" s="32" t="s">
        <v>1504</v>
      </c>
      <c r="D1413" s="32" t="s">
        <v>1504</v>
      </c>
      <c r="E1413" s="283">
        <v>3</v>
      </c>
      <c r="F1413" s="126" t="s">
        <v>5802</v>
      </c>
      <c r="G1413" s="126" t="s">
        <v>180</v>
      </c>
      <c r="H1413" s="126" t="s">
        <v>6669</v>
      </c>
      <c r="I1413" s="126" t="s">
        <v>5778</v>
      </c>
      <c r="J1413" s="87" t="s">
        <v>1128</v>
      </c>
      <c r="K1413" s="87" t="s">
        <v>1128</v>
      </c>
      <c r="L1413" s="85" t="str">
        <f>IF(ISTEXT(K1413),CONCATENATE(J1413,".", K1413),J1413)</f>
        <v>x.x</v>
      </c>
      <c r="M1413" s="125"/>
      <c r="N1413" s="92"/>
      <c r="O1413" s="125" t="s">
        <v>103</v>
      </c>
      <c r="P1413" s="92"/>
      <c r="Q1413" s="125" t="s">
        <v>258</v>
      </c>
      <c r="R1413" s="92"/>
      <c r="S1413" s="125"/>
      <c r="T1413" s="92"/>
      <c r="U1413" s="125" t="s">
        <v>4156</v>
      </c>
      <c r="V1413" s="92"/>
      <c r="W1413" s="61"/>
    </row>
    <row r="1414" spans="1:23" ht="112" x14ac:dyDescent="0.2">
      <c r="A1414" s="230" t="s">
        <v>5845</v>
      </c>
      <c r="B1414" s="228" t="s">
        <v>4105</v>
      </c>
      <c r="C1414" s="32" t="s">
        <v>1504</v>
      </c>
      <c r="D1414" s="32" t="s">
        <v>1504</v>
      </c>
      <c r="E1414" s="283">
        <v>3</v>
      </c>
      <c r="F1414" s="126" t="s">
        <v>5802</v>
      </c>
      <c r="G1414" s="126" t="s">
        <v>667</v>
      </c>
      <c r="H1414" s="126" t="s">
        <v>6670</v>
      </c>
      <c r="I1414" s="126" t="s">
        <v>5781</v>
      </c>
      <c r="J1414" s="87" t="s">
        <v>1128</v>
      </c>
      <c r="K1414" s="87" t="s">
        <v>1128</v>
      </c>
      <c r="L1414" s="85" t="str">
        <f>IF(ISTEXT(K1414),CONCATENATE(J1414,".", K1414),J1414)</f>
        <v>x.x</v>
      </c>
      <c r="M1414" s="125"/>
      <c r="N1414" s="92"/>
      <c r="O1414" s="125" t="s">
        <v>103</v>
      </c>
      <c r="P1414" s="92"/>
      <c r="Q1414" s="125" t="s">
        <v>68</v>
      </c>
      <c r="R1414" s="92"/>
      <c r="S1414" s="125"/>
      <c r="T1414" s="92"/>
      <c r="U1414" s="125"/>
      <c r="V1414" s="92"/>
      <c r="W1414" s="61"/>
    </row>
    <row r="1415" spans="1:23" ht="80" x14ac:dyDescent="0.2">
      <c r="A1415" s="230" t="s">
        <v>5845</v>
      </c>
      <c r="B1415" s="20" t="s">
        <v>4105</v>
      </c>
      <c r="C1415" s="32" t="s">
        <v>1504</v>
      </c>
      <c r="D1415" s="32" t="s">
        <v>1504</v>
      </c>
      <c r="E1415" s="21" t="s">
        <v>5732</v>
      </c>
      <c r="F1415" s="232" t="s">
        <v>796</v>
      </c>
      <c r="G1415" s="185"/>
      <c r="H1415" s="226" t="s">
        <v>6671</v>
      </c>
      <c r="I1415" s="226" t="s">
        <v>692</v>
      </c>
      <c r="J1415" s="85" t="s">
        <v>1128</v>
      </c>
      <c r="K1415" s="86" t="s">
        <v>1128</v>
      </c>
      <c r="L1415" s="86" t="str">
        <f t="shared" ref="L1415:L1418" si="39">IF(ISTEXT(K1415),CONCATENATE(J1415,".", K1415),J1415)</f>
        <v>x.x</v>
      </c>
      <c r="M1415" s="186" t="s">
        <v>444</v>
      </c>
      <c r="N1415" s="91"/>
      <c r="O1415" s="186" t="s">
        <v>103</v>
      </c>
      <c r="P1415" s="91"/>
      <c r="Q1415" s="186"/>
      <c r="R1415" s="91"/>
      <c r="S1415" s="186"/>
      <c r="T1415" s="91"/>
      <c r="U1415" s="186" t="s">
        <v>4156</v>
      </c>
      <c r="V1415" s="91"/>
      <c r="W1415" s="17"/>
    </row>
    <row r="1416" spans="1:23" ht="96" x14ac:dyDescent="0.2">
      <c r="A1416" s="230" t="s">
        <v>5845</v>
      </c>
      <c r="B1416" s="20" t="s">
        <v>4105</v>
      </c>
      <c r="C1416" s="32" t="s">
        <v>1504</v>
      </c>
      <c r="D1416" s="32" t="s">
        <v>1504</v>
      </c>
      <c r="E1416" s="21" t="s">
        <v>5732</v>
      </c>
      <c r="F1416" s="73" t="s">
        <v>796</v>
      </c>
      <c r="G1416" s="185" t="s">
        <v>206</v>
      </c>
      <c r="H1416" s="185" t="s">
        <v>6672</v>
      </c>
      <c r="I1416" s="185" t="s">
        <v>696</v>
      </c>
      <c r="J1416" s="85" t="s">
        <v>1128</v>
      </c>
      <c r="K1416" s="86" t="s">
        <v>1128</v>
      </c>
      <c r="L1416" s="86" t="str">
        <f t="shared" si="39"/>
        <v>x.x</v>
      </c>
      <c r="M1416" s="186"/>
      <c r="N1416" s="91"/>
      <c r="O1416" s="186" t="s">
        <v>33</v>
      </c>
      <c r="P1416" s="91"/>
      <c r="Q1416" s="186" t="s">
        <v>146</v>
      </c>
      <c r="R1416" s="91"/>
      <c r="S1416" s="186"/>
      <c r="T1416" s="91"/>
      <c r="U1416" s="186" t="s">
        <v>4160</v>
      </c>
      <c r="V1416" s="91"/>
      <c r="W1416" s="17"/>
    </row>
    <row r="1417" spans="1:23" ht="80" x14ac:dyDescent="0.2">
      <c r="A1417" s="230" t="s">
        <v>5845</v>
      </c>
      <c r="B1417" s="20" t="s">
        <v>4105</v>
      </c>
      <c r="C1417" s="32" t="s">
        <v>1504</v>
      </c>
      <c r="D1417" s="32" t="s">
        <v>1504</v>
      </c>
      <c r="E1417" s="21" t="s">
        <v>5732</v>
      </c>
      <c r="F1417" s="73" t="s">
        <v>796</v>
      </c>
      <c r="G1417" s="185" t="s">
        <v>386</v>
      </c>
      <c r="H1417" s="185" t="s">
        <v>6673</v>
      </c>
      <c r="I1417" s="185" t="s">
        <v>698</v>
      </c>
      <c r="J1417" s="85" t="s">
        <v>1128</v>
      </c>
      <c r="K1417" s="86" t="s">
        <v>1128</v>
      </c>
      <c r="L1417" s="86" t="str">
        <f t="shared" si="39"/>
        <v>x.x</v>
      </c>
      <c r="M1417" s="186"/>
      <c r="N1417" s="91"/>
      <c r="O1417" s="186" t="s">
        <v>103</v>
      </c>
      <c r="P1417" s="91"/>
      <c r="Q1417" s="186" t="s">
        <v>660</v>
      </c>
      <c r="R1417" s="91"/>
      <c r="S1417" s="186" t="s">
        <v>699</v>
      </c>
      <c r="T1417" s="91"/>
      <c r="U1417" s="186" t="s">
        <v>6657</v>
      </c>
      <c r="V1417" s="91"/>
      <c r="W1417" s="17"/>
    </row>
    <row r="1418" spans="1:23" ht="96" x14ac:dyDescent="0.2">
      <c r="A1418" s="230" t="s">
        <v>5845</v>
      </c>
      <c r="B1418" s="20" t="s">
        <v>4105</v>
      </c>
      <c r="C1418" s="32" t="s">
        <v>1504</v>
      </c>
      <c r="D1418" s="32" t="s">
        <v>1504</v>
      </c>
      <c r="E1418" s="21" t="s">
        <v>5732</v>
      </c>
      <c r="F1418" s="73" t="s">
        <v>796</v>
      </c>
      <c r="G1418" s="185" t="s">
        <v>180</v>
      </c>
      <c r="H1418" s="185" t="s">
        <v>6674</v>
      </c>
      <c r="I1418" s="185" t="s">
        <v>702</v>
      </c>
      <c r="J1418" s="85" t="s">
        <v>1128</v>
      </c>
      <c r="K1418" s="86" t="s">
        <v>1128</v>
      </c>
      <c r="L1418" s="86" t="str">
        <f t="shared" si="39"/>
        <v>x.x</v>
      </c>
      <c r="M1418" s="186"/>
      <c r="N1418" s="91"/>
      <c r="O1418" s="186" t="s">
        <v>103</v>
      </c>
      <c r="P1418" s="91"/>
      <c r="Q1418" s="186" t="s">
        <v>258</v>
      </c>
      <c r="R1418" s="91"/>
      <c r="S1418" s="186"/>
      <c r="T1418" s="91"/>
      <c r="U1418" s="186" t="s">
        <v>6659</v>
      </c>
      <c r="V1418" s="91"/>
      <c r="W1418" s="17"/>
    </row>
    <row r="1419" spans="1:23" ht="80" x14ac:dyDescent="0.2">
      <c r="A1419" s="230" t="s">
        <v>5845</v>
      </c>
      <c r="B1419" s="228" t="s">
        <v>4105</v>
      </c>
      <c r="C1419" s="32" t="s">
        <v>1504</v>
      </c>
      <c r="D1419" s="32" t="s">
        <v>1504</v>
      </c>
      <c r="E1419" s="283">
        <v>3</v>
      </c>
      <c r="F1419" s="232" t="s">
        <v>5804</v>
      </c>
      <c r="G1419" s="232"/>
      <c r="H1419" s="232" t="s">
        <v>6675</v>
      </c>
      <c r="I1419" s="232" t="s">
        <v>5784</v>
      </c>
      <c r="J1419" s="87" t="s">
        <v>1128</v>
      </c>
      <c r="K1419" s="87" t="s">
        <v>1128</v>
      </c>
      <c r="L1419" s="85" t="str">
        <f t="shared" si="38"/>
        <v>x.x</v>
      </c>
      <c r="M1419" s="125" t="s">
        <v>444</v>
      </c>
      <c r="N1419" s="92"/>
      <c r="O1419" s="125" t="s">
        <v>103</v>
      </c>
      <c r="P1419" s="92"/>
      <c r="Q1419" s="125"/>
      <c r="R1419" s="92"/>
      <c r="S1419" s="125"/>
      <c r="T1419" s="92"/>
      <c r="U1419" s="125" t="s">
        <v>4156</v>
      </c>
      <c r="V1419" s="92"/>
      <c r="W1419" s="61"/>
    </row>
    <row r="1420" spans="1:23" ht="96" x14ac:dyDescent="0.2">
      <c r="A1420" s="230" t="s">
        <v>5845</v>
      </c>
      <c r="B1420" s="228" t="s">
        <v>4105</v>
      </c>
      <c r="C1420" s="32" t="s">
        <v>1504</v>
      </c>
      <c r="D1420" s="32" t="s">
        <v>1504</v>
      </c>
      <c r="E1420" s="283">
        <v>3</v>
      </c>
      <c r="F1420" s="73" t="s">
        <v>5804</v>
      </c>
      <c r="G1420" s="73" t="s">
        <v>206</v>
      </c>
      <c r="H1420" s="73" t="s">
        <v>6676</v>
      </c>
      <c r="I1420" s="73" t="s">
        <v>5785</v>
      </c>
      <c r="J1420" s="85" t="s">
        <v>1128</v>
      </c>
      <c r="K1420" s="85" t="s">
        <v>1128</v>
      </c>
      <c r="L1420" s="85" t="str">
        <f t="shared" si="38"/>
        <v>x.x</v>
      </c>
      <c r="M1420" s="125"/>
      <c r="N1420" s="92"/>
      <c r="O1420" s="125" t="s">
        <v>33</v>
      </c>
      <c r="P1420" s="92"/>
      <c r="Q1420" s="125" t="s">
        <v>146</v>
      </c>
      <c r="R1420" s="92"/>
      <c r="S1420" s="125"/>
      <c r="T1420" s="92"/>
      <c r="U1420" s="125" t="s">
        <v>4160</v>
      </c>
      <c r="V1420" s="92"/>
      <c r="W1420" s="61"/>
    </row>
    <row r="1421" spans="1:23" ht="80" x14ac:dyDescent="0.2">
      <c r="A1421" s="230" t="s">
        <v>5845</v>
      </c>
      <c r="B1421" s="228" t="s">
        <v>4105</v>
      </c>
      <c r="C1421" s="32" t="s">
        <v>1504</v>
      </c>
      <c r="D1421" s="32" t="s">
        <v>1504</v>
      </c>
      <c r="E1421" s="283">
        <v>3</v>
      </c>
      <c r="F1421" s="73" t="s">
        <v>5804</v>
      </c>
      <c r="G1421" s="73" t="s">
        <v>386</v>
      </c>
      <c r="H1421" s="73" t="s">
        <v>6677</v>
      </c>
      <c r="I1421" s="73" t="s">
        <v>5786</v>
      </c>
      <c r="J1421" s="87" t="s">
        <v>1128</v>
      </c>
      <c r="K1421" s="87" t="s">
        <v>1128</v>
      </c>
      <c r="L1421" s="85" t="str">
        <f t="shared" si="38"/>
        <v>x.x</v>
      </c>
      <c r="M1421" s="125"/>
      <c r="N1421" s="92"/>
      <c r="O1421" s="125" t="s">
        <v>103</v>
      </c>
      <c r="P1421" s="92"/>
      <c r="Q1421" s="125" t="s">
        <v>660</v>
      </c>
      <c r="R1421" s="92"/>
      <c r="S1421" s="125" t="s">
        <v>5787</v>
      </c>
      <c r="T1421" s="92"/>
      <c r="U1421" s="125" t="s">
        <v>6651</v>
      </c>
      <c r="V1421" s="92"/>
      <c r="W1421" s="61"/>
    </row>
    <row r="1422" spans="1:23" ht="96" x14ac:dyDescent="0.2">
      <c r="A1422" s="230" t="s">
        <v>5845</v>
      </c>
      <c r="B1422" s="228" t="s">
        <v>4105</v>
      </c>
      <c r="C1422" s="32" t="s">
        <v>1504</v>
      </c>
      <c r="D1422" s="32" t="s">
        <v>1504</v>
      </c>
      <c r="E1422" s="283">
        <v>3</v>
      </c>
      <c r="F1422" s="73" t="s">
        <v>5804</v>
      </c>
      <c r="G1422" s="73" t="s">
        <v>180</v>
      </c>
      <c r="H1422" s="73" t="s">
        <v>6678</v>
      </c>
      <c r="I1422" s="73" t="s">
        <v>5788</v>
      </c>
      <c r="J1422" s="87" t="s">
        <v>1128</v>
      </c>
      <c r="K1422" s="87" t="s">
        <v>1128</v>
      </c>
      <c r="L1422" s="85" t="str">
        <f t="shared" si="38"/>
        <v>x.x</v>
      </c>
      <c r="M1422" s="125"/>
      <c r="N1422" s="92"/>
      <c r="O1422" s="125" t="s">
        <v>103</v>
      </c>
      <c r="P1422" s="92"/>
      <c r="Q1422" s="125" t="s">
        <v>258</v>
      </c>
      <c r="R1422" s="92"/>
      <c r="S1422" s="125"/>
      <c r="T1422" s="92"/>
      <c r="U1422" s="125" t="s">
        <v>6664</v>
      </c>
      <c r="V1422" s="92"/>
      <c r="W1422" s="61"/>
    </row>
    <row r="1423" spans="1:23" ht="64" x14ac:dyDescent="0.2">
      <c r="A1423" s="230" t="s">
        <v>5845</v>
      </c>
      <c r="B1423" s="228" t="s">
        <v>4105</v>
      </c>
      <c r="C1423" s="32" t="s">
        <v>1504</v>
      </c>
      <c r="D1423" s="32" t="s">
        <v>1504</v>
      </c>
      <c r="E1423" s="283">
        <v>3</v>
      </c>
      <c r="F1423" s="232" t="s">
        <v>823</v>
      </c>
      <c r="G1423" s="232"/>
      <c r="H1423" s="232" t="s">
        <v>4196</v>
      </c>
      <c r="I1423" s="232" t="s">
        <v>825</v>
      </c>
      <c r="J1423" s="87" t="s">
        <v>821</v>
      </c>
      <c r="K1423" s="87"/>
      <c r="L1423" s="85" t="str">
        <f t="shared" si="38"/>
        <v>MESSAGE - GOODS ITEM</v>
      </c>
      <c r="M1423" s="186" t="s">
        <v>316</v>
      </c>
      <c r="N1423" s="92" t="s">
        <v>316</v>
      </c>
      <c r="O1423" s="125" t="s">
        <v>103</v>
      </c>
      <c r="P1423" s="92" t="s">
        <v>66</v>
      </c>
      <c r="Q1423" s="125"/>
      <c r="R1423" s="92"/>
      <c r="S1423" s="125"/>
      <c r="T1423" s="92"/>
      <c r="U1423" s="125" t="s">
        <v>4156</v>
      </c>
      <c r="V1423" s="92" t="s">
        <v>4198</v>
      </c>
      <c r="W1423" s="61"/>
    </row>
    <row r="1424" spans="1:23" ht="96" x14ac:dyDescent="0.2">
      <c r="A1424" s="230" t="s">
        <v>5845</v>
      </c>
      <c r="B1424" s="228" t="s">
        <v>4105</v>
      </c>
      <c r="C1424" s="32" t="s">
        <v>1504</v>
      </c>
      <c r="D1424" s="32" t="s">
        <v>1504</v>
      </c>
      <c r="E1424" s="283">
        <v>3</v>
      </c>
      <c r="F1424" s="73" t="s">
        <v>823</v>
      </c>
      <c r="G1424" s="73" t="s">
        <v>831</v>
      </c>
      <c r="H1424" s="73" t="s">
        <v>4200</v>
      </c>
      <c r="I1424" s="73" t="s">
        <v>833</v>
      </c>
      <c r="J1424" s="87" t="s">
        <v>1128</v>
      </c>
      <c r="K1424" s="87" t="s">
        <v>1128</v>
      </c>
      <c r="L1424" s="85" t="str">
        <f t="shared" si="38"/>
        <v>x.x</v>
      </c>
      <c r="M1424" s="125"/>
      <c r="N1424" s="92"/>
      <c r="O1424" s="125" t="s">
        <v>33</v>
      </c>
      <c r="P1424" s="92"/>
      <c r="Q1424" s="125" t="s">
        <v>146</v>
      </c>
      <c r="R1424" s="92"/>
      <c r="S1424" s="125"/>
      <c r="T1424" s="92"/>
      <c r="U1424" s="125" t="s">
        <v>6309</v>
      </c>
      <c r="V1424" s="92"/>
      <c r="W1424" s="61"/>
    </row>
    <row r="1425" spans="1:23" ht="112" x14ac:dyDescent="0.2">
      <c r="A1425" s="230" t="s">
        <v>5845</v>
      </c>
      <c r="B1425" s="228" t="s">
        <v>4105</v>
      </c>
      <c r="C1425" s="32" t="s">
        <v>1504</v>
      </c>
      <c r="D1425" s="32" t="s">
        <v>1504</v>
      </c>
      <c r="E1425" s="283">
        <v>3</v>
      </c>
      <c r="F1425" s="73" t="s">
        <v>823</v>
      </c>
      <c r="G1425" s="73" t="s">
        <v>5731</v>
      </c>
      <c r="H1425" s="73" t="s">
        <v>6679</v>
      </c>
      <c r="I1425" s="73" t="s">
        <v>5808</v>
      </c>
      <c r="J1425" s="87" t="s">
        <v>821</v>
      </c>
      <c r="K1425" s="87" t="s">
        <v>325</v>
      </c>
      <c r="L1425" s="85" t="str">
        <f t="shared" si="38"/>
        <v>MESSAGE - GOODS ITEM.Item number</v>
      </c>
      <c r="M1425" s="125"/>
      <c r="N1425" s="92"/>
      <c r="O1425" s="125" t="s">
        <v>33</v>
      </c>
      <c r="P1425" s="92" t="s">
        <v>33</v>
      </c>
      <c r="Q1425" s="125" t="s">
        <v>146</v>
      </c>
      <c r="R1425" s="92" t="s">
        <v>146</v>
      </c>
      <c r="S1425" s="125"/>
      <c r="T1425" s="92"/>
      <c r="U1425" s="125" t="s">
        <v>6680</v>
      </c>
      <c r="V1425" s="92" t="s">
        <v>4201</v>
      </c>
      <c r="W1425" s="61"/>
    </row>
    <row r="1426" spans="1:23" ht="96" x14ac:dyDescent="0.2">
      <c r="A1426" s="230" t="s">
        <v>5845</v>
      </c>
      <c r="B1426" s="228" t="s">
        <v>4105</v>
      </c>
      <c r="C1426" s="32" t="s">
        <v>1504</v>
      </c>
      <c r="D1426" s="32" t="s">
        <v>1504</v>
      </c>
      <c r="E1426" s="283">
        <v>4</v>
      </c>
      <c r="F1426" s="232" t="s">
        <v>871</v>
      </c>
      <c r="G1426" s="232"/>
      <c r="H1426" s="232" t="s">
        <v>4202</v>
      </c>
      <c r="I1426" s="232" t="s">
        <v>873</v>
      </c>
      <c r="J1426" s="87" t="s">
        <v>1128</v>
      </c>
      <c r="K1426" s="87" t="s">
        <v>1128</v>
      </c>
      <c r="L1426" s="85" t="str">
        <f t="shared" si="38"/>
        <v>x.x</v>
      </c>
      <c r="M1426" s="125" t="s">
        <v>32</v>
      </c>
      <c r="N1426" s="92"/>
      <c r="O1426" s="125" t="s">
        <v>103</v>
      </c>
      <c r="P1426" s="92"/>
      <c r="Q1426" s="125"/>
      <c r="R1426" s="92"/>
      <c r="S1426" s="125"/>
      <c r="T1426" s="92"/>
      <c r="U1426" s="125" t="s">
        <v>4156</v>
      </c>
      <c r="V1426" s="92"/>
      <c r="W1426" s="61"/>
    </row>
    <row r="1427" spans="1:23" ht="112" x14ac:dyDescent="0.2">
      <c r="A1427" s="230" t="s">
        <v>5845</v>
      </c>
      <c r="B1427" s="228" t="s">
        <v>4105</v>
      </c>
      <c r="C1427" s="32" t="s">
        <v>1504</v>
      </c>
      <c r="D1427" s="32" t="s">
        <v>1504</v>
      </c>
      <c r="E1427" s="283">
        <v>4</v>
      </c>
      <c r="F1427" s="73" t="s">
        <v>871</v>
      </c>
      <c r="G1427" s="73" t="s">
        <v>877</v>
      </c>
      <c r="H1427" s="73" t="s">
        <v>4203</v>
      </c>
      <c r="I1427" s="73" t="s">
        <v>879</v>
      </c>
      <c r="J1427" s="87" t="s">
        <v>821</v>
      </c>
      <c r="K1427" s="87" t="s">
        <v>880</v>
      </c>
      <c r="L1427" s="85" t="str">
        <f t="shared" si="38"/>
        <v>MESSAGE - GOODS ITEM.Goods description</v>
      </c>
      <c r="M1427" s="125"/>
      <c r="N1427" s="92"/>
      <c r="O1427" s="125" t="s">
        <v>103</v>
      </c>
      <c r="P1427" s="92" t="s">
        <v>103</v>
      </c>
      <c r="Q1427" s="125" t="s">
        <v>305</v>
      </c>
      <c r="R1427" s="92" t="s">
        <v>881</v>
      </c>
      <c r="S1427" s="125"/>
      <c r="T1427" s="92"/>
      <c r="U1427" s="125" t="s">
        <v>4156</v>
      </c>
      <c r="V1427" s="92"/>
      <c r="W1427" s="61"/>
    </row>
    <row r="1428" spans="1:23" ht="96" x14ac:dyDescent="0.2">
      <c r="A1428" s="230" t="s">
        <v>5845</v>
      </c>
      <c r="B1428" s="228" t="s">
        <v>4105</v>
      </c>
      <c r="C1428" s="32" t="s">
        <v>1504</v>
      </c>
      <c r="D1428" s="32" t="s">
        <v>1504</v>
      </c>
      <c r="E1428" s="283">
        <v>4</v>
      </c>
      <c r="F1428" s="126" t="s">
        <v>871</v>
      </c>
      <c r="G1428" s="73" t="s">
        <v>885</v>
      </c>
      <c r="H1428" s="73" t="s">
        <v>4204</v>
      </c>
      <c r="I1428" s="73" t="s">
        <v>887</v>
      </c>
      <c r="J1428" s="87" t="s">
        <v>1128</v>
      </c>
      <c r="K1428" s="87" t="s">
        <v>1128</v>
      </c>
      <c r="L1428" s="85" t="str">
        <f t="shared" si="38"/>
        <v>x.x</v>
      </c>
      <c r="M1428" s="125"/>
      <c r="N1428" s="92"/>
      <c r="O1428" s="125" t="s">
        <v>103</v>
      </c>
      <c r="P1428" s="92"/>
      <c r="Q1428" s="125" t="s">
        <v>888</v>
      </c>
      <c r="R1428" s="92"/>
      <c r="S1428" s="125" t="s">
        <v>889</v>
      </c>
      <c r="T1428" s="92"/>
      <c r="U1428" s="125" t="s">
        <v>4156</v>
      </c>
      <c r="V1428" s="92"/>
      <c r="W1428" s="61"/>
    </row>
    <row r="1429" spans="1:23" ht="112" x14ac:dyDescent="0.2">
      <c r="A1429" s="230" t="s">
        <v>5845</v>
      </c>
      <c r="B1429" s="228" t="s">
        <v>4105</v>
      </c>
      <c r="C1429" s="32" t="s">
        <v>1504</v>
      </c>
      <c r="D1429" s="32" t="s">
        <v>1504</v>
      </c>
      <c r="E1429" s="283">
        <v>5</v>
      </c>
      <c r="F1429" s="232" t="s">
        <v>892</v>
      </c>
      <c r="G1429" s="232"/>
      <c r="H1429" s="232" t="s">
        <v>4205</v>
      </c>
      <c r="I1429" s="232" t="s">
        <v>894</v>
      </c>
      <c r="J1429" s="87" t="s">
        <v>1128</v>
      </c>
      <c r="K1429" s="87" t="s">
        <v>1128</v>
      </c>
      <c r="L1429" s="85" t="str">
        <f t="shared" si="38"/>
        <v>x.x</v>
      </c>
      <c r="M1429" s="125" t="s">
        <v>32</v>
      </c>
      <c r="N1429" s="92"/>
      <c r="O1429" s="125" t="s">
        <v>103</v>
      </c>
      <c r="P1429" s="92"/>
      <c r="Q1429" s="125"/>
      <c r="R1429" s="92"/>
      <c r="S1429" s="125"/>
      <c r="T1429" s="92"/>
      <c r="U1429" s="125" t="s">
        <v>4156</v>
      </c>
      <c r="V1429" s="92"/>
      <c r="W1429" s="61"/>
    </row>
    <row r="1430" spans="1:23" ht="144" x14ac:dyDescent="0.2">
      <c r="A1430" s="230" t="s">
        <v>5845</v>
      </c>
      <c r="B1430" s="228" t="s">
        <v>4105</v>
      </c>
      <c r="C1430" s="32" t="s">
        <v>1504</v>
      </c>
      <c r="D1430" s="32" t="s">
        <v>1504</v>
      </c>
      <c r="E1430" s="283">
        <v>5</v>
      </c>
      <c r="F1430" s="73" t="s">
        <v>892</v>
      </c>
      <c r="G1430" s="73" t="s">
        <v>5815</v>
      </c>
      <c r="H1430" s="73" t="s">
        <v>6681</v>
      </c>
      <c r="I1430" s="73" t="s">
        <v>5816</v>
      </c>
      <c r="J1430" s="87" t="s">
        <v>821</v>
      </c>
      <c r="K1430" s="87" t="s">
        <v>900</v>
      </c>
      <c r="L1430" s="85" t="str">
        <f t="shared" si="38"/>
        <v>MESSAGE - GOODS ITEM.Commodity code</v>
      </c>
      <c r="M1430" s="125"/>
      <c r="N1430" s="92"/>
      <c r="O1430" s="125" t="s">
        <v>33</v>
      </c>
      <c r="P1430" s="92" t="s">
        <v>66</v>
      </c>
      <c r="Q1430" s="125" t="s">
        <v>901</v>
      </c>
      <c r="R1430" s="92" t="s">
        <v>902</v>
      </c>
      <c r="S1430" s="125" t="s">
        <v>903</v>
      </c>
      <c r="T1430" s="92"/>
      <c r="U1430" s="125"/>
      <c r="V1430" s="92" t="s">
        <v>4208</v>
      </c>
      <c r="W1430" s="61"/>
    </row>
    <row r="1431" spans="1:23" ht="144" x14ac:dyDescent="0.2">
      <c r="A1431" s="230" t="s">
        <v>5845</v>
      </c>
      <c r="B1431" s="228" t="s">
        <v>4105</v>
      </c>
      <c r="C1431" s="32" t="s">
        <v>1504</v>
      </c>
      <c r="D1431" s="32" t="s">
        <v>1504</v>
      </c>
      <c r="E1431" s="283">
        <v>5</v>
      </c>
      <c r="F1431" s="73" t="s">
        <v>892</v>
      </c>
      <c r="G1431" s="73" t="s">
        <v>909</v>
      </c>
      <c r="H1431" s="73" t="s">
        <v>4209</v>
      </c>
      <c r="I1431" s="73" t="s">
        <v>911</v>
      </c>
      <c r="J1431" s="87" t="s">
        <v>1128</v>
      </c>
      <c r="K1431" s="87" t="s">
        <v>1128</v>
      </c>
      <c r="L1431" s="85" t="str">
        <f t="shared" si="38"/>
        <v>x.x</v>
      </c>
      <c r="M1431" s="125"/>
      <c r="N1431" s="92"/>
      <c r="O1431" s="125" t="s">
        <v>66</v>
      </c>
      <c r="P1431" s="92"/>
      <c r="Q1431" s="125" t="s">
        <v>291</v>
      </c>
      <c r="R1431" s="92"/>
      <c r="S1431" s="125"/>
      <c r="T1431" s="92"/>
      <c r="U1431" s="125" t="s">
        <v>6682</v>
      </c>
      <c r="V1431" s="92"/>
      <c r="W1431" s="61"/>
    </row>
    <row r="1432" spans="1:23" ht="112" x14ac:dyDescent="0.2">
      <c r="A1432" s="230" t="s">
        <v>5845</v>
      </c>
      <c r="B1432" s="228" t="s">
        <v>4105</v>
      </c>
      <c r="C1432" s="32" t="s">
        <v>1504</v>
      </c>
      <c r="D1432" s="32" t="s">
        <v>1504</v>
      </c>
      <c r="E1432" s="283">
        <v>5</v>
      </c>
      <c r="F1432" s="232" t="s">
        <v>933</v>
      </c>
      <c r="G1432" s="232"/>
      <c r="H1432" s="232" t="s">
        <v>4211</v>
      </c>
      <c r="I1432" s="232" t="s">
        <v>935</v>
      </c>
      <c r="J1432" s="87" t="s">
        <v>1128</v>
      </c>
      <c r="K1432" s="87" t="s">
        <v>1128</v>
      </c>
      <c r="L1432" s="85" t="str">
        <f t="shared" si="38"/>
        <v>x.x</v>
      </c>
      <c r="M1432" s="125" t="s">
        <v>32</v>
      </c>
      <c r="N1432" s="92"/>
      <c r="O1432" s="125" t="s">
        <v>103</v>
      </c>
      <c r="P1432" s="92"/>
      <c r="Q1432" s="125"/>
      <c r="R1432" s="92"/>
      <c r="S1432" s="125"/>
      <c r="T1432" s="92"/>
      <c r="U1432" s="125" t="s">
        <v>4156</v>
      </c>
      <c r="V1432" s="92"/>
      <c r="W1432" s="61"/>
    </row>
    <row r="1433" spans="1:23" ht="128" x14ac:dyDescent="0.2">
      <c r="A1433" s="230" t="s">
        <v>5845</v>
      </c>
      <c r="B1433" s="228" t="s">
        <v>4105</v>
      </c>
      <c r="C1433" s="32" t="s">
        <v>1504</v>
      </c>
      <c r="D1433" s="32" t="s">
        <v>1504</v>
      </c>
      <c r="E1433" s="283">
        <v>5</v>
      </c>
      <c r="F1433" s="73" t="s">
        <v>933</v>
      </c>
      <c r="G1433" s="73" t="s">
        <v>730</v>
      </c>
      <c r="H1433" s="73" t="s">
        <v>4212</v>
      </c>
      <c r="I1433" s="73" t="s">
        <v>937</v>
      </c>
      <c r="J1433" s="87" t="s">
        <v>821</v>
      </c>
      <c r="K1433" s="87" t="s">
        <v>730</v>
      </c>
      <c r="L1433" s="85" t="str">
        <f t="shared" si="38"/>
        <v>MESSAGE - GOODS ITEM.Gross mass</v>
      </c>
      <c r="M1433" s="125"/>
      <c r="N1433" s="92"/>
      <c r="O1433" s="125" t="s">
        <v>103</v>
      </c>
      <c r="P1433" s="92" t="s">
        <v>103</v>
      </c>
      <c r="Q1433" s="125" t="s">
        <v>166</v>
      </c>
      <c r="R1433" s="92" t="s">
        <v>167</v>
      </c>
      <c r="S1433" s="125"/>
      <c r="T1433" s="92"/>
      <c r="U1433" s="125" t="s">
        <v>6645</v>
      </c>
      <c r="V1433" s="92"/>
      <c r="W1433" s="61"/>
    </row>
    <row r="1434" spans="1:23" ht="112" x14ac:dyDescent="0.2">
      <c r="A1434" s="230" t="s">
        <v>5845</v>
      </c>
      <c r="B1434" s="228" t="s">
        <v>4105</v>
      </c>
      <c r="C1434" s="32" t="s">
        <v>1504</v>
      </c>
      <c r="D1434" s="32" t="s">
        <v>1504</v>
      </c>
      <c r="E1434" s="283">
        <v>5</v>
      </c>
      <c r="F1434" s="73" t="s">
        <v>933</v>
      </c>
      <c r="G1434" s="73" t="s">
        <v>943</v>
      </c>
      <c r="H1434" s="73" t="s">
        <v>4214</v>
      </c>
      <c r="I1434" s="73" t="s">
        <v>945</v>
      </c>
      <c r="J1434" s="87" t="s">
        <v>821</v>
      </c>
      <c r="K1434" s="87" t="s">
        <v>943</v>
      </c>
      <c r="L1434" s="85" t="str">
        <f t="shared" si="38"/>
        <v>MESSAGE - GOODS ITEM.Net mass</v>
      </c>
      <c r="M1434" s="125"/>
      <c r="N1434" s="92"/>
      <c r="O1434" s="125" t="s">
        <v>103</v>
      </c>
      <c r="P1434" s="92" t="s">
        <v>103</v>
      </c>
      <c r="Q1434" s="125" t="s">
        <v>166</v>
      </c>
      <c r="R1434" s="92" t="s">
        <v>167</v>
      </c>
      <c r="S1434" s="125"/>
      <c r="T1434" s="92"/>
      <c r="U1434" s="125" t="s">
        <v>4156</v>
      </c>
      <c r="V1434" s="92"/>
      <c r="W1434" s="61"/>
    </row>
    <row r="1435" spans="1:23" ht="80" x14ac:dyDescent="0.2">
      <c r="A1435" s="230" t="s">
        <v>5845</v>
      </c>
      <c r="B1435" s="228" t="s">
        <v>4105</v>
      </c>
      <c r="C1435" s="32" t="s">
        <v>1504</v>
      </c>
      <c r="D1435" s="32" t="s">
        <v>1504</v>
      </c>
      <c r="E1435" s="283">
        <v>4</v>
      </c>
      <c r="F1435" s="232" t="s">
        <v>948</v>
      </c>
      <c r="G1435" s="232"/>
      <c r="H1435" s="232" t="s">
        <v>4215</v>
      </c>
      <c r="I1435" s="232" t="s">
        <v>950</v>
      </c>
      <c r="J1435" s="87" t="s">
        <v>951</v>
      </c>
      <c r="K1435" s="87"/>
      <c r="L1435" s="85" t="str">
        <f t="shared" si="38"/>
        <v>MESSAGE - GOODS ITEM - PACKAGES</v>
      </c>
      <c r="M1435" s="125" t="s">
        <v>444</v>
      </c>
      <c r="N1435" s="92" t="s">
        <v>444</v>
      </c>
      <c r="O1435" s="125" t="s">
        <v>103</v>
      </c>
      <c r="P1435" s="92" t="s">
        <v>66</v>
      </c>
      <c r="Q1435" s="125"/>
      <c r="R1435" s="92"/>
      <c r="S1435" s="125"/>
      <c r="T1435" s="92"/>
      <c r="U1435" s="125" t="s">
        <v>4156</v>
      </c>
      <c r="V1435" s="92" t="s">
        <v>4216</v>
      </c>
      <c r="W1435" s="61"/>
    </row>
    <row r="1436" spans="1:23" ht="96" x14ac:dyDescent="0.2">
      <c r="A1436" s="230" t="s">
        <v>5845</v>
      </c>
      <c r="B1436" s="228" t="s">
        <v>4105</v>
      </c>
      <c r="C1436" s="32" t="s">
        <v>1504</v>
      </c>
      <c r="D1436" s="32" t="s">
        <v>1504</v>
      </c>
      <c r="E1436" s="283">
        <v>4</v>
      </c>
      <c r="F1436" s="73" t="s">
        <v>948</v>
      </c>
      <c r="G1436" s="73" t="s">
        <v>206</v>
      </c>
      <c r="H1436" s="73" t="s">
        <v>4217</v>
      </c>
      <c r="I1436" s="73" t="s">
        <v>954</v>
      </c>
      <c r="J1436" s="87" t="s">
        <v>1128</v>
      </c>
      <c r="K1436" s="87" t="s">
        <v>1128</v>
      </c>
      <c r="L1436" s="85" t="str">
        <f t="shared" si="38"/>
        <v>x.x</v>
      </c>
      <c r="M1436" s="125"/>
      <c r="N1436" s="92"/>
      <c r="O1436" s="125" t="s">
        <v>33</v>
      </c>
      <c r="P1436" s="92"/>
      <c r="Q1436" s="125" t="s">
        <v>146</v>
      </c>
      <c r="R1436" s="92"/>
      <c r="S1436" s="125"/>
      <c r="T1436" s="92"/>
      <c r="U1436" s="125" t="s">
        <v>4160</v>
      </c>
      <c r="V1436" s="92"/>
      <c r="W1436" s="61"/>
    </row>
    <row r="1437" spans="1:23" ht="96" x14ac:dyDescent="0.2">
      <c r="A1437" s="230" t="s">
        <v>5845</v>
      </c>
      <c r="B1437" s="228" t="s">
        <v>4105</v>
      </c>
      <c r="C1437" s="32" t="s">
        <v>1504</v>
      </c>
      <c r="D1437" s="32" t="s">
        <v>1504</v>
      </c>
      <c r="E1437" s="283">
        <v>4</v>
      </c>
      <c r="F1437" s="73" t="s">
        <v>948</v>
      </c>
      <c r="G1437" s="73" t="s">
        <v>956</v>
      </c>
      <c r="H1437" s="73" t="s">
        <v>4218</v>
      </c>
      <c r="I1437" s="73" t="s">
        <v>958</v>
      </c>
      <c r="J1437" s="87" t="s">
        <v>951</v>
      </c>
      <c r="K1437" s="87" t="s">
        <v>959</v>
      </c>
      <c r="L1437" s="85" t="str">
        <f t="shared" si="38"/>
        <v>MESSAGE - GOODS ITEM - PACKAGES.Kind of packages</v>
      </c>
      <c r="M1437" s="125"/>
      <c r="N1437" s="92"/>
      <c r="O1437" s="125" t="s">
        <v>103</v>
      </c>
      <c r="P1437" s="92" t="s">
        <v>33</v>
      </c>
      <c r="Q1437" s="125" t="s">
        <v>291</v>
      </c>
      <c r="R1437" s="92" t="s">
        <v>389</v>
      </c>
      <c r="S1437" s="125" t="s">
        <v>960</v>
      </c>
      <c r="T1437" s="92"/>
      <c r="U1437" s="125" t="s">
        <v>4156</v>
      </c>
      <c r="V1437" s="92"/>
      <c r="W1437" s="61"/>
    </row>
    <row r="1438" spans="1:23" ht="112" x14ac:dyDescent="0.2">
      <c r="A1438" s="230" t="s">
        <v>5845</v>
      </c>
      <c r="B1438" s="228" t="s">
        <v>4105</v>
      </c>
      <c r="C1438" s="32" t="s">
        <v>1504</v>
      </c>
      <c r="D1438" s="32" t="s">
        <v>1504</v>
      </c>
      <c r="E1438" s="283">
        <v>4</v>
      </c>
      <c r="F1438" s="73" t="s">
        <v>948</v>
      </c>
      <c r="G1438" s="73" t="s">
        <v>964</v>
      </c>
      <c r="H1438" s="73" t="s">
        <v>4219</v>
      </c>
      <c r="I1438" s="73" t="s">
        <v>966</v>
      </c>
      <c r="J1438" s="87" t="s">
        <v>951</v>
      </c>
      <c r="K1438" s="87" t="s">
        <v>2613</v>
      </c>
      <c r="L1438" s="85" t="str">
        <f t="shared" si="38"/>
        <v>MESSAGE - GOODS ITEM - PACKAGES.Number of packages OR Number of Pieces</v>
      </c>
      <c r="M1438" s="125"/>
      <c r="N1438" s="92"/>
      <c r="O1438" s="125" t="s">
        <v>103</v>
      </c>
      <c r="P1438" s="92" t="s">
        <v>66</v>
      </c>
      <c r="Q1438" s="125" t="s">
        <v>153</v>
      </c>
      <c r="R1438" s="92" t="s">
        <v>146</v>
      </c>
      <c r="S1438" s="125"/>
      <c r="T1438" s="92" t="s">
        <v>960</v>
      </c>
      <c r="U1438" s="125" t="s">
        <v>6683</v>
      </c>
      <c r="V1438" s="92" t="s">
        <v>4220</v>
      </c>
      <c r="W1438" s="61"/>
    </row>
    <row r="1439" spans="1:23" ht="96" x14ac:dyDescent="0.2">
      <c r="A1439" s="230" t="s">
        <v>5845</v>
      </c>
      <c r="B1439" s="228" t="s">
        <v>4105</v>
      </c>
      <c r="C1439" s="32" t="s">
        <v>1504</v>
      </c>
      <c r="D1439" s="32" t="s">
        <v>1504</v>
      </c>
      <c r="E1439" s="283">
        <v>4</v>
      </c>
      <c r="F1439" s="73" t="s">
        <v>948</v>
      </c>
      <c r="G1439" s="73" t="s">
        <v>972</v>
      </c>
      <c r="H1439" s="73" t="s">
        <v>4221</v>
      </c>
      <c r="I1439" s="73" t="s">
        <v>974</v>
      </c>
      <c r="J1439" s="87" t="s">
        <v>951</v>
      </c>
      <c r="K1439" s="87" t="s">
        <v>975</v>
      </c>
      <c r="L1439" s="85" t="str">
        <f t="shared" si="38"/>
        <v>MESSAGE - GOODS ITEM - PACKAGES.Marks &amp; numbers of packages</v>
      </c>
      <c r="M1439" s="125"/>
      <c r="N1439" s="92"/>
      <c r="O1439" s="125" t="s">
        <v>103</v>
      </c>
      <c r="P1439" s="92" t="s">
        <v>66</v>
      </c>
      <c r="Q1439" s="125" t="s">
        <v>305</v>
      </c>
      <c r="R1439" s="92" t="s">
        <v>976</v>
      </c>
      <c r="S1439" s="125"/>
      <c r="T1439" s="92"/>
      <c r="U1439" s="125" t="s">
        <v>4156</v>
      </c>
      <c r="V1439" s="92"/>
      <c r="W1439" s="61"/>
    </row>
    <row r="1440" spans="1:23" ht="96" x14ac:dyDescent="0.2">
      <c r="A1440" s="230" t="s">
        <v>5845</v>
      </c>
      <c r="B1440" s="228" t="s">
        <v>4105</v>
      </c>
      <c r="C1440" s="32" t="s">
        <v>1504</v>
      </c>
      <c r="D1440" s="32" t="s">
        <v>1504</v>
      </c>
      <c r="E1440" s="283">
        <v>4</v>
      </c>
      <c r="F1440" s="232" t="s">
        <v>5823</v>
      </c>
      <c r="G1440" s="232"/>
      <c r="H1440" s="232" t="s">
        <v>6684</v>
      </c>
      <c r="I1440" s="232" t="s">
        <v>5773</v>
      </c>
      <c r="J1440" s="87" t="s">
        <v>64</v>
      </c>
      <c r="K1440" s="87"/>
      <c r="L1440" s="87" t="s">
        <v>64</v>
      </c>
      <c r="M1440" s="125" t="s">
        <v>444</v>
      </c>
      <c r="N1440" s="92" t="s">
        <v>4223</v>
      </c>
      <c r="O1440" s="125" t="s">
        <v>103</v>
      </c>
      <c r="P1440" s="92" t="s">
        <v>103</v>
      </c>
      <c r="Q1440" s="125"/>
      <c r="R1440" s="92"/>
      <c r="S1440" s="125"/>
      <c r="T1440" s="92"/>
      <c r="U1440" s="125" t="s">
        <v>4156</v>
      </c>
      <c r="V1440" s="92"/>
      <c r="W1440" s="61"/>
    </row>
    <row r="1441" spans="1:23" ht="112" x14ac:dyDescent="0.2">
      <c r="A1441" s="230" t="s">
        <v>5845</v>
      </c>
      <c r="B1441" s="228" t="s">
        <v>4105</v>
      </c>
      <c r="C1441" s="32" t="s">
        <v>1504</v>
      </c>
      <c r="D1441" s="32" t="s">
        <v>1504</v>
      </c>
      <c r="E1441" s="283">
        <v>4</v>
      </c>
      <c r="F1441" s="73" t="s">
        <v>5823</v>
      </c>
      <c r="G1441" s="73" t="s">
        <v>206</v>
      </c>
      <c r="H1441" s="73" t="s">
        <v>6685</v>
      </c>
      <c r="I1441" s="73" t="s">
        <v>5774</v>
      </c>
      <c r="J1441" s="87" t="s">
        <v>1128</v>
      </c>
      <c r="K1441" s="87" t="s">
        <v>1128</v>
      </c>
      <c r="L1441" s="85" t="str">
        <f t="shared" si="38"/>
        <v>x.x</v>
      </c>
      <c r="M1441" s="125"/>
      <c r="N1441" s="92"/>
      <c r="O1441" s="125" t="s">
        <v>33</v>
      </c>
      <c r="P1441" s="92"/>
      <c r="Q1441" s="125" t="s">
        <v>146</v>
      </c>
      <c r="R1441" s="92"/>
      <c r="S1441" s="125"/>
      <c r="T1441" s="92"/>
      <c r="U1441" s="125" t="s">
        <v>4160</v>
      </c>
      <c r="V1441" s="92"/>
      <c r="W1441" s="61"/>
    </row>
    <row r="1442" spans="1:23" ht="96" x14ac:dyDescent="0.2">
      <c r="A1442" s="230" t="s">
        <v>5845</v>
      </c>
      <c r="B1442" s="228" t="s">
        <v>4105</v>
      </c>
      <c r="C1442" s="32" t="s">
        <v>1504</v>
      </c>
      <c r="D1442" s="32" t="s">
        <v>1504</v>
      </c>
      <c r="E1442" s="283">
        <v>4</v>
      </c>
      <c r="F1442" s="73" t="s">
        <v>5823</v>
      </c>
      <c r="G1442" s="73" t="s">
        <v>386</v>
      </c>
      <c r="H1442" s="73" t="s">
        <v>6686</v>
      </c>
      <c r="I1442" s="73" t="s">
        <v>5775</v>
      </c>
      <c r="J1442" s="87" t="s">
        <v>64</v>
      </c>
      <c r="K1442" s="87" t="s">
        <v>1000</v>
      </c>
      <c r="L1442" s="85" t="str">
        <f t="shared" si="38"/>
        <v>MESSAGE - GOODS ITEM - PRODUCED DOCUMENTS/CERTIFICATES.Document type</v>
      </c>
      <c r="M1442" s="125"/>
      <c r="N1442" s="92"/>
      <c r="O1442" s="125" t="s">
        <v>103</v>
      </c>
      <c r="P1442" s="92" t="s">
        <v>33</v>
      </c>
      <c r="Q1442" s="125" t="s">
        <v>660</v>
      </c>
      <c r="R1442" s="92" t="s">
        <v>680</v>
      </c>
      <c r="S1442" s="125" t="s">
        <v>5776</v>
      </c>
      <c r="T1442" s="92"/>
      <c r="U1442" s="125" t="s">
        <v>6687</v>
      </c>
      <c r="V1442" s="92"/>
      <c r="W1442" s="61"/>
    </row>
    <row r="1443" spans="1:23" ht="112" x14ac:dyDescent="0.2">
      <c r="A1443" s="230" t="s">
        <v>5845</v>
      </c>
      <c r="B1443" s="228" t="s">
        <v>4105</v>
      </c>
      <c r="C1443" s="32" t="s">
        <v>1504</v>
      </c>
      <c r="D1443" s="32" t="s">
        <v>1504</v>
      </c>
      <c r="E1443" s="283">
        <v>4</v>
      </c>
      <c r="F1443" s="73" t="s">
        <v>5823</v>
      </c>
      <c r="G1443" s="73" t="s">
        <v>180</v>
      </c>
      <c r="H1443" s="73" t="s">
        <v>6688</v>
      </c>
      <c r="I1443" s="73" t="s">
        <v>5778</v>
      </c>
      <c r="J1443" s="87" t="s">
        <v>64</v>
      </c>
      <c r="K1443" s="87" t="s">
        <v>65</v>
      </c>
      <c r="L1443" s="85" t="str">
        <f t="shared" si="38"/>
        <v>MESSAGE - GOODS ITEM - PRODUCED DOCUMENTS/CERTIFICATES.Document reference</v>
      </c>
      <c r="M1443" s="125"/>
      <c r="N1443" s="92"/>
      <c r="O1443" s="125" t="s">
        <v>103</v>
      </c>
      <c r="P1443" s="92" t="s">
        <v>103</v>
      </c>
      <c r="Q1443" s="125" t="s">
        <v>258</v>
      </c>
      <c r="R1443" s="92" t="s">
        <v>68</v>
      </c>
      <c r="S1443" s="125"/>
      <c r="T1443" s="92"/>
      <c r="U1443" s="125" t="s">
        <v>4156</v>
      </c>
      <c r="V1443" s="92"/>
      <c r="W1443" s="61"/>
    </row>
    <row r="1444" spans="1:23" ht="128" x14ac:dyDescent="0.2">
      <c r="A1444" s="230" t="s">
        <v>5845</v>
      </c>
      <c r="B1444" s="228" t="s">
        <v>4105</v>
      </c>
      <c r="C1444" s="32" t="s">
        <v>1504</v>
      </c>
      <c r="D1444" s="32" t="s">
        <v>1504</v>
      </c>
      <c r="E1444" s="283">
        <v>4</v>
      </c>
      <c r="F1444" s="73" t="s">
        <v>5823</v>
      </c>
      <c r="G1444" s="73" t="s">
        <v>667</v>
      </c>
      <c r="H1444" s="73" t="s">
        <v>6689</v>
      </c>
      <c r="I1444" s="73" t="s">
        <v>5781</v>
      </c>
      <c r="J1444" s="87" t="s">
        <v>64</v>
      </c>
      <c r="K1444" s="87" t="s">
        <v>667</v>
      </c>
      <c r="L1444" s="85" t="str">
        <f t="shared" ref="L1444:L1452" si="40">IF(ISTEXT(K1444),CONCATENATE(J1444,".", K1444),J1444)</f>
        <v>MESSAGE - GOODS ITEM - PRODUCED DOCUMENTS/CERTIFICATES.Complement of information</v>
      </c>
      <c r="M1444" s="125"/>
      <c r="N1444" s="92"/>
      <c r="O1444" s="125" t="s">
        <v>103</v>
      </c>
      <c r="P1444" s="92" t="s">
        <v>103</v>
      </c>
      <c r="Q1444" s="125" t="s">
        <v>68</v>
      </c>
      <c r="R1444" s="92" t="s">
        <v>1030</v>
      </c>
      <c r="S1444" s="125"/>
      <c r="T1444" s="92"/>
      <c r="U1444" s="125"/>
      <c r="V1444" s="92"/>
      <c r="W1444" s="61"/>
    </row>
    <row r="1445" spans="1:23" ht="96" x14ac:dyDescent="0.2">
      <c r="A1445" s="230" t="s">
        <v>5845</v>
      </c>
      <c r="B1445" s="228" t="s">
        <v>4105</v>
      </c>
      <c r="C1445" s="32" t="s">
        <v>1504</v>
      </c>
      <c r="D1445" s="32" t="s">
        <v>1504</v>
      </c>
      <c r="E1445" s="283">
        <v>4</v>
      </c>
      <c r="F1445" s="292" t="s">
        <v>5827</v>
      </c>
      <c r="G1445" s="73"/>
      <c r="H1445" s="232" t="s">
        <v>6690</v>
      </c>
      <c r="I1445" s="232" t="s">
        <v>692</v>
      </c>
      <c r="J1445" s="87" t="s">
        <v>64</v>
      </c>
      <c r="K1445" s="87"/>
      <c r="L1445" s="87" t="s">
        <v>64</v>
      </c>
      <c r="M1445" s="125" t="s">
        <v>444</v>
      </c>
      <c r="N1445" s="92" t="s">
        <v>4223</v>
      </c>
      <c r="O1445" s="125" t="s">
        <v>103</v>
      </c>
      <c r="P1445" s="92" t="s">
        <v>103</v>
      </c>
      <c r="Q1445" s="125"/>
      <c r="R1445" s="92"/>
      <c r="S1445" s="125"/>
      <c r="T1445" s="92"/>
      <c r="U1445" s="125" t="s">
        <v>6691</v>
      </c>
      <c r="V1445" s="92"/>
      <c r="W1445" s="61"/>
    </row>
    <row r="1446" spans="1:23" ht="112" x14ac:dyDescent="0.2">
      <c r="A1446" s="230" t="s">
        <v>5845</v>
      </c>
      <c r="B1446" s="228" t="s">
        <v>4105</v>
      </c>
      <c r="C1446" s="32" t="s">
        <v>1504</v>
      </c>
      <c r="D1446" s="32" t="s">
        <v>1504</v>
      </c>
      <c r="E1446" s="283">
        <v>4</v>
      </c>
      <c r="F1446" s="291" t="s">
        <v>5827</v>
      </c>
      <c r="G1446" s="73" t="s">
        <v>206</v>
      </c>
      <c r="H1446" s="73" t="s">
        <v>6692</v>
      </c>
      <c r="I1446" s="73" t="s">
        <v>696</v>
      </c>
      <c r="J1446" s="87" t="s">
        <v>1128</v>
      </c>
      <c r="K1446" s="87" t="s">
        <v>1128</v>
      </c>
      <c r="L1446" s="87" t="str">
        <f>IF(ISTEXT(K1446),CONCATENATE(J1446,".", K1446),J1446)</f>
        <v>x.x</v>
      </c>
      <c r="M1446" s="125"/>
      <c r="N1446" s="92"/>
      <c r="O1446" s="125" t="s">
        <v>33</v>
      </c>
      <c r="P1446" s="92"/>
      <c r="Q1446" s="125" t="s">
        <v>146</v>
      </c>
      <c r="R1446" s="92"/>
      <c r="S1446" s="125"/>
      <c r="T1446" s="92"/>
      <c r="U1446" s="125" t="s">
        <v>4160</v>
      </c>
      <c r="V1446" s="92"/>
      <c r="W1446" s="61"/>
    </row>
    <row r="1447" spans="1:23" ht="96" x14ac:dyDescent="0.2">
      <c r="A1447" s="230" t="s">
        <v>5845</v>
      </c>
      <c r="B1447" s="228" t="s">
        <v>4105</v>
      </c>
      <c r="C1447" s="32" t="s">
        <v>1504</v>
      </c>
      <c r="D1447" s="32" t="s">
        <v>1504</v>
      </c>
      <c r="E1447" s="283">
        <v>4</v>
      </c>
      <c r="F1447" s="291" t="s">
        <v>5827</v>
      </c>
      <c r="G1447" s="73" t="s">
        <v>386</v>
      </c>
      <c r="H1447" s="73" t="s">
        <v>6693</v>
      </c>
      <c r="I1447" s="73" t="s">
        <v>698</v>
      </c>
      <c r="J1447" s="87" t="s">
        <v>64</v>
      </c>
      <c r="K1447" s="87" t="s">
        <v>1000</v>
      </c>
      <c r="L1447" s="87" t="str">
        <f>IF(ISTEXT(K1447),CONCATENATE(J1447,".", K1447),J1447)</f>
        <v>MESSAGE - GOODS ITEM - PRODUCED DOCUMENTS/CERTIFICATES.Document type</v>
      </c>
      <c r="M1447" s="125"/>
      <c r="N1447" s="92"/>
      <c r="O1447" s="125" t="s">
        <v>33</v>
      </c>
      <c r="P1447" s="92" t="s">
        <v>33</v>
      </c>
      <c r="Q1447" s="125" t="s">
        <v>660</v>
      </c>
      <c r="R1447" s="92" t="s">
        <v>680</v>
      </c>
      <c r="S1447" s="125" t="s">
        <v>699</v>
      </c>
      <c r="T1447" s="92" t="s">
        <v>661</v>
      </c>
      <c r="U1447" s="125" t="s">
        <v>6651</v>
      </c>
      <c r="V1447" s="92" t="s">
        <v>4102</v>
      </c>
      <c r="W1447" s="61"/>
    </row>
    <row r="1448" spans="1:23" ht="112" x14ac:dyDescent="0.2">
      <c r="A1448" s="230" t="s">
        <v>5845</v>
      </c>
      <c r="B1448" s="228" t="s">
        <v>4105</v>
      </c>
      <c r="C1448" s="32" t="s">
        <v>1504</v>
      </c>
      <c r="D1448" s="32" t="s">
        <v>1504</v>
      </c>
      <c r="E1448" s="283">
        <v>4</v>
      </c>
      <c r="F1448" s="291" t="s">
        <v>5827</v>
      </c>
      <c r="G1448" s="73" t="s">
        <v>180</v>
      </c>
      <c r="H1448" s="73" t="s">
        <v>6694</v>
      </c>
      <c r="I1448" s="73" t="s">
        <v>702</v>
      </c>
      <c r="J1448" s="87" t="s">
        <v>64</v>
      </c>
      <c r="K1448" s="87" t="s">
        <v>65</v>
      </c>
      <c r="L1448" s="87" t="str">
        <f>IF(ISTEXT(K1448),CONCATENATE(J1448,".", K1448),J1448)</f>
        <v>MESSAGE - GOODS ITEM - PRODUCED DOCUMENTS/CERTIFICATES.Document reference</v>
      </c>
      <c r="M1448" s="125"/>
      <c r="N1448" s="92"/>
      <c r="O1448" s="125" t="s">
        <v>33</v>
      </c>
      <c r="P1448" s="92" t="s">
        <v>66</v>
      </c>
      <c r="Q1448" s="125" t="s">
        <v>258</v>
      </c>
      <c r="R1448" s="92" t="s">
        <v>68</v>
      </c>
      <c r="S1448" s="125"/>
      <c r="T1448" s="92"/>
      <c r="U1448" s="125" t="s">
        <v>6695</v>
      </c>
      <c r="V1448" s="92" t="s">
        <v>5939</v>
      </c>
      <c r="W1448" s="61"/>
    </row>
    <row r="1449" spans="1:23" ht="96" x14ac:dyDescent="0.2">
      <c r="A1449" s="230" t="s">
        <v>5845</v>
      </c>
      <c r="B1449" s="228" t="s">
        <v>4105</v>
      </c>
      <c r="C1449" s="32" t="s">
        <v>1504</v>
      </c>
      <c r="D1449" s="32" t="s">
        <v>1504</v>
      </c>
      <c r="E1449" s="283">
        <v>4</v>
      </c>
      <c r="F1449" s="232" t="s">
        <v>5831</v>
      </c>
      <c r="G1449" s="232"/>
      <c r="H1449" s="232" t="s">
        <v>6696</v>
      </c>
      <c r="I1449" s="232" t="s">
        <v>5784</v>
      </c>
      <c r="J1449" s="85" t="s">
        <v>64</v>
      </c>
      <c r="K1449" s="85"/>
      <c r="L1449" s="85" t="str">
        <f t="shared" si="40"/>
        <v>MESSAGE - GOODS ITEM - PRODUCED DOCUMENTS/CERTIFICATES</v>
      </c>
      <c r="M1449" s="125" t="s">
        <v>444</v>
      </c>
      <c r="N1449" s="91" t="s">
        <v>444</v>
      </c>
      <c r="O1449" s="125" t="s">
        <v>103</v>
      </c>
      <c r="P1449" s="91" t="s">
        <v>103</v>
      </c>
      <c r="Q1449" s="125"/>
      <c r="R1449" s="91"/>
      <c r="S1449" s="125"/>
      <c r="T1449" s="91"/>
      <c r="U1449" s="125" t="s">
        <v>4156</v>
      </c>
      <c r="V1449" s="91"/>
      <c r="W1449" s="61"/>
    </row>
    <row r="1450" spans="1:23" ht="112" x14ac:dyDescent="0.2">
      <c r="A1450" s="230" t="s">
        <v>5845</v>
      </c>
      <c r="B1450" s="228" t="s">
        <v>4105</v>
      </c>
      <c r="C1450" s="32" t="s">
        <v>1504</v>
      </c>
      <c r="D1450" s="32" t="s">
        <v>1504</v>
      </c>
      <c r="E1450" s="283">
        <v>4</v>
      </c>
      <c r="F1450" s="73" t="s">
        <v>5831</v>
      </c>
      <c r="G1450" s="73" t="s">
        <v>206</v>
      </c>
      <c r="H1450" s="73" t="s">
        <v>6697</v>
      </c>
      <c r="I1450" s="73" t="s">
        <v>5785</v>
      </c>
      <c r="J1450" s="85" t="s">
        <v>1128</v>
      </c>
      <c r="K1450" s="85" t="s">
        <v>1128</v>
      </c>
      <c r="L1450" s="85" t="str">
        <f t="shared" si="40"/>
        <v>x.x</v>
      </c>
      <c r="M1450" s="125"/>
      <c r="N1450" s="91"/>
      <c r="O1450" s="125" t="s">
        <v>33</v>
      </c>
      <c r="P1450" s="91"/>
      <c r="Q1450" s="125" t="s">
        <v>146</v>
      </c>
      <c r="R1450" s="91"/>
      <c r="S1450" s="125"/>
      <c r="T1450" s="91"/>
      <c r="U1450" s="125" t="s">
        <v>4160</v>
      </c>
      <c r="V1450" s="91"/>
      <c r="W1450" s="61"/>
    </row>
    <row r="1451" spans="1:23" ht="96" x14ac:dyDescent="0.2">
      <c r="A1451" s="230" t="s">
        <v>5845</v>
      </c>
      <c r="B1451" s="228" t="s">
        <v>4105</v>
      </c>
      <c r="C1451" s="32" t="s">
        <v>1504</v>
      </c>
      <c r="D1451" s="32" t="s">
        <v>1504</v>
      </c>
      <c r="E1451" s="283">
        <v>4</v>
      </c>
      <c r="F1451" s="73" t="s">
        <v>5831</v>
      </c>
      <c r="G1451" s="73" t="s">
        <v>386</v>
      </c>
      <c r="H1451" s="73" t="s">
        <v>6698</v>
      </c>
      <c r="I1451" s="73" t="s">
        <v>5786</v>
      </c>
      <c r="J1451" s="85" t="s">
        <v>64</v>
      </c>
      <c r="K1451" s="85" t="s">
        <v>1000</v>
      </c>
      <c r="L1451" s="85" t="str">
        <f t="shared" si="40"/>
        <v>MESSAGE - GOODS ITEM - PRODUCED DOCUMENTS/CERTIFICATES.Document type</v>
      </c>
      <c r="M1451" s="125"/>
      <c r="N1451" s="91"/>
      <c r="O1451" s="125" t="s">
        <v>103</v>
      </c>
      <c r="P1451" s="91" t="s">
        <v>33</v>
      </c>
      <c r="Q1451" s="125" t="s">
        <v>660</v>
      </c>
      <c r="R1451" s="91" t="s">
        <v>680</v>
      </c>
      <c r="S1451" s="125" t="s">
        <v>5787</v>
      </c>
      <c r="T1451" s="91" t="s">
        <v>661</v>
      </c>
      <c r="U1451" s="125" t="s">
        <v>6651</v>
      </c>
      <c r="V1451" s="91" t="s">
        <v>5826</v>
      </c>
      <c r="W1451" s="61"/>
    </row>
    <row r="1452" spans="1:23" ht="112" x14ac:dyDescent="0.2">
      <c r="A1452" s="230" t="s">
        <v>5845</v>
      </c>
      <c r="B1452" s="228" t="s">
        <v>4105</v>
      </c>
      <c r="C1452" s="32" t="s">
        <v>1504</v>
      </c>
      <c r="D1452" s="32" t="s">
        <v>1504</v>
      </c>
      <c r="E1452" s="283">
        <v>4</v>
      </c>
      <c r="F1452" s="73" t="s">
        <v>5831</v>
      </c>
      <c r="G1452" s="73" t="s">
        <v>180</v>
      </c>
      <c r="H1452" s="73" t="s">
        <v>6699</v>
      </c>
      <c r="I1452" s="73" t="s">
        <v>5788</v>
      </c>
      <c r="J1452" s="85" t="s">
        <v>64</v>
      </c>
      <c r="K1452" s="85" t="s">
        <v>65</v>
      </c>
      <c r="L1452" s="85" t="str">
        <f t="shared" si="40"/>
        <v>MESSAGE - GOODS ITEM - PRODUCED DOCUMENTS/CERTIFICATES.Document reference</v>
      </c>
      <c r="M1452" s="125"/>
      <c r="N1452" s="91"/>
      <c r="O1452" s="186" t="s">
        <v>66</v>
      </c>
      <c r="P1452" s="91" t="s">
        <v>66</v>
      </c>
      <c r="Q1452" s="125" t="s">
        <v>258</v>
      </c>
      <c r="R1452" s="91" t="s">
        <v>68</v>
      </c>
      <c r="S1452" s="125"/>
      <c r="T1452" s="91"/>
      <c r="U1452" s="125" t="s">
        <v>6700</v>
      </c>
      <c r="V1452" s="91" t="s">
        <v>70</v>
      </c>
      <c r="W1452" s="61"/>
    </row>
    <row r="1453" spans="1:23" ht="32" x14ac:dyDescent="0.2">
      <c r="A1453" s="230" t="s">
        <v>5845</v>
      </c>
      <c r="B1453" s="228" t="s">
        <v>4228</v>
      </c>
      <c r="C1453" s="32" t="s">
        <v>1504</v>
      </c>
      <c r="D1453" s="32" t="s">
        <v>1504</v>
      </c>
      <c r="E1453" s="283">
        <v>1</v>
      </c>
      <c r="F1453" s="231" t="s">
        <v>29</v>
      </c>
      <c r="G1453" s="231"/>
      <c r="H1453" s="231" t="s">
        <v>4229</v>
      </c>
      <c r="I1453" s="231" t="s">
        <v>29</v>
      </c>
      <c r="J1453" s="87" t="s">
        <v>31</v>
      </c>
      <c r="K1453" s="87"/>
      <c r="L1453" s="85" t="str">
        <f t="shared" ref="L1453:L1474" si="41">IF(ISTEXT(K1453),CONCATENATE(J1453,".", K1453),J1453)</f>
        <v>MESSAGE - HEADER</v>
      </c>
      <c r="M1453" s="186" t="s">
        <v>32</v>
      </c>
      <c r="N1453" s="92" t="s">
        <v>32</v>
      </c>
      <c r="O1453" s="186" t="s">
        <v>33</v>
      </c>
      <c r="P1453" s="92" t="s">
        <v>33</v>
      </c>
      <c r="Q1453" s="186"/>
      <c r="R1453" s="92"/>
      <c r="S1453" s="186"/>
      <c r="T1453" s="92"/>
      <c r="U1453" s="186"/>
      <c r="V1453" s="92"/>
      <c r="W1453" s="61"/>
    </row>
    <row r="1454" spans="1:23" ht="64" x14ac:dyDescent="0.2">
      <c r="A1454" s="230" t="s">
        <v>5845</v>
      </c>
      <c r="B1454" s="228" t="s">
        <v>4228</v>
      </c>
      <c r="C1454" s="32" t="s">
        <v>1504</v>
      </c>
      <c r="D1454" s="32" t="s">
        <v>1504</v>
      </c>
      <c r="E1454" s="283">
        <v>1</v>
      </c>
      <c r="F1454" s="234" t="s">
        <v>29</v>
      </c>
      <c r="G1454" s="234" t="s">
        <v>40</v>
      </c>
      <c r="H1454" s="234" t="s">
        <v>4230</v>
      </c>
      <c r="I1454" s="234" t="s">
        <v>42</v>
      </c>
      <c r="J1454" s="87" t="s">
        <v>31</v>
      </c>
      <c r="K1454" s="87" t="s">
        <v>43</v>
      </c>
      <c r="L1454" s="85" t="str">
        <f t="shared" si="41"/>
        <v>MESSAGE - HEADER.Document/reference number</v>
      </c>
      <c r="M1454" s="186"/>
      <c r="N1454" s="92"/>
      <c r="O1454" s="186" t="s">
        <v>33</v>
      </c>
      <c r="P1454" s="92" t="s">
        <v>33</v>
      </c>
      <c r="Q1454" s="186" t="s">
        <v>44</v>
      </c>
      <c r="R1454" s="92" t="s">
        <v>45</v>
      </c>
      <c r="S1454" s="186"/>
      <c r="T1454" s="92"/>
      <c r="U1454" s="186" t="s">
        <v>81</v>
      </c>
      <c r="V1454" s="92"/>
      <c r="W1454" s="61"/>
    </row>
    <row r="1455" spans="1:23" ht="48" x14ac:dyDescent="0.2">
      <c r="A1455" s="230" t="s">
        <v>5845</v>
      </c>
      <c r="B1455" s="228" t="s">
        <v>4228</v>
      </c>
      <c r="C1455" s="32" t="s">
        <v>1504</v>
      </c>
      <c r="D1455" s="32" t="s">
        <v>1504</v>
      </c>
      <c r="E1455" s="283">
        <v>1</v>
      </c>
      <c r="F1455" s="234" t="s">
        <v>29</v>
      </c>
      <c r="G1455" s="234" t="s">
        <v>4232</v>
      </c>
      <c r="H1455" s="234" t="s">
        <v>4233</v>
      </c>
      <c r="I1455" s="234" t="s">
        <v>4234</v>
      </c>
      <c r="J1455" s="87" t="s">
        <v>31</v>
      </c>
      <c r="K1455" s="87" t="s">
        <v>4232</v>
      </c>
      <c r="L1455" s="85" t="str">
        <f t="shared" si="41"/>
        <v>MESSAGE - HEADER.Write-off date</v>
      </c>
      <c r="M1455" s="186"/>
      <c r="N1455" s="92"/>
      <c r="O1455" s="186" t="s">
        <v>33</v>
      </c>
      <c r="P1455" s="92" t="s">
        <v>33</v>
      </c>
      <c r="Q1455" s="186" t="s">
        <v>79</v>
      </c>
      <c r="R1455" s="92" t="s">
        <v>80</v>
      </c>
      <c r="S1455" s="186"/>
      <c r="T1455" s="92"/>
      <c r="U1455" s="186" t="s">
        <v>81</v>
      </c>
      <c r="V1455" s="92"/>
      <c r="W1455" s="61"/>
    </row>
    <row r="1456" spans="1:23" ht="64" x14ac:dyDescent="0.2">
      <c r="A1456" s="230" t="s">
        <v>5845</v>
      </c>
      <c r="B1456" s="228" t="s">
        <v>4228</v>
      </c>
      <c r="C1456" s="32" t="s">
        <v>1504</v>
      </c>
      <c r="D1456" s="32" t="s">
        <v>1504</v>
      </c>
      <c r="E1456" s="283">
        <v>1</v>
      </c>
      <c r="F1456" s="231" t="s">
        <v>176</v>
      </c>
      <c r="G1456" s="231"/>
      <c r="H1456" s="231" t="s">
        <v>4235</v>
      </c>
      <c r="I1456" s="231" t="s">
        <v>176</v>
      </c>
      <c r="J1456" s="87" t="s">
        <v>178</v>
      </c>
      <c r="K1456" s="87"/>
      <c r="L1456" s="85" t="str">
        <f t="shared" si="41"/>
        <v>MESSAGE - (DEPARTURE) CUSTOMS OFFICE</v>
      </c>
      <c r="M1456" s="186" t="s">
        <v>32</v>
      </c>
      <c r="N1456" s="92" t="s">
        <v>32</v>
      </c>
      <c r="O1456" s="186" t="s">
        <v>33</v>
      </c>
      <c r="P1456" s="92" t="s">
        <v>33</v>
      </c>
      <c r="Q1456" s="186"/>
      <c r="R1456" s="92"/>
      <c r="S1456" s="186"/>
      <c r="T1456" s="92"/>
      <c r="U1456" s="186"/>
      <c r="V1456" s="92"/>
      <c r="W1456" s="61"/>
    </row>
    <row r="1457" spans="1:23" ht="80" x14ac:dyDescent="0.2">
      <c r="A1457" s="230" t="s">
        <v>5845</v>
      </c>
      <c r="B1457" s="228" t="s">
        <v>4228</v>
      </c>
      <c r="C1457" s="32" t="s">
        <v>1504</v>
      </c>
      <c r="D1457" s="32" t="s">
        <v>1504</v>
      </c>
      <c r="E1457" s="283">
        <v>1</v>
      </c>
      <c r="F1457" s="234" t="s">
        <v>176</v>
      </c>
      <c r="G1457" s="234" t="s">
        <v>180</v>
      </c>
      <c r="H1457" s="234" t="s">
        <v>4236</v>
      </c>
      <c r="I1457" s="234" t="s">
        <v>182</v>
      </c>
      <c r="J1457" s="87" t="s">
        <v>178</v>
      </c>
      <c r="K1457" s="87" t="s">
        <v>180</v>
      </c>
      <c r="L1457" s="85" t="str">
        <f t="shared" si="41"/>
        <v>MESSAGE - (DEPARTURE) CUSTOMS OFFICE.Reference number</v>
      </c>
      <c r="M1457" s="186"/>
      <c r="N1457" s="92"/>
      <c r="O1457" s="186" t="s">
        <v>33</v>
      </c>
      <c r="P1457" s="92" t="s">
        <v>33</v>
      </c>
      <c r="Q1457" s="186" t="s">
        <v>183</v>
      </c>
      <c r="R1457" s="92" t="s">
        <v>183</v>
      </c>
      <c r="S1457" s="186" t="s">
        <v>1520</v>
      </c>
      <c r="T1457" s="92"/>
      <c r="U1457" s="186"/>
      <c r="V1457" s="92"/>
      <c r="W1457" s="61"/>
    </row>
    <row r="1458" spans="1:23" ht="48" x14ac:dyDescent="0.2">
      <c r="A1458" s="230" t="s">
        <v>5845</v>
      </c>
      <c r="B1458" s="228" t="s">
        <v>4228</v>
      </c>
      <c r="C1458" s="32" t="s">
        <v>1504</v>
      </c>
      <c r="D1458" s="32" t="s">
        <v>1504</v>
      </c>
      <c r="E1458" s="283">
        <v>1</v>
      </c>
      <c r="F1458" s="231" t="s">
        <v>236</v>
      </c>
      <c r="G1458" s="231"/>
      <c r="H1458" s="231" t="s">
        <v>4237</v>
      </c>
      <c r="I1458" s="231" t="s">
        <v>236</v>
      </c>
      <c r="J1458" s="87" t="s">
        <v>238</v>
      </c>
      <c r="K1458" s="87"/>
      <c r="L1458" s="85" t="str">
        <f t="shared" si="41"/>
        <v>MESSAGE - (PRINCIPAL) TRADER</v>
      </c>
      <c r="M1458" s="186" t="s">
        <v>32</v>
      </c>
      <c r="N1458" s="92" t="s">
        <v>32</v>
      </c>
      <c r="O1458" s="186" t="s">
        <v>33</v>
      </c>
      <c r="P1458" s="92" t="s">
        <v>33</v>
      </c>
      <c r="Q1458" s="186"/>
      <c r="R1458" s="92"/>
      <c r="S1458" s="186"/>
      <c r="T1458" s="92"/>
      <c r="U1458" s="186"/>
      <c r="V1458" s="92"/>
      <c r="W1458" s="61"/>
    </row>
    <row r="1459" spans="1:23" ht="80" x14ac:dyDescent="0.2">
      <c r="A1459" s="230" t="s">
        <v>5845</v>
      </c>
      <c r="B1459" s="228" t="s">
        <v>4228</v>
      </c>
      <c r="C1459" s="32" t="s">
        <v>1504</v>
      </c>
      <c r="D1459" s="32" t="s">
        <v>1504</v>
      </c>
      <c r="E1459" s="283">
        <v>1</v>
      </c>
      <c r="F1459" s="234" t="s">
        <v>236</v>
      </c>
      <c r="G1459" s="234" t="s">
        <v>240</v>
      </c>
      <c r="H1459" s="234" t="s">
        <v>4238</v>
      </c>
      <c r="I1459" s="234" t="s">
        <v>242</v>
      </c>
      <c r="J1459" s="87" t="s">
        <v>238</v>
      </c>
      <c r="K1459" s="87" t="s">
        <v>243</v>
      </c>
      <c r="L1459" s="85" t="str">
        <f t="shared" si="41"/>
        <v>MESSAGE - (PRINCIPAL) TRADER.TIN</v>
      </c>
      <c r="M1459" s="186"/>
      <c r="N1459" s="92"/>
      <c r="O1459" s="186" t="s">
        <v>103</v>
      </c>
      <c r="P1459" s="92" t="s">
        <v>103</v>
      </c>
      <c r="Q1459" s="186" t="s">
        <v>244</v>
      </c>
      <c r="R1459" s="92" t="s">
        <v>244</v>
      </c>
      <c r="S1459" s="186"/>
      <c r="T1459" s="92"/>
      <c r="U1459" s="186" t="s">
        <v>5855</v>
      </c>
      <c r="V1459" s="92" t="s">
        <v>1526</v>
      </c>
      <c r="W1459" s="61"/>
    </row>
    <row r="1460" spans="1:23" ht="96" x14ac:dyDescent="0.2">
      <c r="A1460" s="230" t="s">
        <v>5845</v>
      </c>
      <c r="B1460" s="228" t="s">
        <v>4228</v>
      </c>
      <c r="C1460" s="32" t="s">
        <v>1504</v>
      </c>
      <c r="D1460" s="32" t="s">
        <v>1504</v>
      </c>
      <c r="E1460" s="283">
        <v>1</v>
      </c>
      <c r="F1460" s="234" t="s">
        <v>236</v>
      </c>
      <c r="G1460" s="234" t="s">
        <v>248</v>
      </c>
      <c r="H1460" s="234" t="s">
        <v>4239</v>
      </c>
      <c r="I1460" s="234" t="s">
        <v>250</v>
      </c>
      <c r="J1460" s="87" t="s">
        <v>238</v>
      </c>
      <c r="K1460" s="87" t="s">
        <v>251</v>
      </c>
      <c r="L1460" s="85" t="str">
        <f t="shared" si="41"/>
        <v>MESSAGE - (PRINCIPAL) TRADER.Holder ID TIR</v>
      </c>
      <c r="M1460" s="186"/>
      <c r="N1460" s="92"/>
      <c r="O1460" s="186" t="s">
        <v>66</v>
      </c>
      <c r="P1460" s="92" t="s">
        <v>66</v>
      </c>
      <c r="Q1460" s="186" t="s">
        <v>244</v>
      </c>
      <c r="R1460" s="92" t="s">
        <v>244</v>
      </c>
      <c r="S1460" s="186"/>
      <c r="T1460" s="92"/>
      <c r="U1460" s="186" t="s">
        <v>5725</v>
      </c>
      <c r="V1460" s="92" t="s">
        <v>253</v>
      </c>
      <c r="W1460" s="61"/>
    </row>
    <row r="1461" spans="1:23" ht="64" x14ac:dyDescent="0.2">
      <c r="A1461" s="230" t="s">
        <v>5845</v>
      </c>
      <c r="B1461" s="228" t="s">
        <v>4228</v>
      </c>
      <c r="C1461" s="32" t="s">
        <v>1504</v>
      </c>
      <c r="D1461" s="32" t="s">
        <v>1504</v>
      </c>
      <c r="E1461" s="283">
        <v>1</v>
      </c>
      <c r="F1461" s="234" t="s">
        <v>236</v>
      </c>
      <c r="G1461" s="234" t="s">
        <v>255</v>
      </c>
      <c r="H1461" s="234" t="s">
        <v>4240</v>
      </c>
      <c r="I1461" s="234" t="s">
        <v>257</v>
      </c>
      <c r="J1461" s="87" t="s">
        <v>238</v>
      </c>
      <c r="K1461" s="87" t="s">
        <v>255</v>
      </c>
      <c r="L1461" s="85" t="str">
        <f t="shared" si="41"/>
        <v>MESSAGE - (PRINCIPAL) TRADER.Name</v>
      </c>
      <c r="M1461" s="186"/>
      <c r="N1461" s="92"/>
      <c r="O1461" s="186" t="s">
        <v>66</v>
      </c>
      <c r="P1461" s="92" t="s">
        <v>33</v>
      </c>
      <c r="Q1461" s="186" t="s">
        <v>258</v>
      </c>
      <c r="R1461" s="92" t="s">
        <v>68</v>
      </c>
      <c r="S1461" s="186"/>
      <c r="T1461" s="92"/>
      <c r="U1461" s="186" t="s">
        <v>1531</v>
      </c>
      <c r="V1461" s="92"/>
      <c r="W1461" s="61"/>
    </row>
    <row r="1462" spans="1:23" ht="64" x14ac:dyDescent="0.2">
      <c r="A1462" s="230" t="s">
        <v>5845</v>
      </c>
      <c r="B1462" s="228" t="s">
        <v>4228</v>
      </c>
      <c r="C1462" s="32" t="s">
        <v>1504</v>
      </c>
      <c r="D1462" s="32" t="s">
        <v>1504</v>
      </c>
      <c r="E1462" s="283">
        <v>2</v>
      </c>
      <c r="F1462" s="231" t="s">
        <v>261</v>
      </c>
      <c r="G1462" s="231"/>
      <c r="H1462" s="231" t="s">
        <v>4242</v>
      </c>
      <c r="I1462" s="231" t="s">
        <v>263</v>
      </c>
      <c r="J1462" s="87" t="s">
        <v>1128</v>
      </c>
      <c r="K1462" s="87" t="s">
        <v>1128</v>
      </c>
      <c r="L1462" s="85" t="str">
        <f t="shared" si="41"/>
        <v>x.x</v>
      </c>
      <c r="M1462" s="186" t="s">
        <v>32</v>
      </c>
      <c r="N1462" s="92"/>
      <c r="O1462" s="186" t="s">
        <v>66</v>
      </c>
      <c r="P1462" s="92"/>
      <c r="Q1462" s="186"/>
      <c r="R1462" s="92"/>
      <c r="S1462" s="186"/>
      <c r="T1462" s="92"/>
      <c r="U1462" s="186" t="s">
        <v>1531</v>
      </c>
      <c r="V1462" s="92"/>
      <c r="W1462" s="61"/>
    </row>
    <row r="1463" spans="1:23" ht="80" x14ac:dyDescent="0.2">
      <c r="A1463" s="230" t="s">
        <v>5845</v>
      </c>
      <c r="B1463" s="228" t="s">
        <v>4228</v>
      </c>
      <c r="C1463" s="32" t="s">
        <v>1504</v>
      </c>
      <c r="D1463" s="32" t="s">
        <v>1504</v>
      </c>
      <c r="E1463" s="283">
        <v>2</v>
      </c>
      <c r="F1463" s="234" t="s">
        <v>261</v>
      </c>
      <c r="G1463" s="234" t="s">
        <v>265</v>
      </c>
      <c r="H1463" s="234" t="s">
        <v>4243</v>
      </c>
      <c r="I1463" s="234" t="s">
        <v>267</v>
      </c>
      <c r="J1463" s="87" t="s">
        <v>238</v>
      </c>
      <c r="K1463" s="87" t="s">
        <v>265</v>
      </c>
      <c r="L1463" s="85" t="str">
        <f t="shared" si="41"/>
        <v>MESSAGE - (PRINCIPAL) TRADER.Street and number</v>
      </c>
      <c r="M1463" s="186"/>
      <c r="N1463" s="92"/>
      <c r="O1463" s="186" t="s">
        <v>33</v>
      </c>
      <c r="P1463" s="92" t="s">
        <v>33</v>
      </c>
      <c r="Q1463" s="186" t="s">
        <v>258</v>
      </c>
      <c r="R1463" s="92" t="s">
        <v>68</v>
      </c>
      <c r="S1463" s="186"/>
      <c r="T1463" s="92"/>
      <c r="U1463" s="186"/>
      <c r="V1463" s="92"/>
      <c r="W1463" s="61"/>
    </row>
    <row r="1464" spans="1:23" ht="64" x14ac:dyDescent="0.2">
      <c r="A1464" s="230" t="s">
        <v>5845</v>
      </c>
      <c r="B1464" s="228" t="s">
        <v>4228</v>
      </c>
      <c r="C1464" s="32" t="s">
        <v>1504</v>
      </c>
      <c r="D1464" s="32" t="s">
        <v>1504</v>
      </c>
      <c r="E1464" s="283">
        <v>2</v>
      </c>
      <c r="F1464" s="234" t="s">
        <v>261</v>
      </c>
      <c r="G1464" s="234" t="s">
        <v>269</v>
      </c>
      <c r="H1464" s="234" t="s">
        <v>4244</v>
      </c>
      <c r="I1464" s="234" t="s">
        <v>271</v>
      </c>
      <c r="J1464" s="87" t="s">
        <v>238</v>
      </c>
      <c r="K1464" s="87" t="s">
        <v>862</v>
      </c>
      <c r="L1464" s="85" t="str">
        <f t="shared" si="41"/>
        <v>MESSAGE - (PRINCIPAL) TRADER.Postal code</v>
      </c>
      <c r="M1464" s="186"/>
      <c r="N1464" s="92"/>
      <c r="O1464" s="186" t="s">
        <v>66</v>
      </c>
      <c r="P1464" s="92" t="s">
        <v>33</v>
      </c>
      <c r="Q1464" s="186" t="s">
        <v>244</v>
      </c>
      <c r="R1464" s="92" t="s">
        <v>54</v>
      </c>
      <c r="S1464" s="186"/>
      <c r="T1464" s="92"/>
      <c r="U1464" s="186" t="s">
        <v>1339</v>
      </c>
      <c r="V1464" s="92"/>
      <c r="W1464" s="61"/>
    </row>
    <row r="1465" spans="1:23" ht="64" x14ac:dyDescent="0.2">
      <c r="A1465" s="230" t="s">
        <v>5845</v>
      </c>
      <c r="B1465" s="228" t="s">
        <v>4228</v>
      </c>
      <c r="C1465" s="32" t="s">
        <v>1504</v>
      </c>
      <c r="D1465" s="32" t="s">
        <v>1504</v>
      </c>
      <c r="E1465" s="283">
        <v>2</v>
      </c>
      <c r="F1465" s="234" t="s">
        <v>261</v>
      </c>
      <c r="G1465" s="234" t="s">
        <v>276</v>
      </c>
      <c r="H1465" s="234" t="s">
        <v>4245</v>
      </c>
      <c r="I1465" s="234" t="s">
        <v>278</v>
      </c>
      <c r="J1465" s="87" t="s">
        <v>238</v>
      </c>
      <c r="K1465" s="87" t="s">
        <v>276</v>
      </c>
      <c r="L1465" s="85" t="str">
        <f t="shared" si="41"/>
        <v>MESSAGE - (PRINCIPAL) TRADER.City</v>
      </c>
      <c r="M1465" s="186"/>
      <c r="N1465" s="92"/>
      <c r="O1465" s="186" t="s">
        <v>33</v>
      </c>
      <c r="P1465" s="92" t="s">
        <v>33</v>
      </c>
      <c r="Q1465" s="186" t="s">
        <v>68</v>
      </c>
      <c r="R1465" s="92" t="s">
        <v>68</v>
      </c>
      <c r="S1465" s="186"/>
      <c r="T1465" s="92"/>
      <c r="U1465" s="186"/>
      <c r="V1465" s="92"/>
      <c r="W1465" s="61"/>
    </row>
    <row r="1466" spans="1:23" ht="64" x14ac:dyDescent="0.2">
      <c r="A1466" s="230" t="s">
        <v>5845</v>
      </c>
      <c r="B1466" s="228" t="s">
        <v>4228</v>
      </c>
      <c r="C1466" s="32" t="s">
        <v>1504</v>
      </c>
      <c r="D1466" s="32" t="s">
        <v>1504</v>
      </c>
      <c r="E1466" s="283">
        <v>2</v>
      </c>
      <c r="F1466" s="234" t="s">
        <v>261</v>
      </c>
      <c r="G1466" s="234" t="s">
        <v>279</v>
      </c>
      <c r="H1466" s="234" t="s">
        <v>4246</v>
      </c>
      <c r="I1466" s="234" t="s">
        <v>281</v>
      </c>
      <c r="J1466" s="87" t="s">
        <v>238</v>
      </c>
      <c r="K1466" s="87" t="s">
        <v>282</v>
      </c>
      <c r="L1466" s="85" t="str">
        <f t="shared" si="41"/>
        <v>MESSAGE - (PRINCIPAL) TRADER.Country code</v>
      </c>
      <c r="M1466" s="186"/>
      <c r="N1466" s="92"/>
      <c r="O1466" s="186" t="s">
        <v>33</v>
      </c>
      <c r="P1466" s="92" t="s">
        <v>33</v>
      </c>
      <c r="Q1466" s="186" t="s">
        <v>94</v>
      </c>
      <c r="R1466" s="92" t="s">
        <v>94</v>
      </c>
      <c r="S1466" s="186" t="s">
        <v>5856</v>
      </c>
      <c r="T1466" s="92"/>
      <c r="U1466" s="186"/>
      <c r="V1466" s="92"/>
      <c r="W1466" s="61"/>
    </row>
    <row r="1467" spans="1:23" ht="32" x14ac:dyDescent="0.2">
      <c r="A1467" s="230" t="s">
        <v>5845</v>
      </c>
      <c r="B1467" s="228" t="s">
        <v>4228</v>
      </c>
      <c r="C1467" s="32" t="s">
        <v>1504</v>
      </c>
      <c r="D1467" s="32" t="s">
        <v>1504</v>
      </c>
      <c r="E1467" s="283">
        <v>1</v>
      </c>
      <c r="F1467" s="231" t="s">
        <v>3131</v>
      </c>
      <c r="G1467" s="231"/>
      <c r="H1467" s="231" t="s">
        <v>4247</v>
      </c>
      <c r="I1467" s="231" t="s">
        <v>3131</v>
      </c>
      <c r="J1467" s="87" t="s">
        <v>3133</v>
      </c>
      <c r="K1467" s="87"/>
      <c r="L1467" s="85" t="str">
        <f t="shared" si="41"/>
        <v>MESSAGE - GUARANTOR</v>
      </c>
      <c r="M1467" s="186" t="s">
        <v>32</v>
      </c>
      <c r="N1467" s="92" t="s">
        <v>32</v>
      </c>
      <c r="O1467" s="186" t="s">
        <v>103</v>
      </c>
      <c r="P1467" s="92" t="s">
        <v>103</v>
      </c>
      <c r="Q1467" s="186"/>
      <c r="R1467" s="92"/>
      <c r="S1467" s="186"/>
      <c r="T1467" s="92" t="s">
        <v>95</v>
      </c>
      <c r="U1467" s="186"/>
      <c r="V1467" s="92"/>
      <c r="W1467" s="61"/>
    </row>
    <row r="1468" spans="1:23" ht="64" x14ac:dyDescent="0.2">
      <c r="A1468" s="230" t="s">
        <v>5845</v>
      </c>
      <c r="B1468" s="228" t="s">
        <v>4228</v>
      </c>
      <c r="C1468" s="32" t="s">
        <v>1504</v>
      </c>
      <c r="D1468" s="32" t="s">
        <v>1504</v>
      </c>
      <c r="E1468" s="283">
        <v>1</v>
      </c>
      <c r="F1468" s="234" t="s">
        <v>3131</v>
      </c>
      <c r="G1468" s="234" t="s">
        <v>240</v>
      </c>
      <c r="H1468" s="234" t="s">
        <v>4248</v>
      </c>
      <c r="I1468" s="234" t="s">
        <v>3136</v>
      </c>
      <c r="J1468" s="87" t="s">
        <v>3133</v>
      </c>
      <c r="K1468" s="87" t="s">
        <v>4249</v>
      </c>
      <c r="L1468" s="85" t="str">
        <f t="shared" si="41"/>
        <v>MESSAGE - GUARANTOR.Guarantor Identification n°</v>
      </c>
      <c r="M1468" s="186"/>
      <c r="N1468" s="92"/>
      <c r="O1468" s="186" t="s">
        <v>33</v>
      </c>
      <c r="P1468" s="92" t="s">
        <v>103</v>
      </c>
      <c r="Q1468" s="186" t="s">
        <v>244</v>
      </c>
      <c r="R1468" s="92" t="s">
        <v>244</v>
      </c>
      <c r="S1468" s="186"/>
      <c r="T1468" s="92"/>
      <c r="U1468" s="186" t="s">
        <v>6535</v>
      </c>
      <c r="V1468" s="92" t="s">
        <v>1526</v>
      </c>
      <c r="W1468" s="61"/>
    </row>
    <row r="1469" spans="1:23" ht="48" x14ac:dyDescent="0.2">
      <c r="A1469" s="230" t="s">
        <v>5845</v>
      </c>
      <c r="B1469" s="228" t="s">
        <v>4228</v>
      </c>
      <c r="C1469" s="32" t="s">
        <v>1504</v>
      </c>
      <c r="D1469" s="32" t="s">
        <v>1504</v>
      </c>
      <c r="E1469" s="283">
        <v>1</v>
      </c>
      <c r="F1469" s="234" t="s">
        <v>3131</v>
      </c>
      <c r="G1469" s="234" t="s">
        <v>255</v>
      </c>
      <c r="H1469" s="234" t="s">
        <v>4250</v>
      </c>
      <c r="I1469" s="234" t="s">
        <v>3138</v>
      </c>
      <c r="J1469" s="87" t="s">
        <v>3133</v>
      </c>
      <c r="K1469" s="87" t="s">
        <v>255</v>
      </c>
      <c r="L1469" s="85" t="str">
        <f t="shared" si="41"/>
        <v>MESSAGE - GUARANTOR.Name</v>
      </c>
      <c r="M1469" s="186"/>
      <c r="N1469" s="92"/>
      <c r="O1469" s="186" t="s">
        <v>66</v>
      </c>
      <c r="P1469" s="92" t="s">
        <v>33</v>
      </c>
      <c r="Q1469" s="186" t="s">
        <v>258</v>
      </c>
      <c r="R1469" s="92" t="s">
        <v>68</v>
      </c>
      <c r="S1469" s="186"/>
      <c r="T1469" s="92"/>
      <c r="U1469" s="186" t="s">
        <v>1531</v>
      </c>
      <c r="V1469" s="92"/>
      <c r="W1469" s="61"/>
    </row>
    <row r="1470" spans="1:23" ht="32" x14ac:dyDescent="0.2">
      <c r="A1470" s="230" t="s">
        <v>5845</v>
      </c>
      <c r="B1470" s="228" t="s">
        <v>4228</v>
      </c>
      <c r="C1470" s="32" t="s">
        <v>1504</v>
      </c>
      <c r="D1470" s="32" t="s">
        <v>1504</v>
      </c>
      <c r="E1470" s="283">
        <v>2</v>
      </c>
      <c r="F1470" s="231" t="s">
        <v>261</v>
      </c>
      <c r="G1470" s="231"/>
      <c r="H1470" s="231" t="s">
        <v>4251</v>
      </c>
      <c r="I1470" s="231" t="s">
        <v>263</v>
      </c>
      <c r="J1470" s="87" t="s">
        <v>1128</v>
      </c>
      <c r="K1470" s="87" t="s">
        <v>1128</v>
      </c>
      <c r="L1470" s="85" t="str">
        <f t="shared" si="41"/>
        <v>x.x</v>
      </c>
      <c r="M1470" s="186" t="s">
        <v>32</v>
      </c>
      <c r="N1470" s="92"/>
      <c r="O1470" s="186" t="s">
        <v>66</v>
      </c>
      <c r="P1470" s="92"/>
      <c r="Q1470" s="186"/>
      <c r="R1470" s="92"/>
      <c r="S1470" s="186"/>
      <c r="T1470" s="92"/>
      <c r="U1470" s="186" t="s">
        <v>1531</v>
      </c>
      <c r="V1470" s="92"/>
      <c r="W1470" s="61"/>
    </row>
    <row r="1471" spans="1:23" ht="48" x14ac:dyDescent="0.2">
      <c r="A1471" s="230" t="s">
        <v>5845</v>
      </c>
      <c r="B1471" s="228" t="s">
        <v>4228</v>
      </c>
      <c r="C1471" s="32" t="s">
        <v>1504</v>
      </c>
      <c r="D1471" s="32" t="s">
        <v>1504</v>
      </c>
      <c r="E1471" s="283">
        <v>2</v>
      </c>
      <c r="F1471" s="234" t="s">
        <v>261</v>
      </c>
      <c r="G1471" s="234" t="s">
        <v>265</v>
      </c>
      <c r="H1471" s="234" t="s">
        <v>4252</v>
      </c>
      <c r="I1471" s="234" t="s">
        <v>267</v>
      </c>
      <c r="J1471" s="87" t="s">
        <v>3133</v>
      </c>
      <c r="K1471" s="87" t="s">
        <v>265</v>
      </c>
      <c r="L1471" s="85" t="str">
        <f t="shared" si="41"/>
        <v>MESSAGE - GUARANTOR.Street and number</v>
      </c>
      <c r="M1471" s="186"/>
      <c r="N1471" s="92"/>
      <c r="O1471" s="186" t="s">
        <v>33</v>
      </c>
      <c r="P1471" s="92" t="s">
        <v>33</v>
      </c>
      <c r="Q1471" s="186" t="s">
        <v>258</v>
      </c>
      <c r="R1471" s="92" t="s">
        <v>68</v>
      </c>
      <c r="S1471" s="186"/>
      <c r="T1471" s="92"/>
      <c r="U1471" s="186"/>
      <c r="V1471" s="92"/>
      <c r="W1471" s="61"/>
    </row>
    <row r="1472" spans="1:23" ht="48" x14ac:dyDescent="0.2">
      <c r="A1472" s="230" t="s">
        <v>5845</v>
      </c>
      <c r="B1472" s="228" t="s">
        <v>4228</v>
      </c>
      <c r="C1472" s="32" t="s">
        <v>1504</v>
      </c>
      <c r="D1472" s="32" t="s">
        <v>1504</v>
      </c>
      <c r="E1472" s="283">
        <v>2</v>
      </c>
      <c r="F1472" s="234" t="s">
        <v>261</v>
      </c>
      <c r="G1472" s="234" t="s">
        <v>269</v>
      </c>
      <c r="H1472" s="234" t="s">
        <v>4253</v>
      </c>
      <c r="I1472" s="234" t="s">
        <v>271</v>
      </c>
      <c r="J1472" s="87" t="s">
        <v>3133</v>
      </c>
      <c r="K1472" s="87" t="s">
        <v>862</v>
      </c>
      <c r="L1472" s="85" t="str">
        <f t="shared" si="41"/>
        <v>MESSAGE - GUARANTOR.Postal code</v>
      </c>
      <c r="M1472" s="186"/>
      <c r="N1472" s="92"/>
      <c r="O1472" s="186" t="s">
        <v>66</v>
      </c>
      <c r="P1472" s="92" t="s">
        <v>33</v>
      </c>
      <c r="Q1472" s="186" t="s">
        <v>244</v>
      </c>
      <c r="R1472" s="92" t="s">
        <v>54</v>
      </c>
      <c r="S1472" s="186"/>
      <c r="T1472" s="92"/>
      <c r="U1472" s="186" t="s">
        <v>1339</v>
      </c>
      <c r="V1472" s="92"/>
      <c r="W1472" s="61"/>
    </row>
    <row r="1473" spans="1:23" ht="48" x14ac:dyDescent="0.2">
      <c r="A1473" s="230" t="s">
        <v>5845</v>
      </c>
      <c r="B1473" s="228" t="s">
        <v>4228</v>
      </c>
      <c r="C1473" s="32" t="s">
        <v>1504</v>
      </c>
      <c r="D1473" s="32" t="s">
        <v>1504</v>
      </c>
      <c r="E1473" s="283">
        <v>2</v>
      </c>
      <c r="F1473" s="234" t="s">
        <v>261</v>
      </c>
      <c r="G1473" s="234" t="s">
        <v>276</v>
      </c>
      <c r="H1473" s="234" t="s">
        <v>4254</v>
      </c>
      <c r="I1473" s="234" t="s">
        <v>278</v>
      </c>
      <c r="J1473" s="87" t="s">
        <v>3133</v>
      </c>
      <c r="K1473" s="87" t="s">
        <v>276</v>
      </c>
      <c r="L1473" s="85" t="str">
        <f t="shared" si="41"/>
        <v>MESSAGE - GUARANTOR.City</v>
      </c>
      <c r="M1473" s="186"/>
      <c r="N1473" s="92"/>
      <c r="O1473" s="186" t="s">
        <v>33</v>
      </c>
      <c r="P1473" s="92" t="s">
        <v>33</v>
      </c>
      <c r="Q1473" s="186" t="s">
        <v>68</v>
      </c>
      <c r="R1473" s="92" t="s">
        <v>68</v>
      </c>
      <c r="S1473" s="186"/>
      <c r="T1473" s="92"/>
      <c r="U1473" s="186"/>
      <c r="V1473" s="92"/>
      <c r="W1473" s="61"/>
    </row>
    <row r="1474" spans="1:23" ht="48" x14ac:dyDescent="0.2">
      <c r="A1474" s="230" t="s">
        <v>5845</v>
      </c>
      <c r="B1474" s="228" t="s">
        <v>4228</v>
      </c>
      <c r="C1474" s="32" t="s">
        <v>1504</v>
      </c>
      <c r="D1474" s="32" t="s">
        <v>1504</v>
      </c>
      <c r="E1474" s="283">
        <v>2</v>
      </c>
      <c r="F1474" s="234" t="s">
        <v>261</v>
      </c>
      <c r="G1474" s="234" t="s">
        <v>279</v>
      </c>
      <c r="H1474" s="234" t="s">
        <v>4255</v>
      </c>
      <c r="I1474" s="234" t="s">
        <v>281</v>
      </c>
      <c r="J1474" s="87" t="s">
        <v>3133</v>
      </c>
      <c r="K1474" s="87" t="s">
        <v>282</v>
      </c>
      <c r="L1474" s="85" t="str">
        <f t="shared" si="41"/>
        <v>MESSAGE - GUARANTOR.Country code</v>
      </c>
      <c r="M1474" s="186"/>
      <c r="N1474" s="92"/>
      <c r="O1474" s="186" t="s">
        <v>33</v>
      </c>
      <c r="P1474" s="92" t="s">
        <v>33</v>
      </c>
      <c r="Q1474" s="186" t="s">
        <v>94</v>
      </c>
      <c r="R1474" s="92" t="s">
        <v>94</v>
      </c>
      <c r="S1474" s="186" t="s">
        <v>3144</v>
      </c>
      <c r="T1474" s="92"/>
      <c r="U1474" s="186"/>
      <c r="V1474" s="92"/>
      <c r="W1474" s="61"/>
    </row>
    <row r="1475" spans="1:23" ht="32" x14ac:dyDescent="0.2">
      <c r="A1475" s="230" t="s">
        <v>5845</v>
      </c>
      <c r="B1475" s="228" t="s">
        <v>4481</v>
      </c>
      <c r="C1475" s="32" t="s">
        <v>1504</v>
      </c>
      <c r="D1475" s="32" t="s">
        <v>1504</v>
      </c>
      <c r="E1475" s="281" t="s">
        <v>5708</v>
      </c>
      <c r="F1475" s="232" t="s">
        <v>29</v>
      </c>
      <c r="G1475" s="228"/>
      <c r="H1475" s="232" t="s">
        <v>4482</v>
      </c>
      <c r="I1475" s="232" t="s">
        <v>29</v>
      </c>
      <c r="J1475" s="87" t="s">
        <v>31</v>
      </c>
      <c r="K1475" s="87"/>
      <c r="L1475" s="85" t="str">
        <f t="shared" ref="L1475:L1496" si="42">IF(ISTEXT(K1475),CONCATENATE(J1475,".", K1475),J1475)</f>
        <v>MESSAGE - HEADER</v>
      </c>
      <c r="M1475" s="68" t="s">
        <v>32</v>
      </c>
      <c r="N1475" s="92" t="s">
        <v>32</v>
      </c>
      <c r="O1475" s="68" t="s">
        <v>33</v>
      </c>
      <c r="P1475" s="92" t="s">
        <v>33</v>
      </c>
      <c r="Q1475" s="68"/>
      <c r="R1475" s="92"/>
      <c r="S1475" s="68"/>
      <c r="T1475" s="92"/>
      <c r="U1475" s="68"/>
      <c r="V1475" s="92"/>
      <c r="W1475" s="61"/>
    </row>
    <row r="1476" spans="1:23" ht="64" x14ac:dyDescent="0.2">
      <c r="A1476" s="230" t="s">
        <v>5845</v>
      </c>
      <c r="B1476" s="228" t="s">
        <v>4481</v>
      </c>
      <c r="C1476" s="32" t="s">
        <v>1504</v>
      </c>
      <c r="D1476" s="32" t="s">
        <v>1504</v>
      </c>
      <c r="E1476" s="281" t="s">
        <v>5708</v>
      </c>
      <c r="F1476" s="228" t="s">
        <v>29</v>
      </c>
      <c r="G1476" s="228" t="s">
        <v>40</v>
      </c>
      <c r="H1476" s="228" t="s">
        <v>4484</v>
      </c>
      <c r="I1476" s="228" t="s">
        <v>42</v>
      </c>
      <c r="J1476" s="87" t="s">
        <v>31</v>
      </c>
      <c r="K1476" s="87" t="s">
        <v>43</v>
      </c>
      <c r="L1476" s="85" t="str">
        <f t="shared" si="42"/>
        <v>MESSAGE - HEADER.Document/reference number</v>
      </c>
      <c r="M1476" s="68"/>
      <c r="N1476" s="92"/>
      <c r="O1476" s="68" t="s">
        <v>33</v>
      </c>
      <c r="P1476" s="92" t="s">
        <v>33</v>
      </c>
      <c r="Q1476" s="68" t="s">
        <v>44</v>
      </c>
      <c r="R1476" s="92" t="s">
        <v>45</v>
      </c>
      <c r="S1476" s="68"/>
      <c r="T1476" s="92"/>
      <c r="U1476" s="68" t="s">
        <v>81</v>
      </c>
      <c r="V1476" s="92"/>
      <c r="W1476" s="61"/>
    </row>
    <row r="1477" spans="1:23" ht="80" x14ac:dyDescent="0.2">
      <c r="A1477" s="230" t="s">
        <v>5845</v>
      </c>
      <c r="B1477" s="228" t="s">
        <v>4481</v>
      </c>
      <c r="C1477" s="32" t="s">
        <v>1504</v>
      </c>
      <c r="D1477" s="32" t="s">
        <v>1504</v>
      </c>
      <c r="E1477" s="281" t="s">
        <v>5708</v>
      </c>
      <c r="F1477" s="228" t="s">
        <v>29</v>
      </c>
      <c r="G1477" s="228" t="s">
        <v>4488</v>
      </c>
      <c r="H1477" s="228" t="s">
        <v>4489</v>
      </c>
      <c r="I1477" s="228" t="s">
        <v>4490</v>
      </c>
      <c r="J1477" s="87" t="s">
        <v>31</v>
      </c>
      <c r="K1477" s="87" t="s">
        <v>6701</v>
      </c>
      <c r="L1477" s="85" t="str">
        <f t="shared" si="42"/>
        <v>MESSAGE - HEADER.Declaration date</v>
      </c>
      <c r="M1477" s="68"/>
      <c r="N1477" s="92"/>
      <c r="O1477" s="68" t="s">
        <v>33</v>
      </c>
      <c r="P1477" s="92" t="s">
        <v>33</v>
      </c>
      <c r="Q1477" s="68" t="s">
        <v>222</v>
      </c>
      <c r="R1477" s="92" t="s">
        <v>183</v>
      </c>
      <c r="S1477" s="68"/>
      <c r="T1477" s="92"/>
      <c r="U1477" s="68" t="s">
        <v>81</v>
      </c>
      <c r="V1477" s="92"/>
      <c r="W1477" s="61"/>
    </row>
    <row r="1478" spans="1:23" ht="80" x14ac:dyDescent="0.2">
      <c r="A1478" s="230" t="s">
        <v>5845</v>
      </c>
      <c r="B1478" s="228" t="s">
        <v>4481</v>
      </c>
      <c r="C1478" s="32" t="s">
        <v>1504</v>
      </c>
      <c r="D1478" s="32" t="s">
        <v>1504</v>
      </c>
      <c r="E1478" s="281" t="s">
        <v>5708</v>
      </c>
      <c r="F1478" s="228" t="s">
        <v>29</v>
      </c>
      <c r="G1478" s="228" t="s">
        <v>6702</v>
      </c>
      <c r="H1478" s="228" t="s">
        <v>6703</v>
      </c>
      <c r="I1478" s="228" t="s">
        <v>6704</v>
      </c>
      <c r="J1478" s="85" t="s">
        <v>1128</v>
      </c>
      <c r="K1478" s="85" t="s">
        <v>1128</v>
      </c>
      <c r="L1478" s="85" t="str">
        <f t="shared" si="42"/>
        <v>x.x</v>
      </c>
      <c r="M1478" s="68"/>
      <c r="N1478" s="92"/>
      <c r="O1478" s="68" t="s">
        <v>33</v>
      </c>
      <c r="P1478" s="92"/>
      <c r="Q1478" s="68" t="s">
        <v>291</v>
      </c>
      <c r="R1478" s="92"/>
      <c r="S1478" s="68" t="s">
        <v>6705</v>
      </c>
      <c r="T1478" s="92"/>
      <c r="U1478" s="68"/>
      <c r="V1478" s="92"/>
      <c r="W1478" s="61"/>
    </row>
    <row r="1479" spans="1:23" ht="80" x14ac:dyDescent="0.2">
      <c r="A1479" s="230" t="s">
        <v>5845</v>
      </c>
      <c r="B1479" s="228" t="s">
        <v>4481</v>
      </c>
      <c r="C1479" s="32" t="s">
        <v>1504</v>
      </c>
      <c r="D1479" s="32" t="s">
        <v>1504</v>
      </c>
      <c r="E1479" s="281" t="s">
        <v>5708</v>
      </c>
      <c r="F1479" s="228" t="s">
        <v>29</v>
      </c>
      <c r="G1479" s="228" t="s">
        <v>6706</v>
      </c>
      <c r="H1479" s="228" t="s">
        <v>6707</v>
      </c>
      <c r="I1479" s="228" t="s">
        <v>6708</v>
      </c>
      <c r="J1479" s="87" t="s">
        <v>31</v>
      </c>
      <c r="K1479" s="87" t="s">
        <v>4504</v>
      </c>
      <c r="L1479" s="85" t="str">
        <f t="shared" si="42"/>
        <v>MESSAGE - HEADER.No release motivation</v>
      </c>
      <c r="M1479" s="68"/>
      <c r="N1479" s="92"/>
      <c r="O1479" s="68" t="s">
        <v>33</v>
      </c>
      <c r="P1479" s="92" t="s">
        <v>103</v>
      </c>
      <c r="Q1479" s="68" t="s">
        <v>305</v>
      </c>
      <c r="R1479" s="92" t="s">
        <v>1107</v>
      </c>
      <c r="S1479" s="68"/>
      <c r="T1479" s="92"/>
      <c r="U1479" s="68"/>
      <c r="V1479" s="92"/>
      <c r="W1479" s="61"/>
    </row>
    <row r="1480" spans="1:23" ht="64" x14ac:dyDescent="0.2">
      <c r="A1480" s="230" t="s">
        <v>5845</v>
      </c>
      <c r="B1480" s="228" t="s">
        <v>4481</v>
      </c>
      <c r="C1480" s="32" t="s">
        <v>1504</v>
      </c>
      <c r="D1480" s="32" t="s">
        <v>1504</v>
      </c>
      <c r="E1480" s="281" t="s">
        <v>5708</v>
      </c>
      <c r="F1480" s="232" t="s">
        <v>176</v>
      </c>
      <c r="G1480" s="228"/>
      <c r="H1480" s="232" t="s">
        <v>4509</v>
      </c>
      <c r="I1480" s="232" t="s">
        <v>176</v>
      </c>
      <c r="J1480" s="87" t="s">
        <v>178</v>
      </c>
      <c r="K1480" s="87"/>
      <c r="L1480" s="85" t="str">
        <f t="shared" si="42"/>
        <v>MESSAGE - (DEPARTURE) CUSTOMS OFFICE</v>
      </c>
      <c r="M1480" s="68" t="s">
        <v>32</v>
      </c>
      <c r="N1480" s="92" t="s">
        <v>32</v>
      </c>
      <c r="O1480" s="68" t="s">
        <v>33</v>
      </c>
      <c r="P1480" s="92" t="s">
        <v>33</v>
      </c>
      <c r="Q1480" s="68"/>
      <c r="R1480" s="92"/>
      <c r="S1480" s="68"/>
      <c r="T1480" s="92"/>
      <c r="U1480" s="68"/>
      <c r="V1480" s="92"/>
      <c r="W1480" s="61"/>
    </row>
    <row r="1481" spans="1:23" ht="80" x14ac:dyDescent="0.2">
      <c r="A1481" s="230" t="s">
        <v>5845</v>
      </c>
      <c r="B1481" s="228" t="s">
        <v>4481</v>
      </c>
      <c r="C1481" s="32" t="s">
        <v>1504</v>
      </c>
      <c r="D1481" s="32" t="s">
        <v>1504</v>
      </c>
      <c r="E1481" s="281" t="s">
        <v>5708</v>
      </c>
      <c r="F1481" s="228" t="s">
        <v>176</v>
      </c>
      <c r="G1481" s="228" t="s">
        <v>180</v>
      </c>
      <c r="H1481" s="228" t="s">
        <v>4510</v>
      </c>
      <c r="I1481" s="228" t="s">
        <v>182</v>
      </c>
      <c r="J1481" s="87" t="s">
        <v>178</v>
      </c>
      <c r="K1481" s="87" t="s">
        <v>180</v>
      </c>
      <c r="L1481" s="85" t="str">
        <f t="shared" si="42"/>
        <v>MESSAGE - (DEPARTURE) CUSTOMS OFFICE.Reference number</v>
      </c>
      <c r="M1481" s="68"/>
      <c r="N1481" s="92"/>
      <c r="O1481" s="68" t="s">
        <v>33</v>
      </c>
      <c r="P1481" s="92" t="s">
        <v>33</v>
      </c>
      <c r="Q1481" s="68" t="s">
        <v>183</v>
      </c>
      <c r="R1481" s="92" t="s">
        <v>183</v>
      </c>
      <c r="S1481" s="68" t="s">
        <v>1520</v>
      </c>
      <c r="T1481" s="92"/>
      <c r="U1481" s="68"/>
      <c r="V1481" s="92" t="s">
        <v>186</v>
      </c>
      <c r="W1481" s="61"/>
    </row>
    <row r="1482" spans="1:23" ht="48" x14ac:dyDescent="0.2">
      <c r="A1482" s="230" t="s">
        <v>5845</v>
      </c>
      <c r="B1482" s="228" t="s">
        <v>4481</v>
      </c>
      <c r="C1482" s="32" t="s">
        <v>1504</v>
      </c>
      <c r="D1482" s="32" t="s">
        <v>1504</v>
      </c>
      <c r="E1482" s="281" t="s">
        <v>5708</v>
      </c>
      <c r="F1482" s="232" t="s">
        <v>236</v>
      </c>
      <c r="G1482" s="228"/>
      <c r="H1482" s="232" t="s">
        <v>4523</v>
      </c>
      <c r="I1482" s="232" t="s">
        <v>236</v>
      </c>
      <c r="J1482" s="87" t="s">
        <v>238</v>
      </c>
      <c r="K1482" s="87"/>
      <c r="L1482" s="85" t="str">
        <f t="shared" si="42"/>
        <v>MESSAGE - (PRINCIPAL) TRADER</v>
      </c>
      <c r="M1482" s="68" t="s">
        <v>32</v>
      </c>
      <c r="N1482" s="92" t="s">
        <v>32</v>
      </c>
      <c r="O1482" s="68" t="s">
        <v>33</v>
      </c>
      <c r="P1482" s="92" t="s">
        <v>33</v>
      </c>
      <c r="Q1482" s="68"/>
      <c r="R1482" s="92"/>
      <c r="S1482" s="68"/>
      <c r="T1482" s="92"/>
      <c r="U1482" s="68"/>
      <c r="V1482" s="92"/>
      <c r="W1482" s="61"/>
    </row>
    <row r="1483" spans="1:23" ht="80" x14ac:dyDescent="0.2">
      <c r="A1483" s="230" t="s">
        <v>5845</v>
      </c>
      <c r="B1483" s="228" t="s">
        <v>4481</v>
      </c>
      <c r="C1483" s="32" t="s">
        <v>1504</v>
      </c>
      <c r="D1483" s="32" t="s">
        <v>1504</v>
      </c>
      <c r="E1483" s="281" t="s">
        <v>5708</v>
      </c>
      <c r="F1483" s="228" t="s">
        <v>236</v>
      </c>
      <c r="G1483" s="228" t="s">
        <v>240</v>
      </c>
      <c r="H1483" s="228" t="s">
        <v>4524</v>
      </c>
      <c r="I1483" s="228" t="s">
        <v>242</v>
      </c>
      <c r="J1483" s="87" t="s">
        <v>238</v>
      </c>
      <c r="K1483" s="87" t="s">
        <v>243</v>
      </c>
      <c r="L1483" s="85" t="str">
        <f t="shared" si="42"/>
        <v>MESSAGE - (PRINCIPAL) TRADER.TIN</v>
      </c>
      <c r="M1483" s="68"/>
      <c r="N1483" s="92"/>
      <c r="O1483" s="68" t="s">
        <v>103</v>
      </c>
      <c r="P1483" s="92" t="s">
        <v>66</v>
      </c>
      <c r="Q1483" s="68" t="s">
        <v>244</v>
      </c>
      <c r="R1483" s="92" t="s">
        <v>244</v>
      </c>
      <c r="S1483" s="68"/>
      <c r="T1483" s="92"/>
      <c r="U1483" s="68" t="s">
        <v>6159</v>
      </c>
      <c r="V1483" s="92" t="s">
        <v>2219</v>
      </c>
      <c r="W1483" s="61"/>
    </row>
    <row r="1484" spans="1:23" ht="96" x14ac:dyDescent="0.2">
      <c r="A1484" s="230" t="s">
        <v>5845</v>
      </c>
      <c r="B1484" s="228" t="s">
        <v>4481</v>
      </c>
      <c r="C1484" s="32" t="s">
        <v>1504</v>
      </c>
      <c r="D1484" s="32" t="s">
        <v>1504</v>
      </c>
      <c r="E1484" s="281" t="s">
        <v>5708</v>
      </c>
      <c r="F1484" s="228" t="s">
        <v>236</v>
      </c>
      <c r="G1484" s="228" t="s">
        <v>248</v>
      </c>
      <c r="H1484" s="228" t="s">
        <v>4525</v>
      </c>
      <c r="I1484" s="228" t="s">
        <v>250</v>
      </c>
      <c r="J1484" s="87" t="s">
        <v>238</v>
      </c>
      <c r="K1484" s="87" t="s">
        <v>251</v>
      </c>
      <c r="L1484" s="85" t="str">
        <f t="shared" si="42"/>
        <v>MESSAGE - (PRINCIPAL) TRADER.Holder ID TIR</v>
      </c>
      <c r="M1484" s="68"/>
      <c r="N1484" s="92"/>
      <c r="O1484" s="68" t="s">
        <v>66</v>
      </c>
      <c r="P1484" s="92" t="s">
        <v>66</v>
      </c>
      <c r="Q1484" s="68" t="s">
        <v>244</v>
      </c>
      <c r="R1484" s="92" t="s">
        <v>244</v>
      </c>
      <c r="S1484" s="68"/>
      <c r="T1484" s="92"/>
      <c r="U1484" s="68" t="s">
        <v>5725</v>
      </c>
      <c r="V1484" s="92" t="s">
        <v>253</v>
      </c>
      <c r="W1484" s="61"/>
    </row>
    <row r="1485" spans="1:23" ht="64" x14ac:dyDescent="0.2">
      <c r="A1485" s="230" t="s">
        <v>5845</v>
      </c>
      <c r="B1485" s="228" t="s">
        <v>4481</v>
      </c>
      <c r="C1485" s="32" t="s">
        <v>1504</v>
      </c>
      <c r="D1485" s="32" t="s">
        <v>1504</v>
      </c>
      <c r="E1485" s="21" t="s">
        <v>5708</v>
      </c>
      <c r="F1485" s="185" t="s">
        <v>236</v>
      </c>
      <c r="G1485" s="185" t="s">
        <v>255</v>
      </c>
      <c r="H1485" s="185" t="s">
        <v>4526</v>
      </c>
      <c r="I1485" s="185" t="s">
        <v>257</v>
      </c>
      <c r="J1485" s="85" t="s">
        <v>238</v>
      </c>
      <c r="K1485" s="86" t="s">
        <v>255</v>
      </c>
      <c r="L1485" s="86" t="str">
        <f t="shared" si="42"/>
        <v>MESSAGE - (PRINCIPAL) TRADER.Name</v>
      </c>
      <c r="M1485" s="186"/>
      <c r="N1485" s="91"/>
      <c r="O1485" s="186" t="s">
        <v>66</v>
      </c>
      <c r="P1485" s="91" t="s">
        <v>33</v>
      </c>
      <c r="Q1485" s="186" t="s">
        <v>258</v>
      </c>
      <c r="R1485" s="91" t="s">
        <v>68</v>
      </c>
      <c r="S1485" s="186"/>
      <c r="T1485" s="91"/>
      <c r="U1485" s="186" t="s">
        <v>1531</v>
      </c>
      <c r="V1485" s="91"/>
      <c r="W1485" s="17" t="s">
        <v>46</v>
      </c>
    </row>
    <row r="1486" spans="1:23" ht="64" x14ac:dyDescent="0.2">
      <c r="A1486" s="230" t="s">
        <v>5845</v>
      </c>
      <c r="B1486" s="228" t="s">
        <v>4481</v>
      </c>
      <c r="C1486" s="32" t="s">
        <v>1504</v>
      </c>
      <c r="D1486" s="32" t="s">
        <v>1504</v>
      </c>
      <c r="E1486" s="21" t="s">
        <v>5726</v>
      </c>
      <c r="F1486" s="226" t="s">
        <v>261</v>
      </c>
      <c r="G1486" s="185"/>
      <c r="H1486" s="226" t="s">
        <v>4528</v>
      </c>
      <c r="I1486" s="226" t="s">
        <v>263</v>
      </c>
      <c r="J1486" s="85" t="s">
        <v>1128</v>
      </c>
      <c r="K1486" s="86" t="s">
        <v>1128</v>
      </c>
      <c r="L1486" s="86" t="str">
        <f t="shared" si="42"/>
        <v>x.x</v>
      </c>
      <c r="M1486" s="186" t="s">
        <v>32</v>
      </c>
      <c r="N1486" s="91"/>
      <c r="O1486" s="186" t="s">
        <v>66</v>
      </c>
      <c r="P1486" s="91"/>
      <c r="Q1486" s="186"/>
      <c r="R1486" s="91"/>
      <c r="S1486" s="186"/>
      <c r="T1486" s="91"/>
      <c r="U1486" s="186" t="s">
        <v>1531</v>
      </c>
      <c r="V1486" s="91"/>
      <c r="W1486" s="17" t="s">
        <v>115</v>
      </c>
    </row>
    <row r="1487" spans="1:23" ht="80" x14ac:dyDescent="0.2">
      <c r="A1487" s="230" t="s">
        <v>5845</v>
      </c>
      <c r="B1487" s="228" t="s">
        <v>4481</v>
      </c>
      <c r="C1487" s="32" t="s">
        <v>1504</v>
      </c>
      <c r="D1487" s="32" t="s">
        <v>1504</v>
      </c>
      <c r="E1487" s="21" t="s">
        <v>5726</v>
      </c>
      <c r="F1487" s="185" t="s">
        <v>261</v>
      </c>
      <c r="G1487" s="185" t="s">
        <v>265</v>
      </c>
      <c r="H1487" s="185" t="s">
        <v>4529</v>
      </c>
      <c r="I1487" s="185" t="s">
        <v>267</v>
      </c>
      <c r="J1487" s="85" t="s">
        <v>238</v>
      </c>
      <c r="K1487" s="86" t="s">
        <v>265</v>
      </c>
      <c r="L1487" s="86" t="str">
        <f t="shared" si="42"/>
        <v>MESSAGE - (PRINCIPAL) TRADER.Street and number</v>
      </c>
      <c r="M1487" s="186"/>
      <c r="N1487" s="91"/>
      <c r="O1487" s="186" t="s">
        <v>33</v>
      </c>
      <c r="P1487" s="91" t="s">
        <v>33</v>
      </c>
      <c r="Q1487" s="186" t="s">
        <v>258</v>
      </c>
      <c r="R1487" s="91" t="s">
        <v>68</v>
      </c>
      <c r="S1487" s="186"/>
      <c r="T1487" s="91"/>
      <c r="U1487" s="186"/>
      <c r="V1487" s="91"/>
      <c r="W1487" s="17" t="s">
        <v>46</v>
      </c>
    </row>
    <row r="1488" spans="1:23" ht="64" x14ac:dyDescent="0.2">
      <c r="A1488" s="230" t="s">
        <v>5845</v>
      </c>
      <c r="B1488" s="228" t="s">
        <v>4481</v>
      </c>
      <c r="C1488" s="32" t="s">
        <v>1504</v>
      </c>
      <c r="D1488" s="32" t="s">
        <v>1504</v>
      </c>
      <c r="E1488" s="21" t="s">
        <v>5726</v>
      </c>
      <c r="F1488" s="185" t="s">
        <v>261</v>
      </c>
      <c r="G1488" s="185" t="s">
        <v>269</v>
      </c>
      <c r="H1488" s="185" t="s">
        <v>4530</v>
      </c>
      <c r="I1488" s="185" t="s">
        <v>271</v>
      </c>
      <c r="J1488" s="85" t="s">
        <v>238</v>
      </c>
      <c r="K1488" s="86" t="s">
        <v>272</v>
      </c>
      <c r="L1488" s="86" t="str">
        <f t="shared" si="42"/>
        <v>MESSAGE - (PRINCIPAL) TRADER.Postal Code</v>
      </c>
      <c r="M1488" s="186"/>
      <c r="N1488" s="91"/>
      <c r="O1488" s="186" t="s">
        <v>66</v>
      </c>
      <c r="P1488" s="91" t="s">
        <v>33</v>
      </c>
      <c r="Q1488" s="186" t="s">
        <v>244</v>
      </c>
      <c r="R1488" s="91" t="s">
        <v>54</v>
      </c>
      <c r="S1488" s="186"/>
      <c r="T1488" s="91"/>
      <c r="U1488" s="186" t="s">
        <v>1339</v>
      </c>
      <c r="V1488" s="91"/>
      <c r="W1488" s="17" t="s">
        <v>157</v>
      </c>
    </row>
    <row r="1489" spans="1:23" ht="64" x14ac:dyDescent="0.2">
      <c r="A1489" s="230" t="s">
        <v>5845</v>
      </c>
      <c r="B1489" s="228" t="s">
        <v>4481</v>
      </c>
      <c r="C1489" s="32" t="s">
        <v>1504</v>
      </c>
      <c r="D1489" s="32" t="s">
        <v>1504</v>
      </c>
      <c r="E1489" s="21" t="s">
        <v>5726</v>
      </c>
      <c r="F1489" s="185" t="s">
        <v>261</v>
      </c>
      <c r="G1489" s="185" t="s">
        <v>276</v>
      </c>
      <c r="H1489" s="185" t="s">
        <v>4531</v>
      </c>
      <c r="I1489" s="185" t="s">
        <v>278</v>
      </c>
      <c r="J1489" s="85" t="s">
        <v>238</v>
      </c>
      <c r="K1489" s="86" t="s">
        <v>276</v>
      </c>
      <c r="L1489" s="86" t="str">
        <f t="shared" si="42"/>
        <v>MESSAGE - (PRINCIPAL) TRADER.City</v>
      </c>
      <c r="M1489" s="186"/>
      <c r="N1489" s="91"/>
      <c r="O1489" s="186" t="s">
        <v>33</v>
      </c>
      <c r="P1489" s="91" t="s">
        <v>33</v>
      </c>
      <c r="Q1489" s="186" t="s">
        <v>68</v>
      </c>
      <c r="R1489" s="91" t="s">
        <v>68</v>
      </c>
      <c r="S1489" s="186"/>
      <c r="T1489" s="91"/>
      <c r="U1489" s="186"/>
      <c r="V1489" s="91"/>
      <c r="W1489" s="17" t="s">
        <v>36</v>
      </c>
    </row>
    <row r="1490" spans="1:23" ht="80" x14ac:dyDescent="0.2">
      <c r="A1490" s="230" t="s">
        <v>5845</v>
      </c>
      <c r="B1490" s="228" t="s">
        <v>4481</v>
      </c>
      <c r="C1490" s="32" t="s">
        <v>1504</v>
      </c>
      <c r="D1490" s="32" t="s">
        <v>1504</v>
      </c>
      <c r="E1490" s="21" t="s">
        <v>5726</v>
      </c>
      <c r="F1490" s="185" t="s">
        <v>261</v>
      </c>
      <c r="G1490" s="185" t="s">
        <v>279</v>
      </c>
      <c r="H1490" s="185" t="s">
        <v>4532</v>
      </c>
      <c r="I1490" s="185" t="s">
        <v>281</v>
      </c>
      <c r="J1490" s="85" t="s">
        <v>238</v>
      </c>
      <c r="K1490" s="86" t="s">
        <v>282</v>
      </c>
      <c r="L1490" s="86" t="str">
        <f t="shared" si="42"/>
        <v>MESSAGE - (PRINCIPAL) TRADER.Country code</v>
      </c>
      <c r="M1490" s="186"/>
      <c r="N1490" s="91"/>
      <c r="O1490" s="186" t="s">
        <v>33</v>
      </c>
      <c r="P1490" s="91" t="s">
        <v>33</v>
      </c>
      <c r="Q1490" s="186" t="s">
        <v>94</v>
      </c>
      <c r="R1490" s="91" t="s">
        <v>94</v>
      </c>
      <c r="S1490" s="186" t="s">
        <v>5856</v>
      </c>
      <c r="T1490" s="91" t="s">
        <v>95</v>
      </c>
      <c r="U1490" s="186"/>
      <c r="V1490" s="91"/>
      <c r="W1490" s="17" t="s">
        <v>139</v>
      </c>
    </row>
    <row r="1491" spans="1:23" ht="48" x14ac:dyDescent="0.2">
      <c r="A1491" s="230" t="s">
        <v>5845</v>
      </c>
      <c r="B1491" s="228" t="s">
        <v>4481</v>
      </c>
      <c r="C1491" s="32" t="s">
        <v>1504</v>
      </c>
      <c r="D1491" s="32" t="s">
        <v>1504</v>
      </c>
      <c r="E1491" s="281" t="s">
        <v>5708</v>
      </c>
      <c r="F1491" s="232" t="s">
        <v>2233</v>
      </c>
      <c r="G1491" s="228"/>
      <c r="H1491" s="232" t="s">
        <v>4533</v>
      </c>
      <c r="I1491" s="232" t="s">
        <v>2233</v>
      </c>
      <c r="J1491" s="87" t="s">
        <v>2235</v>
      </c>
      <c r="K1491" s="87"/>
      <c r="L1491" s="85" t="str">
        <f t="shared" si="42"/>
        <v>MESSAGE - REPRESENTATIVE</v>
      </c>
      <c r="M1491" s="68" t="s">
        <v>32</v>
      </c>
      <c r="N1491" s="92" t="s">
        <v>32</v>
      </c>
      <c r="O1491" s="68" t="s">
        <v>103</v>
      </c>
      <c r="P1491" s="92" t="s">
        <v>103</v>
      </c>
      <c r="Q1491" s="68"/>
      <c r="R1491" s="92"/>
      <c r="S1491" s="68"/>
      <c r="T1491" s="92"/>
      <c r="U1491" s="68" t="s">
        <v>2236</v>
      </c>
      <c r="V1491" s="92"/>
      <c r="W1491" s="61"/>
    </row>
    <row r="1492" spans="1:23" ht="48" x14ac:dyDescent="0.2">
      <c r="A1492" s="230" t="s">
        <v>5845</v>
      </c>
      <c r="B1492" s="228" t="s">
        <v>4481</v>
      </c>
      <c r="C1492" s="32" t="s">
        <v>1504</v>
      </c>
      <c r="D1492" s="32" t="s">
        <v>1504</v>
      </c>
      <c r="E1492" s="281" t="s">
        <v>5708</v>
      </c>
      <c r="F1492" s="228" t="s">
        <v>2233</v>
      </c>
      <c r="G1492" s="228" t="s">
        <v>240</v>
      </c>
      <c r="H1492" s="228" t="s">
        <v>4535</v>
      </c>
      <c r="I1492" s="228" t="s">
        <v>2240</v>
      </c>
      <c r="J1492" s="87" t="s">
        <v>1128</v>
      </c>
      <c r="K1492" s="87" t="s">
        <v>1128</v>
      </c>
      <c r="L1492" s="85" t="str">
        <f t="shared" si="42"/>
        <v>x.x</v>
      </c>
      <c r="M1492" s="68"/>
      <c r="N1492" s="92"/>
      <c r="O1492" s="68" t="s">
        <v>33</v>
      </c>
      <c r="P1492" s="92"/>
      <c r="Q1492" s="68" t="s">
        <v>244</v>
      </c>
      <c r="R1492" s="92"/>
      <c r="S1492" s="68"/>
      <c r="T1492" s="92"/>
      <c r="U1492" s="68" t="s">
        <v>81</v>
      </c>
      <c r="V1492" s="92"/>
      <c r="W1492" s="61"/>
    </row>
    <row r="1493" spans="1:23" ht="48" x14ac:dyDescent="0.2">
      <c r="A1493" s="230" t="s">
        <v>5845</v>
      </c>
      <c r="B1493" s="228" t="s">
        <v>4481</v>
      </c>
      <c r="C1493" s="32" t="s">
        <v>1504</v>
      </c>
      <c r="D1493" s="32" t="s">
        <v>1504</v>
      </c>
      <c r="E1493" s="281" t="s">
        <v>5726</v>
      </c>
      <c r="F1493" s="232" t="s">
        <v>5930</v>
      </c>
      <c r="G1493" s="228"/>
      <c r="H1493" s="232" t="s">
        <v>6709</v>
      </c>
      <c r="I1493" s="232" t="s">
        <v>5898</v>
      </c>
      <c r="J1493" s="87" t="s">
        <v>1128</v>
      </c>
      <c r="K1493" s="87" t="s">
        <v>1128</v>
      </c>
      <c r="L1493" s="85" t="str">
        <f t="shared" si="42"/>
        <v>x.x</v>
      </c>
      <c r="M1493" s="68" t="s">
        <v>32</v>
      </c>
      <c r="N1493" s="92"/>
      <c r="O1493" s="68" t="s">
        <v>103</v>
      </c>
      <c r="P1493" s="92"/>
      <c r="Q1493" s="68"/>
      <c r="R1493" s="92"/>
      <c r="S1493" s="68"/>
      <c r="T1493" s="92"/>
      <c r="U1493" s="68" t="s">
        <v>5932</v>
      </c>
      <c r="V1493" s="92"/>
      <c r="W1493" s="61"/>
    </row>
    <row r="1494" spans="1:23" ht="48" x14ac:dyDescent="0.2">
      <c r="A1494" s="230" t="s">
        <v>5845</v>
      </c>
      <c r="B1494" s="228" t="s">
        <v>4481</v>
      </c>
      <c r="C1494" s="32" t="s">
        <v>1504</v>
      </c>
      <c r="D1494" s="32" t="s">
        <v>1504</v>
      </c>
      <c r="E1494" s="281" t="s">
        <v>5726</v>
      </c>
      <c r="F1494" s="228" t="s">
        <v>5930</v>
      </c>
      <c r="G1494" s="228" t="s">
        <v>255</v>
      </c>
      <c r="H1494" s="228" t="s">
        <v>6710</v>
      </c>
      <c r="I1494" s="228" t="s">
        <v>5901</v>
      </c>
      <c r="J1494" s="87" t="s">
        <v>1128</v>
      </c>
      <c r="K1494" s="87" t="s">
        <v>1128</v>
      </c>
      <c r="L1494" s="85" t="str">
        <f t="shared" si="42"/>
        <v>x.x</v>
      </c>
      <c r="M1494" s="68"/>
      <c r="N1494" s="92"/>
      <c r="O1494" s="68" t="s">
        <v>33</v>
      </c>
      <c r="P1494" s="92"/>
      <c r="Q1494" s="68" t="s">
        <v>258</v>
      </c>
      <c r="R1494" s="92"/>
      <c r="S1494" s="68"/>
      <c r="T1494" s="92"/>
      <c r="U1494" s="68"/>
      <c r="V1494" s="92"/>
      <c r="W1494" s="61"/>
    </row>
    <row r="1495" spans="1:23" ht="64" x14ac:dyDescent="0.2">
      <c r="A1495" s="230" t="s">
        <v>5845</v>
      </c>
      <c r="B1495" s="228" t="s">
        <v>4481</v>
      </c>
      <c r="C1495" s="32" t="s">
        <v>1504</v>
      </c>
      <c r="D1495" s="32" t="s">
        <v>1504</v>
      </c>
      <c r="E1495" s="281" t="s">
        <v>5726</v>
      </c>
      <c r="F1495" s="228" t="s">
        <v>5930</v>
      </c>
      <c r="G1495" s="228" t="s">
        <v>5902</v>
      </c>
      <c r="H1495" s="228" t="s">
        <v>6711</v>
      </c>
      <c r="I1495" s="228" t="s">
        <v>5904</v>
      </c>
      <c r="J1495" s="87" t="s">
        <v>1128</v>
      </c>
      <c r="K1495" s="87" t="s">
        <v>1128</v>
      </c>
      <c r="L1495" s="85" t="str">
        <f t="shared" si="42"/>
        <v>x.x</v>
      </c>
      <c r="M1495" s="68"/>
      <c r="N1495" s="92"/>
      <c r="O1495" s="68" t="s">
        <v>33</v>
      </c>
      <c r="P1495" s="92"/>
      <c r="Q1495" s="68" t="s">
        <v>68</v>
      </c>
      <c r="R1495" s="92"/>
      <c r="S1495" s="68"/>
      <c r="T1495" s="92"/>
      <c r="U1495" s="68"/>
      <c r="V1495" s="92"/>
      <c r="W1495" s="61"/>
    </row>
    <row r="1496" spans="1:23" ht="64" x14ac:dyDescent="0.2">
      <c r="A1496" s="230" t="s">
        <v>5845</v>
      </c>
      <c r="B1496" s="228" t="s">
        <v>4481</v>
      </c>
      <c r="C1496" s="32" t="s">
        <v>1504</v>
      </c>
      <c r="D1496" s="32" t="s">
        <v>1504</v>
      </c>
      <c r="E1496" s="281" t="s">
        <v>5726</v>
      </c>
      <c r="F1496" s="228" t="s">
        <v>5930</v>
      </c>
      <c r="G1496" s="228" t="s">
        <v>5905</v>
      </c>
      <c r="H1496" s="228" t="s">
        <v>6712</v>
      </c>
      <c r="I1496" s="228" t="s">
        <v>5907</v>
      </c>
      <c r="J1496" s="87" t="s">
        <v>1128</v>
      </c>
      <c r="K1496" s="87" t="s">
        <v>1128</v>
      </c>
      <c r="L1496" s="85" t="str">
        <f t="shared" si="42"/>
        <v>x.x</v>
      </c>
      <c r="M1496" s="68"/>
      <c r="N1496" s="92"/>
      <c r="O1496" s="68" t="s">
        <v>103</v>
      </c>
      <c r="P1496" s="92"/>
      <c r="Q1496" s="68" t="s">
        <v>5908</v>
      </c>
      <c r="R1496" s="92"/>
      <c r="S1496" s="68"/>
      <c r="T1496" s="92"/>
      <c r="U1496" s="68" t="s">
        <v>81</v>
      </c>
      <c r="V1496" s="92"/>
      <c r="W1496" s="61"/>
    </row>
    <row r="1497" spans="1:23" ht="32" x14ac:dyDescent="0.2">
      <c r="A1497" s="230" t="s">
        <v>5845</v>
      </c>
      <c r="B1497" s="228" t="s">
        <v>4792</v>
      </c>
      <c r="C1497" s="32" t="s">
        <v>1504</v>
      </c>
      <c r="D1497" s="32" t="s">
        <v>1504</v>
      </c>
      <c r="E1497" s="283" t="s">
        <v>5708</v>
      </c>
      <c r="F1497" s="232" t="s">
        <v>29</v>
      </c>
      <c r="G1497" s="228"/>
      <c r="H1497" s="232" t="s">
        <v>4793</v>
      </c>
      <c r="I1497" s="232" t="s">
        <v>29</v>
      </c>
      <c r="J1497" s="87" t="s">
        <v>31</v>
      </c>
      <c r="K1497" s="87"/>
      <c r="L1497" s="85" t="str">
        <f t="shared" ref="L1497:L1515" si="43">IF(ISTEXT(K1497),CONCATENATE(J1497,".", K1497),J1497)</f>
        <v>MESSAGE - HEADER</v>
      </c>
      <c r="M1497" s="68" t="s">
        <v>32</v>
      </c>
      <c r="N1497" s="92" t="s">
        <v>32</v>
      </c>
      <c r="O1497" s="68" t="s">
        <v>33</v>
      </c>
      <c r="P1497" s="92" t="s">
        <v>33</v>
      </c>
      <c r="Q1497" s="68"/>
      <c r="R1497" s="92"/>
      <c r="S1497" s="68"/>
      <c r="T1497" s="92"/>
      <c r="U1497" s="68"/>
      <c r="V1497" s="92"/>
      <c r="W1497" s="61"/>
    </row>
    <row r="1498" spans="1:23" ht="64" x14ac:dyDescent="0.2">
      <c r="A1498" s="230" t="s">
        <v>5845</v>
      </c>
      <c r="B1498" s="228" t="s">
        <v>4792</v>
      </c>
      <c r="C1498" s="32" t="s">
        <v>1504</v>
      </c>
      <c r="D1498" s="32" t="s">
        <v>1504</v>
      </c>
      <c r="E1498" s="283" t="s">
        <v>5708</v>
      </c>
      <c r="F1498" s="228" t="s">
        <v>29</v>
      </c>
      <c r="G1498" s="228" t="s">
        <v>40</v>
      </c>
      <c r="H1498" s="228" t="s">
        <v>4794</v>
      </c>
      <c r="I1498" s="228" t="s">
        <v>42</v>
      </c>
      <c r="J1498" s="87" t="s">
        <v>31</v>
      </c>
      <c r="K1498" s="87" t="s">
        <v>43</v>
      </c>
      <c r="L1498" s="85" t="str">
        <f t="shared" si="43"/>
        <v>MESSAGE - HEADER.Document/reference number</v>
      </c>
      <c r="M1498" s="68"/>
      <c r="N1498" s="92"/>
      <c r="O1498" s="68" t="s">
        <v>33</v>
      </c>
      <c r="P1498" s="92" t="s">
        <v>33</v>
      </c>
      <c r="Q1498" s="68" t="s">
        <v>44</v>
      </c>
      <c r="R1498" s="92" t="s">
        <v>45</v>
      </c>
      <c r="S1498" s="68"/>
      <c r="T1498" s="92"/>
      <c r="U1498" s="68" t="s">
        <v>81</v>
      </c>
      <c r="V1498" s="92"/>
      <c r="W1498" s="61"/>
    </row>
    <row r="1499" spans="1:23" ht="80" x14ac:dyDescent="0.2">
      <c r="A1499" s="230" t="s">
        <v>5845</v>
      </c>
      <c r="B1499" s="228" t="s">
        <v>4792</v>
      </c>
      <c r="C1499" s="32" t="s">
        <v>1504</v>
      </c>
      <c r="D1499" s="32" t="s">
        <v>1504</v>
      </c>
      <c r="E1499" s="283" t="s">
        <v>5708</v>
      </c>
      <c r="F1499" s="228" t="s">
        <v>29</v>
      </c>
      <c r="G1499" s="228" t="s">
        <v>75</v>
      </c>
      <c r="H1499" s="228" t="s">
        <v>4795</v>
      </c>
      <c r="I1499" s="228" t="s">
        <v>77</v>
      </c>
      <c r="J1499" s="87" t="s">
        <v>1128</v>
      </c>
      <c r="K1499" s="87" t="s">
        <v>1128</v>
      </c>
      <c r="L1499" s="85" t="str">
        <f t="shared" si="43"/>
        <v>x.x</v>
      </c>
      <c r="M1499" s="68"/>
      <c r="N1499" s="92"/>
      <c r="O1499" s="68" t="s">
        <v>33</v>
      </c>
      <c r="P1499" s="92"/>
      <c r="Q1499" s="68" t="s">
        <v>79</v>
      </c>
      <c r="R1499" s="92"/>
      <c r="S1499" s="68"/>
      <c r="T1499" s="92"/>
      <c r="U1499" s="68" t="s">
        <v>81</v>
      </c>
      <c r="V1499" s="92"/>
      <c r="W1499" s="61"/>
    </row>
    <row r="1500" spans="1:23" ht="64" x14ac:dyDescent="0.2">
      <c r="A1500" s="230" t="s">
        <v>5845</v>
      </c>
      <c r="B1500" s="228" t="s">
        <v>4792</v>
      </c>
      <c r="C1500" s="32" t="s">
        <v>1504</v>
      </c>
      <c r="D1500" s="32" t="s">
        <v>1504</v>
      </c>
      <c r="E1500" s="283" t="s">
        <v>5708</v>
      </c>
      <c r="F1500" s="232" t="s">
        <v>176</v>
      </c>
      <c r="G1500" s="228"/>
      <c r="H1500" s="232" t="s">
        <v>4796</v>
      </c>
      <c r="I1500" s="232" t="s">
        <v>176</v>
      </c>
      <c r="J1500" s="87" t="s">
        <v>178</v>
      </c>
      <c r="K1500" s="87"/>
      <c r="L1500" s="85" t="str">
        <f t="shared" si="43"/>
        <v>MESSAGE - (DEPARTURE) CUSTOMS OFFICE</v>
      </c>
      <c r="M1500" s="68" t="s">
        <v>32</v>
      </c>
      <c r="N1500" s="92" t="s">
        <v>32</v>
      </c>
      <c r="O1500" s="68" t="s">
        <v>33</v>
      </c>
      <c r="P1500" s="92" t="s">
        <v>33</v>
      </c>
      <c r="Q1500" s="68"/>
      <c r="R1500" s="92"/>
      <c r="S1500" s="68"/>
      <c r="T1500" s="92"/>
      <c r="U1500" s="68"/>
      <c r="V1500" s="92"/>
      <c r="W1500" s="61"/>
    </row>
    <row r="1501" spans="1:23" ht="80" x14ac:dyDescent="0.2">
      <c r="A1501" s="230" t="s">
        <v>5845</v>
      </c>
      <c r="B1501" s="228" t="s">
        <v>4792</v>
      </c>
      <c r="C1501" s="32" t="s">
        <v>1504</v>
      </c>
      <c r="D1501" s="32" t="s">
        <v>1504</v>
      </c>
      <c r="E1501" s="283" t="s">
        <v>5708</v>
      </c>
      <c r="F1501" s="228" t="s">
        <v>176</v>
      </c>
      <c r="G1501" s="228" t="s">
        <v>180</v>
      </c>
      <c r="H1501" s="228" t="s">
        <v>4797</v>
      </c>
      <c r="I1501" s="228" t="s">
        <v>182</v>
      </c>
      <c r="J1501" s="87" t="s">
        <v>238</v>
      </c>
      <c r="K1501" s="87" t="s">
        <v>180</v>
      </c>
      <c r="L1501" s="85" t="str">
        <f t="shared" si="43"/>
        <v>MESSAGE - (PRINCIPAL) TRADER.Reference number</v>
      </c>
      <c r="M1501" s="68"/>
      <c r="N1501" s="92"/>
      <c r="O1501" s="68" t="s">
        <v>33</v>
      </c>
      <c r="P1501" s="92" t="s">
        <v>33</v>
      </c>
      <c r="Q1501" s="68" t="s">
        <v>183</v>
      </c>
      <c r="R1501" s="92" t="s">
        <v>183</v>
      </c>
      <c r="S1501" s="68" t="s">
        <v>1520</v>
      </c>
      <c r="T1501" s="92"/>
      <c r="U1501" s="68"/>
      <c r="V1501" s="92"/>
      <c r="W1501" s="61"/>
    </row>
    <row r="1502" spans="1:23" ht="48" x14ac:dyDescent="0.2">
      <c r="A1502" s="230" t="s">
        <v>5845</v>
      </c>
      <c r="B1502" s="228" t="s">
        <v>4792</v>
      </c>
      <c r="C1502" s="32" t="s">
        <v>1504</v>
      </c>
      <c r="D1502" s="32" t="s">
        <v>1504</v>
      </c>
      <c r="E1502" s="283" t="s">
        <v>5708</v>
      </c>
      <c r="F1502" s="232" t="s">
        <v>236</v>
      </c>
      <c r="G1502" s="228"/>
      <c r="H1502" s="232" t="s">
        <v>4798</v>
      </c>
      <c r="I1502" s="232" t="s">
        <v>236</v>
      </c>
      <c r="J1502" s="87" t="s">
        <v>238</v>
      </c>
      <c r="K1502" s="87"/>
      <c r="L1502" s="85" t="str">
        <f t="shared" si="43"/>
        <v>MESSAGE - (PRINCIPAL) TRADER</v>
      </c>
      <c r="M1502" s="68" t="s">
        <v>32</v>
      </c>
      <c r="N1502" s="92" t="s">
        <v>32</v>
      </c>
      <c r="O1502" s="68" t="s">
        <v>33</v>
      </c>
      <c r="P1502" s="92" t="s">
        <v>4799</v>
      </c>
      <c r="Q1502" s="68"/>
      <c r="R1502" s="92"/>
      <c r="S1502" s="68"/>
      <c r="T1502" s="92"/>
      <c r="U1502" s="68"/>
      <c r="V1502" s="92"/>
      <c r="W1502" s="61"/>
    </row>
    <row r="1503" spans="1:23" ht="80" x14ac:dyDescent="0.2">
      <c r="A1503" s="230" t="s">
        <v>5845</v>
      </c>
      <c r="B1503" s="228" t="s">
        <v>4792</v>
      </c>
      <c r="C1503" s="32" t="s">
        <v>1504</v>
      </c>
      <c r="D1503" s="32" t="s">
        <v>1504</v>
      </c>
      <c r="E1503" s="283" t="s">
        <v>5708</v>
      </c>
      <c r="F1503" s="228" t="s">
        <v>236</v>
      </c>
      <c r="G1503" s="228" t="s">
        <v>240</v>
      </c>
      <c r="H1503" s="228" t="s">
        <v>4800</v>
      </c>
      <c r="I1503" s="228" t="s">
        <v>242</v>
      </c>
      <c r="J1503" s="87" t="s">
        <v>238</v>
      </c>
      <c r="K1503" s="87" t="s">
        <v>243</v>
      </c>
      <c r="L1503" s="85" t="str">
        <f t="shared" si="43"/>
        <v>MESSAGE - (PRINCIPAL) TRADER.TIN</v>
      </c>
      <c r="M1503" s="68"/>
      <c r="N1503" s="92"/>
      <c r="O1503" s="68" t="s">
        <v>103</v>
      </c>
      <c r="P1503" s="92" t="s">
        <v>66</v>
      </c>
      <c r="Q1503" s="68" t="s">
        <v>244</v>
      </c>
      <c r="R1503" s="92" t="s">
        <v>244</v>
      </c>
      <c r="S1503" s="68"/>
      <c r="T1503" s="92"/>
      <c r="U1503" s="68" t="s">
        <v>5855</v>
      </c>
      <c r="V1503" s="92" t="s">
        <v>1526</v>
      </c>
      <c r="W1503" s="61"/>
    </row>
    <row r="1504" spans="1:23" ht="64" x14ac:dyDescent="0.2">
      <c r="A1504" s="230" t="s">
        <v>5845</v>
      </c>
      <c r="B1504" s="228" t="s">
        <v>4792</v>
      </c>
      <c r="C1504" s="32" t="s">
        <v>1504</v>
      </c>
      <c r="D1504" s="32" t="s">
        <v>1504</v>
      </c>
      <c r="E1504" s="283" t="s">
        <v>5708</v>
      </c>
      <c r="F1504" s="228" t="s">
        <v>236</v>
      </c>
      <c r="G1504" s="228" t="s">
        <v>255</v>
      </c>
      <c r="H1504" s="228" t="s">
        <v>4801</v>
      </c>
      <c r="I1504" s="228" t="s">
        <v>257</v>
      </c>
      <c r="J1504" s="87" t="s">
        <v>238</v>
      </c>
      <c r="K1504" s="87" t="s">
        <v>255</v>
      </c>
      <c r="L1504" s="85" t="str">
        <f t="shared" si="43"/>
        <v>MESSAGE - (PRINCIPAL) TRADER.Name</v>
      </c>
      <c r="M1504" s="68"/>
      <c r="N1504" s="92"/>
      <c r="O1504" s="68" t="s">
        <v>103</v>
      </c>
      <c r="P1504" s="92" t="s">
        <v>66</v>
      </c>
      <c r="Q1504" s="68" t="s">
        <v>258</v>
      </c>
      <c r="R1504" s="92" t="s">
        <v>68</v>
      </c>
      <c r="S1504" s="68"/>
      <c r="T1504" s="92"/>
      <c r="U1504" s="68"/>
      <c r="V1504" s="92" t="s">
        <v>1532</v>
      </c>
      <c r="W1504" s="61"/>
    </row>
    <row r="1505" spans="1:23" ht="64" x14ac:dyDescent="0.2">
      <c r="A1505" s="230" t="s">
        <v>5845</v>
      </c>
      <c r="B1505" s="228" t="s">
        <v>4792</v>
      </c>
      <c r="C1505" s="32" t="s">
        <v>1504</v>
      </c>
      <c r="D1505" s="32" t="s">
        <v>1504</v>
      </c>
      <c r="E1505" s="283" t="s">
        <v>5726</v>
      </c>
      <c r="F1505" s="232" t="s">
        <v>261</v>
      </c>
      <c r="G1505" s="228"/>
      <c r="H1505" s="232" t="s">
        <v>4802</v>
      </c>
      <c r="I1505" s="232" t="s">
        <v>263</v>
      </c>
      <c r="J1505" s="87" t="s">
        <v>4803</v>
      </c>
      <c r="K1505" s="87" t="s">
        <v>4803</v>
      </c>
      <c r="L1505" s="85" t="str">
        <f t="shared" si="43"/>
        <v>X.X</v>
      </c>
      <c r="M1505" s="68" t="s">
        <v>32</v>
      </c>
      <c r="N1505" s="92" t="s">
        <v>32</v>
      </c>
      <c r="O1505" s="68" t="s">
        <v>103</v>
      </c>
      <c r="P1505" s="92"/>
      <c r="Q1505" s="68"/>
      <c r="R1505" s="92"/>
      <c r="S1505" s="68"/>
      <c r="T1505" s="92"/>
      <c r="U1505" s="68"/>
      <c r="V1505" s="92"/>
      <c r="W1505" s="61"/>
    </row>
    <row r="1506" spans="1:23" ht="80" x14ac:dyDescent="0.2">
      <c r="A1506" s="230" t="s">
        <v>5845</v>
      </c>
      <c r="B1506" s="228" t="s">
        <v>4792</v>
      </c>
      <c r="C1506" s="32" t="s">
        <v>1504</v>
      </c>
      <c r="D1506" s="32" t="s">
        <v>1504</v>
      </c>
      <c r="E1506" s="283" t="s">
        <v>5726</v>
      </c>
      <c r="F1506" s="228" t="s">
        <v>261</v>
      </c>
      <c r="G1506" s="228" t="s">
        <v>265</v>
      </c>
      <c r="H1506" s="228" t="s">
        <v>4804</v>
      </c>
      <c r="I1506" s="228" t="s">
        <v>267</v>
      </c>
      <c r="J1506" s="87" t="s">
        <v>238</v>
      </c>
      <c r="K1506" s="87" t="s">
        <v>265</v>
      </c>
      <c r="L1506" s="85" t="str">
        <f t="shared" si="43"/>
        <v>MESSAGE - (PRINCIPAL) TRADER.Street and number</v>
      </c>
      <c r="M1506" s="68"/>
      <c r="N1506" s="92"/>
      <c r="O1506" s="68" t="s">
        <v>33</v>
      </c>
      <c r="P1506" s="92" t="s">
        <v>66</v>
      </c>
      <c r="Q1506" s="68" t="s">
        <v>258</v>
      </c>
      <c r="R1506" s="92" t="s">
        <v>68</v>
      </c>
      <c r="S1506" s="68"/>
      <c r="T1506" s="92"/>
      <c r="U1506" s="68"/>
      <c r="V1506" s="92" t="s">
        <v>1532</v>
      </c>
      <c r="W1506" s="61"/>
    </row>
    <row r="1507" spans="1:23" ht="64" x14ac:dyDescent="0.2">
      <c r="A1507" s="230" t="s">
        <v>5845</v>
      </c>
      <c r="B1507" s="228" t="s">
        <v>4792</v>
      </c>
      <c r="C1507" s="32" t="s">
        <v>1504</v>
      </c>
      <c r="D1507" s="32" t="s">
        <v>1504</v>
      </c>
      <c r="E1507" s="283" t="s">
        <v>5726</v>
      </c>
      <c r="F1507" s="228" t="s">
        <v>261</v>
      </c>
      <c r="G1507" s="228" t="s">
        <v>269</v>
      </c>
      <c r="H1507" s="228" t="s">
        <v>4805</v>
      </c>
      <c r="I1507" s="228" t="s">
        <v>271</v>
      </c>
      <c r="J1507" s="87" t="s">
        <v>238</v>
      </c>
      <c r="K1507" s="87" t="s">
        <v>272</v>
      </c>
      <c r="L1507" s="85" t="str">
        <f t="shared" si="43"/>
        <v>MESSAGE - (PRINCIPAL) TRADER.Postal Code</v>
      </c>
      <c r="M1507" s="68"/>
      <c r="N1507" s="92"/>
      <c r="O1507" s="68" t="s">
        <v>66</v>
      </c>
      <c r="P1507" s="92" t="s">
        <v>66</v>
      </c>
      <c r="Q1507" s="68" t="s">
        <v>244</v>
      </c>
      <c r="R1507" s="92" t="s">
        <v>54</v>
      </c>
      <c r="S1507" s="68"/>
      <c r="T1507" s="92"/>
      <c r="U1507" s="68" t="s">
        <v>1339</v>
      </c>
      <c r="V1507" s="92" t="s">
        <v>1532</v>
      </c>
      <c r="W1507" s="61"/>
    </row>
    <row r="1508" spans="1:23" ht="64" x14ac:dyDescent="0.2">
      <c r="A1508" s="230" t="s">
        <v>5845</v>
      </c>
      <c r="B1508" s="228" t="s">
        <v>4792</v>
      </c>
      <c r="C1508" s="32" t="s">
        <v>1504</v>
      </c>
      <c r="D1508" s="32" t="s">
        <v>1504</v>
      </c>
      <c r="E1508" s="283" t="s">
        <v>5726</v>
      </c>
      <c r="F1508" s="228" t="s">
        <v>261</v>
      </c>
      <c r="G1508" s="228" t="s">
        <v>276</v>
      </c>
      <c r="H1508" s="228" t="s">
        <v>4806</v>
      </c>
      <c r="I1508" s="228" t="s">
        <v>278</v>
      </c>
      <c r="J1508" s="87" t="s">
        <v>238</v>
      </c>
      <c r="K1508" s="87" t="s">
        <v>276</v>
      </c>
      <c r="L1508" s="85" t="str">
        <f t="shared" si="43"/>
        <v>MESSAGE - (PRINCIPAL) TRADER.City</v>
      </c>
      <c r="M1508" s="68"/>
      <c r="N1508" s="92"/>
      <c r="O1508" s="68" t="s">
        <v>33</v>
      </c>
      <c r="P1508" s="92" t="s">
        <v>66</v>
      </c>
      <c r="Q1508" s="68" t="s">
        <v>68</v>
      </c>
      <c r="R1508" s="92" t="s">
        <v>68</v>
      </c>
      <c r="S1508" s="68"/>
      <c r="T1508" s="92"/>
      <c r="U1508" s="68"/>
      <c r="V1508" s="92" t="s">
        <v>1532</v>
      </c>
      <c r="W1508" s="61"/>
    </row>
    <row r="1509" spans="1:23" ht="64" x14ac:dyDescent="0.2">
      <c r="A1509" s="230" t="s">
        <v>5845</v>
      </c>
      <c r="B1509" s="228" t="s">
        <v>4792</v>
      </c>
      <c r="C1509" s="32" t="s">
        <v>1504</v>
      </c>
      <c r="D1509" s="32" t="s">
        <v>1504</v>
      </c>
      <c r="E1509" s="283" t="s">
        <v>5726</v>
      </c>
      <c r="F1509" s="228" t="s">
        <v>261</v>
      </c>
      <c r="G1509" s="228" t="s">
        <v>279</v>
      </c>
      <c r="H1509" s="228" t="s">
        <v>4807</v>
      </c>
      <c r="I1509" s="228" t="s">
        <v>281</v>
      </c>
      <c r="J1509" s="87" t="s">
        <v>238</v>
      </c>
      <c r="K1509" s="87" t="s">
        <v>282</v>
      </c>
      <c r="L1509" s="85" t="str">
        <f t="shared" si="43"/>
        <v>MESSAGE - (PRINCIPAL) TRADER.Country code</v>
      </c>
      <c r="M1509" s="68"/>
      <c r="N1509" s="92"/>
      <c r="O1509" s="68" t="s">
        <v>33</v>
      </c>
      <c r="P1509" s="92" t="s">
        <v>33</v>
      </c>
      <c r="Q1509" s="68" t="s">
        <v>94</v>
      </c>
      <c r="R1509" s="92" t="s">
        <v>94</v>
      </c>
      <c r="S1509" s="68" t="s">
        <v>5856</v>
      </c>
      <c r="T1509" s="92" t="s">
        <v>95</v>
      </c>
      <c r="U1509" s="68"/>
      <c r="V1509" s="92" t="s">
        <v>1532</v>
      </c>
      <c r="W1509" s="61"/>
    </row>
    <row r="1510" spans="1:23" ht="48" x14ac:dyDescent="0.2">
      <c r="A1510" s="230" t="s">
        <v>5845</v>
      </c>
      <c r="B1510" s="228" t="s">
        <v>4792</v>
      </c>
      <c r="C1510" s="32" t="s">
        <v>1504</v>
      </c>
      <c r="D1510" s="32" t="s">
        <v>1504</v>
      </c>
      <c r="E1510" s="283" t="s">
        <v>5708</v>
      </c>
      <c r="F1510" s="232" t="s">
        <v>2269</v>
      </c>
      <c r="G1510" s="228"/>
      <c r="H1510" s="232" t="s">
        <v>4808</v>
      </c>
      <c r="I1510" s="232" t="s">
        <v>2269</v>
      </c>
      <c r="J1510" s="87" t="s">
        <v>4809</v>
      </c>
      <c r="K1510" s="87"/>
      <c r="L1510" s="85" t="str">
        <f t="shared" si="43"/>
        <v>MESSAGE - GUARANTEE REFERENCE</v>
      </c>
      <c r="M1510" s="68" t="s">
        <v>444</v>
      </c>
      <c r="N1510" s="92" t="s">
        <v>444</v>
      </c>
      <c r="O1510" s="68" t="s">
        <v>33</v>
      </c>
      <c r="P1510" s="92" t="s">
        <v>33</v>
      </c>
      <c r="Q1510" s="68"/>
      <c r="R1510" s="92"/>
      <c r="S1510" s="68"/>
      <c r="T1510" s="92"/>
      <c r="U1510" s="68"/>
      <c r="V1510" s="92"/>
      <c r="W1510" s="61"/>
    </row>
    <row r="1511" spans="1:23" ht="64" x14ac:dyDescent="0.2">
      <c r="A1511" s="230" t="s">
        <v>5845</v>
      </c>
      <c r="B1511" s="228" t="s">
        <v>4792</v>
      </c>
      <c r="C1511" s="32" t="s">
        <v>1504</v>
      </c>
      <c r="D1511" s="32" t="s">
        <v>1504</v>
      </c>
      <c r="E1511" s="283" t="s">
        <v>5708</v>
      </c>
      <c r="F1511" s="228" t="s">
        <v>2269</v>
      </c>
      <c r="G1511" s="228" t="s">
        <v>206</v>
      </c>
      <c r="H1511" s="228" t="s">
        <v>4810</v>
      </c>
      <c r="I1511" s="228" t="s">
        <v>2275</v>
      </c>
      <c r="J1511" s="87" t="s">
        <v>1128</v>
      </c>
      <c r="K1511" s="87" t="s">
        <v>1128</v>
      </c>
      <c r="L1511" s="85" t="str">
        <f t="shared" si="43"/>
        <v>x.x</v>
      </c>
      <c r="M1511" s="68"/>
      <c r="N1511" s="92"/>
      <c r="O1511" s="68" t="s">
        <v>33</v>
      </c>
      <c r="P1511" s="92"/>
      <c r="Q1511" s="68" t="s">
        <v>146</v>
      </c>
      <c r="R1511" s="92"/>
      <c r="S1511" s="68"/>
      <c r="T1511" s="92"/>
      <c r="U1511" s="68" t="s">
        <v>209</v>
      </c>
      <c r="V1511" s="92"/>
      <c r="W1511" s="61"/>
    </row>
    <row r="1512" spans="1:23" ht="80" x14ac:dyDescent="0.2">
      <c r="A1512" s="230" t="s">
        <v>5845</v>
      </c>
      <c r="B1512" s="228" t="s">
        <v>4792</v>
      </c>
      <c r="C1512" s="32" t="s">
        <v>1504</v>
      </c>
      <c r="D1512" s="32" t="s">
        <v>1504</v>
      </c>
      <c r="E1512" s="283" t="s">
        <v>5708</v>
      </c>
      <c r="F1512" s="228" t="s">
        <v>2269</v>
      </c>
      <c r="G1512" s="228" t="s">
        <v>2276</v>
      </c>
      <c r="H1512" s="228" t="s">
        <v>4811</v>
      </c>
      <c r="I1512" s="228" t="s">
        <v>2278</v>
      </c>
      <c r="J1512" s="87" t="s">
        <v>4809</v>
      </c>
      <c r="K1512" s="87" t="s">
        <v>2279</v>
      </c>
      <c r="L1512" s="85" t="str">
        <f t="shared" si="43"/>
        <v>MESSAGE - GUARANTEE REFERENCE.Guarantee reference number (GRN)</v>
      </c>
      <c r="M1512" s="68"/>
      <c r="N1512" s="92"/>
      <c r="O1512" s="68" t="s">
        <v>33</v>
      </c>
      <c r="P1512" s="92" t="s">
        <v>33</v>
      </c>
      <c r="Q1512" s="68" t="s">
        <v>2280</v>
      </c>
      <c r="R1512" s="92" t="s">
        <v>2280</v>
      </c>
      <c r="S1512" s="68"/>
      <c r="T1512" s="92"/>
      <c r="U1512" s="68" t="s">
        <v>81</v>
      </c>
      <c r="V1512" s="92"/>
      <c r="W1512" s="61"/>
    </row>
    <row r="1513" spans="1:23" ht="96" x14ac:dyDescent="0.2">
      <c r="A1513" s="230" t="s">
        <v>5845</v>
      </c>
      <c r="B1513" s="228" t="s">
        <v>4792</v>
      </c>
      <c r="C1513" s="32" t="s">
        <v>1504</v>
      </c>
      <c r="D1513" s="32" t="s">
        <v>1504</v>
      </c>
      <c r="E1513" s="283" t="s">
        <v>5726</v>
      </c>
      <c r="F1513" s="232" t="s">
        <v>6713</v>
      </c>
      <c r="G1513" s="228"/>
      <c r="H1513" s="232" t="s">
        <v>4813</v>
      </c>
      <c r="I1513" s="232" t="s">
        <v>4814</v>
      </c>
      <c r="J1513" s="87" t="s">
        <v>4815</v>
      </c>
      <c r="K1513" s="87"/>
      <c r="L1513" s="85" t="str">
        <f t="shared" si="43"/>
        <v>MESSAGE - GUARANTEE REFERENCE - INVALID GUARANTEE REASON</v>
      </c>
      <c r="M1513" s="68" t="s">
        <v>32</v>
      </c>
      <c r="N1513" s="92" t="s">
        <v>32</v>
      </c>
      <c r="O1513" s="68" t="s">
        <v>33</v>
      </c>
      <c r="P1513" s="92" t="s">
        <v>33</v>
      </c>
      <c r="Q1513" s="68"/>
      <c r="R1513" s="92"/>
      <c r="S1513" s="68"/>
      <c r="T1513" s="92"/>
      <c r="U1513" s="68"/>
      <c r="V1513" s="92"/>
      <c r="W1513" s="61"/>
    </row>
    <row r="1514" spans="1:23" ht="128" x14ac:dyDescent="0.2">
      <c r="A1514" s="230" t="s">
        <v>5845</v>
      </c>
      <c r="B1514" s="228" t="s">
        <v>4792</v>
      </c>
      <c r="C1514" s="32" t="s">
        <v>1504</v>
      </c>
      <c r="D1514" s="32" t="s">
        <v>1504</v>
      </c>
      <c r="E1514" s="283" t="s">
        <v>5726</v>
      </c>
      <c r="F1514" s="228" t="s">
        <v>6713</v>
      </c>
      <c r="G1514" s="228" t="s">
        <v>287</v>
      </c>
      <c r="H1514" s="228" t="s">
        <v>6714</v>
      </c>
      <c r="I1514" s="228" t="s">
        <v>6715</v>
      </c>
      <c r="J1514" s="87" t="s">
        <v>4815</v>
      </c>
      <c r="K1514" s="87" t="s">
        <v>4817</v>
      </c>
      <c r="L1514" s="85" t="str">
        <f t="shared" si="43"/>
        <v>MESSAGE - GUARANTEE REFERENCE - INVALID GUARANTEE REASON.Invalid guarantee reason code</v>
      </c>
      <c r="M1514" s="68"/>
      <c r="N1514" s="92"/>
      <c r="O1514" s="68" t="s">
        <v>33</v>
      </c>
      <c r="P1514" s="92" t="s">
        <v>33</v>
      </c>
      <c r="Q1514" s="68" t="s">
        <v>389</v>
      </c>
      <c r="R1514" s="92" t="s">
        <v>389</v>
      </c>
      <c r="S1514" s="68" t="s">
        <v>6716</v>
      </c>
      <c r="T1514" s="92" t="s">
        <v>4820</v>
      </c>
      <c r="U1514" s="68"/>
      <c r="V1514" s="92"/>
      <c r="W1514" s="61"/>
    </row>
    <row r="1515" spans="1:23" ht="128" x14ac:dyDescent="0.2">
      <c r="A1515" s="230" t="s">
        <v>5845</v>
      </c>
      <c r="B1515" s="228" t="s">
        <v>4792</v>
      </c>
      <c r="C1515" s="32" t="s">
        <v>1504</v>
      </c>
      <c r="D1515" s="32" t="s">
        <v>1504</v>
      </c>
      <c r="E1515" s="283" t="s">
        <v>5726</v>
      </c>
      <c r="F1515" s="228" t="s">
        <v>6713</v>
      </c>
      <c r="G1515" s="228" t="s">
        <v>302</v>
      </c>
      <c r="H1515" s="228" t="s">
        <v>6717</v>
      </c>
      <c r="I1515" s="228" t="s">
        <v>6718</v>
      </c>
      <c r="J1515" s="87" t="s">
        <v>4815</v>
      </c>
      <c r="K1515" s="87" t="s">
        <v>4821</v>
      </c>
      <c r="L1515" s="85" t="str">
        <f t="shared" si="43"/>
        <v>MESSAGE - GUARANTEE REFERENCE - INVALID GUARANTEE REASON.Invalid guarantee reason</v>
      </c>
      <c r="M1515" s="68"/>
      <c r="N1515" s="92"/>
      <c r="O1515" s="68" t="s">
        <v>103</v>
      </c>
      <c r="P1515" s="92" t="s">
        <v>103</v>
      </c>
      <c r="Q1515" s="68" t="s">
        <v>305</v>
      </c>
      <c r="R1515" s="92" t="s">
        <v>1107</v>
      </c>
      <c r="S1515" s="68"/>
      <c r="T1515" s="92"/>
      <c r="U1515" s="68"/>
      <c r="V1515" s="92"/>
      <c r="W1515" s="61"/>
    </row>
    <row r="1516" spans="1:23" ht="32" x14ac:dyDescent="0.2">
      <c r="A1516" s="230" t="s">
        <v>5845</v>
      </c>
      <c r="B1516" s="228" t="s">
        <v>4877</v>
      </c>
      <c r="C1516" s="32" t="s">
        <v>1504</v>
      </c>
      <c r="D1516" s="32" t="s">
        <v>1504</v>
      </c>
      <c r="E1516" s="281" t="s">
        <v>5708</v>
      </c>
      <c r="F1516" s="232" t="s">
        <v>29</v>
      </c>
      <c r="G1516" s="73"/>
      <c r="H1516" s="232" t="s">
        <v>4878</v>
      </c>
      <c r="I1516" s="232" t="s">
        <v>29</v>
      </c>
      <c r="J1516" s="87" t="s">
        <v>31</v>
      </c>
      <c r="K1516" s="87"/>
      <c r="L1516" s="85" t="str">
        <f t="shared" ref="L1516:L1550" si="44">IF(ISTEXT(K1516),CONCATENATE(J1516,".", K1516),J1516)</f>
        <v>MESSAGE - HEADER</v>
      </c>
      <c r="M1516" s="68" t="s">
        <v>32</v>
      </c>
      <c r="N1516" s="92" t="s">
        <v>32</v>
      </c>
      <c r="O1516" s="68" t="s">
        <v>33</v>
      </c>
      <c r="P1516" s="92" t="s">
        <v>33</v>
      </c>
      <c r="Q1516" s="68"/>
      <c r="R1516" s="92"/>
      <c r="S1516" s="68"/>
      <c r="T1516" s="92"/>
      <c r="U1516" s="68"/>
      <c r="V1516" s="92"/>
      <c r="W1516" s="61"/>
    </row>
    <row r="1517" spans="1:23" ht="48" x14ac:dyDescent="0.2">
      <c r="A1517" s="230" t="s">
        <v>5845</v>
      </c>
      <c r="B1517" s="228" t="s">
        <v>4877</v>
      </c>
      <c r="C1517" s="32" t="s">
        <v>1504</v>
      </c>
      <c r="D1517" s="32" t="s">
        <v>1504</v>
      </c>
      <c r="E1517" s="281" t="s">
        <v>5708</v>
      </c>
      <c r="F1517" s="73" t="s">
        <v>29</v>
      </c>
      <c r="G1517" s="73" t="s">
        <v>2672</v>
      </c>
      <c r="H1517" s="73" t="s">
        <v>6719</v>
      </c>
      <c r="I1517" s="73" t="s">
        <v>2674</v>
      </c>
      <c r="J1517" s="87" t="s">
        <v>1128</v>
      </c>
      <c r="K1517" s="87" t="s">
        <v>1128</v>
      </c>
      <c r="L1517" s="85" t="str">
        <f t="shared" si="44"/>
        <v>x.x</v>
      </c>
      <c r="M1517" s="68"/>
      <c r="N1517" s="92"/>
      <c r="O1517" s="68" t="s">
        <v>66</v>
      </c>
      <c r="P1517" s="92"/>
      <c r="Q1517" s="68" t="s">
        <v>902</v>
      </c>
      <c r="R1517" s="92"/>
      <c r="S1517" s="68"/>
      <c r="T1517" s="92"/>
      <c r="U1517" s="68" t="s">
        <v>6720</v>
      </c>
      <c r="V1517" s="92"/>
      <c r="W1517" s="61"/>
    </row>
    <row r="1518" spans="1:23" ht="64" x14ac:dyDescent="0.2">
      <c r="A1518" s="230" t="s">
        <v>5845</v>
      </c>
      <c r="B1518" s="228" t="s">
        <v>4877</v>
      </c>
      <c r="C1518" s="32" t="s">
        <v>1504</v>
      </c>
      <c r="D1518" s="32" t="s">
        <v>1504</v>
      </c>
      <c r="E1518" s="281" t="s">
        <v>5708</v>
      </c>
      <c r="F1518" s="73" t="s">
        <v>29</v>
      </c>
      <c r="G1518" s="73" t="s">
        <v>40</v>
      </c>
      <c r="H1518" s="73" t="s">
        <v>4879</v>
      </c>
      <c r="I1518" s="73" t="s">
        <v>42</v>
      </c>
      <c r="J1518" s="87" t="s">
        <v>31</v>
      </c>
      <c r="K1518" s="87" t="s">
        <v>43</v>
      </c>
      <c r="L1518" s="85" t="str">
        <f t="shared" si="44"/>
        <v>MESSAGE - HEADER.Document/reference number</v>
      </c>
      <c r="M1518" s="68"/>
      <c r="N1518" s="92"/>
      <c r="O1518" s="68" t="s">
        <v>66</v>
      </c>
      <c r="P1518" s="92" t="s">
        <v>33</v>
      </c>
      <c r="Q1518" s="68" t="s">
        <v>44</v>
      </c>
      <c r="R1518" s="92" t="s">
        <v>45</v>
      </c>
      <c r="S1518" s="68"/>
      <c r="T1518" s="92"/>
      <c r="U1518" s="68" t="s">
        <v>6721</v>
      </c>
      <c r="V1518" s="92"/>
      <c r="W1518" s="61"/>
    </row>
    <row r="1519" spans="1:23" ht="80" x14ac:dyDescent="0.2">
      <c r="A1519" s="230" t="s">
        <v>5845</v>
      </c>
      <c r="B1519" s="228" t="s">
        <v>4877</v>
      </c>
      <c r="C1519" s="32" t="s">
        <v>1504</v>
      </c>
      <c r="D1519" s="32" t="s">
        <v>1504</v>
      </c>
      <c r="E1519" s="281" t="s">
        <v>5708</v>
      </c>
      <c r="F1519" s="73" t="s">
        <v>29</v>
      </c>
      <c r="G1519" s="73" t="s">
        <v>6722</v>
      </c>
      <c r="H1519" s="73" t="s">
        <v>6723</v>
      </c>
      <c r="I1519" s="73" t="s">
        <v>6724</v>
      </c>
      <c r="J1519" s="87" t="s">
        <v>31</v>
      </c>
      <c r="K1519" s="87" t="s">
        <v>4884</v>
      </c>
      <c r="L1519" s="85" t="str">
        <f t="shared" si="44"/>
        <v>MESSAGE - HEADER.Date of control notification</v>
      </c>
      <c r="M1519" s="68"/>
      <c r="N1519" s="92"/>
      <c r="O1519" s="68" t="s">
        <v>33</v>
      </c>
      <c r="P1519" s="92" t="s">
        <v>33</v>
      </c>
      <c r="Q1519" s="68" t="s">
        <v>222</v>
      </c>
      <c r="R1519" s="92" t="s">
        <v>80</v>
      </c>
      <c r="S1519" s="68"/>
      <c r="T1519" s="92"/>
      <c r="U1519" s="68" t="s">
        <v>81</v>
      </c>
      <c r="V1519" s="92"/>
      <c r="W1519" s="61"/>
    </row>
    <row r="1520" spans="1:23" ht="64" x14ac:dyDescent="0.2">
      <c r="A1520" s="230" t="s">
        <v>5845</v>
      </c>
      <c r="B1520" s="228" t="s">
        <v>4877</v>
      </c>
      <c r="C1520" s="32" t="s">
        <v>1504</v>
      </c>
      <c r="D1520" s="32" t="s">
        <v>1504</v>
      </c>
      <c r="E1520" s="281" t="s">
        <v>5708</v>
      </c>
      <c r="F1520" s="73" t="s">
        <v>29</v>
      </c>
      <c r="G1520" s="73" t="s">
        <v>6725</v>
      </c>
      <c r="H1520" s="73" t="s">
        <v>6726</v>
      </c>
      <c r="I1520" s="73" t="s">
        <v>6727</v>
      </c>
      <c r="J1520" s="87" t="s">
        <v>1128</v>
      </c>
      <c r="K1520" s="87" t="s">
        <v>1128</v>
      </c>
      <c r="L1520" s="85" t="str">
        <f t="shared" si="44"/>
        <v>x.x</v>
      </c>
      <c r="M1520" s="68"/>
      <c r="N1520" s="92"/>
      <c r="O1520" s="68" t="s">
        <v>33</v>
      </c>
      <c r="P1520" s="92"/>
      <c r="Q1520" s="68" t="s">
        <v>104</v>
      </c>
      <c r="R1520" s="92"/>
      <c r="S1520" s="68" t="s">
        <v>6728</v>
      </c>
      <c r="T1520" s="92"/>
      <c r="U1520" s="68"/>
      <c r="V1520" s="92"/>
      <c r="W1520" s="61"/>
    </row>
    <row r="1521" spans="1:23" ht="64" x14ac:dyDescent="0.2">
      <c r="A1521" s="230" t="s">
        <v>5845</v>
      </c>
      <c r="B1521" s="228" t="s">
        <v>4877</v>
      </c>
      <c r="C1521" s="32" t="s">
        <v>1504</v>
      </c>
      <c r="D1521" s="32" t="s">
        <v>1504</v>
      </c>
      <c r="E1521" s="281" t="s">
        <v>5708</v>
      </c>
      <c r="F1521" s="232" t="s">
        <v>176</v>
      </c>
      <c r="G1521" s="73"/>
      <c r="H1521" s="232" t="s">
        <v>4885</v>
      </c>
      <c r="I1521" s="232" t="s">
        <v>176</v>
      </c>
      <c r="J1521" s="87" t="s">
        <v>178</v>
      </c>
      <c r="K1521" s="87"/>
      <c r="L1521" s="85" t="str">
        <f t="shared" si="44"/>
        <v>MESSAGE - (DEPARTURE) CUSTOMS OFFICE</v>
      </c>
      <c r="M1521" s="68" t="s">
        <v>32</v>
      </c>
      <c r="N1521" s="92" t="s">
        <v>32</v>
      </c>
      <c r="O1521" s="68" t="s">
        <v>33</v>
      </c>
      <c r="P1521" s="92" t="s">
        <v>33</v>
      </c>
      <c r="Q1521" s="68"/>
      <c r="R1521" s="92"/>
      <c r="S1521" s="68"/>
      <c r="T1521" s="92"/>
      <c r="U1521" s="68"/>
      <c r="V1521" s="92"/>
      <c r="W1521" s="61"/>
    </row>
    <row r="1522" spans="1:23" ht="80" x14ac:dyDescent="0.2">
      <c r="A1522" s="230" t="s">
        <v>5845</v>
      </c>
      <c r="B1522" s="228" t="s">
        <v>4877</v>
      </c>
      <c r="C1522" s="32" t="s">
        <v>1504</v>
      </c>
      <c r="D1522" s="32" t="s">
        <v>1504</v>
      </c>
      <c r="E1522" s="281" t="s">
        <v>5708</v>
      </c>
      <c r="F1522" s="73" t="s">
        <v>176</v>
      </c>
      <c r="G1522" s="73" t="s">
        <v>180</v>
      </c>
      <c r="H1522" s="73" t="s">
        <v>4886</v>
      </c>
      <c r="I1522" s="73" t="s">
        <v>182</v>
      </c>
      <c r="J1522" s="87" t="s">
        <v>178</v>
      </c>
      <c r="K1522" s="87" t="s">
        <v>180</v>
      </c>
      <c r="L1522" s="85" t="str">
        <f t="shared" si="44"/>
        <v>MESSAGE - (DEPARTURE) CUSTOMS OFFICE.Reference number</v>
      </c>
      <c r="M1522" s="68"/>
      <c r="N1522" s="92"/>
      <c r="O1522" s="68" t="s">
        <v>33</v>
      </c>
      <c r="P1522" s="92" t="s">
        <v>33</v>
      </c>
      <c r="Q1522" s="68" t="s">
        <v>183</v>
      </c>
      <c r="R1522" s="92" t="s">
        <v>183</v>
      </c>
      <c r="S1522" s="68" t="s">
        <v>1520</v>
      </c>
      <c r="T1522" s="92"/>
      <c r="U1522" s="68"/>
      <c r="V1522" s="92"/>
      <c r="W1522" s="61"/>
    </row>
    <row r="1523" spans="1:23" ht="48" x14ac:dyDescent="0.2">
      <c r="A1523" s="230" t="s">
        <v>5845</v>
      </c>
      <c r="B1523" s="228" t="s">
        <v>4877</v>
      </c>
      <c r="C1523" s="32" t="s">
        <v>1504</v>
      </c>
      <c r="D1523" s="32" t="s">
        <v>1504</v>
      </c>
      <c r="E1523" s="281" t="s">
        <v>5708</v>
      </c>
      <c r="F1523" s="232" t="s">
        <v>236</v>
      </c>
      <c r="G1523" s="73"/>
      <c r="H1523" s="232" t="s">
        <v>4887</v>
      </c>
      <c r="I1523" s="232" t="s">
        <v>236</v>
      </c>
      <c r="J1523" s="87" t="s">
        <v>31</v>
      </c>
      <c r="K1523" s="87"/>
      <c r="L1523" s="85" t="str">
        <f t="shared" si="44"/>
        <v>MESSAGE - HEADER</v>
      </c>
      <c r="M1523" s="68" t="s">
        <v>32</v>
      </c>
      <c r="N1523" s="92" t="s">
        <v>32</v>
      </c>
      <c r="O1523" s="68" t="s">
        <v>33</v>
      </c>
      <c r="P1523" s="92" t="s">
        <v>33</v>
      </c>
      <c r="Q1523" s="68"/>
      <c r="R1523" s="92"/>
      <c r="S1523" s="68"/>
      <c r="T1523" s="92"/>
      <c r="U1523" s="68"/>
      <c r="V1523" s="92"/>
      <c r="W1523" s="61"/>
    </row>
    <row r="1524" spans="1:23" ht="80" x14ac:dyDescent="0.2">
      <c r="A1524" s="230" t="s">
        <v>5845</v>
      </c>
      <c r="B1524" s="228" t="s">
        <v>4877</v>
      </c>
      <c r="C1524" s="32" t="s">
        <v>1504</v>
      </c>
      <c r="D1524" s="32" t="s">
        <v>1504</v>
      </c>
      <c r="E1524" s="281" t="s">
        <v>5708</v>
      </c>
      <c r="F1524" s="73" t="s">
        <v>236</v>
      </c>
      <c r="G1524" s="73" t="s">
        <v>240</v>
      </c>
      <c r="H1524" s="73" t="s">
        <v>4888</v>
      </c>
      <c r="I1524" s="73" t="s">
        <v>242</v>
      </c>
      <c r="J1524" s="87" t="s">
        <v>238</v>
      </c>
      <c r="K1524" s="87" t="s">
        <v>243</v>
      </c>
      <c r="L1524" s="85" t="str">
        <f t="shared" si="44"/>
        <v>MESSAGE - (PRINCIPAL) TRADER.TIN</v>
      </c>
      <c r="M1524" s="68"/>
      <c r="N1524" s="92"/>
      <c r="O1524" s="68" t="s">
        <v>103</v>
      </c>
      <c r="P1524" s="92" t="s">
        <v>103</v>
      </c>
      <c r="Q1524" s="68" t="s">
        <v>244</v>
      </c>
      <c r="R1524" s="92" t="s">
        <v>244</v>
      </c>
      <c r="S1524" s="68"/>
      <c r="T1524" s="92"/>
      <c r="U1524" s="68" t="s">
        <v>5855</v>
      </c>
      <c r="V1524" s="92" t="s">
        <v>1526</v>
      </c>
      <c r="W1524" s="61"/>
    </row>
    <row r="1525" spans="1:23" ht="96" x14ac:dyDescent="0.2">
      <c r="A1525" s="230" t="s">
        <v>5845</v>
      </c>
      <c r="B1525" s="228" t="s">
        <v>4877</v>
      </c>
      <c r="C1525" s="32" t="s">
        <v>1504</v>
      </c>
      <c r="D1525" s="32" t="s">
        <v>1504</v>
      </c>
      <c r="E1525" s="281" t="s">
        <v>5708</v>
      </c>
      <c r="F1525" s="73" t="s">
        <v>236</v>
      </c>
      <c r="G1525" s="73" t="s">
        <v>248</v>
      </c>
      <c r="H1525" s="73" t="s">
        <v>4889</v>
      </c>
      <c r="I1525" s="73" t="s">
        <v>250</v>
      </c>
      <c r="J1525" s="87" t="s">
        <v>238</v>
      </c>
      <c r="K1525" s="87" t="s">
        <v>251</v>
      </c>
      <c r="L1525" s="85" t="str">
        <f t="shared" si="44"/>
        <v>MESSAGE - (PRINCIPAL) TRADER.Holder ID TIR</v>
      </c>
      <c r="M1525" s="68"/>
      <c r="N1525" s="92"/>
      <c r="O1525" s="68" t="s">
        <v>66</v>
      </c>
      <c r="P1525" s="92" t="s">
        <v>66</v>
      </c>
      <c r="Q1525" s="68" t="s">
        <v>244</v>
      </c>
      <c r="R1525" s="92" t="s">
        <v>244</v>
      </c>
      <c r="S1525" s="68"/>
      <c r="T1525" s="92"/>
      <c r="U1525" s="68" t="s">
        <v>5725</v>
      </c>
      <c r="V1525" s="92" t="s">
        <v>253</v>
      </c>
      <c r="W1525" s="61"/>
    </row>
    <row r="1526" spans="1:23" ht="64" x14ac:dyDescent="0.2">
      <c r="A1526" s="230" t="s">
        <v>5845</v>
      </c>
      <c r="B1526" s="228" t="s">
        <v>4877</v>
      </c>
      <c r="C1526" s="32" t="s">
        <v>1504</v>
      </c>
      <c r="D1526" s="32" t="s">
        <v>1504</v>
      </c>
      <c r="E1526" s="281" t="s">
        <v>5708</v>
      </c>
      <c r="F1526" s="73" t="s">
        <v>236</v>
      </c>
      <c r="G1526" s="73" t="s">
        <v>255</v>
      </c>
      <c r="H1526" s="73" t="s">
        <v>4890</v>
      </c>
      <c r="I1526" s="73" t="s">
        <v>257</v>
      </c>
      <c r="J1526" s="87" t="s">
        <v>238</v>
      </c>
      <c r="K1526" s="87" t="s">
        <v>255</v>
      </c>
      <c r="L1526" s="85" t="str">
        <f t="shared" si="44"/>
        <v>MESSAGE - (PRINCIPAL) TRADER.Name</v>
      </c>
      <c r="M1526" s="68"/>
      <c r="N1526" s="92"/>
      <c r="O1526" s="68" t="s">
        <v>66</v>
      </c>
      <c r="P1526" s="92" t="s">
        <v>33</v>
      </c>
      <c r="Q1526" s="68" t="s">
        <v>258</v>
      </c>
      <c r="R1526" s="92" t="s">
        <v>68</v>
      </c>
      <c r="S1526" s="68"/>
      <c r="T1526" s="92"/>
      <c r="U1526" s="68" t="s">
        <v>1531</v>
      </c>
      <c r="V1526" s="92"/>
      <c r="W1526" s="61"/>
    </row>
    <row r="1527" spans="1:23" ht="64" x14ac:dyDescent="0.2">
      <c r="A1527" s="230" t="s">
        <v>5845</v>
      </c>
      <c r="B1527" s="228" t="s">
        <v>4877</v>
      </c>
      <c r="C1527" s="32" t="s">
        <v>1504</v>
      </c>
      <c r="D1527" s="32" t="s">
        <v>1504</v>
      </c>
      <c r="E1527" s="281" t="s">
        <v>5726</v>
      </c>
      <c r="F1527" s="232" t="s">
        <v>261</v>
      </c>
      <c r="G1527" s="73"/>
      <c r="H1527" s="232" t="s">
        <v>4891</v>
      </c>
      <c r="I1527" s="232" t="s">
        <v>263</v>
      </c>
      <c r="J1527" s="87" t="s">
        <v>1128</v>
      </c>
      <c r="K1527" s="87" t="s">
        <v>1128</v>
      </c>
      <c r="L1527" s="85" t="str">
        <f t="shared" si="44"/>
        <v>x.x</v>
      </c>
      <c r="M1527" s="68" t="s">
        <v>32</v>
      </c>
      <c r="N1527" s="92"/>
      <c r="O1527" s="68" t="s">
        <v>66</v>
      </c>
      <c r="P1527" s="92"/>
      <c r="Q1527" s="68"/>
      <c r="R1527" s="92"/>
      <c r="S1527" s="68"/>
      <c r="T1527" s="92"/>
      <c r="U1527" s="68" t="s">
        <v>1531</v>
      </c>
      <c r="V1527" s="92"/>
      <c r="W1527" s="61"/>
    </row>
    <row r="1528" spans="1:23" ht="80" x14ac:dyDescent="0.2">
      <c r="A1528" s="230" t="s">
        <v>5845</v>
      </c>
      <c r="B1528" s="228" t="s">
        <v>4877</v>
      </c>
      <c r="C1528" s="32" t="s">
        <v>1504</v>
      </c>
      <c r="D1528" s="32" t="s">
        <v>1504</v>
      </c>
      <c r="E1528" s="281" t="s">
        <v>5726</v>
      </c>
      <c r="F1528" s="73" t="s">
        <v>261</v>
      </c>
      <c r="G1528" s="73" t="s">
        <v>265</v>
      </c>
      <c r="H1528" s="73" t="s">
        <v>4892</v>
      </c>
      <c r="I1528" s="73" t="s">
        <v>267</v>
      </c>
      <c r="J1528" s="87" t="s">
        <v>4788</v>
      </c>
      <c r="K1528" s="87" t="s">
        <v>265</v>
      </c>
      <c r="L1528" s="85" t="str">
        <f t="shared" si="44"/>
        <v>MESSAGE - (PRINCIPAL) TRADER .Street and number</v>
      </c>
      <c r="M1528" s="68"/>
      <c r="N1528" s="92"/>
      <c r="O1528" s="68" t="s">
        <v>33</v>
      </c>
      <c r="P1528" s="92" t="s">
        <v>33</v>
      </c>
      <c r="Q1528" s="68" t="s">
        <v>258</v>
      </c>
      <c r="R1528" s="92" t="s">
        <v>68</v>
      </c>
      <c r="S1528" s="68"/>
      <c r="T1528" s="92"/>
      <c r="U1528" s="68"/>
      <c r="V1528" s="92"/>
      <c r="W1528" s="61"/>
    </row>
    <row r="1529" spans="1:23" ht="64" x14ac:dyDescent="0.2">
      <c r="A1529" s="230" t="s">
        <v>5845</v>
      </c>
      <c r="B1529" s="228" t="s">
        <v>4877</v>
      </c>
      <c r="C1529" s="32" t="s">
        <v>1504</v>
      </c>
      <c r="D1529" s="32" t="s">
        <v>1504</v>
      </c>
      <c r="E1529" s="281" t="s">
        <v>5726</v>
      </c>
      <c r="F1529" s="73" t="s">
        <v>261</v>
      </c>
      <c r="G1529" s="73" t="s">
        <v>269</v>
      </c>
      <c r="H1529" s="73" t="s">
        <v>4893</v>
      </c>
      <c r="I1529" s="73" t="s">
        <v>271</v>
      </c>
      <c r="J1529" s="87" t="s">
        <v>4788</v>
      </c>
      <c r="K1529" s="87" t="s">
        <v>862</v>
      </c>
      <c r="L1529" s="85" t="str">
        <f t="shared" si="44"/>
        <v>MESSAGE - (PRINCIPAL) TRADER .Postal code</v>
      </c>
      <c r="M1529" s="68"/>
      <c r="N1529" s="92"/>
      <c r="O1529" s="68" t="s">
        <v>66</v>
      </c>
      <c r="P1529" s="92" t="s">
        <v>33</v>
      </c>
      <c r="Q1529" s="68" t="s">
        <v>244</v>
      </c>
      <c r="R1529" s="92" t="s">
        <v>54</v>
      </c>
      <c r="S1529" s="68"/>
      <c r="T1529" s="92"/>
      <c r="U1529" s="68" t="s">
        <v>1339</v>
      </c>
      <c r="V1529" s="92"/>
      <c r="W1529" s="61"/>
    </row>
    <row r="1530" spans="1:23" ht="64" x14ac:dyDescent="0.2">
      <c r="A1530" s="230" t="s">
        <v>5845</v>
      </c>
      <c r="B1530" s="228" t="s">
        <v>4877</v>
      </c>
      <c r="C1530" s="32" t="s">
        <v>1504</v>
      </c>
      <c r="D1530" s="32" t="s">
        <v>1504</v>
      </c>
      <c r="E1530" s="281" t="s">
        <v>5726</v>
      </c>
      <c r="F1530" s="73" t="s">
        <v>261</v>
      </c>
      <c r="G1530" s="73" t="s">
        <v>276</v>
      </c>
      <c r="H1530" s="73" t="s">
        <v>4894</v>
      </c>
      <c r="I1530" s="73" t="s">
        <v>278</v>
      </c>
      <c r="J1530" s="87" t="s">
        <v>4788</v>
      </c>
      <c r="K1530" s="87" t="s">
        <v>276</v>
      </c>
      <c r="L1530" s="85" t="str">
        <f t="shared" si="44"/>
        <v>MESSAGE - (PRINCIPAL) TRADER .City</v>
      </c>
      <c r="M1530" s="68"/>
      <c r="N1530" s="92"/>
      <c r="O1530" s="68" t="s">
        <v>33</v>
      </c>
      <c r="P1530" s="92" t="s">
        <v>33</v>
      </c>
      <c r="Q1530" s="68" t="s">
        <v>68</v>
      </c>
      <c r="R1530" s="92" t="s">
        <v>68</v>
      </c>
      <c r="S1530" s="68"/>
      <c r="T1530" s="92"/>
      <c r="U1530" s="68"/>
      <c r="V1530" s="92"/>
      <c r="W1530" s="61"/>
    </row>
    <row r="1531" spans="1:23" ht="64" x14ac:dyDescent="0.2">
      <c r="A1531" s="230" t="s">
        <v>5845</v>
      </c>
      <c r="B1531" s="228" t="s">
        <v>4877</v>
      </c>
      <c r="C1531" s="32" t="s">
        <v>1504</v>
      </c>
      <c r="D1531" s="32" t="s">
        <v>1504</v>
      </c>
      <c r="E1531" s="281" t="s">
        <v>5726</v>
      </c>
      <c r="F1531" s="73" t="s">
        <v>261</v>
      </c>
      <c r="G1531" s="73" t="s">
        <v>279</v>
      </c>
      <c r="H1531" s="73" t="s">
        <v>4895</v>
      </c>
      <c r="I1531" s="73" t="s">
        <v>281</v>
      </c>
      <c r="J1531" s="87" t="s">
        <v>4788</v>
      </c>
      <c r="K1531" s="87" t="s">
        <v>282</v>
      </c>
      <c r="L1531" s="85" t="str">
        <f t="shared" si="44"/>
        <v>MESSAGE - (PRINCIPAL) TRADER .Country code</v>
      </c>
      <c r="M1531" s="68"/>
      <c r="N1531" s="92"/>
      <c r="O1531" s="68" t="s">
        <v>33</v>
      </c>
      <c r="P1531" s="92" t="s">
        <v>33</v>
      </c>
      <c r="Q1531" s="68" t="s">
        <v>94</v>
      </c>
      <c r="R1531" s="92" t="s">
        <v>94</v>
      </c>
      <c r="S1531" s="68" t="s">
        <v>5856</v>
      </c>
      <c r="T1531" s="92" t="s">
        <v>95</v>
      </c>
      <c r="U1531" s="68"/>
      <c r="V1531" s="92"/>
      <c r="W1531" s="61"/>
    </row>
    <row r="1532" spans="1:23" ht="80" x14ac:dyDescent="0.2">
      <c r="A1532" s="230" t="s">
        <v>5845</v>
      </c>
      <c r="B1532" s="228" t="s">
        <v>4877</v>
      </c>
      <c r="C1532" s="32" t="s">
        <v>1504</v>
      </c>
      <c r="D1532" s="32" t="s">
        <v>1504</v>
      </c>
      <c r="E1532" s="281" t="s">
        <v>5726</v>
      </c>
      <c r="F1532" s="226" t="s">
        <v>5930</v>
      </c>
      <c r="G1532" s="73"/>
      <c r="H1532" s="232" t="s">
        <v>6729</v>
      </c>
      <c r="I1532" s="232" t="s">
        <v>6730</v>
      </c>
      <c r="J1532" s="87" t="s">
        <v>1128</v>
      </c>
      <c r="K1532" s="87" t="s">
        <v>1128</v>
      </c>
      <c r="L1532" s="85" t="str">
        <f t="shared" ref="L1532" si="45">IF(ISTEXT(K1532),CONCATENATE(J1532,".", K1532),J1532)</f>
        <v>x.x</v>
      </c>
      <c r="M1532" s="68" t="s">
        <v>32</v>
      </c>
      <c r="N1532" s="92"/>
      <c r="O1532" s="68" t="s">
        <v>1747</v>
      </c>
      <c r="P1532" s="92"/>
      <c r="Q1532" s="68"/>
      <c r="R1532" s="92"/>
      <c r="S1532" s="68"/>
      <c r="T1532" s="92"/>
      <c r="U1532" s="68" t="s">
        <v>5932</v>
      </c>
      <c r="V1532" s="92"/>
      <c r="W1532" s="61"/>
    </row>
    <row r="1533" spans="1:23" ht="80" x14ac:dyDescent="0.2">
      <c r="A1533" s="230" t="s">
        <v>5845</v>
      </c>
      <c r="B1533" s="228" t="s">
        <v>4877</v>
      </c>
      <c r="C1533" s="32" t="s">
        <v>1504</v>
      </c>
      <c r="D1533" s="32" t="s">
        <v>1504</v>
      </c>
      <c r="E1533" s="281" t="s">
        <v>5726</v>
      </c>
      <c r="F1533" s="185" t="s">
        <v>5930</v>
      </c>
      <c r="G1533" s="69"/>
      <c r="H1533" s="69" t="s">
        <v>6731</v>
      </c>
      <c r="I1533" s="73" t="s">
        <v>5901</v>
      </c>
      <c r="J1533" s="87" t="s">
        <v>1128</v>
      </c>
      <c r="K1533" s="87" t="s">
        <v>1128</v>
      </c>
      <c r="L1533" s="85" t="str">
        <f t="shared" ref="L1533:L1535" si="46">IF(ISTEXT(K1533),CONCATENATE(J1533,".", K1533),J1533)</f>
        <v>x.x</v>
      </c>
      <c r="M1533" s="68"/>
      <c r="N1533" s="92"/>
      <c r="O1533" s="68" t="s">
        <v>33</v>
      </c>
      <c r="P1533" s="92"/>
      <c r="Q1533" s="68" t="s">
        <v>258</v>
      </c>
      <c r="R1533" s="92"/>
      <c r="S1533" s="68"/>
      <c r="T1533" s="92"/>
      <c r="U1533" s="68"/>
      <c r="V1533" s="92"/>
      <c r="W1533" s="61"/>
    </row>
    <row r="1534" spans="1:23" ht="96" x14ac:dyDescent="0.2">
      <c r="A1534" s="230" t="s">
        <v>5845</v>
      </c>
      <c r="B1534" s="228" t="s">
        <v>4877</v>
      </c>
      <c r="C1534" s="32" t="s">
        <v>1504</v>
      </c>
      <c r="D1534" s="32" t="s">
        <v>1504</v>
      </c>
      <c r="E1534" s="281" t="s">
        <v>5726</v>
      </c>
      <c r="F1534" s="185" t="s">
        <v>5930</v>
      </c>
      <c r="G1534" s="69"/>
      <c r="H1534" s="69" t="s">
        <v>6732</v>
      </c>
      <c r="I1534" s="69" t="s">
        <v>6733</v>
      </c>
      <c r="J1534" s="87" t="s">
        <v>1128</v>
      </c>
      <c r="K1534" s="87" t="s">
        <v>1128</v>
      </c>
      <c r="L1534" s="85" t="str">
        <f t="shared" si="46"/>
        <v>x.x</v>
      </c>
      <c r="M1534" s="68"/>
      <c r="N1534" s="92"/>
      <c r="O1534" s="68" t="s">
        <v>33</v>
      </c>
      <c r="P1534" s="92"/>
      <c r="Q1534" s="68" t="s">
        <v>68</v>
      </c>
      <c r="R1534" s="92"/>
      <c r="S1534" s="68"/>
      <c r="T1534" s="92"/>
      <c r="U1534" s="68"/>
      <c r="V1534" s="92"/>
      <c r="W1534" s="61"/>
    </row>
    <row r="1535" spans="1:23" ht="96" x14ac:dyDescent="0.2">
      <c r="A1535" s="230" t="s">
        <v>5845</v>
      </c>
      <c r="B1535" s="228" t="s">
        <v>4877</v>
      </c>
      <c r="C1535" s="32" t="s">
        <v>1504</v>
      </c>
      <c r="D1535" s="32" t="s">
        <v>1504</v>
      </c>
      <c r="E1535" s="281" t="s">
        <v>5726</v>
      </c>
      <c r="F1535" s="185" t="s">
        <v>5930</v>
      </c>
      <c r="G1535" s="69"/>
      <c r="H1535" s="69" t="s">
        <v>6734</v>
      </c>
      <c r="I1535" s="73" t="s">
        <v>6735</v>
      </c>
      <c r="J1535" s="87" t="s">
        <v>1128</v>
      </c>
      <c r="K1535" s="87" t="s">
        <v>1128</v>
      </c>
      <c r="L1535" s="85" t="str">
        <f t="shared" si="46"/>
        <v>x.x</v>
      </c>
      <c r="M1535" s="68"/>
      <c r="N1535" s="92"/>
      <c r="O1535" s="68" t="s">
        <v>103</v>
      </c>
      <c r="P1535" s="92"/>
      <c r="Q1535" s="68" t="s">
        <v>5908</v>
      </c>
      <c r="R1535" s="92"/>
      <c r="S1535" s="68"/>
      <c r="T1535" s="92"/>
      <c r="U1535" s="68" t="s">
        <v>81</v>
      </c>
      <c r="V1535" s="92"/>
      <c r="W1535" s="61"/>
    </row>
    <row r="1536" spans="1:23" ht="32" x14ac:dyDescent="0.2">
      <c r="A1536" s="230" t="s">
        <v>5845</v>
      </c>
      <c r="B1536" s="228" t="s">
        <v>4877</v>
      </c>
      <c r="C1536" s="32" t="s">
        <v>1504</v>
      </c>
      <c r="D1536" s="32" t="s">
        <v>1504</v>
      </c>
      <c r="E1536" s="281" t="s">
        <v>5708</v>
      </c>
      <c r="F1536" s="232" t="s">
        <v>2233</v>
      </c>
      <c r="G1536" s="73"/>
      <c r="H1536" s="232" t="s">
        <v>6736</v>
      </c>
      <c r="I1536" s="232" t="s">
        <v>2233</v>
      </c>
      <c r="J1536" s="87" t="s">
        <v>1128</v>
      </c>
      <c r="K1536" s="87" t="s">
        <v>1128</v>
      </c>
      <c r="L1536" s="85" t="s">
        <v>5792</v>
      </c>
      <c r="M1536" s="68" t="s">
        <v>32</v>
      </c>
      <c r="N1536" s="92"/>
      <c r="O1536" s="68" t="s">
        <v>103</v>
      </c>
      <c r="P1536" s="92"/>
      <c r="Q1536" s="68"/>
      <c r="R1536" s="92"/>
      <c r="S1536" s="68"/>
      <c r="T1536" s="92"/>
      <c r="U1536" s="68"/>
      <c r="V1536" s="92"/>
      <c r="W1536" s="61"/>
    </row>
    <row r="1537" spans="1:23" ht="48" x14ac:dyDescent="0.2">
      <c r="A1537" s="230" t="s">
        <v>5845</v>
      </c>
      <c r="B1537" s="228" t="s">
        <v>4877</v>
      </c>
      <c r="C1537" s="32" t="s">
        <v>1504</v>
      </c>
      <c r="D1537" s="32" t="s">
        <v>1504</v>
      </c>
      <c r="E1537" s="281" t="s">
        <v>5708</v>
      </c>
      <c r="F1537" s="73" t="s">
        <v>2233</v>
      </c>
      <c r="G1537" s="73" t="s">
        <v>240</v>
      </c>
      <c r="H1537" s="73" t="s">
        <v>6737</v>
      </c>
      <c r="I1537" s="73" t="s">
        <v>2240</v>
      </c>
      <c r="J1537" s="87" t="s">
        <v>1128</v>
      </c>
      <c r="K1537" s="87" t="s">
        <v>1128</v>
      </c>
      <c r="L1537" s="85" t="s">
        <v>5792</v>
      </c>
      <c r="M1537" s="68"/>
      <c r="N1537" s="92"/>
      <c r="O1537" s="68" t="s">
        <v>33</v>
      </c>
      <c r="P1537" s="92"/>
      <c r="Q1537" s="68" t="s">
        <v>244</v>
      </c>
      <c r="R1537" s="92"/>
      <c r="S1537" s="68"/>
      <c r="T1537" s="92"/>
      <c r="U1537" s="68" t="s">
        <v>5630</v>
      </c>
      <c r="V1537" s="92"/>
      <c r="W1537" s="61"/>
    </row>
    <row r="1538" spans="1:23" ht="32" x14ac:dyDescent="0.2">
      <c r="A1538" s="230" t="s">
        <v>5845</v>
      </c>
      <c r="B1538" s="228" t="s">
        <v>4877</v>
      </c>
      <c r="C1538" s="32" t="s">
        <v>1504</v>
      </c>
      <c r="D1538" s="32" t="s">
        <v>1504</v>
      </c>
      <c r="E1538" s="281" t="s">
        <v>5708</v>
      </c>
      <c r="F1538" s="73" t="s">
        <v>2233</v>
      </c>
      <c r="G1538" s="73" t="s">
        <v>2243</v>
      </c>
      <c r="H1538" s="73" t="s">
        <v>6738</v>
      </c>
      <c r="I1538" s="73" t="s">
        <v>2245</v>
      </c>
      <c r="J1538" s="87" t="s">
        <v>1128</v>
      </c>
      <c r="K1538" s="87" t="s">
        <v>1128</v>
      </c>
      <c r="L1538" s="85" t="s">
        <v>5792</v>
      </c>
      <c r="M1538" s="68"/>
      <c r="N1538" s="92"/>
      <c r="O1538" s="68" t="s">
        <v>33</v>
      </c>
      <c r="P1538" s="92"/>
      <c r="Q1538" s="68" t="s">
        <v>104</v>
      </c>
      <c r="R1538" s="92"/>
      <c r="S1538" s="68" t="s">
        <v>2246</v>
      </c>
      <c r="T1538" s="92"/>
      <c r="U1538" s="68"/>
      <c r="V1538" s="92"/>
      <c r="W1538" s="61"/>
    </row>
    <row r="1539" spans="1:23" ht="48" x14ac:dyDescent="0.2">
      <c r="A1539" s="230" t="s">
        <v>5845</v>
      </c>
      <c r="B1539" s="228" t="s">
        <v>4877</v>
      </c>
      <c r="C1539" s="32" t="s">
        <v>1504</v>
      </c>
      <c r="D1539" s="32" t="s">
        <v>1504</v>
      </c>
      <c r="E1539" s="281" t="s">
        <v>5726</v>
      </c>
      <c r="F1539" s="226" t="s">
        <v>5930</v>
      </c>
      <c r="G1539" s="73"/>
      <c r="H1539" s="232" t="s">
        <v>6739</v>
      </c>
      <c r="I1539" s="232" t="s">
        <v>6730</v>
      </c>
      <c r="J1539" s="87" t="s">
        <v>1128</v>
      </c>
      <c r="K1539" s="87" t="s">
        <v>1128</v>
      </c>
      <c r="L1539" s="85" t="s">
        <v>5792</v>
      </c>
      <c r="M1539" s="68" t="s">
        <v>32</v>
      </c>
      <c r="N1539" s="92"/>
      <c r="O1539" s="68" t="s">
        <v>1747</v>
      </c>
      <c r="P1539" s="92"/>
      <c r="Q1539" s="68"/>
      <c r="R1539" s="92"/>
      <c r="S1539" s="68"/>
      <c r="T1539" s="92"/>
      <c r="U1539" s="68" t="s">
        <v>5932</v>
      </c>
      <c r="V1539" s="92"/>
      <c r="W1539" s="61"/>
    </row>
    <row r="1540" spans="1:23" ht="64" x14ac:dyDescent="0.2">
      <c r="A1540" s="230" t="s">
        <v>5845</v>
      </c>
      <c r="B1540" s="228" t="s">
        <v>4877</v>
      </c>
      <c r="C1540" s="32" t="s">
        <v>1504</v>
      </c>
      <c r="D1540" s="32" t="s">
        <v>1504</v>
      </c>
      <c r="E1540" s="281" t="s">
        <v>5726</v>
      </c>
      <c r="F1540" s="185" t="s">
        <v>5930</v>
      </c>
      <c r="G1540" s="69"/>
      <c r="H1540" s="69" t="s">
        <v>6740</v>
      </c>
      <c r="I1540" s="73" t="s">
        <v>5901</v>
      </c>
      <c r="J1540" s="87" t="s">
        <v>1128</v>
      </c>
      <c r="K1540" s="87" t="s">
        <v>1128</v>
      </c>
      <c r="L1540" s="85" t="s">
        <v>5792</v>
      </c>
      <c r="M1540" s="68"/>
      <c r="N1540" s="92"/>
      <c r="O1540" s="68" t="s">
        <v>33</v>
      </c>
      <c r="P1540" s="92"/>
      <c r="Q1540" s="68" t="s">
        <v>258</v>
      </c>
      <c r="R1540" s="92"/>
      <c r="S1540" s="68"/>
      <c r="T1540" s="92"/>
      <c r="U1540" s="68"/>
      <c r="V1540" s="92"/>
      <c r="W1540" s="61"/>
    </row>
    <row r="1541" spans="1:23" ht="80" x14ac:dyDescent="0.2">
      <c r="A1541" s="230" t="s">
        <v>5845</v>
      </c>
      <c r="B1541" s="228" t="s">
        <v>4877</v>
      </c>
      <c r="C1541" s="32" t="s">
        <v>1504</v>
      </c>
      <c r="D1541" s="32" t="s">
        <v>1504</v>
      </c>
      <c r="E1541" s="281" t="s">
        <v>5726</v>
      </c>
      <c r="F1541" s="185" t="s">
        <v>5930</v>
      </c>
      <c r="G1541" s="69"/>
      <c r="H1541" s="69" t="s">
        <v>6741</v>
      </c>
      <c r="I1541" s="69" t="s">
        <v>6733</v>
      </c>
      <c r="J1541" s="87" t="s">
        <v>1128</v>
      </c>
      <c r="K1541" s="87" t="s">
        <v>1128</v>
      </c>
      <c r="L1541" s="85" t="s">
        <v>5792</v>
      </c>
      <c r="M1541" s="68"/>
      <c r="N1541" s="92"/>
      <c r="O1541" s="68" t="s">
        <v>33</v>
      </c>
      <c r="P1541" s="92"/>
      <c r="Q1541" s="68" t="s">
        <v>68</v>
      </c>
      <c r="R1541" s="92"/>
      <c r="S1541" s="68"/>
      <c r="T1541" s="92"/>
      <c r="U1541" s="68"/>
      <c r="V1541" s="92"/>
      <c r="W1541" s="61"/>
    </row>
    <row r="1542" spans="1:23" ht="80" x14ac:dyDescent="0.2">
      <c r="A1542" s="230" t="s">
        <v>5845</v>
      </c>
      <c r="B1542" s="228" t="s">
        <v>4877</v>
      </c>
      <c r="C1542" s="32" t="s">
        <v>1504</v>
      </c>
      <c r="D1542" s="32" t="s">
        <v>1504</v>
      </c>
      <c r="E1542" s="281" t="s">
        <v>5726</v>
      </c>
      <c r="F1542" s="185" t="s">
        <v>5930</v>
      </c>
      <c r="G1542" s="69"/>
      <c r="H1542" s="69" t="s">
        <v>6742</v>
      </c>
      <c r="I1542" s="73" t="s">
        <v>6735</v>
      </c>
      <c r="J1542" s="87" t="s">
        <v>1128</v>
      </c>
      <c r="K1542" s="87" t="s">
        <v>1128</v>
      </c>
      <c r="L1542" s="85" t="s">
        <v>5792</v>
      </c>
      <c r="M1542" s="68"/>
      <c r="N1542" s="92"/>
      <c r="O1542" s="68" t="s">
        <v>103</v>
      </c>
      <c r="P1542" s="92"/>
      <c r="Q1542" s="68" t="s">
        <v>5908</v>
      </c>
      <c r="R1542" s="92"/>
      <c r="S1542" s="68"/>
      <c r="T1542" s="92"/>
      <c r="U1542" s="68" t="s">
        <v>81</v>
      </c>
      <c r="V1542" s="92"/>
      <c r="W1542" s="61"/>
    </row>
    <row r="1543" spans="1:23" ht="32" x14ac:dyDescent="0.2">
      <c r="A1543" s="230" t="s">
        <v>5845</v>
      </c>
      <c r="B1543" s="228" t="s">
        <v>4877</v>
      </c>
      <c r="C1543" s="32" t="s">
        <v>1504</v>
      </c>
      <c r="D1543" s="32" t="s">
        <v>1504</v>
      </c>
      <c r="E1543" s="281" t="s">
        <v>5708</v>
      </c>
      <c r="F1543" s="232" t="s">
        <v>6743</v>
      </c>
      <c r="G1543" s="73"/>
      <c r="H1543" s="232" t="s">
        <v>6744</v>
      </c>
      <c r="I1543" s="232" t="s">
        <v>6743</v>
      </c>
      <c r="J1543" s="87" t="s">
        <v>1128</v>
      </c>
      <c r="K1543" s="87" t="s">
        <v>1128</v>
      </c>
      <c r="L1543" s="85" t="str">
        <f t="shared" si="44"/>
        <v>x.x</v>
      </c>
      <c r="M1543" s="68" t="s">
        <v>444</v>
      </c>
      <c r="N1543" s="92"/>
      <c r="O1543" s="68" t="s">
        <v>66</v>
      </c>
      <c r="P1543" s="92"/>
      <c r="Q1543" s="68"/>
      <c r="R1543" s="92"/>
      <c r="S1543" s="68"/>
      <c r="T1543" s="92"/>
      <c r="U1543" s="68" t="s">
        <v>6745</v>
      </c>
      <c r="V1543" s="92"/>
      <c r="W1543" s="61"/>
    </row>
    <row r="1544" spans="1:23" ht="48" x14ac:dyDescent="0.2">
      <c r="A1544" s="230" t="s">
        <v>5845</v>
      </c>
      <c r="B1544" s="228" t="s">
        <v>4877</v>
      </c>
      <c r="C1544" s="32" t="s">
        <v>1504</v>
      </c>
      <c r="D1544" s="32" t="s">
        <v>1504</v>
      </c>
      <c r="E1544" s="281" t="s">
        <v>5708</v>
      </c>
      <c r="F1544" s="73" t="s">
        <v>6743</v>
      </c>
      <c r="G1544" s="73" t="s">
        <v>206</v>
      </c>
      <c r="H1544" s="73" t="s">
        <v>6746</v>
      </c>
      <c r="I1544" s="73" t="s">
        <v>6747</v>
      </c>
      <c r="J1544" s="87" t="s">
        <v>1128</v>
      </c>
      <c r="K1544" s="87" t="s">
        <v>1128</v>
      </c>
      <c r="L1544" s="85" t="str">
        <f t="shared" si="44"/>
        <v>x.x</v>
      </c>
      <c r="M1544" s="68"/>
      <c r="N1544" s="92"/>
      <c r="O1544" s="68" t="s">
        <v>33</v>
      </c>
      <c r="P1544" s="92"/>
      <c r="Q1544" s="68" t="s">
        <v>146</v>
      </c>
      <c r="R1544" s="92"/>
      <c r="S1544" s="68"/>
      <c r="T1544" s="92"/>
      <c r="U1544" s="68" t="s">
        <v>209</v>
      </c>
      <c r="V1544" s="92"/>
      <c r="W1544" s="61"/>
    </row>
    <row r="1545" spans="1:23" ht="48" x14ac:dyDescent="0.2">
      <c r="A1545" s="230" t="s">
        <v>5845</v>
      </c>
      <c r="B1545" s="228" t="s">
        <v>4877</v>
      </c>
      <c r="C1545" s="32" t="s">
        <v>1504</v>
      </c>
      <c r="D1545" s="32" t="s">
        <v>1504</v>
      </c>
      <c r="E1545" s="281" t="s">
        <v>5708</v>
      </c>
      <c r="F1545" s="73" t="s">
        <v>6743</v>
      </c>
      <c r="G1545" s="73" t="s">
        <v>386</v>
      </c>
      <c r="H1545" s="73" t="s">
        <v>6748</v>
      </c>
      <c r="I1545" s="73" t="s">
        <v>6749</v>
      </c>
      <c r="J1545" s="87" t="s">
        <v>1128</v>
      </c>
      <c r="K1545" s="87" t="s">
        <v>1128</v>
      </c>
      <c r="L1545" s="85" t="str">
        <f t="shared" si="44"/>
        <v>x.x</v>
      </c>
      <c r="M1545" s="68"/>
      <c r="N1545" s="92"/>
      <c r="O1545" s="68" t="s">
        <v>33</v>
      </c>
      <c r="P1545" s="92"/>
      <c r="Q1545" s="68" t="s">
        <v>389</v>
      </c>
      <c r="R1545" s="92"/>
      <c r="S1545" s="68" t="s">
        <v>6750</v>
      </c>
      <c r="T1545" s="92"/>
      <c r="U1545" s="68"/>
      <c r="V1545" s="92"/>
      <c r="W1545" s="61"/>
    </row>
    <row r="1546" spans="1:23" ht="48" x14ac:dyDescent="0.2">
      <c r="A1546" s="230" t="s">
        <v>5845</v>
      </c>
      <c r="B1546" s="228" t="s">
        <v>4877</v>
      </c>
      <c r="C1546" s="32" t="s">
        <v>1504</v>
      </c>
      <c r="D1546" s="32" t="s">
        <v>1504</v>
      </c>
      <c r="E1546" s="281" t="s">
        <v>5708</v>
      </c>
      <c r="F1546" s="73" t="s">
        <v>6743</v>
      </c>
      <c r="G1546" s="73" t="s">
        <v>302</v>
      </c>
      <c r="H1546" s="73" t="s">
        <v>6751</v>
      </c>
      <c r="I1546" s="73" t="s">
        <v>6752</v>
      </c>
      <c r="J1546" s="87" t="s">
        <v>1128</v>
      </c>
      <c r="K1546" s="87" t="s">
        <v>1128</v>
      </c>
      <c r="L1546" s="85" t="str">
        <f t="shared" si="44"/>
        <v>x.x</v>
      </c>
      <c r="M1546" s="68"/>
      <c r="N1546" s="92"/>
      <c r="O1546" s="68" t="s">
        <v>66</v>
      </c>
      <c r="P1546" s="92"/>
      <c r="Q1546" s="68" t="s">
        <v>305</v>
      </c>
      <c r="R1546" s="92"/>
      <c r="S1546" s="68"/>
      <c r="T1546" s="92"/>
      <c r="U1546" s="68" t="s">
        <v>6753</v>
      </c>
      <c r="V1546" s="92"/>
      <c r="W1546" s="61"/>
    </row>
    <row r="1547" spans="1:23" ht="32" x14ac:dyDescent="0.2">
      <c r="A1547" s="230" t="s">
        <v>5845</v>
      </c>
      <c r="B1547" s="228" t="s">
        <v>4877</v>
      </c>
      <c r="C1547" s="32" t="s">
        <v>1504</v>
      </c>
      <c r="D1547" s="32" t="s">
        <v>1504</v>
      </c>
      <c r="E1547" s="281" t="s">
        <v>5708</v>
      </c>
      <c r="F1547" s="232" t="s">
        <v>6754</v>
      </c>
      <c r="G1547" s="73"/>
      <c r="H1547" s="232" t="s">
        <v>6755</v>
      </c>
      <c r="I1547" s="232" t="s">
        <v>6754</v>
      </c>
      <c r="J1547" s="87" t="s">
        <v>1128</v>
      </c>
      <c r="K1547" s="87" t="s">
        <v>1128</v>
      </c>
      <c r="L1547" s="85" t="str">
        <f t="shared" si="44"/>
        <v>x.x</v>
      </c>
      <c r="M1547" s="68" t="s">
        <v>444</v>
      </c>
      <c r="N1547" s="92"/>
      <c r="O1547" s="68" t="s">
        <v>66</v>
      </c>
      <c r="P1547" s="92"/>
      <c r="Q1547" s="68"/>
      <c r="R1547" s="92"/>
      <c r="S1547" s="68"/>
      <c r="T1547" s="92"/>
      <c r="U1547" s="68" t="s">
        <v>6756</v>
      </c>
      <c r="V1547" s="92"/>
      <c r="W1547" s="61"/>
    </row>
    <row r="1548" spans="1:23" ht="64" x14ac:dyDescent="0.2">
      <c r="A1548" s="230" t="s">
        <v>5845</v>
      </c>
      <c r="B1548" s="228" t="s">
        <v>4877</v>
      </c>
      <c r="C1548" s="32" t="s">
        <v>1504</v>
      </c>
      <c r="D1548" s="32" t="s">
        <v>1504</v>
      </c>
      <c r="E1548" s="281" t="s">
        <v>5708</v>
      </c>
      <c r="F1548" s="73" t="s">
        <v>6754</v>
      </c>
      <c r="G1548" s="73" t="s">
        <v>206</v>
      </c>
      <c r="H1548" s="73" t="s">
        <v>6757</v>
      </c>
      <c r="I1548" s="73" t="s">
        <v>6758</v>
      </c>
      <c r="J1548" s="87" t="s">
        <v>1128</v>
      </c>
      <c r="K1548" s="87" t="s">
        <v>1128</v>
      </c>
      <c r="L1548" s="85" t="str">
        <f t="shared" si="44"/>
        <v>x.x</v>
      </c>
      <c r="M1548" s="68"/>
      <c r="N1548" s="92"/>
      <c r="O1548" s="68" t="s">
        <v>33</v>
      </c>
      <c r="P1548" s="92"/>
      <c r="Q1548" s="68" t="s">
        <v>146</v>
      </c>
      <c r="R1548" s="92"/>
      <c r="S1548" s="68"/>
      <c r="T1548" s="92"/>
      <c r="U1548" s="68" t="s">
        <v>209</v>
      </c>
      <c r="V1548" s="92"/>
      <c r="W1548" s="61"/>
    </row>
    <row r="1549" spans="1:23" ht="48" x14ac:dyDescent="0.2">
      <c r="A1549" s="230" t="s">
        <v>5845</v>
      </c>
      <c r="B1549" s="228" t="s">
        <v>4877</v>
      </c>
      <c r="C1549" s="32" t="s">
        <v>1504</v>
      </c>
      <c r="D1549" s="32" t="s">
        <v>1504</v>
      </c>
      <c r="E1549" s="281" t="s">
        <v>5708</v>
      </c>
      <c r="F1549" s="73" t="s">
        <v>6754</v>
      </c>
      <c r="G1549" s="73" t="s">
        <v>1000</v>
      </c>
      <c r="H1549" s="73" t="s">
        <v>6759</v>
      </c>
      <c r="I1549" s="73" t="s">
        <v>6760</v>
      </c>
      <c r="J1549" s="87" t="s">
        <v>1128</v>
      </c>
      <c r="K1549" s="87" t="s">
        <v>1128</v>
      </c>
      <c r="L1549" s="85" t="str">
        <f t="shared" si="44"/>
        <v>x.x</v>
      </c>
      <c r="M1549" s="68"/>
      <c r="N1549" s="92"/>
      <c r="O1549" s="68" t="s">
        <v>33</v>
      </c>
      <c r="P1549" s="92"/>
      <c r="Q1549" s="68" t="s">
        <v>660</v>
      </c>
      <c r="R1549" s="92"/>
      <c r="S1549" s="68"/>
      <c r="T1549" s="92"/>
      <c r="U1549" s="68"/>
      <c r="V1549" s="92"/>
      <c r="W1549" s="61"/>
    </row>
    <row r="1550" spans="1:23" ht="48" x14ac:dyDescent="0.2">
      <c r="A1550" s="230" t="s">
        <v>5845</v>
      </c>
      <c r="B1550" s="228" t="s">
        <v>4877</v>
      </c>
      <c r="C1550" s="32" t="s">
        <v>1504</v>
      </c>
      <c r="D1550" s="32" t="s">
        <v>1504</v>
      </c>
      <c r="E1550" s="281" t="s">
        <v>5708</v>
      </c>
      <c r="F1550" s="73" t="s">
        <v>6754</v>
      </c>
      <c r="G1550" s="73" t="s">
        <v>5641</v>
      </c>
      <c r="H1550" s="73" t="s">
        <v>6761</v>
      </c>
      <c r="I1550" s="73" t="s">
        <v>6762</v>
      </c>
      <c r="J1550" s="87" t="s">
        <v>1128</v>
      </c>
      <c r="K1550" s="87" t="s">
        <v>1128</v>
      </c>
      <c r="L1550" s="85" t="str">
        <f t="shared" si="44"/>
        <v>x.x</v>
      </c>
      <c r="M1550" s="68"/>
      <c r="N1550" s="92"/>
      <c r="O1550" s="68" t="s">
        <v>103</v>
      </c>
      <c r="P1550" s="92"/>
      <c r="Q1550" s="68" t="s">
        <v>305</v>
      </c>
      <c r="R1550" s="92"/>
      <c r="S1550" s="68"/>
      <c r="T1550" s="92"/>
      <c r="U1550" s="68"/>
      <c r="V1550" s="92"/>
      <c r="W1550" s="61"/>
    </row>
    <row r="1551" spans="1:23" ht="32" x14ac:dyDescent="0.2">
      <c r="A1551" s="230" t="s">
        <v>5845</v>
      </c>
      <c r="B1551" s="228" t="s">
        <v>5327</v>
      </c>
      <c r="C1551" s="32" t="s">
        <v>1504</v>
      </c>
      <c r="D1551" s="32" t="s">
        <v>1504</v>
      </c>
      <c r="E1551" s="283">
        <v>1</v>
      </c>
      <c r="F1551" s="231" t="s">
        <v>29</v>
      </c>
      <c r="G1551" s="231"/>
      <c r="H1551" s="231" t="s">
        <v>5328</v>
      </c>
      <c r="I1551" s="231" t="s">
        <v>29</v>
      </c>
      <c r="J1551" s="87" t="s">
        <v>31</v>
      </c>
      <c r="K1551" s="87"/>
      <c r="L1551" s="85" t="str">
        <f t="shared" ref="L1551:L1562" si="47">IF(ISTEXT(K1551),CONCATENATE(J1551,".", K1551),J1551)</f>
        <v>MESSAGE - HEADER</v>
      </c>
      <c r="M1551" s="186" t="s">
        <v>32</v>
      </c>
      <c r="N1551" s="92" t="s">
        <v>32</v>
      </c>
      <c r="O1551" s="186" t="s">
        <v>33</v>
      </c>
      <c r="P1551" s="92" t="s">
        <v>33</v>
      </c>
      <c r="Q1551" s="186"/>
      <c r="R1551" s="92"/>
      <c r="S1551" s="68"/>
      <c r="T1551" s="92"/>
      <c r="U1551" s="186"/>
      <c r="V1551" s="92"/>
      <c r="W1551" s="61"/>
    </row>
    <row r="1552" spans="1:23" ht="64" x14ac:dyDescent="0.2">
      <c r="A1552" s="230" t="s">
        <v>5845</v>
      </c>
      <c r="B1552" s="228" t="s">
        <v>5327</v>
      </c>
      <c r="C1552" s="32" t="s">
        <v>1504</v>
      </c>
      <c r="D1552" s="32" t="s">
        <v>1504</v>
      </c>
      <c r="E1552" s="283">
        <v>1</v>
      </c>
      <c r="F1552" s="234" t="s">
        <v>29</v>
      </c>
      <c r="G1552" s="234" t="s">
        <v>40</v>
      </c>
      <c r="H1552" s="234" t="s">
        <v>5329</v>
      </c>
      <c r="I1552" s="234" t="s">
        <v>42</v>
      </c>
      <c r="J1552" s="87" t="s">
        <v>31</v>
      </c>
      <c r="K1552" s="87" t="s">
        <v>43</v>
      </c>
      <c r="L1552" s="85" t="str">
        <f t="shared" si="47"/>
        <v>MESSAGE - HEADER.Document/reference number</v>
      </c>
      <c r="M1552" s="186"/>
      <c r="N1552" s="92"/>
      <c r="O1552" s="186" t="s">
        <v>33</v>
      </c>
      <c r="P1552" s="92" t="s">
        <v>33</v>
      </c>
      <c r="Q1552" s="186" t="s">
        <v>44</v>
      </c>
      <c r="R1552" s="92" t="s">
        <v>45</v>
      </c>
      <c r="S1552" s="68"/>
      <c r="T1552" s="92"/>
      <c r="U1552" s="186" t="s">
        <v>81</v>
      </c>
      <c r="V1552" s="92"/>
      <c r="W1552" s="61"/>
    </row>
    <row r="1553" spans="1:23" ht="96" x14ac:dyDescent="0.2">
      <c r="A1553" s="230" t="s">
        <v>5845</v>
      </c>
      <c r="B1553" s="228" t="s">
        <v>5327</v>
      </c>
      <c r="C1553" s="32" t="s">
        <v>1504</v>
      </c>
      <c r="D1553" s="32" t="s">
        <v>1504</v>
      </c>
      <c r="E1553" s="283">
        <v>1</v>
      </c>
      <c r="F1553" s="234" t="s">
        <v>29</v>
      </c>
      <c r="G1553" s="234" t="s">
        <v>6763</v>
      </c>
      <c r="H1553" s="234" t="s">
        <v>6764</v>
      </c>
      <c r="I1553" s="234" t="s">
        <v>6765</v>
      </c>
      <c r="J1553" s="87" t="s">
        <v>31</v>
      </c>
      <c r="K1553" s="87" t="s">
        <v>5331</v>
      </c>
      <c r="L1553" s="85" t="str">
        <f t="shared" si="47"/>
        <v>MESSAGE - HEADER.Date of request on non-arrived movement</v>
      </c>
      <c r="M1553" s="186"/>
      <c r="N1553" s="92"/>
      <c r="O1553" s="186" t="s">
        <v>33</v>
      </c>
      <c r="P1553" s="92" t="s">
        <v>33</v>
      </c>
      <c r="Q1553" s="186" t="s">
        <v>79</v>
      </c>
      <c r="R1553" s="92" t="s">
        <v>80</v>
      </c>
      <c r="S1553" s="68"/>
      <c r="T1553" s="92"/>
      <c r="U1553" s="186" t="s">
        <v>81</v>
      </c>
      <c r="V1553" s="92"/>
      <c r="W1553" s="61"/>
    </row>
    <row r="1554" spans="1:23" ht="64" x14ac:dyDescent="0.2">
      <c r="A1554" s="230" t="s">
        <v>5845</v>
      </c>
      <c r="B1554" s="228" t="s">
        <v>5327</v>
      </c>
      <c r="C1554" s="32" t="s">
        <v>1504</v>
      </c>
      <c r="D1554" s="32" t="s">
        <v>1504</v>
      </c>
      <c r="E1554" s="283">
        <v>1</v>
      </c>
      <c r="F1554" s="234" t="s">
        <v>29</v>
      </c>
      <c r="G1554" s="234" t="s">
        <v>6766</v>
      </c>
      <c r="H1554" s="234" t="s">
        <v>6767</v>
      </c>
      <c r="I1554" s="234" t="s">
        <v>6768</v>
      </c>
      <c r="J1554" s="87" t="s">
        <v>31</v>
      </c>
      <c r="K1554" s="87" t="s">
        <v>5335</v>
      </c>
      <c r="L1554" s="85" t="str">
        <f t="shared" si="47"/>
        <v>MESSAGE - HEADER.Date limit for response</v>
      </c>
      <c r="M1554" s="186"/>
      <c r="N1554" s="92"/>
      <c r="O1554" s="186" t="s">
        <v>33</v>
      </c>
      <c r="P1554" s="92" t="s">
        <v>33</v>
      </c>
      <c r="Q1554" s="186" t="s">
        <v>79</v>
      </c>
      <c r="R1554" s="92" t="s">
        <v>80</v>
      </c>
      <c r="S1554" s="68"/>
      <c r="T1554" s="92"/>
      <c r="U1554" s="186" t="s">
        <v>81</v>
      </c>
      <c r="V1554" s="92"/>
      <c r="W1554" s="61"/>
    </row>
    <row r="1555" spans="1:23" ht="64" x14ac:dyDescent="0.2">
      <c r="A1555" s="230" t="s">
        <v>5845</v>
      </c>
      <c r="B1555" s="228" t="s">
        <v>5327</v>
      </c>
      <c r="C1555" s="32" t="s">
        <v>1504</v>
      </c>
      <c r="D1555" s="32" t="s">
        <v>1504</v>
      </c>
      <c r="E1555" s="283">
        <v>1</v>
      </c>
      <c r="F1555" s="231" t="s">
        <v>176</v>
      </c>
      <c r="G1555" s="231"/>
      <c r="H1555" s="231" t="s">
        <v>5338</v>
      </c>
      <c r="I1555" s="231" t="s">
        <v>176</v>
      </c>
      <c r="J1555" s="87" t="s">
        <v>178</v>
      </c>
      <c r="K1555" s="87"/>
      <c r="L1555" s="85" t="str">
        <f t="shared" si="47"/>
        <v>MESSAGE - (DEPARTURE) CUSTOMS OFFICE</v>
      </c>
      <c r="M1555" s="186" t="s">
        <v>32</v>
      </c>
      <c r="N1555" s="92" t="s">
        <v>32</v>
      </c>
      <c r="O1555" s="186" t="s">
        <v>33</v>
      </c>
      <c r="P1555" s="92" t="s">
        <v>33</v>
      </c>
      <c r="Q1555" s="186"/>
      <c r="R1555" s="92"/>
      <c r="S1555" s="68"/>
      <c r="T1555" s="92"/>
      <c r="U1555" s="186"/>
      <c r="V1555" s="92"/>
      <c r="W1555" s="61"/>
    </row>
    <row r="1556" spans="1:23" ht="80" x14ac:dyDescent="0.2">
      <c r="A1556" s="230" t="s">
        <v>5845</v>
      </c>
      <c r="B1556" s="228" t="s">
        <v>5327</v>
      </c>
      <c r="C1556" s="32" t="s">
        <v>1504</v>
      </c>
      <c r="D1556" s="32" t="s">
        <v>1504</v>
      </c>
      <c r="E1556" s="283">
        <v>1</v>
      </c>
      <c r="F1556" s="234" t="s">
        <v>176</v>
      </c>
      <c r="G1556" s="234" t="s">
        <v>180</v>
      </c>
      <c r="H1556" s="234" t="s">
        <v>5339</v>
      </c>
      <c r="I1556" s="234" t="s">
        <v>182</v>
      </c>
      <c r="J1556" s="87" t="s">
        <v>178</v>
      </c>
      <c r="K1556" s="87" t="s">
        <v>180</v>
      </c>
      <c r="L1556" s="85" t="str">
        <f t="shared" si="47"/>
        <v>MESSAGE - (DEPARTURE) CUSTOMS OFFICE.Reference number</v>
      </c>
      <c r="M1556" s="186"/>
      <c r="N1556" s="92"/>
      <c r="O1556" s="186" t="s">
        <v>33</v>
      </c>
      <c r="P1556" s="92" t="s">
        <v>33</v>
      </c>
      <c r="Q1556" s="186" t="s">
        <v>183</v>
      </c>
      <c r="R1556" s="92" t="s">
        <v>183</v>
      </c>
      <c r="S1556" s="68" t="s">
        <v>1520</v>
      </c>
      <c r="T1556" s="92"/>
      <c r="U1556" s="186"/>
      <c r="V1556" s="92"/>
      <c r="W1556" s="61"/>
    </row>
    <row r="1557" spans="1:23" ht="96" x14ac:dyDescent="0.2">
      <c r="A1557" s="228" t="s">
        <v>5845</v>
      </c>
      <c r="B1557" s="228" t="s">
        <v>5327</v>
      </c>
      <c r="C1557" s="32" t="s">
        <v>1504</v>
      </c>
      <c r="D1557" s="32" t="s">
        <v>1504</v>
      </c>
      <c r="E1557" s="283">
        <v>1</v>
      </c>
      <c r="F1557" s="231" t="s">
        <v>5340</v>
      </c>
      <c r="G1557" s="231"/>
      <c r="H1557" s="231" t="s">
        <v>5341</v>
      </c>
      <c r="I1557" s="231" t="s">
        <v>5340</v>
      </c>
      <c r="J1557" s="87" t="s">
        <v>5342</v>
      </c>
      <c r="K1557" s="87"/>
      <c r="L1557" s="85" t="str">
        <f t="shared" si="47"/>
        <v>MESSAGE -(COMPETENT AUTHORITY OF DEPARTURE) CUSTOMS OFFICE</v>
      </c>
      <c r="M1557" s="186" t="s">
        <v>32</v>
      </c>
      <c r="N1557" s="92" t="s">
        <v>32</v>
      </c>
      <c r="O1557" s="186" t="s">
        <v>33</v>
      </c>
      <c r="P1557" s="92" t="s">
        <v>33</v>
      </c>
      <c r="Q1557" s="186"/>
      <c r="R1557" s="92"/>
      <c r="S1557" s="68"/>
      <c r="T1557" s="92"/>
      <c r="U1557" s="186"/>
      <c r="V1557" s="92"/>
      <c r="W1557" s="61"/>
    </row>
    <row r="1558" spans="1:23" ht="112" x14ac:dyDescent="0.2">
      <c r="A1558" s="228" t="s">
        <v>5845</v>
      </c>
      <c r="B1558" s="228" t="s">
        <v>5327</v>
      </c>
      <c r="C1558" s="32" t="s">
        <v>1504</v>
      </c>
      <c r="D1558" s="32" t="s">
        <v>1504</v>
      </c>
      <c r="E1558" s="283">
        <v>1</v>
      </c>
      <c r="F1558" s="234" t="s">
        <v>5340</v>
      </c>
      <c r="G1558" s="234" t="s">
        <v>180</v>
      </c>
      <c r="H1558" s="234" t="s">
        <v>5343</v>
      </c>
      <c r="I1558" s="234" t="s">
        <v>5344</v>
      </c>
      <c r="J1558" s="87" t="s">
        <v>5342</v>
      </c>
      <c r="K1558" s="87" t="s">
        <v>180</v>
      </c>
      <c r="L1558" s="85" t="str">
        <f t="shared" si="47"/>
        <v>MESSAGE -(COMPETENT AUTHORITY OF DEPARTURE) CUSTOMS OFFICE.Reference number</v>
      </c>
      <c r="M1558" s="186"/>
      <c r="N1558" s="92"/>
      <c r="O1558" s="186" t="s">
        <v>33</v>
      </c>
      <c r="P1558" s="92" t="s">
        <v>33</v>
      </c>
      <c r="Q1558" s="186" t="s">
        <v>183</v>
      </c>
      <c r="R1558" s="92" t="s">
        <v>183</v>
      </c>
      <c r="S1558" s="68" t="s">
        <v>5425</v>
      </c>
      <c r="T1558" s="92"/>
      <c r="U1558" s="186"/>
      <c r="V1558" s="92"/>
      <c r="W1558" s="61"/>
    </row>
    <row r="1559" spans="1:23" ht="48" x14ac:dyDescent="0.2">
      <c r="A1559" s="230" t="s">
        <v>5845</v>
      </c>
      <c r="B1559" s="228" t="s">
        <v>5327</v>
      </c>
      <c r="C1559" s="32" t="s">
        <v>1504</v>
      </c>
      <c r="D1559" s="32" t="s">
        <v>1504</v>
      </c>
      <c r="E1559" s="283">
        <v>1</v>
      </c>
      <c r="F1559" s="231" t="s">
        <v>236</v>
      </c>
      <c r="G1559" s="231"/>
      <c r="H1559" s="231" t="s">
        <v>5345</v>
      </c>
      <c r="I1559" s="231" t="s">
        <v>236</v>
      </c>
      <c r="J1559" s="87" t="s">
        <v>238</v>
      </c>
      <c r="K1559" s="87"/>
      <c r="L1559" s="85" t="str">
        <f t="shared" si="47"/>
        <v>MESSAGE - (PRINCIPAL) TRADER</v>
      </c>
      <c r="M1559" s="186" t="s">
        <v>32</v>
      </c>
      <c r="N1559" s="92" t="s">
        <v>32</v>
      </c>
      <c r="O1559" s="186" t="s">
        <v>33</v>
      </c>
      <c r="P1559" s="92" t="s">
        <v>33</v>
      </c>
      <c r="Q1559" s="186"/>
      <c r="R1559" s="92"/>
      <c r="S1559" s="68"/>
      <c r="T1559" s="92"/>
      <c r="U1559" s="186"/>
      <c r="V1559" s="92"/>
      <c r="W1559" s="61"/>
    </row>
    <row r="1560" spans="1:23" ht="80" x14ac:dyDescent="0.2">
      <c r="A1560" s="230" t="s">
        <v>5845</v>
      </c>
      <c r="B1560" s="228" t="s">
        <v>5327</v>
      </c>
      <c r="C1560" s="32" t="s">
        <v>1504</v>
      </c>
      <c r="D1560" s="32" t="s">
        <v>1504</v>
      </c>
      <c r="E1560" s="283">
        <v>1</v>
      </c>
      <c r="F1560" s="234" t="s">
        <v>236</v>
      </c>
      <c r="G1560" s="234" t="s">
        <v>240</v>
      </c>
      <c r="H1560" s="234" t="s">
        <v>5346</v>
      </c>
      <c r="I1560" s="234" t="s">
        <v>242</v>
      </c>
      <c r="J1560" s="87" t="s">
        <v>238</v>
      </c>
      <c r="K1560" s="87" t="s">
        <v>243</v>
      </c>
      <c r="L1560" s="85" t="str">
        <f t="shared" si="47"/>
        <v>MESSAGE - (PRINCIPAL) TRADER.TIN</v>
      </c>
      <c r="M1560" s="186"/>
      <c r="N1560" s="92"/>
      <c r="O1560" s="186" t="s">
        <v>103</v>
      </c>
      <c r="P1560" s="92" t="s">
        <v>103</v>
      </c>
      <c r="Q1560" s="186" t="s">
        <v>244</v>
      </c>
      <c r="R1560" s="92" t="s">
        <v>244</v>
      </c>
      <c r="S1560" s="68"/>
      <c r="T1560" s="92"/>
      <c r="U1560" s="186" t="s">
        <v>5855</v>
      </c>
      <c r="V1560" s="92" t="s">
        <v>6769</v>
      </c>
      <c r="W1560" s="61"/>
    </row>
    <row r="1561" spans="1:23" ht="96" x14ac:dyDescent="0.2">
      <c r="A1561" s="230" t="s">
        <v>5845</v>
      </c>
      <c r="B1561" s="228" t="s">
        <v>5327</v>
      </c>
      <c r="C1561" s="32" t="s">
        <v>1504</v>
      </c>
      <c r="D1561" s="32" t="s">
        <v>1504</v>
      </c>
      <c r="E1561" s="283">
        <v>1</v>
      </c>
      <c r="F1561" s="234" t="s">
        <v>236</v>
      </c>
      <c r="G1561" s="234" t="s">
        <v>248</v>
      </c>
      <c r="H1561" s="234" t="s">
        <v>5348</v>
      </c>
      <c r="I1561" s="234" t="s">
        <v>250</v>
      </c>
      <c r="J1561" s="87" t="s">
        <v>238</v>
      </c>
      <c r="K1561" s="87" t="s">
        <v>251</v>
      </c>
      <c r="L1561" s="85" t="str">
        <f t="shared" si="47"/>
        <v>MESSAGE - (PRINCIPAL) TRADER.Holder ID TIR</v>
      </c>
      <c r="M1561" s="186"/>
      <c r="N1561" s="92"/>
      <c r="O1561" s="186" t="s">
        <v>66</v>
      </c>
      <c r="P1561" s="92" t="s">
        <v>66</v>
      </c>
      <c r="Q1561" s="186" t="s">
        <v>244</v>
      </c>
      <c r="R1561" s="92" t="s">
        <v>244</v>
      </c>
      <c r="S1561" s="68"/>
      <c r="T1561" s="92"/>
      <c r="U1561" s="186" t="s">
        <v>5725</v>
      </c>
      <c r="V1561" s="92" t="s">
        <v>253</v>
      </c>
      <c r="W1561" s="61"/>
    </row>
    <row r="1562" spans="1:23" ht="64" x14ac:dyDescent="0.2">
      <c r="A1562" s="230" t="s">
        <v>5845</v>
      </c>
      <c r="B1562" s="228" t="s">
        <v>5327</v>
      </c>
      <c r="C1562" s="32" t="s">
        <v>1504</v>
      </c>
      <c r="D1562" s="32" t="s">
        <v>1504</v>
      </c>
      <c r="E1562" s="283">
        <v>1</v>
      </c>
      <c r="F1562" s="234" t="s">
        <v>236</v>
      </c>
      <c r="G1562" s="234" t="s">
        <v>255</v>
      </c>
      <c r="H1562" s="234" t="s">
        <v>5349</v>
      </c>
      <c r="I1562" s="234" t="s">
        <v>257</v>
      </c>
      <c r="J1562" s="87" t="s">
        <v>238</v>
      </c>
      <c r="K1562" s="87" t="s">
        <v>255</v>
      </c>
      <c r="L1562" s="85" t="str">
        <f t="shared" si="47"/>
        <v>MESSAGE - (PRINCIPAL) TRADER.Name</v>
      </c>
      <c r="M1562" s="186"/>
      <c r="N1562" s="92"/>
      <c r="O1562" s="186" t="s">
        <v>66</v>
      </c>
      <c r="P1562" s="92" t="s">
        <v>66</v>
      </c>
      <c r="Q1562" s="186" t="s">
        <v>258</v>
      </c>
      <c r="R1562" s="92" t="s">
        <v>68</v>
      </c>
      <c r="S1562" s="68"/>
      <c r="T1562" s="92"/>
      <c r="U1562" s="186" t="s">
        <v>1531</v>
      </c>
      <c r="V1562" s="92" t="s">
        <v>1532</v>
      </c>
      <c r="W1562" s="61"/>
    </row>
    <row r="1563" spans="1:23" ht="64" x14ac:dyDescent="0.2">
      <c r="A1563" s="230" t="s">
        <v>5845</v>
      </c>
      <c r="B1563" s="228" t="s">
        <v>5327</v>
      </c>
      <c r="C1563" s="32" t="s">
        <v>1504</v>
      </c>
      <c r="D1563" s="32" t="s">
        <v>1504</v>
      </c>
      <c r="E1563" s="283">
        <v>2</v>
      </c>
      <c r="F1563" s="231" t="s">
        <v>261</v>
      </c>
      <c r="G1563" s="231"/>
      <c r="H1563" s="231" t="s">
        <v>5350</v>
      </c>
      <c r="I1563" s="231" t="s">
        <v>263</v>
      </c>
      <c r="J1563" s="87" t="s">
        <v>1128</v>
      </c>
      <c r="K1563" s="87" t="s">
        <v>1128</v>
      </c>
      <c r="L1563" s="85" t="str">
        <f t="shared" ref="L1563:L1594" si="48">IF(ISTEXT(K1563),CONCATENATE(J1563,".", K1563),J1563)</f>
        <v>x.x</v>
      </c>
      <c r="M1563" s="186" t="s">
        <v>32</v>
      </c>
      <c r="N1563" s="92"/>
      <c r="O1563" s="186" t="s">
        <v>66</v>
      </c>
      <c r="P1563" s="92"/>
      <c r="Q1563" s="186"/>
      <c r="R1563" s="92"/>
      <c r="S1563" s="68"/>
      <c r="T1563" s="92"/>
      <c r="U1563" s="186" t="s">
        <v>1531</v>
      </c>
      <c r="V1563" s="92"/>
      <c r="W1563" s="61"/>
    </row>
    <row r="1564" spans="1:23" ht="80" x14ac:dyDescent="0.2">
      <c r="A1564" s="230" t="s">
        <v>5845</v>
      </c>
      <c r="B1564" s="228" t="s">
        <v>5327</v>
      </c>
      <c r="C1564" s="32" t="s">
        <v>1504</v>
      </c>
      <c r="D1564" s="32" t="s">
        <v>1504</v>
      </c>
      <c r="E1564" s="283">
        <v>2</v>
      </c>
      <c r="F1564" s="234" t="s">
        <v>261</v>
      </c>
      <c r="G1564" s="234" t="s">
        <v>265</v>
      </c>
      <c r="H1564" s="234" t="s">
        <v>5351</v>
      </c>
      <c r="I1564" s="234" t="s">
        <v>267</v>
      </c>
      <c r="J1564" s="87" t="s">
        <v>238</v>
      </c>
      <c r="K1564" s="87" t="s">
        <v>265</v>
      </c>
      <c r="L1564" s="85" t="str">
        <f t="shared" si="48"/>
        <v>MESSAGE - (PRINCIPAL) TRADER.Street and number</v>
      </c>
      <c r="M1564" s="186"/>
      <c r="N1564" s="92"/>
      <c r="O1564" s="186" t="s">
        <v>33</v>
      </c>
      <c r="P1564" s="92" t="s">
        <v>66</v>
      </c>
      <c r="Q1564" s="186" t="s">
        <v>258</v>
      </c>
      <c r="R1564" s="92" t="s">
        <v>68</v>
      </c>
      <c r="S1564" s="68"/>
      <c r="T1564" s="92"/>
      <c r="U1564" s="186"/>
      <c r="V1564" s="92" t="s">
        <v>1532</v>
      </c>
      <c r="W1564" s="61"/>
    </row>
    <row r="1565" spans="1:23" ht="64" x14ac:dyDescent="0.2">
      <c r="A1565" s="230" t="s">
        <v>5845</v>
      </c>
      <c r="B1565" s="228" t="s">
        <v>5327</v>
      </c>
      <c r="C1565" s="32" t="s">
        <v>1504</v>
      </c>
      <c r="D1565" s="32" t="s">
        <v>1504</v>
      </c>
      <c r="E1565" s="283">
        <v>2</v>
      </c>
      <c r="F1565" s="234" t="s">
        <v>261</v>
      </c>
      <c r="G1565" s="234" t="s">
        <v>269</v>
      </c>
      <c r="H1565" s="234" t="s">
        <v>5352</v>
      </c>
      <c r="I1565" s="234" t="s">
        <v>271</v>
      </c>
      <c r="J1565" s="87" t="s">
        <v>238</v>
      </c>
      <c r="K1565" s="87" t="s">
        <v>862</v>
      </c>
      <c r="L1565" s="85" t="str">
        <f t="shared" si="48"/>
        <v>MESSAGE - (PRINCIPAL) TRADER.Postal code</v>
      </c>
      <c r="M1565" s="186"/>
      <c r="N1565" s="92"/>
      <c r="O1565" s="186" t="s">
        <v>66</v>
      </c>
      <c r="P1565" s="92" t="s">
        <v>66</v>
      </c>
      <c r="Q1565" s="186" t="s">
        <v>244</v>
      </c>
      <c r="R1565" s="92" t="s">
        <v>54</v>
      </c>
      <c r="S1565" s="68"/>
      <c r="T1565" s="92"/>
      <c r="U1565" s="186" t="s">
        <v>1339</v>
      </c>
      <c r="V1565" s="92" t="s">
        <v>1532</v>
      </c>
      <c r="W1565" s="61"/>
    </row>
    <row r="1566" spans="1:23" ht="64" x14ac:dyDescent="0.2">
      <c r="A1566" s="230" t="s">
        <v>5845</v>
      </c>
      <c r="B1566" s="228" t="s">
        <v>5327</v>
      </c>
      <c r="C1566" s="32" t="s">
        <v>1504</v>
      </c>
      <c r="D1566" s="32" t="s">
        <v>1504</v>
      </c>
      <c r="E1566" s="283">
        <v>2</v>
      </c>
      <c r="F1566" s="234" t="s">
        <v>261</v>
      </c>
      <c r="G1566" s="234" t="s">
        <v>276</v>
      </c>
      <c r="H1566" s="234" t="s">
        <v>5353</v>
      </c>
      <c r="I1566" s="234" t="s">
        <v>278</v>
      </c>
      <c r="J1566" s="87" t="s">
        <v>238</v>
      </c>
      <c r="K1566" s="87" t="s">
        <v>276</v>
      </c>
      <c r="L1566" s="85" t="str">
        <f t="shared" si="48"/>
        <v>MESSAGE - (PRINCIPAL) TRADER.City</v>
      </c>
      <c r="M1566" s="186"/>
      <c r="N1566" s="92"/>
      <c r="O1566" s="186" t="s">
        <v>33</v>
      </c>
      <c r="P1566" s="92" t="s">
        <v>66</v>
      </c>
      <c r="Q1566" s="186" t="s">
        <v>68</v>
      </c>
      <c r="R1566" s="92" t="s">
        <v>68</v>
      </c>
      <c r="S1566" s="68"/>
      <c r="T1566" s="92"/>
      <c r="U1566" s="186"/>
      <c r="V1566" s="92" t="s">
        <v>1532</v>
      </c>
      <c r="W1566" s="61"/>
    </row>
    <row r="1567" spans="1:23" ht="64" x14ac:dyDescent="0.2">
      <c r="A1567" s="230" t="s">
        <v>5845</v>
      </c>
      <c r="B1567" s="228" t="s">
        <v>5327</v>
      </c>
      <c r="C1567" s="32" t="s">
        <v>1504</v>
      </c>
      <c r="D1567" s="32" t="s">
        <v>1504</v>
      </c>
      <c r="E1567" s="283">
        <v>2</v>
      </c>
      <c r="F1567" s="234" t="s">
        <v>261</v>
      </c>
      <c r="G1567" s="234" t="s">
        <v>279</v>
      </c>
      <c r="H1567" s="234" t="s">
        <v>5354</v>
      </c>
      <c r="I1567" s="234" t="s">
        <v>281</v>
      </c>
      <c r="J1567" s="87" t="s">
        <v>238</v>
      </c>
      <c r="K1567" s="87" t="s">
        <v>282</v>
      </c>
      <c r="L1567" s="85" t="str">
        <f t="shared" si="48"/>
        <v>MESSAGE - (PRINCIPAL) TRADER.Country code</v>
      </c>
      <c r="M1567" s="186"/>
      <c r="N1567" s="92"/>
      <c r="O1567" s="186" t="s">
        <v>33</v>
      </c>
      <c r="P1567" s="92" t="s">
        <v>66</v>
      </c>
      <c r="Q1567" s="186" t="s">
        <v>94</v>
      </c>
      <c r="R1567" s="92" t="s">
        <v>94</v>
      </c>
      <c r="S1567" s="68" t="s">
        <v>5856</v>
      </c>
      <c r="T1567" s="92" t="s">
        <v>95</v>
      </c>
      <c r="U1567" s="186"/>
      <c r="V1567" s="92" t="s">
        <v>1532</v>
      </c>
      <c r="W1567" s="61"/>
    </row>
    <row r="1568" spans="1:23" ht="32" x14ac:dyDescent="0.2">
      <c r="A1568" s="230" t="s">
        <v>5845</v>
      </c>
      <c r="B1568" s="228" t="s">
        <v>5355</v>
      </c>
      <c r="C1568" s="32" t="s">
        <v>1504</v>
      </c>
      <c r="D1568" s="32" t="s">
        <v>1504</v>
      </c>
      <c r="E1568" s="283" t="s">
        <v>5708</v>
      </c>
      <c r="F1568" s="231" t="s">
        <v>29</v>
      </c>
      <c r="G1568" s="234"/>
      <c r="H1568" s="231" t="s">
        <v>5356</v>
      </c>
      <c r="I1568" s="231" t="s">
        <v>29</v>
      </c>
      <c r="J1568" s="87" t="s">
        <v>31</v>
      </c>
      <c r="K1568" s="87"/>
      <c r="L1568" s="85" t="str">
        <f t="shared" si="48"/>
        <v>MESSAGE - HEADER</v>
      </c>
      <c r="M1568" s="186" t="s">
        <v>32</v>
      </c>
      <c r="N1568" s="92" t="s">
        <v>32</v>
      </c>
      <c r="O1568" s="186" t="s">
        <v>33</v>
      </c>
      <c r="P1568" s="92" t="s">
        <v>33</v>
      </c>
      <c r="Q1568" s="186"/>
      <c r="R1568" s="92"/>
      <c r="S1568" s="186"/>
      <c r="T1568" s="92"/>
      <c r="U1568" s="186"/>
      <c r="V1568" s="92"/>
      <c r="W1568" s="61"/>
    </row>
    <row r="1569" spans="1:23" ht="64" x14ac:dyDescent="0.2">
      <c r="A1569" s="230" t="s">
        <v>5845</v>
      </c>
      <c r="B1569" s="228" t="s">
        <v>5355</v>
      </c>
      <c r="C1569" s="32" t="s">
        <v>1504</v>
      </c>
      <c r="D1569" s="32" t="s">
        <v>1504</v>
      </c>
      <c r="E1569" s="283" t="s">
        <v>5708</v>
      </c>
      <c r="F1569" s="234" t="s">
        <v>29</v>
      </c>
      <c r="G1569" s="234" t="s">
        <v>40</v>
      </c>
      <c r="H1569" s="234" t="s">
        <v>5357</v>
      </c>
      <c r="I1569" s="234" t="s">
        <v>42</v>
      </c>
      <c r="J1569" s="87" t="s">
        <v>31</v>
      </c>
      <c r="K1569" s="87" t="s">
        <v>43</v>
      </c>
      <c r="L1569" s="85" t="str">
        <f t="shared" si="48"/>
        <v>MESSAGE - HEADER.Document/reference number</v>
      </c>
      <c r="M1569" s="186"/>
      <c r="N1569" s="92"/>
      <c r="O1569" s="186" t="s">
        <v>33</v>
      </c>
      <c r="P1569" s="92" t="s">
        <v>33</v>
      </c>
      <c r="Q1569" s="186" t="s">
        <v>44</v>
      </c>
      <c r="R1569" s="92" t="s">
        <v>45</v>
      </c>
      <c r="S1569" s="186"/>
      <c r="T1569" s="92"/>
      <c r="U1569" s="186" t="s">
        <v>81</v>
      </c>
      <c r="V1569" s="92"/>
      <c r="W1569" s="61"/>
    </row>
    <row r="1570" spans="1:23" ht="80" x14ac:dyDescent="0.2">
      <c r="A1570" s="230" t="s">
        <v>5845</v>
      </c>
      <c r="B1570" s="228" t="s">
        <v>5355</v>
      </c>
      <c r="C1570" s="32" t="s">
        <v>1504</v>
      </c>
      <c r="D1570" s="32" t="s">
        <v>1504</v>
      </c>
      <c r="E1570" s="283" t="s">
        <v>5708</v>
      </c>
      <c r="F1570" s="231" t="s">
        <v>1045</v>
      </c>
      <c r="G1570" s="234"/>
      <c r="H1570" s="231" t="s">
        <v>5358</v>
      </c>
      <c r="I1570" s="231" t="s">
        <v>1045</v>
      </c>
      <c r="J1570" s="87" t="s">
        <v>1120</v>
      </c>
      <c r="K1570" s="87"/>
      <c r="L1570" s="85" t="str">
        <f t="shared" si="48"/>
        <v>MESSAGE - (PRESENTATION OFFICE) CUSTOMS OFFICE</v>
      </c>
      <c r="M1570" s="186" t="s">
        <v>32</v>
      </c>
      <c r="N1570" s="92" t="s">
        <v>32</v>
      </c>
      <c r="O1570" s="186" t="s">
        <v>66</v>
      </c>
      <c r="P1570" s="92" t="s">
        <v>66</v>
      </c>
      <c r="Q1570" s="186"/>
      <c r="R1570" s="92"/>
      <c r="S1570" s="186"/>
      <c r="T1570" s="92"/>
      <c r="U1570" s="186" t="s">
        <v>6770</v>
      </c>
      <c r="V1570" s="92" t="s">
        <v>6771</v>
      </c>
      <c r="W1570" s="61"/>
    </row>
    <row r="1571" spans="1:23" ht="96" x14ac:dyDescent="0.2">
      <c r="A1571" s="230" t="s">
        <v>5845</v>
      </c>
      <c r="B1571" s="228" t="s">
        <v>5355</v>
      </c>
      <c r="C1571" s="32" t="s">
        <v>1504</v>
      </c>
      <c r="D1571" s="32" t="s">
        <v>1504</v>
      </c>
      <c r="E1571" s="283" t="s">
        <v>5708</v>
      </c>
      <c r="F1571" s="234" t="s">
        <v>1045</v>
      </c>
      <c r="G1571" s="234" t="s">
        <v>180</v>
      </c>
      <c r="H1571" s="234" t="s">
        <v>5361</v>
      </c>
      <c r="I1571" s="234" t="s">
        <v>1051</v>
      </c>
      <c r="J1571" s="87" t="s">
        <v>1120</v>
      </c>
      <c r="K1571" s="87" t="s">
        <v>180</v>
      </c>
      <c r="L1571" s="85" t="str">
        <f t="shared" si="48"/>
        <v>MESSAGE - (PRESENTATION OFFICE) CUSTOMS OFFICE.Reference number</v>
      </c>
      <c r="M1571" s="186"/>
      <c r="N1571" s="92"/>
      <c r="O1571" s="186" t="s">
        <v>33</v>
      </c>
      <c r="P1571" s="92" t="s">
        <v>33</v>
      </c>
      <c r="Q1571" s="186" t="s">
        <v>183</v>
      </c>
      <c r="R1571" s="92" t="s">
        <v>183</v>
      </c>
      <c r="S1571" s="186" t="s">
        <v>1627</v>
      </c>
      <c r="T1571" s="92"/>
      <c r="U1571" s="186"/>
      <c r="V1571" s="92"/>
      <c r="W1571" s="61"/>
    </row>
    <row r="1572" spans="1:23" ht="96" x14ac:dyDescent="0.2">
      <c r="A1572" s="228" t="s">
        <v>5845</v>
      </c>
      <c r="B1572" s="228" t="s">
        <v>5355</v>
      </c>
      <c r="C1572" s="32" t="s">
        <v>1504</v>
      </c>
      <c r="D1572" s="32" t="s">
        <v>1504</v>
      </c>
      <c r="E1572" s="283" t="s">
        <v>5708</v>
      </c>
      <c r="F1572" s="231" t="s">
        <v>5340</v>
      </c>
      <c r="G1572" s="234"/>
      <c r="H1572" s="231" t="s">
        <v>5363</v>
      </c>
      <c r="I1572" s="231" t="s">
        <v>5340</v>
      </c>
      <c r="J1572" s="87" t="s">
        <v>4957</v>
      </c>
      <c r="K1572" s="87"/>
      <c r="L1572" s="85" t="str">
        <f t="shared" si="48"/>
        <v>MESSAGE - (COMPETENT AUTHORITY OF DEPARTURE) CUSTOMS OFFICE</v>
      </c>
      <c r="M1572" s="186" t="s">
        <v>32</v>
      </c>
      <c r="N1572" s="92" t="s">
        <v>32</v>
      </c>
      <c r="O1572" s="186" t="s">
        <v>33</v>
      </c>
      <c r="P1572" s="92" t="s">
        <v>33</v>
      </c>
      <c r="Q1572" s="186"/>
      <c r="R1572" s="92"/>
      <c r="S1572" s="186"/>
      <c r="T1572" s="92"/>
      <c r="U1572" s="186"/>
      <c r="V1572" s="92"/>
      <c r="W1572" s="61"/>
    </row>
    <row r="1573" spans="1:23" ht="112" x14ac:dyDescent="0.2">
      <c r="A1573" s="228" t="s">
        <v>5845</v>
      </c>
      <c r="B1573" s="228" t="s">
        <v>5355</v>
      </c>
      <c r="C1573" s="32" t="s">
        <v>1504</v>
      </c>
      <c r="D1573" s="32" t="s">
        <v>1504</v>
      </c>
      <c r="E1573" s="283" t="s">
        <v>5708</v>
      </c>
      <c r="F1573" s="234" t="s">
        <v>5340</v>
      </c>
      <c r="G1573" s="234" t="s">
        <v>180</v>
      </c>
      <c r="H1573" s="234" t="s">
        <v>5364</v>
      </c>
      <c r="I1573" s="234" t="s">
        <v>5344</v>
      </c>
      <c r="J1573" s="87" t="s">
        <v>4957</v>
      </c>
      <c r="K1573" s="87" t="s">
        <v>180</v>
      </c>
      <c r="L1573" s="85" t="str">
        <f t="shared" si="48"/>
        <v>MESSAGE - (COMPETENT AUTHORITY OF DEPARTURE) CUSTOMS OFFICE.Reference number</v>
      </c>
      <c r="M1573" s="186"/>
      <c r="N1573" s="92"/>
      <c r="O1573" s="186" t="s">
        <v>33</v>
      </c>
      <c r="P1573" s="92" t="s">
        <v>33</v>
      </c>
      <c r="Q1573" s="186" t="s">
        <v>183</v>
      </c>
      <c r="R1573" s="92" t="s">
        <v>183</v>
      </c>
      <c r="S1573" s="186" t="s">
        <v>5425</v>
      </c>
      <c r="T1573" s="92"/>
      <c r="U1573" s="186"/>
      <c r="V1573" s="92"/>
      <c r="W1573" s="61"/>
    </row>
    <row r="1574" spans="1:23" ht="48" x14ac:dyDescent="0.2">
      <c r="A1574" s="230" t="s">
        <v>5845</v>
      </c>
      <c r="B1574" s="228" t="s">
        <v>5355</v>
      </c>
      <c r="C1574" s="32" t="s">
        <v>1504</v>
      </c>
      <c r="D1574" s="32" t="s">
        <v>1504</v>
      </c>
      <c r="E1574" s="283" t="s">
        <v>5708</v>
      </c>
      <c r="F1574" s="231" t="s">
        <v>236</v>
      </c>
      <c r="G1574" s="234"/>
      <c r="H1574" s="231" t="s">
        <v>5366</v>
      </c>
      <c r="I1574" s="231" t="s">
        <v>236</v>
      </c>
      <c r="J1574" s="87" t="s">
        <v>238</v>
      </c>
      <c r="K1574" s="87"/>
      <c r="L1574" s="85" t="str">
        <f t="shared" si="48"/>
        <v>MESSAGE - (PRINCIPAL) TRADER</v>
      </c>
      <c r="M1574" s="186" t="s">
        <v>32</v>
      </c>
      <c r="N1574" s="92" t="s">
        <v>32</v>
      </c>
      <c r="O1574" s="186" t="s">
        <v>33</v>
      </c>
      <c r="P1574" s="92" t="s">
        <v>33</v>
      </c>
      <c r="Q1574" s="186"/>
      <c r="R1574" s="92"/>
      <c r="S1574" s="186"/>
      <c r="T1574" s="92"/>
      <c r="U1574" s="186"/>
      <c r="V1574" s="92"/>
      <c r="W1574" s="61"/>
    </row>
    <row r="1575" spans="1:23" ht="80" x14ac:dyDescent="0.2">
      <c r="A1575" s="230" t="s">
        <v>5845</v>
      </c>
      <c r="B1575" s="228" t="s">
        <v>5355</v>
      </c>
      <c r="C1575" s="32" t="s">
        <v>1504</v>
      </c>
      <c r="D1575" s="32" t="s">
        <v>1504</v>
      </c>
      <c r="E1575" s="283" t="s">
        <v>5708</v>
      </c>
      <c r="F1575" s="234" t="s">
        <v>236</v>
      </c>
      <c r="G1575" s="234" t="s">
        <v>240</v>
      </c>
      <c r="H1575" s="234" t="s">
        <v>5368</v>
      </c>
      <c r="I1575" s="234" t="s">
        <v>242</v>
      </c>
      <c r="J1575" s="87" t="s">
        <v>238</v>
      </c>
      <c r="K1575" s="87" t="s">
        <v>243</v>
      </c>
      <c r="L1575" s="85" t="str">
        <f t="shared" si="48"/>
        <v>MESSAGE - (PRINCIPAL) TRADER.TIN</v>
      </c>
      <c r="M1575" s="186"/>
      <c r="N1575" s="92"/>
      <c r="O1575" s="186" t="s">
        <v>103</v>
      </c>
      <c r="P1575" s="92" t="s">
        <v>103</v>
      </c>
      <c r="Q1575" s="186" t="s">
        <v>244</v>
      </c>
      <c r="R1575" s="92" t="s">
        <v>244</v>
      </c>
      <c r="S1575" s="186"/>
      <c r="T1575" s="92"/>
      <c r="U1575" s="186" t="s">
        <v>5855</v>
      </c>
      <c r="V1575" s="92" t="s">
        <v>2666</v>
      </c>
      <c r="W1575" s="61"/>
    </row>
    <row r="1576" spans="1:23" ht="96" x14ac:dyDescent="0.2">
      <c r="A1576" s="230" t="s">
        <v>5845</v>
      </c>
      <c r="B1576" s="228" t="s">
        <v>5355</v>
      </c>
      <c r="C1576" s="32" t="s">
        <v>1504</v>
      </c>
      <c r="D1576" s="32" t="s">
        <v>1504</v>
      </c>
      <c r="E1576" s="283" t="s">
        <v>5708</v>
      </c>
      <c r="F1576" s="234" t="s">
        <v>236</v>
      </c>
      <c r="G1576" s="234" t="s">
        <v>248</v>
      </c>
      <c r="H1576" s="234" t="s">
        <v>5369</v>
      </c>
      <c r="I1576" s="234" t="s">
        <v>250</v>
      </c>
      <c r="J1576" s="87" t="s">
        <v>238</v>
      </c>
      <c r="K1576" s="87" t="s">
        <v>251</v>
      </c>
      <c r="L1576" s="85" t="str">
        <f t="shared" si="48"/>
        <v>MESSAGE - (PRINCIPAL) TRADER.Holder ID TIR</v>
      </c>
      <c r="M1576" s="186"/>
      <c r="N1576" s="92"/>
      <c r="O1576" s="186" t="s">
        <v>66</v>
      </c>
      <c r="P1576" s="92" t="s">
        <v>66</v>
      </c>
      <c r="Q1576" s="186" t="s">
        <v>244</v>
      </c>
      <c r="R1576" s="92" t="s">
        <v>244</v>
      </c>
      <c r="S1576" s="186"/>
      <c r="T1576" s="92"/>
      <c r="U1576" s="186" t="s">
        <v>5725</v>
      </c>
      <c r="V1576" s="92" t="s">
        <v>253</v>
      </c>
      <c r="W1576" s="61"/>
    </row>
    <row r="1577" spans="1:23" ht="64" x14ac:dyDescent="0.2">
      <c r="A1577" s="230" t="s">
        <v>5845</v>
      </c>
      <c r="B1577" s="228" t="s">
        <v>5355</v>
      </c>
      <c r="C1577" s="32" t="s">
        <v>1504</v>
      </c>
      <c r="D1577" s="32" t="s">
        <v>1504</v>
      </c>
      <c r="E1577" s="283" t="s">
        <v>5708</v>
      </c>
      <c r="F1577" s="234" t="s">
        <v>236</v>
      </c>
      <c r="G1577" s="234" t="s">
        <v>255</v>
      </c>
      <c r="H1577" s="234" t="s">
        <v>5370</v>
      </c>
      <c r="I1577" s="234" t="s">
        <v>257</v>
      </c>
      <c r="J1577" s="87" t="s">
        <v>238</v>
      </c>
      <c r="K1577" s="87" t="s">
        <v>255</v>
      </c>
      <c r="L1577" s="85" t="str">
        <f t="shared" si="48"/>
        <v>MESSAGE - (PRINCIPAL) TRADER.Name</v>
      </c>
      <c r="M1577" s="186"/>
      <c r="N1577" s="92"/>
      <c r="O1577" s="186" t="s">
        <v>66</v>
      </c>
      <c r="P1577" s="92" t="s">
        <v>66</v>
      </c>
      <c r="Q1577" s="186" t="s">
        <v>258</v>
      </c>
      <c r="R1577" s="92" t="s">
        <v>68</v>
      </c>
      <c r="S1577" s="186"/>
      <c r="T1577" s="92"/>
      <c r="U1577" s="186" t="s">
        <v>1531</v>
      </c>
      <c r="V1577" s="92" t="s">
        <v>1532</v>
      </c>
      <c r="W1577" s="61"/>
    </row>
    <row r="1578" spans="1:23" ht="64" x14ac:dyDescent="0.2">
      <c r="A1578" s="230" t="s">
        <v>5845</v>
      </c>
      <c r="B1578" s="228" t="s">
        <v>5355</v>
      </c>
      <c r="C1578" s="32" t="s">
        <v>1504</v>
      </c>
      <c r="D1578" s="32" t="s">
        <v>1504</v>
      </c>
      <c r="E1578" s="283" t="s">
        <v>5726</v>
      </c>
      <c r="F1578" s="231" t="s">
        <v>261</v>
      </c>
      <c r="G1578" s="234"/>
      <c r="H1578" s="231" t="s">
        <v>5371</v>
      </c>
      <c r="I1578" s="231" t="s">
        <v>263</v>
      </c>
      <c r="J1578" s="87" t="s">
        <v>1128</v>
      </c>
      <c r="K1578" s="87" t="s">
        <v>1128</v>
      </c>
      <c r="L1578" s="85" t="str">
        <f t="shared" si="48"/>
        <v>x.x</v>
      </c>
      <c r="M1578" s="186" t="s">
        <v>32</v>
      </c>
      <c r="N1578" s="92"/>
      <c r="O1578" s="186" t="s">
        <v>66</v>
      </c>
      <c r="P1578" s="92"/>
      <c r="Q1578" s="186"/>
      <c r="R1578" s="92"/>
      <c r="S1578" s="186"/>
      <c r="T1578" s="92"/>
      <c r="U1578" s="186" t="s">
        <v>1531</v>
      </c>
      <c r="V1578" s="92"/>
      <c r="W1578" s="61"/>
    </row>
    <row r="1579" spans="1:23" ht="80" x14ac:dyDescent="0.2">
      <c r="A1579" s="230" t="s">
        <v>5845</v>
      </c>
      <c r="B1579" s="228" t="s">
        <v>5355</v>
      </c>
      <c r="C1579" s="32" t="s">
        <v>1504</v>
      </c>
      <c r="D1579" s="32" t="s">
        <v>1504</v>
      </c>
      <c r="E1579" s="283" t="s">
        <v>5726</v>
      </c>
      <c r="F1579" s="234" t="s">
        <v>261</v>
      </c>
      <c r="G1579" s="234" t="s">
        <v>265</v>
      </c>
      <c r="H1579" s="234" t="s">
        <v>5372</v>
      </c>
      <c r="I1579" s="234" t="s">
        <v>267</v>
      </c>
      <c r="J1579" s="87" t="s">
        <v>238</v>
      </c>
      <c r="K1579" s="87" t="s">
        <v>265</v>
      </c>
      <c r="L1579" s="85" t="str">
        <f t="shared" si="48"/>
        <v>MESSAGE - (PRINCIPAL) TRADER.Street and number</v>
      </c>
      <c r="M1579" s="186"/>
      <c r="N1579" s="92"/>
      <c r="O1579" s="186" t="s">
        <v>33</v>
      </c>
      <c r="P1579" s="92" t="s">
        <v>66</v>
      </c>
      <c r="Q1579" s="186" t="s">
        <v>258</v>
      </c>
      <c r="R1579" s="92" t="s">
        <v>68</v>
      </c>
      <c r="S1579" s="186"/>
      <c r="T1579" s="92"/>
      <c r="U1579" s="186"/>
      <c r="V1579" s="92" t="s">
        <v>1532</v>
      </c>
      <c r="W1579" s="61"/>
    </row>
    <row r="1580" spans="1:23" ht="64" x14ac:dyDescent="0.2">
      <c r="A1580" s="230" t="s">
        <v>5845</v>
      </c>
      <c r="B1580" s="228" t="s">
        <v>5355</v>
      </c>
      <c r="C1580" s="32" t="s">
        <v>1504</v>
      </c>
      <c r="D1580" s="32" t="s">
        <v>1504</v>
      </c>
      <c r="E1580" s="283" t="s">
        <v>5726</v>
      </c>
      <c r="F1580" s="234" t="s">
        <v>261</v>
      </c>
      <c r="G1580" s="234" t="s">
        <v>269</v>
      </c>
      <c r="H1580" s="234" t="s">
        <v>5373</v>
      </c>
      <c r="I1580" s="234" t="s">
        <v>271</v>
      </c>
      <c r="J1580" s="87" t="s">
        <v>238</v>
      </c>
      <c r="K1580" s="87" t="s">
        <v>862</v>
      </c>
      <c r="L1580" s="85" t="str">
        <f t="shared" si="48"/>
        <v>MESSAGE - (PRINCIPAL) TRADER.Postal code</v>
      </c>
      <c r="M1580" s="186"/>
      <c r="N1580" s="92"/>
      <c r="O1580" s="186" t="s">
        <v>66</v>
      </c>
      <c r="P1580" s="92" t="s">
        <v>66</v>
      </c>
      <c r="Q1580" s="186" t="s">
        <v>244</v>
      </c>
      <c r="R1580" s="92" t="s">
        <v>54</v>
      </c>
      <c r="S1580" s="186"/>
      <c r="T1580" s="92"/>
      <c r="U1580" s="186" t="s">
        <v>1339</v>
      </c>
      <c r="V1580" s="92" t="s">
        <v>1532</v>
      </c>
      <c r="W1580" s="61"/>
    </row>
    <row r="1581" spans="1:23" ht="64" x14ac:dyDescent="0.2">
      <c r="A1581" s="230" t="s">
        <v>5845</v>
      </c>
      <c r="B1581" s="228" t="s">
        <v>5355</v>
      </c>
      <c r="C1581" s="32" t="s">
        <v>1504</v>
      </c>
      <c r="D1581" s="32" t="s">
        <v>1504</v>
      </c>
      <c r="E1581" s="283" t="s">
        <v>5726</v>
      </c>
      <c r="F1581" s="234" t="s">
        <v>261</v>
      </c>
      <c r="G1581" s="234" t="s">
        <v>276</v>
      </c>
      <c r="H1581" s="234" t="s">
        <v>5374</v>
      </c>
      <c r="I1581" s="234" t="s">
        <v>278</v>
      </c>
      <c r="J1581" s="87" t="s">
        <v>238</v>
      </c>
      <c r="K1581" s="87" t="s">
        <v>276</v>
      </c>
      <c r="L1581" s="85" t="str">
        <f t="shared" si="48"/>
        <v>MESSAGE - (PRINCIPAL) TRADER.City</v>
      </c>
      <c r="M1581" s="186"/>
      <c r="N1581" s="92"/>
      <c r="O1581" s="186" t="s">
        <v>33</v>
      </c>
      <c r="P1581" s="92" t="s">
        <v>66</v>
      </c>
      <c r="Q1581" s="186" t="s">
        <v>68</v>
      </c>
      <c r="R1581" s="92" t="s">
        <v>68</v>
      </c>
      <c r="S1581" s="186"/>
      <c r="T1581" s="92"/>
      <c r="U1581" s="186"/>
      <c r="V1581" s="92" t="s">
        <v>1532</v>
      </c>
      <c r="W1581" s="61"/>
    </row>
    <row r="1582" spans="1:23" ht="64" x14ac:dyDescent="0.2">
      <c r="A1582" s="230" t="s">
        <v>5845</v>
      </c>
      <c r="B1582" s="228" t="s">
        <v>5355</v>
      </c>
      <c r="C1582" s="32" t="s">
        <v>1504</v>
      </c>
      <c r="D1582" s="32" t="s">
        <v>1504</v>
      </c>
      <c r="E1582" s="283" t="s">
        <v>5726</v>
      </c>
      <c r="F1582" s="234" t="s">
        <v>261</v>
      </c>
      <c r="G1582" s="234" t="s">
        <v>279</v>
      </c>
      <c r="H1582" s="234" t="s">
        <v>5375</v>
      </c>
      <c r="I1582" s="234" t="s">
        <v>281</v>
      </c>
      <c r="J1582" s="87" t="s">
        <v>238</v>
      </c>
      <c r="K1582" s="87" t="s">
        <v>282</v>
      </c>
      <c r="L1582" s="85" t="str">
        <f t="shared" si="48"/>
        <v>MESSAGE - (PRINCIPAL) TRADER.Country code</v>
      </c>
      <c r="M1582" s="186"/>
      <c r="N1582" s="92"/>
      <c r="O1582" s="186" t="s">
        <v>33</v>
      </c>
      <c r="P1582" s="92" t="s">
        <v>66</v>
      </c>
      <c r="Q1582" s="186" t="s">
        <v>94</v>
      </c>
      <c r="R1582" s="92" t="s">
        <v>94</v>
      </c>
      <c r="S1582" s="186" t="s">
        <v>5856</v>
      </c>
      <c r="T1582" s="92" t="s">
        <v>95</v>
      </c>
      <c r="U1582" s="186"/>
      <c r="V1582" s="92" t="s">
        <v>1532</v>
      </c>
      <c r="W1582" s="61"/>
    </row>
    <row r="1583" spans="1:23" ht="32" x14ac:dyDescent="0.2">
      <c r="A1583" s="230" t="s">
        <v>5845</v>
      </c>
      <c r="B1583" s="228" t="s">
        <v>5355</v>
      </c>
      <c r="C1583" s="32" t="s">
        <v>1504</v>
      </c>
      <c r="D1583" s="32" t="s">
        <v>1504</v>
      </c>
      <c r="E1583" s="283" t="s">
        <v>5708</v>
      </c>
      <c r="F1583" s="231" t="s">
        <v>5377</v>
      </c>
      <c r="G1583" s="234"/>
      <c r="H1583" s="231" t="s">
        <v>5378</v>
      </c>
      <c r="I1583" s="231" t="s">
        <v>5377</v>
      </c>
      <c r="J1583" s="87" t="s">
        <v>5379</v>
      </c>
      <c r="K1583" s="87"/>
      <c r="L1583" s="85" t="str">
        <f t="shared" si="48"/>
        <v>MESSAGE - ENQUIRY</v>
      </c>
      <c r="M1583" s="186" t="s">
        <v>32</v>
      </c>
      <c r="N1583" s="92" t="s">
        <v>32</v>
      </c>
      <c r="O1583" s="186" t="s">
        <v>103</v>
      </c>
      <c r="P1583" s="92" t="s">
        <v>33</v>
      </c>
      <c r="Q1583" s="186"/>
      <c r="R1583" s="92"/>
      <c r="S1583" s="186"/>
      <c r="T1583" s="92"/>
      <c r="U1583" s="186"/>
      <c r="V1583" s="92"/>
      <c r="W1583" s="61"/>
    </row>
    <row r="1584" spans="1:23" ht="48" x14ac:dyDescent="0.2">
      <c r="A1584" s="230" t="s">
        <v>5845</v>
      </c>
      <c r="B1584" s="228" t="s">
        <v>5355</v>
      </c>
      <c r="C1584" s="32" t="s">
        <v>1504</v>
      </c>
      <c r="D1584" s="32" t="s">
        <v>1504</v>
      </c>
      <c r="E1584" s="283" t="s">
        <v>5708</v>
      </c>
      <c r="F1584" s="234" t="s">
        <v>5377</v>
      </c>
      <c r="G1584" s="234" t="s">
        <v>5381</v>
      </c>
      <c r="H1584" s="234" t="s">
        <v>5382</v>
      </c>
      <c r="I1584" s="234" t="s">
        <v>5383</v>
      </c>
      <c r="J1584" s="87" t="s">
        <v>5379</v>
      </c>
      <c r="K1584" s="87" t="s">
        <v>5384</v>
      </c>
      <c r="L1584" s="85" t="str">
        <f t="shared" si="48"/>
        <v>MESSAGE - ENQUIRY.Delivery date TC11</v>
      </c>
      <c r="M1584" s="186"/>
      <c r="N1584" s="92"/>
      <c r="O1584" s="186" t="s">
        <v>103</v>
      </c>
      <c r="P1584" s="92" t="s">
        <v>66</v>
      </c>
      <c r="Q1584" s="186" t="s">
        <v>79</v>
      </c>
      <c r="R1584" s="92" t="s">
        <v>80</v>
      </c>
      <c r="S1584" s="186"/>
      <c r="T1584" s="92"/>
      <c r="U1584" s="186" t="s">
        <v>81</v>
      </c>
      <c r="V1584" s="92" t="s">
        <v>5386</v>
      </c>
      <c r="W1584" s="61"/>
    </row>
    <row r="1585" spans="1:23" ht="48" x14ac:dyDescent="0.2">
      <c r="A1585" s="230" t="s">
        <v>5845</v>
      </c>
      <c r="B1585" s="228" t="s">
        <v>5355</v>
      </c>
      <c r="C1585" s="32" t="s">
        <v>1504</v>
      </c>
      <c r="D1585" s="32" t="s">
        <v>1504</v>
      </c>
      <c r="E1585" s="283" t="s">
        <v>5708</v>
      </c>
      <c r="F1585" s="234" t="s">
        <v>5377</v>
      </c>
      <c r="G1585" s="234" t="s">
        <v>302</v>
      </c>
      <c r="H1585" s="234" t="s">
        <v>5388</v>
      </c>
      <c r="I1585" s="234" t="s">
        <v>5389</v>
      </c>
      <c r="J1585" s="87" t="s">
        <v>5379</v>
      </c>
      <c r="K1585" s="87" t="s">
        <v>5390</v>
      </c>
      <c r="L1585" s="85" t="str">
        <f t="shared" si="48"/>
        <v>MESSAGE - ENQUIRY.Information text</v>
      </c>
      <c r="M1585" s="186"/>
      <c r="N1585" s="92"/>
      <c r="O1585" s="186" t="s">
        <v>66</v>
      </c>
      <c r="P1585" s="92" t="s">
        <v>66</v>
      </c>
      <c r="Q1585" s="186" t="s">
        <v>305</v>
      </c>
      <c r="R1585" s="92" t="s">
        <v>1590</v>
      </c>
      <c r="S1585" s="186"/>
      <c r="T1585" s="92"/>
      <c r="U1585" s="186" t="s">
        <v>5435</v>
      </c>
      <c r="V1585" s="92" t="s">
        <v>5393</v>
      </c>
      <c r="W1585" s="61"/>
    </row>
    <row r="1586" spans="1:23" ht="32" x14ac:dyDescent="0.2">
      <c r="A1586" s="230" t="s">
        <v>5845</v>
      </c>
      <c r="B1586" s="228" t="s">
        <v>5355</v>
      </c>
      <c r="C1586" s="32" t="s">
        <v>1504</v>
      </c>
      <c r="D1586" s="32" t="s">
        <v>1504</v>
      </c>
      <c r="E1586" s="283" t="s">
        <v>5708</v>
      </c>
      <c r="F1586" s="231" t="s">
        <v>350</v>
      </c>
      <c r="G1586" s="234"/>
      <c r="H1586" s="231" t="s">
        <v>5394</v>
      </c>
      <c r="I1586" s="231" t="s">
        <v>350</v>
      </c>
      <c r="J1586" s="85" t="s">
        <v>1128</v>
      </c>
      <c r="K1586" s="85" t="s">
        <v>1128</v>
      </c>
      <c r="L1586" s="85" t="str">
        <f t="shared" si="48"/>
        <v>x.x</v>
      </c>
      <c r="M1586" s="186" t="s">
        <v>32</v>
      </c>
      <c r="N1586" s="92"/>
      <c r="O1586" s="186" t="s">
        <v>66</v>
      </c>
      <c r="P1586" s="92"/>
      <c r="Q1586" s="186"/>
      <c r="R1586" s="92"/>
      <c r="S1586" s="186"/>
      <c r="T1586" s="92"/>
      <c r="U1586" s="186" t="s">
        <v>5395</v>
      </c>
      <c r="V1586" s="92"/>
      <c r="W1586" s="61"/>
    </row>
    <row r="1587" spans="1:23" ht="64" x14ac:dyDescent="0.2">
      <c r="A1587" s="230" t="s">
        <v>5845</v>
      </c>
      <c r="B1587" s="228" t="s">
        <v>5355</v>
      </c>
      <c r="C1587" s="32" t="s">
        <v>1504</v>
      </c>
      <c r="D1587" s="32" t="s">
        <v>1504</v>
      </c>
      <c r="E1587" s="283" t="s">
        <v>5726</v>
      </c>
      <c r="F1587" s="231" t="s">
        <v>5396</v>
      </c>
      <c r="G1587" s="234"/>
      <c r="H1587" s="231" t="s">
        <v>5397</v>
      </c>
      <c r="I1587" s="231" t="s">
        <v>5398</v>
      </c>
      <c r="J1587" s="87" t="s">
        <v>5399</v>
      </c>
      <c r="K1587" s="87"/>
      <c r="L1587" s="85" t="str">
        <f t="shared" si="48"/>
        <v>MESSAGE - (ACTUAL CONSIGNEE) TRADER</v>
      </c>
      <c r="M1587" s="186" t="s">
        <v>32</v>
      </c>
      <c r="N1587" s="92" t="s">
        <v>32</v>
      </c>
      <c r="O1587" s="186" t="s">
        <v>33</v>
      </c>
      <c r="P1587" s="92" t="s">
        <v>66</v>
      </c>
      <c r="Q1587" s="186"/>
      <c r="R1587" s="92"/>
      <c r="S1587" s="186"/>
      <c r="T1587" s="92"/>
      <c r="U1587" s="186"/>
      <c r="V1587" s="92" t="s">
        <v>5400</v>
      </c>
      <c r="W1587" s="61"/>
    </row>
    <row r="1588" spans="1:23" ht="64" x14ac:dyDescent="0.2">
      <c r="A1588" s="230" t="s">
        <v>5845</v>
      </c>
      <c r="B1588" s="228" t="s">
        <v>5355</v>
      </c>
      <c r="C1588" s="32" t="s">
        <v>1504</v>
      </c>
      <c r="D1588" s="32" t="s">
        <v>1504</v>
      </c>
      <c r="E1588" s="283" t="s">
        <v>5726</v>
      </c>
      <c r="F1588" s="234" t="s">
        <v>5396</v>
      </c>
      <c r="G1588" s="234" t="s">
        <v>240</v>
      </c>
      <c r="H1588" s="234" t="s">
        <v>5401</v>
      </c>
      <c r="I1588" s="234" t="s">
        <v>5402</v>
      </c>
      <c r="J1588" s="87" t="s">
        <v>5399</v>
      </c>
      <c r="K1588" s="87" t="s">
        <v>243</v>
      </c>
      <c r="L1588" s="85" t="str">
        <f t="shared" si="48"/>
        <v>MESSAGE - (ACTUAL CONSIGNEE) TRADER.TIN</v>
      </c>
      <c r="M1588" s="186"/>
      <c r="N1588" s="92"/>
      <c r="O1588" s="186" t="s">
        <v>103</v>
      </c>
      <c r="P1588" s="92" t="s">
        <v>103</v>
      </c>
      <c r="Q1588" s="186" t="s">
        <v>244</v>
      </c>
      <c r="R1588" s="92" t="s">
        <v>244</v>
      </c>
      <c r="S1588" s="186"/>
      <c r="T1588" s="92"/>
      <c r="U1588" s="186"/>
      <c r="V1588" s="92"/>
      <c r="W1588" s="61"/>
    </row>
    <row r="1589" spans="1:23" ht="64" x14ac:dyDescent="0.2">
      <c r="A1589" s="230" t="s">
        <v>5845</v>
      </c>
      <c r="B1589" s="228" t="s">
        <v>5355</v>
      </c>
      <c r="C1589" s="32" t="s">
        <v>1504</v>
      </c>
      <c r="D1589" s="32" t="s">
        <v>1504</v>
      </c>
      <c r="E1589" s="283" t="s">
        <v>5726</v>
      </c>
      <c r="F1589" s="234" t="s">
        <v>5396</v>
      </c>
      <c r="G1589" s="234" t="s">
        <v>255</v>
      </c>
      <c r="H1589" s="234" t="s">
        <v>5404</v>
      </c>
      <c r="I1589" s="234" t="s">
        <v>5405</v>
      </c>
      <c r="J1589" s="87" t="s">
        <v>5399</v>
      </c>
      <c r="K1589" s="87" t="s">
        <v>255</v>
      </c>
      <c r="L1589" s="85" t="str">
        <f t="shared" si="48"/>
        <v>MESSAGE - (ACTUAL CONSIGNEE) TRADER.Name</v>
      </c>
      <c r="M1589" s="186"/>
      <c r="N1589" s="92"/>
      <c r="O1589" s="186" t="s">
        <v>33</v>
      </c>
      <c r="P1589" s="92" t="s">
        <v>33</v>
      </c>
      <c r="Q1589" s="186" t="s">
        <v>258</v>
      </c>
      <c r="R1589" s="92" t="s">
        <v>68</v>
      </c>
      <c r="S1589" s="186"/>
      <c r="T1589" s="92"/>
      <c r="U1589" s="186"/>
      <c r="V1589" s="92"/>
      <c r="W1589" s="61"/>
    </row>
    <row r="1590" spans="1:23" ht="64" x14ac:dyDescent="0.2">
      <c r="A1590" s="230" t="s">
        <v>5845</v>
      </c>
      <c r="B1590" s="228" t="s">
        <v>5355</v>
      </c>
      <c r="C1590" s="32" t="s">
        <v>1504</v>
      </c>
      <c r="D1590" s="32" t="s">
        <v>1504</v>
      </c>
      <c r="E1590" s="283" t="s">
        <v>5732</v>
      </c>
      <c r="F1590" s="231" t="s">
        <v>413</v>
      </c>
      <c r="G1590" s="234"/>
      <c r="H1590" s="231" t="s">
        <v>5407</v>
      </c>
      <c r="I1590" s="231" t="s">
        <v>263</v>
      </c>
      <c r="J1590" s="87" t="s">
        <v>1128</v>
      </c>
      <c r="K1590" s="87" t="s">
        <v>1128</v>
      </c>
      <c r="L1590" s="85" t="str">
        <f t="shared" si="48"/>
        <v>x.x</v>
      </c>
      <c r="M1590" s="186" t="s">
        <v>32</v>
      </c>
      <c r="N1590" s="92"/>
      <c r="O1590" s="186" t="s">
        <v>33</v>
      </c>
      <c r="P1590" s="92"/>
      <c r="Q1590" s="186"/>
      <c r="R1590" s="92"/>
      <c r="S1590" s="186"/>
      <c r="T1590" s="92"/>
      <c r="U1590" s="186"/>
      <c r="V1590" s="92"/>
      <c r="W1590" s="61"/>
    </row>
    <row r="1591" spans="1:23" ht="80" x14ac:dyDescent="0.2">
      <c r="A1591" s="230" t="s">
        <v>5845</v>
      </c>
      <c r="B1591" s="228" t="s">
        <v>5355</v>
      </c>
      <c r="C1591" s="32" t="s">
        <v>1504</v>
      </c>
      <c r="D1591" s="32" t="s">
        <v>1504</v>
      </c>
      <c r="E1591" s="283" t="s">
        <v>5732</v>
      </c>
      <c r="F1591" s="234" t="s">
        <v>413</v>
      </c>
      <c r="G1591" s="234" t="s">
        <v>265</v>
      </c>
      <c r="H1591" s="234" t="s">
        <v>5408</v>
      </c>
      <c r="I1591" s="234" t="s">
        <v>267</v>
      </c>
      <c r="J1591" s="87" t="s">
        <v>5399</v>
      </c>
      <c r="K1591" s="87" t="s">
        <v>265</v>
      </c>
      <c r="L1591" s="85" t="str">
        <f t="shared" si="48"/>
        <v>MESSAGE - (ACTUAL CONSIGNEE) TRADER.Street and number</v>
      </c>
      <c r="M1591" s="186"/>
      <c r="N1591" s="92"/>
      <c r="O1591" s="186" t="s">
        <v>33</v>
      </c>
      <c r="P1591" s="92" t="s">
        <v>33</v>
      </c>
      <c r="Q1591" s="186" t="s">
        <v>258</v>
      </c>
      <c r="R1591" s="92" t="s">
        <v>68</v>
      </c>
      <c r="S1591" s="186"/>
      <c r="T1591" s="92"/>
      <c r="U1591" s="186"/>
      <c r="V1591" s="92"/>
      <c r="W1591" s="61"/>
    </row>
    <row r="1592" spans="1:23" ht="80" x14ac:dyDescent="0.2">
      <c r="A1592" s="230" t="s">
        <v>5845</v>
      </c>
      <c r="B1592" s="228" t="s">
        <v>5355</v>
      </c>
      <c r="C1592" s="32" t="s">
        <v>1504</v>
      </c>
      <c r="D1592" s="32" t="s">
        <v>1504</v>
      </c>
      <c r="E1592" s="283" t="s">
        <v>5732</v>
      </c>
      <c r="F1592" s="234" t="s">
        <v>413</v>
      </c>
      <c r="G1592" s="234" t="s">
        <v>269</v>
      </c>
      <c r="H1592" s="234" t="s">
        <v>5410</v>
      </c>
      <c r="I1592" s="234" t="s">
        <v>271</v>
      </c>
      <c r="J1592" s="87" t="s">
        <v>5399</v>
      </c>
      <c r="K1592" s="87" t="s">
        <v>862</v>
      </c>
      <c r="L1592" s="85" t="str">
        <f t="shared" si="48"/>
        <v>MESSAGE - (ACTUAL CONSIGNEE) TRADER.Postal code</v>
      </c>
      <c r="M1592" s="186"/>
      <c r="N1592" s="92"/>
      <c r="O1592" s="186" t="s">
        <v>66</v>
      </c>
      <c r="P1592" s="92" t="s">
        <v>33</v>
      </c>
      <c r="Q1592" s="186" t="s">
        <v>244</v>
      </c>
      <c r="R1592" s="92" t="s">
        <v>54</v>
      </c>
      <c r="S1592" s="186"/>
      <c r="T1592" s="92"/>
      <c r="U1592" s="186" t="s">
        <v>1339</v>
      </c>
      <c r="V1592" s="92"/>
      <c r="W1592" s="61"/>
    </row>
    <row r="1593" spans="1:23" ht="64" x14ac:dyDescent="0.2">
      <c r="A1593" s="230" t="s">
        <v>5845</v>
      </c>
      <c r="B1593" s="228" t="s">
        <v>5355</v>
      </c>
      <c r="C1593" s="32" t="s">
        <v>1504</v>
      </c>
      <c r="D1593" s="32" t="s">
        <v>1504</v>
      </c>
      <c r="E1593" s="283" t="s">
        <v>5732</v>
      </c>
      <c r="F1593" s="234" t="s">
        <v>413</v>
      </c>
      <c r="G1593" s="234" t="s">
        <v>276</v>
      </c>
      <c r="H1593" s="234" t="s">
        <v>5412</v>
      </c>
      <c r="I1593" s="234" t="s">
        <v>278</v>
      </c>
      <c r="J1593" s="87" t="s">
        <v>5399</v>
      </c>
      <c r="K1593" s="87" t="s">
        <v>276</v>
      </c>
      <c r="L1593" s="85" t="str">
        <f t="shared" si="48"/>
        <v>MESSAGE - (ACTUAL CONSIGNEE) TRADER.City</v>
      </c>
      <c r="M1593" s="186"/>
      <c r="N1593" s="92"/>
      <c r="O1593" s="186" t="s">
        <v>33</v>
      </c>
      <c r="P1593" s="92" t="s">
        <v>33</v>
      </c>
      <c r="Q1593" s="186" t="s">
        <v>68</v>
      </c>
      <c r="R1593" s="92" t="s">
        <v>68</v>
      </c>
      <c r="S1593" s="186"/>
      <c r="T1593" s="92"/>
      <c r="U1593" s="186"/>
      <c r="V1593" s="92"/>
      <c r="W1593" s="61"/>
    </row>
    <row r="1594" spans="1:23" ht="80" x14ac:dyDescent="0.2">
      <c r="A1594" s="230" t="s">
        <v>5845</v>
      </c>
      <c r="B1594" s="228" t="s">
        <v>5355</v>
      </c>
      <c r="C1594" s="32" t="s">
        <v>1504</v>
      </c>
      <c r="D1594" s="32" t="s">
        <v>1504</v>
      </c>
      <c r="E1594" s="283" t="s">
        <v>5732</v>
      </c>
      <c r="F1594" s="234" t="s">
        <v>413</v>
      </c>
      <c r="G1594" s="234" t="s">
        <v>279</v>
      </c>
      <c r="H1594" s="234" t="s">
        <v>5414</v>
      </c>
      <c r="I1594" s="234" t="s">
        <v>281</v>
      </c>
      <c r="J1594" s="87" t="s">
        <v>5399</v>
      </c>
      <c r="K1594" s="87" t="s">
        <v>282</v>
      </c>
      <c r="L1594" s="85" t="str">
        <f t="shared" si="48"/>
        <v>MESSAGE - (ACTUAL CONSIGNEE) TRADER.Country code</v>
      </c>
      <c r="M1594" s="186"/>
      <c r="N1594" s="92"/>
      <c r="O1594" s="186" t="s">
        <v>33</v>
      </c>
      <c r="P1594" s="92" t="s">
        <v>33</v>
      </c>
      <c r="Q1594" s="186" t="s">
        <v>94</v>
      </c>
      <c r="R1594" s="92" t="s">
        <v>94</v>
      </c>
      <c r="S1594" s="186" t="s">
        <v>5856</v>
      </c>
      <c r="T1594" s="92" t="s">
        <v>95</v>
      </c>
      <c r="U1594" s="186"/>
      <c r="V1594" s="92"/>
      <c r="W1594" s="61"/>
    </row>
    <row r="1595" spans="1:23" ht="32" x14ac:dyDescent="0.2">
      <c r="A1595" s="230" t="s">
        <v>5845</v>
      </c>
      <c r="B1595" s="229" t="s">
        <v>5621</v>
      </c>
      <c r="C1595" s="32" t="s">
        <v>1504</v>
      </c>
      <c r="D1595" s="32" t="s">
        <v>1504</v>
      </c>
      <c r="E1595" s="150">
        <v>1</v>
      </c>
      <c r="F1595" s="231" t="s">
        <v>29</v>
      </c>
      <c r="G1595" s="231"/>
      <c r="H1595" s="231" t="s">
        <v>5622</v>
      </c>
      <c r="I1595" s="231" t="s">
        <v>29</v>
      </c>
      <c r="J1595" s="87" t="s">
        <v>31</v>
      </c>
      <c r="K1595" s="87"/>
      <c r="L1595" s="85" t="str">
        <f t="shared" ref="L1595:L1607" si="49">IF(ISTEXT(K1595),CONCATENATE(J1595,".", K1595),J1595)</f>
        <v>MESSAGE - HEADER</v>
      </c>
      <c r="M1595" s="223" t="s">
        <v>32</v>
      </c>
      <c r="N1595" s="91" t="s">
        <v>32</v>
      </c>
      <c r="O1595" s="186" t="s">
        <v>33</v>
      </c>
      <c r="P1595" s="91" t="s">
        <v>33</v>
      </c>
      <c r="Q1595" s="186"/>
      <c r="R1595" s="91"/>
      <c r="S1595" s="223"/>
      <c r="T1595" s="91"/>
      <c r="U1595" s="186"/>
      <c r="V1595" s="91"/>
      <c r="W1595" s="61"/>
    </row>
    <row r="1596" spans="1:23" ht="48" x14ac:dyDescent="0.2">
      <c r="A1596" s="230" t="s">
        <v>5845</v>
      </c>
      <c r="B1596" s="229" t="s">
        <v>5621</v>
      </c>
      <c r="C1596" s="32" t="s">
        <v>1504</v>
      </c>
      <c r="D1596" s="32" t="s">
        <v>1504</v>
      </c>
      <c r="E1596" s="150">
        <v>1</v>
      </c>
      <c r="F1596" s="234" t="s">
        <v>29</v>
      </c>
      <c r="G1596" s="234" t="s">
        <v>2672</v>
      </c>
      <c r="H1596" s="234" t="s">
        <v>6772</v>
      </c>
      <c r="I1596" s="234" t="s">
        <v>2674</v>
      </c>
      <c r="J1596" s="87" t="s">
        <v>31</v>
      </c>
      <c r="K1596" s="87" t="s">
        <v>180</v>
      </c>
      <c r="L1596" s="85" t="str">
        <f t="shared" si="49"/>
        <v>MESSAGE - HEADER.Reference number</v>
      </c>
      <c r="M1596" s="223"/>
      <c r="N1596" s="91"/>
      <c r="O1596" s="186" t="s">
        <v>33</v>
      </c>
      <c r="P1596" s="91" t="s">
        <v>33</v>
      </c>
      <c r="Q1596" s="186" t="s">
        <v>902</v>
      </c>
      <c r="R1596" s="91" t="s">
        <v>902</v>
      </c>
      <c r="S1596" s="223"/>
      <c r="T1596" s="91"/>
      <c r="U1596" s="186"/>
      <c r="V1596" s="91"/>
      <c r="W1596" s="61"/>
    </row>
    <row r="1597" spans="1:23" ht="64" x14ac:dyDescent="0.2">
      <c r="A1597" s="230" t="s">
        <v>5845</v>
      </c>
      <c r="B1597" s="229" t="s">
        <v>5621</v>
      </c>
      <c r="C1597" s="32" t="s">
        <v>1504</v>
      </c>
      <c r="D1597" s="32" t="s">
        <v>1504</v>
      </c>
      <c r="E1597" s="150">
        <v>1</v>
      </c>
      <c r="F1597" s="231" t="s">
        <v>176</v>
      </c>
      <c r="G1597" s="231"/>
      <c r="H1597" s="231" t="s">
        <v>5625</v>
      </c>
      <c r="I1597" s="231" t="s">
        <v>176</v>
      </c>
      <c r="J1597" s="87" t="s">
        <v>178</v>
      </c>
      <c r="K1597" s="87"/>
      <c r="L1597" s="85" t="str">
        <f t="shared" si="49"/>
        <v>MESSAGE - (DEPARTURE) CUSTOMS OFFICE</v>
      </c>
      <c r="M1597" s="223" t="s">
        <v>32</v>
      </c>
      <c r="N1597" s="91" t="s">
        <v>32</v>
      </c>
      <c r="O1597" s="186" t="s">
        <v>33</v>
      </c>
      <c r="P1597" s="91" t="s">
        <v>33</v>
      </c>
      <c r="Q1597" s="186"/>
      <c r="R1597" s="91"/>
      <c r="S1597" s="223"/>
      <c r="T1597" s="91"/>
      <c r="U1597" s="186"/>
      <c r="V1597" s="91"/>
      <c r="W1597" s="61"/>
    </row>
    <row r="1598" spans="1:23" ht="80" x14ac:dyDescent="0.2">
      <c r="A1598" s="230" t="s">
        <v>5845</v>
      </c>
      <c r="B1598" s="229" t="s">
        <v>5621</v>
      </c>
      <c r="C1598" s="32" t="s">
        <v>1504</v>
      </c>
      <c r="D1598" s="32" t="s">
        <v>1504</v>
      </c>
      <c r="E1598" s="150">
        <v>1</v>
      </c>
      <c r="F1598" s="234" t="s">
        <v>176</v>
      </c>
      <c r="G1598" s="234" t="s">
        <v>180</v>
      </c>
      <c r="H1598" s="234" t="s">
        <v>6773</v>
      </c>
      <c r="I1598" s="234" t="s">
        <v>182</v>
      </c>
      <c r="J1598" s="87" t="s">
        <v>178</v>
      </c>
      <c r="K1598" s="87" t="s">
        <v>180</v>
      </c>
      <c r="L1598" s="85" t="str">
        <f t="shared" si="49"/>
        <v>MESSAGE - (DEPARTURE) CUSTOMS OFFICE.Reference number</v>
      </c>
      <c r="M1598" s="223"/>
      <c r="N1598" s="91"/>
      <c r="O1598" s="186" t="s">
        <v>33</v>
      </c>
      <c r="P1598" s="91" t="s">
        <v>33</v>
      </c>
      <c r="Q1598" s="186" t="s">
        <v>183</v>
      </c>
      <c r="R1598" s="91" t="s">
        <v>183</v>
      </c>
      <c r="S1598" s="223" t="s">
        <v>1520</v>
      </c>
      <c r="T1598" s="91"/>
      <c r="U1598" s="186"/>
      <c r="V1598" s="91"/>
      <c r="W1598" s="61"/>
    </row>
    <row r="1599" spans="1:23" ht="48" x14ac:dyDescent="0.2">
      <c r="A1599" s="230" t="s">
        <v>5845</v>
      </c>
      <c r="B1599" s="229" t="s">
        <v>5621</v>
      </c>
      <c r="C1599" s="32" t="s">
        <v>1504</v>
      </c>
      <c r="D1599" s="32" t="s">
        <v>1504</v>
      </c>
      <c r="E1599" s="150">
        <v>1</v>
      </c>
      <c r="F1599" s="231" t="s">
        <v>236</v>
      </c>
      <c r="G1599" s="231"/>
      <c r="H1599" s="231" t="s">
        <v>5629</v>
      </c>
      <c r="I1599" s="231" t="s">
        <v>236</v>
      </c>
      <c r="J1599" s="87" t="s">
        <v>238</v>
      </c>
      <c r="K1599" s="87"/>
      <c r="L1599" s="85" t="str">
        <f t="shared" si="49"/>
        <v>MESSAGE - (PRINCIPAL) TRADER</v>
      </c>
      <c r="M1599" s="223" t="s">
        <v>32</v>
      </c>
      <c r="N1599" s="91" t="s">
        <v>32</v>
      </c>
      <c r="O1599" s="186" t="s">
        <v>33</v>
      </c>
      <c r="P1599" s="91" t="s">
        <v>33</v>
      </c>
      <c r="Q1599" s="186"/>
      <c r="R1599" s="91"/>
      <c r="S1599" s="223"/>
      <c r="T1599" s="91"/>
      <c r="U1599" s="186"/>
      <c r="V1599" s="91"/>
      <c r="W1599" s="61"/>
    </row>
    <row r="1600" spans="1:23" ht="80" x14ac:dyDescent="0.2">
      <c r="A1600" s="230" t="s">
        <v>5845</v>
      </c>
      <c r="B1600" s="229" t="s">
        <v>5621</v>
      </c>
      <c r="C1600" s="32" t="s">
        <v>1504</v>
      </c>
      <c r="D1600" s="32" t="s">
        <v>1504</v>
      </c>
      <c r="E1600" s="150">
        <v>1</v>
      </c>
      <c r="F1600" s="234" t="s">
        <v>236</v>
      </c>
      <c r="G1600" s="234" t="s">
        <v>240</v>
      </c>
      <c r="H1600" s="234" t="s">
        <v>6774</v>
      </c>
      <c r="I1600" s="234" t="s">
        <v>242</v>
      </c>
      <c r="J1600" s="87" t="s">
        <v>238</v>
      </c>
      <c r="K1600" s="87" t="s">
        <v>243</v>
      </c>
      <c r="L1600" s="85" t="str">
        <f t="shared" si="49"/>
        <v>MESSAGE - (PRINCIPAL) TRADER.TIN</v>
      </c>
      <c r="M1600" s="223"/>
      <c r="N1600" s="91"/>
      <c r="O1600" s="186" t="s">
        <v>103</v>
      </c>
      <c r="P1600" s="91" t="s">
        <v>103</v>
      </c>
      <c r="Q1600" s="186" t="s">
        <v>244</v>
      </c>
      <c r="R1600" s="91" t="s">
        <v>244</v>
      </c>
      <c r="S1600" s="223"/>
      <c r="T1600" s="91"/>
      <c r="U1600" s="186" t="s">
        <v>5855</v>
      </c>
      <c r="V1600" s="91"/>
      <c r="W1600" s="61"/>
    </row>
    <row r="1601" spans="1:23" ht="96" x14ac:dyDescent="0.2">
      <c r="A1601" s="230" t="s">
        <v>5845</v>
      </c>
      <c r="B1601" s="229" t="s">
        <v>5621</v>
      </c>
      <c r="C1601" s="32" t="s">
        <v>1504</v>
      </c>
      <c r="D1601" s="32" t="s">
        <v>1504</v>
      </c>
      <c r="E1601" s="150">
        <v>1</v>
      </c>
      <c r="F1601" s="234" t="s">
        <v>236</v>
      </c>
      <c r="G1601" s="234" t="s">
        <v>248</v>
      </c>
      <c r="H1601" s="234" t="s">
        <v>6775</v>
      </c>
      <c r="I1601" s="234" t="s">
        <v>250</v>
      </c>
      <c r="J1601" s="87" t="s">
        <v>238</v>
      </c>
      <c r="K1601" s="87" t="s">
        <v>251</v>
      </c>
      <c r="L1601" s="85" t="str">
        <f t="shared" si="49"/>
        <v>MESSAGE - (PRINCIPAL) TRADER.Holder ID TIR</v>
      </c>
      <c r="M1601" s="223"/>
      <c r="N1601" s="91"/>
      <c r="O1601" s="186" t="s">
        <v>66</v>
      </c>
      <c r="P1601" s="91" t="s">
        <v>66</v>
      </c>
      <c r="Q1601" s="186" t="s">
        <v>244</v>
      </c>
      <c r="R1601" s="91" t="s">
        <v>244</v>
      </c>
      <c r="S1601" s="223"/>
      <c r="T1601" s="91"/>
      <c r="U1601" s="186" t="s">
        <v>5725</v>
      </c>
      <c r="V1601" s="91" t="s">
        <v>253</v>
      </c>
      <c r="W1601" s="61"/>
    </row>
    <row r="1602" spans="1:23" ht="64" x14ac:dyDescent="0.2">
      <c r="A1602" s="230" t="s">
        <v>5845</v>
      </c>
      <c r="B1602" s="229" t="s">
        <v>5621</v>
      </c>
      <c r="C1602" s="32" t="s">
        <v>1504</v>
      </c>
      <c r="D1602" s="32" t="s">
        <v>1504</v>
      </c>
      <c r="E1602" s="150">
        <v>1</v>
      </c>
      <c r="F1602" s="234" t="s">
        <v>236</v>
      </c>
      <c r="G1602" s="234" t="s">
        <v>255</v>
      </c>
      <c r="H1602" s="234" t="s">
        <v>6776</v>
      </c>
      <c r="I1602" s="234" t="s">
        <v>257</v>
      </c>
      <c r="J1602" s="87" t="s">
        <v>238</v>
      </c>
      <c r="K1602" s="87" t="s">
        <v>255</v>
      </c>
      <c r="L1602" s="85" t="str">
        <f t="shared" si="49"/>
        <v>MESSAGE - (PRINCIPAL) TRADER.Name</v>
      </c>
      <c r="M1602" s="223"/>
      <c r="N1602" s="91"/>
      <c r="O1602" s="186" t="s">
        <v>66</v>
      </c>
      <c r="P1602" s="91" t="s">
        <v>66</v>
      </c>
      <c r="Q1602" s="186" t="s">
        <v>258</v>
      </c>
      <c r="R1602" s="91" t="s">
        <v>68</v>
      </c>
      <c r="S1602" s="223"/>
      <c r="T1602" s="91"/>
      <c r="U1602" s="186" t="s">
        <v>1531</v>
      </c>
      <c r="V1602" s="91" t="s">
        <v>1532</v>
      </c>
      <c r="W1602" s="61"/>
    </row>
    <row r="1603" spans="1:23" ht="64" x14ac:dyDescent="0.2">
      <c r="A1603" s="230" t="s">
        <v>5845</v>
      </c>
      <c r="B1603" s="229" t="s">
        <v>5621</v>
      </c>
      <c r="C1603" s="32" t="s">
        <v>1504</v>
      </c>
      <c r="D1603" s="32" t="s">
        <v>1504</v>
      </c>
      <c r="E1603" s="150">
        <v>2</v>
      </c>
      <c r="F1603" s="238" t="s">
        <v>261</v>
      </c>
      <c r="G1603" s="231"/>
      <c r="H1603" s="231" t="s">
        <v>5634</v>
      </c>
      <c r="I1603" s="231" t="s">
        <v>263</v>
      </c>
      <c r="J1603" s="87" t="s">
        <v>1128</v>
      </c>
      <c r="K1603" s="87" t="s">
        <v>1128</v>
      </c>
      <c r="L1603" s="85" t="str">
        <f t="shared" si="49"/>
        <v>x.x</v>
      </c>
      <c r="M1603" s="223" t="s">
        <v>32</v>
      </c>
      <c r="N1603" s="91"/>
      <c r="O1603" s="186" t="s">
        <v>66</v>
      </c>
      <c r="P1603" s="91"/>
      <c r="Q1603" s="186"/>
      <c r="R1603" s="91"/>
      <c r="S1603" s="223"/>
      <c r="T1603" s="91"/>
      <c r="U1603" s="186" t="s">
        <v>1531</v>
      </c>
      <c r="V1603" s="91"/>
      <c r="W1603" s="61"/>
    </row>
    <row r="1604" spans="1:23" ht="80" x14ac:dyDescent="0.2">
      <c r="A1604" s="230" t="s">
        <v>5845</v>
      </c>
      <c r="B1604" s="229" t="s">
        <v>5621</v>
      </c>
      <c r="C1604" s="32" t="s">
        <v>1504</v>
      </c>
      <c r="D1604" s="32" t="s">
        <v>1504</v>
      </c>
      <c r="E1604" s="150">
        <v>2</v>
      </c>
      <c r="F1604" s="239" t="s">
        <v>261</v>
      </c>
      <c r="G1604" s="234" t="s">
        <v>265</v>
      </c>
      <c r="H1604" s="234" t="s">
        <v>6777</v>
      </c>
      <c r="I1604" s="234" t="s">
        <v>267</v>
      </c>
      <c r="J1604" s="87" t="s">
        <v>238</v>
      </c>
      <c r="K1604" s="87" t="s">
        <v>265</v>
      </c>
      <c r="L1604" s="85" t="str">
        <f t="shared" si="49"/>
        <v>MESSAGE - (PRINCIPAL) TRADER.Street and number</v>
      </c>
      <c r="M1604" s="223"/>
      <c r="N1604" s="91"/>
      <c r="O1604" s="186" t="s">
        <v>33</v>
      </c>
      <c r="P1604" s="91" t="s">
        <v>66</v>
      </c>
      <c r="Q1604" s="186" t="s">
        <v>258</v>
      </c>
      <c r="R1604" s="91" t="s">
        <v>68</v>
      </c>
      <c r="S1604" s="223"/>
      <c r="T1604" s="91"/>
      <c r="U1604" s="186"/>
      <c r="V1604" s="91" t="s">
        <v>1532</v>
      </c>
      <c r="W1604" s="61"/>
    </row>
    <row r="1605" spans="1:23" ht="64" x14ac:dyDescent="0.2">
      <c r="A1605" s="230" t="s">
        <v>5845</v>
      </c>
      <c r="B1605" s="229" t="s">
        <v>5621</v>
      </c>
      <c r="C1605" s="32" t="s">
        <v>1504</v>
      </c>
      <c r="D1605" s="32" t="s">
        <v>1504</v>
      </c>
      <c r="E1605" s="150">
        <v>2</v>
      </c>
      <c r="F1605" s="239" t="s">
        <v>261</v>
      </c>
      <c r="G1605" s="234" t="s">
        <v>269</v>
      </c>
      <c r="H1605" s="234" t="s">
        <v>6778</v>
      </c>
      <c r="I1605" s="234" t="s">
        <v>271</v>
      </c>
      <c r="J1605" s="87" t="s">
        <v>238</v>
      </c>
      <c r="K1605" s="87" t="s">
        <v>272</v>
      </c>
      <c r="L1605" s="85" t="str">
        <f t="shared" si="49"/>
        <v>MESSAGE - (PRINCIPAL) TRADER.Postal Code</v>
      </c>
      <c r="M1605" s="223"/>
      <c r="N1605" s="91"/>
      <c r="O1605" s="186" t="s">
        <v>66</v>
      </c>
      <c r="P1605" s="91" t="s">
        <v>66</v>
      </c>
      <c r="Q1605" s="186" t="s">
        <v>244</v>
      </c>
      <c r="R1605" s="91" t="s">
        <v>54</v>
      </c>
      <c r="S1605" s="223"/>
      <c r="T1605" s="91"/>
      <c r="U1605" s="186" t="s">
        <v>1339</v>
      </c>
      <c r="V1605" s="91" t="s">
        <v>1532</v>
      </c>
      <c r="W1605" s="61"/>
    </row>
    <row r="1606" spans="1:23" ht="64" x14ac:dyDescent="0.2">
      <c r="A1606" s="230" t="s">
        <v>5845</v>
      </c>
      <c r="B1606" s="229" t="s">
        <v>5621</v>
      </c>
      <c r="C1606" s="32" t="s">
        <v>1504</v>
      </c>
      <c r="D1606" s="32" t="s">
        <v>1504</v>
      </c>
      <c r="E1606" s="150">
        <v>2</v>
      </c>
      <c r="F1606" s="239" t="s">
        <v>261</v>
      </c>
      <c r="G1606" s="234" t="s">
        <v>276</v>
      </c>
      <c r="H1606" s="234" t="s">
        <v>6779</v>
      </c>
      <c r="I1606" s="234" t="s">
        <v>278</v>
      </c>
      <c r="J1606" s="87" t="s">
        <v>238</v>
      </c>
      <c r="K1606" s="87" t="s">
        <v>276</v>
      </c>
      <c r="L1606" s="85" t="str">
        <f t="shared" si="49"/>
        <v>MESSAGE - (PRINCIPAL) TRADER.City</v>
      </c>
      <c r="M1606" s="223"/>
      <c r="N1606" s="91"/>
      <c r="O1606" s="186" t="s">
        <v>33</v>
      </c>
      <c r="P1606" s="91" t="s">
        <v>66</v>
      </c>
      <c r="Q1606" s="186" t="s">
        <v>68</v>
      </c>
      <c r="R1606" s="91" t="s">
        <v>68</v>
      </c>
      <c r="S1606" s="223"/>
      <c r="T1606" s="91"/>
      <c r="U1606" s="186"/>
      <c r="V1606" s="91" t="s">
        <v>1532</v>
      </c>
      <c r="W1606" s="61"/>
    </row>
    <row r="1607" spans="1:23" ht="64" x14ac:dyDescent="0.2">
      <c r="A1607" s="230" t="s">
        <v>5845</v>
      </c>
      <c r="B1607" s="229" t="s">
        <v>5621</v>
      </c>
      <c r="C1607" s="32" t="s">
        <v>1504</v>
      </c>
      <c r="D1607" s="32" t="s">
        <v>1504</v>
      </c>
      <c r="E1607" s="150">
        <v>2</v>
      </c>
      <c r="F1607" s="239" t="s">
        <v>261</v>
      </c>
      <c r="G1607" s="234" t="s">
        <v>279</v>
      </c>
      <c r="H1607" s="234" t="s">
        <v>6780</v>
      </c>
      <c r="I1607" s="234" t="s">
        <v>281</v>
      </c>
      <c r="J1607" s="87" t="s">
        <v>238</v>
      </c>
      <c r="K1607" s="87" t="s">
        <v>282</v>
      </c>
      <c r="L1607" s="85" t="str">
        <f t="shared" si="49"/>
        <v>MESSAGE - (PRINCIPAL) TRADER.Country code</v>
      </c>
      <c r="M1607" s="223"/>
      <c r="N1607" s="91"/>
      <c r="O1607" s="186" t="s">
        <v>33</v>
      </c>
      <c r="P1607" s="91" t="s">
        <v>66</v>
      </c>
      <c r="Q1607" s="186" t="s">
        <v>94</v>
      </c>
      <c r="R1607" s="91" t="s">
        <v>94</v>
      </c>
      <c r="S1607" s="223" t="s">
        <v>5856</v>
      </c>
      <c r="T1607" s="91" t="s">
        <v>95</v>
      </c>
      <c r="U1607" s="186"/>
      <c r="V1607" s="91" t="s">
        <v>1532</v>
      </c>
      <c r="W1607" s="61"/>
    </row>
  </sheetData>
  <autoFilter ref="A2:W1607" xr:uid="{00000000-0009-0000-0000-000008000000}"/>
  <mergeCells count="5">
    <mergeCell ref="M1:N1"/>
    <mergeCell ref="O1:P1"/>
    <mergeCell ref="Q1:R1"/>
    <mergeCell ref="S1:T1"/>
    <mergeCell ref="U1:V1"/>
  </mergeCells>
  <conditionalFormatting sqref="C1064:D1088 E1144:E1200 E1206:E1339 C1306:D1339 C1341:E1350 C1402:D1409 C1479:D1484 C1491:D1492 E1475:E1484 E1491:E1496 G1475:G1484 G1491:G1496 C452:D455 E451:E455 F452:F455 G451:G455 H452:I455 H457:I462 G457:G741 F457:F462 E457:E741 C457:D461">
    <cfRule type="cellIs" dxfId="1087" priority="3633" operator="equal">
      <formula>"No Pass"</formula>
    </cfRule>
    <cfRule type="cellIs" dxfId="1086" priority="3634" operator="equal">
      <formula>"Pass"</formula>
    </cfRule>
  </conditionalFormatting>
  <conditionalFormatting sqref="C789:D789 C791:D803">
    <cfRule type="cellIs" dxfId="1085" priority="3619" operator="equal">
      <formula>"No Pass"</formula>
    </cfRule>
    <cfRule type="cellIs" dxfId="1084" priority="3620" operator="equal">
      <formula>"Pass"</formula>
    </cfRule>
  </conditionalFormatting>
  <conditionalFormatting sqref="C790:D790">
    <cfRule type="cellIs" dxfId="1083" priority="3613" operator="equal">
      <formula>"No Pass"</formula>
    </cfRule>
    <cfRule type="cellIs" dxfId="1082" priority="3614" operator="equal">
      <formula>"Pass"</formula>
    </cfRule>
  </conditionalFormatting>
  <conditionalFormatting sqref="C1115:D1143">
    <cfRule type="cellIs" dxfId="1081" priority="3589" operator="equal">
      <formula>"No Pass"</formula>
    </cfRule>
    <cfRule type="cellIs" dxfId="1080" priority="3590" operator="equal">
      <formula>"Pass"</formula>
    </cfRule>
  </conditionalFormatting>
  <conditionalFormatting sqref="C1115:C1143">
    <cfRule type="cellIs" dxfId="1079" priority="3587" operator="equal">
      <formula>"No Pass"</formula>
    </cfRule>
    <cfRule type="cellIs" dxfId="1078" priority="3588" operator="equal">
      <formula>"Pass"</formula>
    </cfRule>
  </conditionalFormatting>
  <conditionalFormatting sqref="D1115:D1143">
    <cfRule type="cellIs" dxfId="1077" priority="3585" operator="equal">
      <formula>"No Pass"</formula>
    </cfRule>
    <cfRule type="cellIs" dxfId="1076" priority="3586" operator="equal">
      <formula>"Pass"</formula>
    </cfRule>
  </conditionalFormatting>
  <conditionalFormatting sqref="C1453:D1474">
    <cfRule type="cellIs" dxfId="1075" priority="3445" operator="equal">
      <formula>"No Pass"</formula>
    </cfRule>
    <cfRule type="cellIs" dxfId="1074" priority="3446" operator="equal">
      <formula>"Pass"</formula>
    </cfRule>
  </conditionalFormatting>
  <conditionalFormatting sqref="D1551:D1567">
    <cfRule type="cellIs" dxfId="1073" priority="3071" operator="equal">
      <formula>"No Pass"</formula>
    </cfRule>
    <cfRule type="cellIs" dxfId="1072" priority="3072" operator="equal">
      <formula>"Pass"</formula>
    </cfRule>
  </conditionalFormatting>
  <conditionalFormatting sqref="C1551:C1559">
    <cfRule type="cellIs" dxfId="1071" priority="3069" operator="equal">
      <formula>"No Pass"</formula>
    </cfRule>
    <cfRule type="cellIs" dxfId="1070" priority="3070" operator="equal">
      <formula>"Pass"</formula>
    </cfRule>
  </conditionalFormatting>
  <conditionalFormatting sqref="C1560:C1567">
    <cfRule type="cellIs" dxfId="1069" priority="3067" operator="equal">
      <formula>"No Pass"</formula>
    </cfRule>
    <cfRule type="cellIs" dxfId="1068" priority="3068" operator="equal">
      <formula>"Pass"</formula>
    </cfRule>
  </conditionalFormatting>
  <conditionalFormatting sqref="C1595:D1607">
    <cfRule type="cellIs" dxfId="1067" priority="3015" operator="equal">
      <formula>"No Pass"</formula>
    </cfRule>
    <cfRule type="cellIs" dxfId="1066" priority="3016" operator="equal">
      <formula>"Pass"</formula>
    </cfRule>
  </conditionalFormatting>
  <conditionalFormatting sqref="C5:D18">
    <cfRule type="cellIs" dxfId="1065" priority="1783" operator="equal">
      <formula>"No Pass"</formula>
    </cfRule>
    <cfRule type="cellIs" dxfId="1064" priority="1784" operator="equal">
      <formula>"Pass"</formula>
    </cfRule>
  </conditionalFormatting>
  <conditionalFormatting sqref="C3:D3">
    <cfRule type="cellIs" dxfId="1063" priority="1781" operator="equal">
      <formula>"No Pass"</formula>
    </cfRule>
    <cfRule type="cellIs" dxfId="1062" priority="1782" operator="equal">
      <formula>"Pass"</formula>
    </cfRule>
  </conditionalFormatting>
  <conditionalFormatting sqref="C4:D4">
    <cfRule type="cellIs" dxfId="1061" priority="1779" operator="equal">
      <formula>"No Pass"</formula>
    </cfRule>
    <cfRule type="cellIs" dxfId="1060" priority="1780" operator="equal">
      <formula>"Pass"</formula>
    </cfRule>
  </conditionalFormatting>
  <conditionalFormatting sqref="E3:E18">
    <cfRule type="cellIs" dxfId="1059" priority="1777" operator="equal">
      <formula>"No Pass"</formula>
    </cfRule>
    <cfRule type="cellIs" dxfId="1058" priority="1778" operator="equal">
      <formula>"Pass"</formula>
    </cfRule>
  </conditionalFormatting>
  <conditionalFormatting sqref="F3:F18">
    <cfRule type="cellIs" dxfId="1057" priority="1775" operator="equal">
      <formula>"No Pass"</formula>
    </cfRule>
    <cfRule type="cellIs" dxfId="1056" priority="1776" operator="equal">
      <formula>"Pass"</formula>
    </cfRule>
  </conditionalFormatting>
  <conditionalFormatting sqref="G3:G18">
    <cfRule type="cellIs" dxfId="1055" priority="1773" operator="equal">
      <formula>"No Pass"</formula>
    </cfRule>
    <cfRule type="cellIs" dxfId="1054" priority="1774" operator="equal">
      <formula>"Pass"</formula>
    </cfRule>
  </conditionalFormatting>
  <conditionalFormatting sqref="H3:H18">
    <cfRule type="cellIs" dxfId="1053" priority="1771" operator="equal">
      <formula>"No Pass"</formula>
    </cfRule>
    <cfRule type="cellIs" dxfId="1052" priority="1772" operator="equal">
      <formula>"Pass"</formula>
    </cfRule>
  </conditionalFormatting>
  <conditionalFormatting sqref="I3:I18">
    <cfRule type="cellIs" dxfId="1051" priority="1769" operator="equal">
      <formula>"No Pass"</formula>
    </cfRule>
    <cfRule type="cellIs" dxfId="1050" priority="1770" operator="equal">
      <formula>"Pass"</formula>
    </cfRule>
  </conditionalFormatting>
  <conditionalFormatting sqref="M3:M18">
    <cfRule type="cellIs" dxfId="1049" priority="1767" operator="equal">
      <formula>"No Pass"</formula>
    </cfRule>
    <cfRule type="cellIs" dxfId="1048" priority="1768" operator="equal">
      <formula>"Pass"</formula>
    </cfRule>
  </conditionalFormatting>
  <conditionalFormatting sqref="O3:O18">
    <cfRule type="cellIs" dxfId="1047" priority="1765" operator="equal">
      <formula>"No Pass"</formula>
    </cfRule>
    <cfRule type="cellIs" dxfId="1046" priority="1766" operator="equal">
      <formula>"Pass"</formula>
    </cfRule>
  </conditionalFormatting>
  <conditionalFormatting sqref="Q3:Q18">
    <cfRule type="cellIs" dxfId="1045" priority="1763" operator="equal">
      <formula>"No Pass"</formula>
    </cfRule>
    <cfRule type="cellIs" dxfId="1044" priority="1764" operator="equal">
      <formula>"Pass"</formula>
    </cfRule>
  </conditionalFormatting>
  <conditionalFormatting sqref="S3:S18">
    <cfRule type="cellIs" dxfId="1043" priority="1761" operator="equal">
      <formula>"No Pass"</formula>
    </cfRule>
    <cfRule type="cellIs" dxfId="1042" priority="1762" operator="equal">
      <formula>"Pass"</formula>
    </cfRule>
  </conditionalFormatting>
  <conditionalFormatting sqref="U3:U18">
    <cfRule type="cellIs" dxfId="1041" priority="1759" operator="equal">
      <formula>"No Pass"</formula>
    </cfRule>
    <cfRule type="cellIs" dxfId="1040" priority="1760" operator="equal">
      <formula>"Pass"</formula>
    </cfRule>
  </conditionalFormatting>
  <conditionalFormatting sqref="C20:D22 C60:D95 C28:D55">
    <cfRule type="cellIs" dxfId="1039" priority="1757" operator="equal">
      <formula>"No Pass"</formula>
    </cfRule>
    <cfRule type="cellIs" dxfId="1038" priority="1758" operator="equal">
      <formula>"Pass"</formula>
    </cfRule>
  </conditionalFormatting>
  <conditionalFormatting sqref="C19:D19">
    <cfRule type="cellIs" dxfId="1037" priority="1755" operator="equal">
      <formula>"No Pass"</formula>
    </cfRule>
    <cfRule type="cellIs" dxfId="1036" priority="1756" operator="equal">
      <formula>"Pass"</formula>
    </cfRule>
  </conditionalFormatting>
  <conditionalFormatting sqref="C23:D27">
    <cfRule type="cellIs" dxfId="1035" priority="1753" operator="equal">
      <formula>"No Pass"</formula>
    </cfRule>
    <cfRule type="cellIs" dxfId="1034" priority="1754" operator="equal">
      <formula>"Pass"</formula>
    </cfRule>
  </conditionalFormatting>
  <conditionalFormatting sqref="C24:D25 C27:D27">
    <cfRule type="cellIs" dxfId="1033" priority="1751" operator="equal">
      <formula>"No Pass"</formula>
    </cfRule>
    <cfRule type="cellIs" dxfId="1032" priority="1752" operator="equal">
      <formula>"Pass"</formula>
    </cfRule>
  </conditionalFormatting>
  <conditionalFormatting sqref="C56:D59">
    <cfRule type="cellIs" dxfId="1031" priority="1749" operator="equal">
      <formula>"No Pass"</formula>
    </cfRule>
    <cfRule type="cellIs" dxfId="1030" priority="1750" operator="equal">
      <formula>"Pass"</formula>
    </cfRule>
  </conditionalFormatting>
  <conditionalFormatting sqref="C26:D26">
    <cfRule type="cellIs" dxfId="1029" priority="1747" operator="equal">
      <formula>"No Pass"</formula>
    </cfRule>
    <cfRule type="cellIs" dxfId="1028" priority="1748" operator="equal">
      <formula>"Pass"</formula>
    </cfRule>
  </conditionalFormatting>
  <conditionalFormatting sqref="C52:D52">
    <cfRule type="cellIs" dxfId="1027" priority="1745" operator="equal">
      <formula>"No Pass"</formula>
    </cfRule>
    <cfRule type="cellIs" dxfId="1026" priority="1746" operator="equal">
      <formula>"Pass"</formula>
    </cfRule>
  </conditionalFormatting>
  <conditionalFormatting sqref="C53:D53">
    <cfRule type="cellIs" dxfId="1025" priority="1743" operator="equal">
      <formula>"No Pass"</formula>
    </cfRule>
    <cfRule type="cellIs" dxfId="1024" priority="1744" operator="equal">
      <formula>"Pass"</formula>
    </cfRule>
  </conditionalFormatting>
  <conditionalFormatting sqref="C54:D54">
    <cfRule type="cellIs" dxfId="1023" priority="1741" operator="equal">
      <formula>"No Pass"</formula>
    </cfRule>
    <cfRule type="cellIs" dxfId="1022" priority="1742" operator="equal">
      <formula>"Pass"</formula>
    </cfRule>
  </conditionalFormatting>
  <conditionalFormatting sqref="C55:D55">
    <cfRule type="cellIs" dxfId="1021" priority="1739" operator="equal">
      <formula>"No Pass"</formula>
    </cfRule>
    <cfRule type="cellIs" dxfId="1020" priority="1740" operator="equal">
      <formula>"Pass"</formula>
    </cfRule>
  </conditionalFormatting>
  <conditionalFormatting sqref="E19:E95">
    <cfRule type="cellIs" dxfId="1019" priority="1737" operator="equal">
      <formula>"No Pass"</formula>
    </cfRule>
    <cfRule type="cellIs" dxfId="1018" priority="1738" operator="equal">
      <formula>"Pass"</formula>
    </cfRule>
  </conditionalFormatting>
  <conditionalFormatting sqref="C138:D164 C120:D120 C122:D131 C193:D261 C358:D365 C367:D390 C306:D338 C406:D412 C392:D400 C264:D298 C346:D349 D121 D132:D137 E120:E164 C187:E191 C181:E184 C169:E179 D165:E168 D180:E180 D185:E186 D192:E192 D262:D263 C301:D304 D305 D339:E339 E193:E338 D350:D357 E340:E365 D366:E366 D391 D401:D405 E367:E412 C417:E426">
    <cfRule type="cellIs" dxfId="1017" priority="1683" operator="equal">
      <formula>"No Pass"</formula>
    </cfRule>
    <cfRule type="cellIs" dxfId="1016" priority="1684" operator="equal">
      <formula>"Pass"</formula>
    </cfRule>
  </conditionalFormatting>
  <conditionalFormatting sqref="C335:D335">
    <cfRule type="cellIs" dxfId="1015" priority="1681" operator="equal">
      <formula>"No Pass"</formula>
    </cfRule>
    <cfRule type="cellIs" dxfId="1014" priority="1682" operator="equal">
      <formula>"Pass"</formula>
    </cfRule>
  </conditionalFormatting>
  <conditionalFormatting sqref="C121:D121">
    <cfRule type="cellIs" dxfId="1013" priority="1679" operator="equal">
      <formula>"No Pass"</formula>
    </cfRule>
    <cfRule type="cellIs" dxfId="1012" priority="1680" operator="equal">
      <formula>"Pass"</formula>
    </cfRule>
  </conditionalFormatting>
  <conditionalFormatting sqref="C132:D132">
    <cfRule type="cellIs" dxfId="1011" priority="1677" operator="equal">
      <formula>"No Pass"</formula>
    </cfRule>
    <cfRule type="cellIs" dxfId="1010" priority="1678" operator="equal">
      <formula>"Pass"</formula>
    </cfRule>
  </conditionalFormatting>
  <conditionalFormatting sqref="C291:D293">
    <cfRule type="cellIs" dxfId="1009" priority="1675" operator="equal">
      <formula>"No Pass"</formula>
    </cfRule>
    <cfRule type="cellIs" dxfId="1008" priority="1676" operator="equal">
      <formula>"Pass"</formula>
    </cfRule>
  </conditionalFormatting>
  <conditionalFormatting sqref="C351:D352">
    <cfRule type="cellIs" dxfId="1007" priority="1671" operator="equal">
      <formula>"No Pass"</formula>
    </cfRule>
    <cfRule type="cellIs" dxfId="1006" priority="1672" operator="equal">
      <formula>"Pass"</formula>
    </cfRule>
  </conditionalFormatting>
  <conditionalFormatting sqref="C350:D350">
    <cfRule type="cellIs" dxfId="1005" priority="1673" operator="equal">
      <formula>"No Pass"</formula>
    </cfRule>
    <cfRule type="cellIs" dxfId="1004" priority="1674" operator="equal">
      <formula>"Pass"</formula>
    </cfRule>
  </conditionalFormatting>
  <conditionalFormatting sqref="C417:D419">
    <cfRule type="cellIs" dxfId="1003" priority="1669" operator="equal">
      <formula>"No Pass"</formula>
    </cfRule>
    <cfRule type="cellIs" dxfId="1002" priority="1670" operator="equal">
      <formula>"Pass"</formula>
    </cfRule>
  </conditionalFormatting>
  <conditionalFormatting sqref="C285:D294">
    <cfRule type="cellIs" dxfId="1001" priority="1667" operator="equal">
      <formula>"No Pass"</formula>
    </cfRule>
    <cfRule type="cellIs" dxfId="1000" priority="1668" operator="equal">
      <formula>"Pass"</formula>
    </cfRule>
  </conditionalFormatting>
  <conditionalFormatting sqref="C411:D411">
    <cfRule type="cellIs" dxfId="999" priority="1665" operator="equal">
      <formula>"No Pass"</formula>
    </cfRule>
    <cfRule type="cellIs" dxfId="998" priority="1666" operator="equal">
      <formula>"Pass"</formula>
    </cfRule>
  </conditionalFormatting>
  <conditionalFormatting sqref="C134:D135 C137:D137">
    <cfRule type="cellIs" dxfId="997" priority="1663" operator="equal">
      <formula>"No Pass"</formula>
    </cfRule>
    <cfRule type="cellIs" dxfId="996" priority="1664" operator="equal">
      <formula>"Pass"</formula>
    </cfRule>
  </conditionalFormatting>
  <conditionalFormatting sqref="C158:D161">
    <cfRule type="cellIs" dxfId="995" priority="1661" operator="equal">
      <formula>"No Pass"</formula>
    </cfRule>
    <cfRule type="cellIs" dxfId="994" priority="1662" operator="equal">
      <formula>"Pass"</formula>
    </cfRule>
  </conditionalFormatting>
  <conditionalFormatting sqref="C201:D204">
    <cfRule type="cellIs" dxfId="993" priority="1659" operator="equal">
      <formula>"No Pass"</formula>
    </cfRule>
    <cfRule type="cellIs" dxfId="992" priority="1660" operator="equal">
      <formula>"Pass"</formula>
    </cfRule>
  </conditionalFormatting>
  <conditionalFormatting sqref="C249:D252">
    <cfRule type="cellIs" dxfId="991" priority="1657" operator="equal">
      <formula>"No Pass"</formula>
    </cfRule>
    <cfRule type="cellIs" dxfId="990" priority="1658" operator="equal">
      <formula>"Pass"</formula>
    </cfRule>
  </conditionalFormatting>
  <conditionalFormatting sqref="C314:D317">
    <cfRule type="cellIs" dxfId="989" priority="1655" operator="equal">
      <formula>"No Pass"</formula>
    </cfRule>
    <cfRule type="cellIs" dxfId="988" priority="1656" operator="equal">
      <formula>"Pass"</formula>
    </cfRule>
  </conditionalFormatting>
  <conditionalFormatting sqref="C165:D165">
    <cfRule type="cellIs" dxfId="987" priority="1653" operator="equal">
      <formula>"No Pass"</formula>
    </cfRule>
    <cfRule type="cellIs" dxfId="986" priority="1654" operator="equal">
      <formula>"Pass"</formula>
    </cfRule>
  </conditionalFormatting>
  <conditionalFormatting sqref="C166:D166">
    <cfRule type="cellIs" dxfId="985" priority="1651" operator="equal">
      <formula>"No Pass"</formula>
    </cfRule>
    <cfRule type="cellIs" dxfId="984" priority="1652" operator="equal">
      <formula>"Pass"</formula>
    </cfRule>
  </conditionalFormatting>
  <conditionalFormatting sqref="C167:D167">
    <cfRule type="cellIs" dxfId="983" priority="1649" operator="equal">
      <formula>"No Pass"</formula>
    </cfRule>
    <cfRule type="cellIs" dxfId="982" priority="1650" operator="equal">
      <formula>"Pass"</formula>
    </cfRule>
  </conditionalFormatting>
  <conditionalFormatting sqref="C168:D168">
    <cfRule type="cellIs" dxfId="981" priority="1647" operator="equal">
      <formula>"No Pass"</formula>
    </cfRule>
    <cfRule type="cellIs" dxfId="980" priority="1648" operator="equal">
      <formula>"Pass"</formula>
    </cfRule>
  </conditionalFormatting>
  <conditionalFormatting sqref="C192:D192">
    <cfRule type="cellIs" dxfId="979" priority="1645" operator="equal">
      <formula>"No Pass"</formula>
    </cfRule>
    <cfRule type="cellIs" dxfId="978" priority="1646" operator="equal">
      <formula>"Pass"</formula>
    </cfRule>
  </conditionalFormatting>
  <conditionalFormatting sqref="C294:D294">
    <cfRule type="cellIs" dxfId="977" priority="1643" operator="equal">
      <formula>"No Pass"</formula>
    </cfRule>
    <cfRule type="cellIs" dxfId="976" priority="1644" operator="equal">
      <formula>"Pass"</formula>
    </cfRule>
  </conditionalFormatting>
  <conditionalFormatting sqref="C353:D357">
    <cfRule type="cellIs" dxfId="975" priority="1641" operator="equal">
      <formula>"No Pass"</formula>
    </cfRule>
    <cfRule type="cellIs" dxfId="974" priority="1642" operator="equal">
      <formula>"Pass"</formula>
    </cfRule>
  </conditionalFormatting>
  <conditionalFormatting sqref="C420:D420">
    <cfRule type="cellIs" dxfId="973" priority="1639" operator="equal">
      <formula>"No Pass"</formula>
    </cfRule>
    <cfRule type="cellIs" dxfId="972" priority="1640" operator="equal">
      <formula>"Pass"</formula>
    </cfRule>
  </conditionalFormatting>
  <conditionalFormatting sqref="C180:D181">
    <cfRule type="cellIs" dxfId="971" priority="1637" operator="equal">
      <formula>"No Pass"</formula>
    </cfRule>
    <cfRule type="cellIs" dxfId="970" priority="1638" operator="equal">
      <formula>"Pass"</formula>
    </cfRule>
  </conditionalFormatting>
  <conditionalFormatting sqref="C185:D185">
    <cfRule type="cellIs" dxfId="969" priority="1635" operator="equal">
      <formula>"No Pass"</formula>
    </cfRule>
    <cfRule type="cellIs" dxfId="968" priority="1636" operator="equal">
      <formula>"Pass"</formula>
    </cfRule>
  </conditionalFormatting>
  <conditionalFormatting sqref="C186:D186">
    <cfRule type="cellIs" dxfId="967" priority="1633" operator="equal">
      <formula>"No Pass"</formula>
    </cfRule>
    <cfRule type="cellIs" dxfId="966" priority="1634" operator="equal">
      <formula>"Pass"</formula>
    </cfRule>
  </conditionalFormatting>
  <conditionalFormatting sqref="C305:D305">
    <cfRule type="cellIs" dxfId="965" priority="1631" operator="equal">
      <formula>"No Pass"</formula>
    </cfRule>
    <cfRule type="cellIs" dxfId="964" priority="1632" operator="equal">
      <formula>"Pass"</formula>
    </cfRule>
  </conditionalFormatting>
  <conditionalFormatting sqref="C366:D366">
    <cfRule type="cellIs" dxfId="963" priority="1629" operator="equal">
      <formula>"No Pass"</formula>
    </cfRule>
    <cfRule type="cellIs" dxfId="962" priority="1630" operator="equal">
      <formula>"Pass"</formula>
    </cfRule>
  </conditionalFormatting>
  <conditionalFormatting sqref="C133:D137">
    <cfRule type="cellIs" dxfId="961" priority="1627" operator="equal">
      <formula>"No Pass"</formula>
    </cfRule>
    <cfRule type="cellIs" dxfId="960" priority="1628" operator="equal">
      <formula>"Pass"</formula>
    </cfRule>
  </conditionalFormatting>
  <conditionalFormatting sqref="C136:D136">
    <cfRule type="cellIs" dxfId="959" priority="1625" operator="equal">
      <formula>"No Pass"</formula>
    </cfRule>
    <cfRule type="cellIs" dxfId="958" priority="1626" operator="equal">
      <formula>"Pass"</formula>
    </cfRule>
  </conditionalFormatting>
  <conditionalFormatting sqref="C245:D245">
    <cfRule type="cellIs" dxfId="957" priority="1623" operator="equal">
      <formula>"No Pass"</formula>
    </cfRule>
    <cfRule type="cellIs" dxfId="956" priority="1624" operator="equal">
      <formula>"Pass"</formula>
    </cfRule>
  </conditionalFormatting>
  <conditionalFormatting sqref="C245:D245">
    <cfRule type="cellIs" dxfId="955" priority="1621" operator="equal">
      <formula>"No Pass"</formula>
    </cfRule>
    <cfRule type="cellIs" dxfId="954" priority="1622" operator="equal">
      <formula>"Pass"</formula>
    </cfRule>
  </conditionalFormatting>
  <conditionalFormatting sqref="C246:D246">
    <cfRule type="cellIs" dxfId="953" priority="1619" operator="equal">
      <formula>"No Pass"</formula>
    </cfRule>
    <cfRule type="cellIs" dxfId="952" priority="1620" operator="equal">
      <formula>"Pass"</formula>
    </cfRule>
  </conditionalFormatting>
  <conditionalFormatting sqref="C246:D246">
    <cfRule type="cellIs" dxfId="951" priority="1617" operator="equal">
      <formula>"No Pass"</formula>
    </cfRule>
    <cfRule type="cellIs" dxfId="950" priority="1618" operator="equal">
      <formula>"Pass"</formula>
    </cfRule>
  </conditionalFormatting>
  <conditionalFormatting sqref="C247:D247">
    <cfRule type="cellIs" dxfId="949" priority="1615" operator="equal">
      <formula>"No Pass"</formula>
    </cfRule>
    <cfRule type="cellIs" dxfId="948" priority="1616" operator="equal">
      <formula>"Pass"</formula>
    </cfRule>
  </conditionalFormatting>
  <conditionalFormatting sqref="C247:D247">
    <cfRule type="cellIs" dxfId="947" priority="1613" operator="equal">
      <formula>"No Pass"</formula>
    </cfRule>
    <cfRule type="cellIs" dxfId="946" priority="1614" operator="equal">
      <formula>"Pass"</formula>
    </cfRule>
  </conditionalFormatting>
  <conditionalFormatting sqref="C248:D248">
    <cfRule type="cellIs" dxfId="945" priority="1611" operator="equal">
      <formula>"No Pass"</formula>
    </cfRule>
    <cfRule type="cellIs" dxfId="944" priority="1612" operator="equal">
      <formula>"Pass"</formula>
    </cfRule>
  </conditionalFormatting>
  <conditionalFormatting sqref="C248:D248">
    <cfRule type="cellIs" dxfId="943" priority="1609" operator="equal">
      <formula>"No Pass"</formula>
    </cfRule>
    <cfRule type="cellIs" dxfId="942" priority="1610" operator="equal">
      <formula>"Pass"</formula>
    </cfRule>
  </conditionalFormatting>
  <conditionalFormatting sqref="C401:D401">
    <cfRule type="cellIs" dxfId="941" priority="1607" operator="equal">
      <formula>"No Pass"</formula>
    </cfRule>
    <cfRule type="cellIs" dxfId="940" priority="1608" operator="equal">
      <formula>"Pass"</formula>
    </cfRule>
  </conditionalFormatting>
  <conditionalFormatting sqref="C402:D402">
    <cfRule type="cellIs" dxfId="939" priority="1605" operator="equal">
      <formula>"No Pass"</formula>
    </cfRule>
    <cfRule type="cellIs" dxfId="938" priority="1606" operator="equal">
      <formula>"Pass"</formula>
    </cfRule>
  </conditionalFormatting>
  <conditionalFormatting sqref="C403:D403">
    <cfRule type="cellIs" dxfId="937" priority="1603" operator="equal">
      <formula>"No Pass"</formula>
    </cfRule>
    <cfRule type="cellIs" dxfId="936" priority="1604" operator="equal">
      <formula>"Pass"</formula>
    </cfRule>
  </conditionalFormatting>
  <conditionalFormatting sqref="C404:D404">
    <cfRule type="cellIs" dxfId="935" priority="1601" operator="equal">
      <formula>"No Pass"</formula>
    </cfRule>
    <cfRule type="cellIs" dxfId="934" priority="1602" operator="equal">
      <formula>"Pass"</formula>
    </cfRule>
  </conditionalFormatting>
  <conditionalFormatting sqref="C405:D405">
    <cfRule type="cellIs" dxfId="933" priority="1599" operator="equal">
      <formula>"No Pass"</formula>
    </cfRule>
    <cfRule type="cellIs" dxfId="932" priority="1600" operator="equal">
      <formula>"Pass"</formula>
    </cfRule>
  </conditionalFormatting>
  <conditionalFormatting sqref="C391:D391">
    <cfRule type="cellIs" dxfId="931" priority="1597" operator="equal">
      <formula>"No Pass"</formula>
    </cfRule>
    <cfRule type="cellIs" dxfId="930" priority="1598" operator="equal">
      <formula>"Pass"</formula>
    </cfRule>
  </conditionalFormatting>
  <conditionalFormatting sqref="C262:D263">
    <cfRule type="cellIs" dxfId="929" priority="1595" operator="equal">
      <formula>"No Pass"</formula>
    </cfRule>
    <cfRule type="cellIs" dxfId="928" priority="1596" operator="equal">
      <formula>"Pass"</formula>
    </cfRule>
  </conditionalFormatting>
  <conditionalFormatting sqref="C339:D339">
    <cfRule type="cellIs" dxfId="927" priority="1593" operator="equal">
      <formula>"No Pass"</formula>
    </cfRule>
    <cfRule type="cellIs" dxfId="926" priority="1594" operator="equal">
      <formula>"Pass"</formula>
    </cfRule>
  </conditionalFormatting>
  <conditionalFormatting sqref="C299:D300">
    <cfRule type="cellIs" dxfId="925" priority="1591" operator="equal">
      <formula>"No Pass"</formula>
    </cfRule>
    <cfRule type="cellIs" dxfId="924" priority="1592" operator="equal">
      <formula>"Pass"</formula>
    </cfRule>
  </conditionalFormatting>
  <conditionalFormatting sqref="C340:D340">
    <cfRule type="cellIs" dxfId="923" priority="1589" operator="equal">
      <formula>"No Pass"</formula>
    </cfRule>
    <cfRule type="cellIs" dxfId="922" priority="1590" operator="equal">
      <formula>"Pass"</formula>
    </cfRule>
  </conditionalFormatting>
  <conditionalFormatting sqref="C341:D341">
    <cfRule type="cellIs" dxfId="921" priority="1587" operator="equal">
      <formula>"No Pass"</formula>
    </cfRule>
    <cfRule type="cellIs" dxfId="920" priority="1588" operator="equal">
      <formula>"Pass"</formula>
    </cfRule>
  </conditionalFormatting>
  <conditionalFormatting sqref="C342:D342">
    <cfRule type="cellIs" dxfId="919" priority="1585" operator="equal">
      <formula>"No Pass"</formula>
    </cfRule>
    <cfRule type="cellIs" dxfId="918" priority="1586" operator="equal">
      <formula>"Pass"</formula>
    </cfRule>
  </conditionalFormatting>
  <conditionalFormatting sqref="C343:D343">
    <cfRule type="cellIs" dxfId="917" priority="1583" operator="equal">
      <formula>"No Pass"</formula>
    </cfRule>
    <cfRule type="cellIs" dxfId="916" priority="1584" operator="equal">
      <formula>"Pass"</formula>
    </cfRule>
  </conditionalFormatting>
  <conditionalFormatting sqref="C344:D344">
    <cfRule type="cellIs" dxfId="915" priority="1581" operator="equal">
      <formula>"No Pass"</formula>
    </cfRule>
    <cfRule type="cellIs" dxfId="914" priority="1582" operator="equal">
      <formula>"Pass"</formula>
    </cfRule>
  </conditionalFormatting>
  <conditionalFormatting sqref="C345:D345">
    <cfRule type="cellIs" dxfId="913" priority="1579" operator="equal">
      <formula>"No Pass"</formula>
    </cfRule>
    <cfRule type="cellIs" dxfId="912" priority="1580" operator="equal">
      <formula>"Pass"</formula>
    </cfRule>
  </conditionalFormatting>
  <conditionalFormatting sqref="C431:D431 D435:D439 C435:C440 C429:D429 C427:D427">
    <cfRule type="cellIs" dxfId="911" priority="1577" operator="equal">
      <formula>"No Pass"</formula>
    </cfRule>
    <cfRule type="cellIs" dxfId="910" priority="1578" operator="equal">
      <formula>"Pass"</formula>
    </cfRule>
  </conditionalFormatting>
  <conditionalFormatting sqref="D440">
    <cfRule type="cellIs" dxfId="909" priority="1575" operator="equal">
      <formula>"No Pass"</formula>
    </cfRule>
    <cfRule type="cellIs" dxfId="908" priority="1576" operator="equal">
      <formula>"Pass"</formula>
    </cfRule>
  </conditionalFormatting>
  <conditionalFormatting sqref="C430:D430">
    <cfRule type="cellIs" dxfId="907" priority="1573" operator="equal">
      <formula>"No Pass"</formula>
    </cfRule>
    <cfRule type="cellIs" dxfId="906" priority="1574" operator="equal">
      <formula>"Pass"</formula>
    </cfRule>
  </conditionalFormatting>
  <conditionalFormatting sqref="C432:D432">
    <cfRule type="cellIs" dxfId="905" priority="1571" operator="equal">
      <formula>"No Pass"</formula>
    </cfRule>
    <cfRule type="cellIs" dxfId="904" priority="1572" operator="equal">
      <formula>"Pass"</formula>
    </cfRule>
  </conditionalFormatting>
  <conditionalFormatting sqref="C433:D434">
    <cfRule type="cellIs" dxfId="903" priority="1569" operator="equal">
      <formula>"No Pass"</formula>
    </cfRule>
    <cfRule type="cellIs" dxfId="902" priority="1570" operator="equal">
      <formula>"Pass"</formula>
    </cfRule>
  </conditionalFormatting>
  <conditionalFormatting sqref="C428:D428">
    <cfRule type="cellIs" dxfId="901" priority="1567" operator="equal">
      <formula>"No Pass"</formula>
    </cfRule>
    <cfRule type="cellIs" dxfId="900" priority="1568" operator="equal">
      <formula>"Pass"</formula>
    </cfRule>
  </conditionalFormatting>
  <conditionalFormatting sqref="E427:E440">
    <cfRule type="cellIs" dxfId="899" priority="1565" operator="equal">
      <formula>"No Pass"</formula>
    </cfRule>
    <cfRule type="cellIs" dxfId="898" priority="1566" operator="equal">
      <formula>"Pass"</formula>
    </cfRule>
  </conditionalFormatting>
  <conditionalFormatting sqref="C516 D516:D520 C510:D513 C498:D508 C467:D493 D522:D568 C541 C530:C533 C630:C631 D630:D633 C610:D615 C687:C691 D687:D694 C635:D667 D697:D719 C726:D729 D721:D725 D605:D609 C675:D678 C735:D741 D746:D755 C746:C749 C620:D623 C616:C619">
    <cfRule type="cellIs" dxfId="897" priority="1563" operator="equal">
      <formula>"No Pass"</formula>
    </cfRule>
    <cfRule type="cellIs" dxfId="896" priority="1564" operator="equal">
      <formula>"Pass"</formula>
    </cfRule>
  </conditionalFormatting>
  <conditionalFormatting sqref="C451:D451 C542:C590 C593:C604 C610:C627">
    <cfRule type="cellIs" dxfId="895" priority="1559" operator="equal">
      <formula>"No Pass"</formula>
    </cfRule>
    <cfRule type="cellIs" dxfId="894" priority="1560" operator="equal">
      <formula>"Pass"</formula>
    </cfRule>
  </conditionalFormatting>
  <conditionalFormatting sqref="D569:D590 D593:D615 D620:D627">
    <cfRule type="cellIs" dxfId="893" priority="1561" operator="equal">
      <formula>"No Pass"</formula>
    </cfRule>
    <cfRule type="cellIs" dxfId="892" priority="1562" operator="equal">
      <formula>"Pass"</formula>
    </cfRule>
  </conditionalFormatting>
  <conditionalFormatting sqref="C696:C697 C722 C704:C717 C724:C729 C735:C741 C746:C753">
    <cfRule type="cellIs" dxfId="891" priority="1557" operator="equal">
      <formula>"No Pass"</formula>
    </cfRule>
    <cfRule type="cellIs" dxfId="890" priority="1558" operator="equal">
      <formula>"Pass"</formula>
    </cfRule>
  </conditionalFormatting>
  <conditionalFormatting sqref="C517">
    <cfRule type="cellIs" dxfId="889" priority="1555" operator="equal">
      <formula>"No Pass"</formula>
    </cfRule>
    <cfRule type="cellIs" dxfId="888" priority="1556" operator="equal">
      <formula>"Pass"</formula>
    </cfRule>
  </conditionalFormatting>
  <conditionalFormatting sqref="C518">
    <cfRule type="cellIs" dxfId="887" priority="1553" operator="equal">
      <formula>"No Pass"</formula>
    </cfRule>
    <cfRule type="cellIs" dxfId="886" priority="1554" operator="equal">
      <formula>"Pass"</formula>
    </cfRule>
  </conditionalFormatting>
  <conditionalFormatting sqref="C519">
    <cfRule type="cellIs" dxfId="885" priority="1551" operator="equal">
      <formula>"No Pass"</formula>
    </cfRule>
    <cfRule type="cellIs" dxfId="884" priority="1552" operator="equal">
      <formula>"Pass"</formula>
    </cfRule>
  </conditionalFormatting>
  <conditionalFormatting sqref="C520">
    <cfRule type="cellIs" dxfId="883" priority="1549" operator="equal">
      <formula>"No Pass"</formula>
    </cfRule>
    <cfRule type="cellIs" dxfId="882" priority="1550" operator="equal">
      <formula>"Pass"</formula>
    </cfRule>
  </conditionalFormatting>
  <conditionalFormatting sqref="C522:C533">
    <cfRule type="cellIs" dxfId="881" priority="1547" operator="equal">
      <formula>"No Pass"</formula>
    </cfRule>
    <cfRule type="cellIs" dxfId="880" priority="1548" operator="equal">
      <formula>"Pass"</formula>
    </cfRule>
  </conditionalFormatting>
  <conditionalFormatting sqref="C536">
    <cfRule type="cellIs" dxfId="879" priority="1545" operator="equal">
      <formula>"No Pass"</formula>
    </cfRule>
    <cfRule type="cellIs" dxfId="878" priority="1546" operator="equal">
      <formula>"Pass"</formula>
    </cfRule>
  </conditionalFormatting>
  <conditionalFormatting sqref="C698">
    <cfRule type="cellIs" dxfId="877" priority="1543" operator="equal">
      <formula>"No Pass"</formula>
    </cfRule>
    <cfRule type="cellIs" dxfId="876" priority="1544" operator="equal">
      <formula>"Pass"</formula>
    </cfRule>
  </conditionalFormatting>
  <conditionalFormatting sqref="C535">
    <cfRule type="cellIs" dxfId="875" priority="1541" operator="equal">
      <formula>"No Pass"</formula>
    </cfRule>
    <cfRule type="cellIs" dxfId="874" priority="1542" operator="equal">
      <formula>"Pass"</formula>
    </cfRule>
  </conditionalFormatting>
  <conditionalFormatting sqref="C538">
    <cfRule type="cellIs" dxfId="873" priority="1539" operator="equal">
      <formula>"No Pass"</formula>
    </cfRule>
    <cfRule type="cellIs" dxfId="872" priority="1540" operator="equal">
      <formula>"Pass"</formula>
    </cfRule>
  </conditionalFormatting>
  <conditionalFormatting sqref="C700">
    <cfRule type="cellIs" dxfId="871" priority="1537" operator="equal">
      <formula>"No Pass"</formula>
    </cfRule>
    <cfRule type="cellIs" dxfId="870" priority="1538" operator="equal">
      <formula>"Pass"</formula>
    </cfRule>
  </conditionalFormatting>
  <conditionalFormatting sqref="C703">
    <cfRule type="cellIs" dxfId="869" priority="1535" operator="equal">
      <formula>"No Pass"</formula>
    </cfRule>
    <cfRule type="cellIs" dxfId="868" priority="1536" operator="equal">
      <formula>"Pass"</formula>
    </cfRule>
  </conditionalFormatting>
  <conditionalFormatting sqref="C540">
    <cfRule type="cellIs" dxfId="867" priority="1533" operator="equal">
      <formula>"No Pass"</formula>
    </cfRule>
    <cfRule type="cellIs" dxfId="866" priority="1534" operator="equal">
      <formula>"Pass"</formula>
    </cfRule>
  </conditionalFormatting>
  <conditionalFormatting sqref="C702">
    <cfRule type="cellIs" dxfId="865" priority="1531" operator="equal">
      <formula>"No Pass"</formula>
    </cfRule>
    <cfRule type="cellIs" dxfId="864" priority="1532" operator="equal">
      <formula>"Pass"</formula>
    </cfRule>
  </conditionalFormatting>
  <conditionalFormatting sqref="C701">
    <cfRule type="cellIs" dxfId="863" priority="1529" operator="equal">
      <formula>"No Pass"</formula>
    </cfRule>
    <cfRule type="cellIs" dxfId="862" priority="1530" operator="equal">
      <formula>"Pass"</formula>
    </cfRule>
  </conditionalFormatting>
  <conditionalFormatting sqref="C699">
    <cfRule type="cellIs" dxfId="861" priority="1527" operator="equal">
      <formula>"No Pass"</formula>
    </cfRule>
    <cfRule type="cellIs" dxfId="860" priority="1528" operator="equal">
      <formula>"Pass"</formula>
    </cfRule>
  </conditionalFormatting>
  <conditionalFormatting sqref="C539">
    <cfRule type="cellIs" dxfId="859" priority="1525" operator="equal">
      <formula>"No Pass"</formula>
    </cfRule>
    <cfRule type="cellIs" dxfId="858" priority="1526" operator="equal">
      <formula>"Pass"</formula>
    </cfRule>
  </conditionalFormatting>
  <conditionalFormatting sqref="C537">
    <cfRule type="cellIs" dxfId="857" priority="1523" operator="equal">
      <formula>"No Pass"</formula>
    </cfRule>
    <cfRule type="cellIs" dxfId="856" priority="1524" operator="equal">
      <formula>"Pass"</formula>
    </cfRule>
  </conditionalFormatting>
  <conditionalFormatting sqref="C534">
    <cfRule type="cellIs" dxfId="855" priority="1521" operator="equal">
      <formula>"No Pass"</formula>
    </cfRule>
    <cfRule type="cellIs" dxfId="854" priority="1522" operator="equal">
      <formula>"Pass"</formula>
    </cfRule>
  </conditionalFormatting>
  <conditionalFormatting sqref="C694">
    <cfRule type="cellIs" dxfId="853" priority="1519" operator="equal">
      <formula>"No Pass"</formula>
    </cfRule>
    <cfRule type="cellIs" dxfId="852" priority="1520" operator="equal">
      <formula>"Pass"</formula>
    </cfRule>
  </conditionalFormatting>
  <conditionalFormatting sqref="C632:C633">
    <cfRule type="cellIs" dxfId="851" priority="1517" operator="equal">
      <formula>"No Pass"</formula>
    </cfRule>
    <cfRule type="cellIs" dxfId="850" priority="1518" operator="equal">
      <formula>"Pass"</formula>
    </cfRule>
  </conditionalFormatting>
  <conditionalFormatting sqref="C693:C694">
    <cfRule type="cellIs" dxfId="849" priority="1515" operator="equal">
      <formula>"No Pass"</formula>
    </cfRule>
    <cfRule type="cellIs" dxfId="848" priority="1516" operator="equal">
      <formula>"Pass"</formula>
    </cfRule>
  </conditionalFormatting>
  <conditionalFormatting sqref="C718">
    <cfRule type="cellIs" dxfId="847" priority="1513" operator="equal">
      <formula>"No Pass"</formula>
    </cfRule>
    <cfRule type="cellIs" dxfId="846" priority="1514" operator="equal">
      <formula>"Pass"</formula>
    </cfRule>
  </conditionalFormatting>
  <conditionalFormatting sqref="C692">
    <cfRule type="cellIs" dxfId="845" priority="1511" operator="equal">
      <formula>"No Pass"</formula>
    </cfRule>
    <cfRule type="cellIs" dxfId="844" priority="1512" operator="equal">
      <formula>"Pass"</formula>
    </cfRule>
  </conditionalFormatting>
  <conditionalFormatting sqref="C633">
    <cfRule type="cellIs" dxfId="843" priority="1509" operator="equal">
      <formula>"No Pass"</formula>
    </cfRule>
    <cfRule type="cellIs" dxfId="842" priority="1510" operator="equal">
      <formula>"Pass"</formula>
    </cfRule>
  </conditionalFormatting>
  <conditionalFormatting sqref="C719">
    <cfRule type="cellIs" dxfId="841" priority="1507" operator="equal">
      <formula>"No Pass"</formula>
    </cfRule>
    <cfRule type="cellIs" dxfId="840" priority="1508" operator="equal">
      <formula>"Pass"</formula>
    </cfRule>
  </conditionalFormatting>
  <conditionalFormatting sqref="C723">
    <cfRule type="cellIs" dxfId="839" priority="1505" operator="equal">
      <formula>"No Pass"</formula>
    </cfRule>
    <cfRule type="cellIs" dxfId="838" priority="1506" operator="equal">
      <formula>"Pass"</formula>
    </cfRule>
  </conditionalFormatting>
  <conditionalFormatting sqref="C721">
    <cfRule type="cellIs" dxfId="837" priority="1503" operator="equal">
      <formula>"No Pass"</formula>
    </cfRule>
    <cfRule type="cellIs" dxfId="836" priority="1504" operator="equal">
      <formula>"Pass"</formula>
    </cfRule>
  </conditionalFormatting>
  <conditionalFormatting sqref="C736">
    <cfRule type="cellIs" dxfId="835" priority="1501" operator="equal">
      <formula>"No Pass"</formula>
    </cfRule>
    <cfRule type="cellIs" dxfId="834" priority="1502" operator="equal">
      <formula>"Pass"</formula>
    </cfRule>
  </conditionalFormatting>
  <conditionalFormatting sqref="C739:C740">
    <cfRule type="cellIs" dxfId="833" priority="1499" operator="equal">
      <formula>"No Pass"</formula>
    </cfRule>
    <cfRule type="cellIs" dxfId="832" priority="1500" operator="equal">
      <formula>"Pass"</formula>
    </cfRule>
  </conditionalFormatting>
  <conditionalFormatting sqref="D664:D667 D675:D678">
    <cfRule type="cellIs" dxfId="831" priority="1497" operator="equal">
      <formula>"No Pass"</formula>
    </cfRule>
    <cfRule type="cellIs" dxfId="830" priority="1498" operator="equal">
      <formula>"Pass"</formula>
    </cfRule>
  </conditionalFormatting>
  <conditionalFormatting sqref="C664:C667 C675:C678">
    <cfRule type="cellIs" dxfId="829" priority="1495" operator="equal">
      <formula>"No Pass"</formula>
    </cfRule>
    <cfRule type="cellIs" dxfId="828" priority="1496" operator="equal">
      <formula>"Pass"</formula>
    </cfRule>
  </conditionalFormatting>
  <conditionalFormatting sqref="C620:C622">
    <cfRule type="cellIs" dxfId="827" priority="1491" operator="equal">
      <formula>"No Pass"</formula>
    </cfRule>
    <cfRule type="cellIs" dxfId="826" priority="1492" operator="equal">
      <formula>"Pass"</formula>
    </cfRule>
  </conditionalFormatting>
  <conditionalFormatting sqref="D620:D622">
    <cfRule type="cellIs" dxfId="825" priority="1493" operator="equal">
      <formula>"No Pass"</formula>
    </cfRule>
    <cfRule type="cellIs" dxfId="824" priority="1494" operator="equal">
      <formula>"Pass"</formula>
    </cfRule>
  </conditionalFormatting>
  <conditionalFormatting sqref="D679:D681">
    <cfRule type="cellIs" dxfId="823" priority="1489" operator="equal">
      <formula>"No Pass"</formula>
    </cfRule>
    <cfRule type="cellIs" dxfId="822" priority="1490" operator="equal">
      <formula>"Pass"</formula>
    </cfRule>
  </conditionalFormatting>
  <conditionalFormatting sqref="C679:C681">
    <cfRule type="cellIs" dxfId="821" priority="1487" operator="equal">
      <formula>"No Pass"</formula>
    </cfRule>
    <cfRule type="cellIs" dxfId="820" priority="1488" operator="equal">
      <formula>"Pass"</formula>
    </cfRule>
  </conditionalFormatting>
  <conditionalFormatting sqref="D746:D748">
    <cfRule type="cellIs" dxfId="819" priority="1485" operator="equal">
      <formula>"No Pass"</formula>
    </cfRule>
    <cfRule type="cellIs" dxfId="818" priority="1486" operator="equal">
      <formula>"Pass"</formula>
    </cfRule>
  </conditionalFormatting>
  <conditionalFormatting sqref="C746:C748">
    <cfRule type="cellIs" dxfId="817" priority="1483" operator="equal">
      <formula>"No Pass"</formula>
    </cfRule>
    <cfRule type="cellIs" dxfId="816" priority="1484" operator="equal">
      <formula>"Pass"</formula>
    </cfRule>
  </conditionalFormatting>
  <conditionalFormatting sqref="D614">
    <cfRule type="cellIs" dxfId="815" priority="1481" operator="equal">
      <formula>"No Pass"</formula>
    </cfRule>
    <cfRule type="cellIs" dxfId="814" priority="1482" operator="equal">
      <formula>"Pass"</formula>
    </cfRule>
  </conditionalFormatting>
  <conditionalFormatting sqref="C614">
    <cfRule type="cellIs" dxfId="813" priority="1479" operator="equal">
      <formula>"No Pass"</formula>
    </cfRule>
    <cfRule type="cellIs" dxfId="812" priority="1480" operator="equal">
      <formula>"Pass"</formula>
    </cfRule>
  </conditionalFormatting>
  <conditionalFormatting sqref="D740">
    <cfRule type="cellIs" dxfId="811" priority="1477" operator="equal">
      <formula>"No Pass"</formula>
    </cfRule>
    <cfRule type="cellIs" dxfId="810" priority="1478" operator="equal">
      <formula>"Pass"</formula>
    </cfRule>
  </conditionalFormatting>
  <conditionalFormatting sqref="C740">
    <cfRule type="cellIs" dxfId="809" priority="1475" operator="equal">
      <formula>"No Pass"</formula>
    </cfRule>
    <cfRule type="cellIs" dxfId="808" priority="1476" operator="equal">
      <formula>"Pass"</formula>
    </cfRule>
  </conditionalFormatting>
  <conditionalFormatting sqref="C487:D490">
    <cfRule type="cellIs" dxfId="807" priority="1473" operator="equal">
      <formula>"No Pass"</formula>
    </cfRule>
    <cfRule type="cellIs" dxfId="806" priority="1474" operator="equal">
      <formula>"Pass"</formula>
    </cfRule>
  </conditionalFormatting>
  <conditionalFormatting sqref="C463:D464 C466:D466">
    <cfRule type="cellIs" dxfId="805" priority="1471" operator="equal">
      <formula>"No Pass"</formula>
    </cfRule>
    <cfRule type="cellIs" dxfId="804" priority="1472" operator="equal">
      <formula>"Pass"</formula>
    </cfRule>
  </conditionalFormatting>
  <conditionalFormatting sqref="D530:D533">
    <cfRule type="cellIs" dxfId="803" priority="1469" operator="equal">
      <formula>"No Pass"</formula>
    </cfRule>
    <cfRule type="cellIs" dxfId="802" priority="1470" operator="equal">
      <formula>"Pass"</formula>
    </cfRule>
  </conditionalFormatting>
  <conditionalFormatting sqref="C530:C533">
    <cfRule type="cellIs" dxfId="801" priority="1467" operator="equal">
      <formula>"No Pass"</formula>
    </cfRule>
    <cfRule type="cellIs" dxfId="800" priority="1468" operator="equal">
      <formula>"Pass"</formula>
    </cfRule>
  </conditionalFormatting>
  <conditionalFormatting sqref="C578:C581">
    <cfRule type="cellIs" dxfId="799" priority="1463" operator="equal">
      <formula>"No Pass"</formula>
    </cfRule>
    <cfRule type="cellIs" dxfId="798" priority="1464" operator="equal">
      <formula>"Pass"</formula>
    </cfRule>
  </conditionalFormatting>
  <conditionalFormatting sqref="D578:D581">
    <cfRule type="cellIs" dxfId="797" priority="1465" operator="equal">
      <formula>"No Pass"</formula>
    </cfRule>
    <cfRule type="cellIs" dxfId="796" priority="1466" operator="equal">
      <formula>"Pass"</formula>
    </cfRule>
  </conditionalFormatting>
  <conditionalFormatting sqref="C643:C646">
    <cfRule type="cellIs" dxfId="795" priority="1461" operator="equal">
      <formula>"No Pass"</formula>
    </cfRule>
    <cfRule type="cellIs" dxfId="794" priority="1462" operator="equal">
      <formula>"Pass"</formula>
    </cfRule>
  </conditionalFormatting>
  <conditionalFormatting sqref="C623">
    <cfRule type="cellIs" dxfId="793" priority="1457" operator="equal">
      <formula>"No Pass"</formula>
    </cfRule>
    <cfRule type="cellIs" dxfId="792" priority="1458" operator="equal">
      <formula>"Pass"</formula>
    </cfRule>
  </conditionalFormatting>
  <conditionalFormatting sqref="D623">
    <cfRule type="cellIs" dxfId="791" priority="1459" operator="equal">
      <formula>"No Pass"</formula>
    </cfRule>
    <cfRule type="cellIs" dxfId="790" priority="1460" operator="equal">
      <formula>"Pass"</formula>
    </cfRule>
  </conditionalFormatting>
  <conditionalFormatting sqref="D682">
    <cfRule type="cellIs" dxfId="789" priority="1455" operator="equal">
      <formula>"No Pass"</formula>
    </cfRule>
    <cfRule type="cellIs" dxfId="788" priority="1456" operator="equal">
      <formula>"Pass"</formula>
    </cfRule>
  </conditionalFormatting>
  <conditionalFormatting sqref="C682">
    <cfRule type="cellIs" dxfId="787" priority="1453" operator="equal">
      <formula>"No Pass"</formula>
    </cfRule>
    <cfRule type="cellIs" dxfId="786" priority="1454" operator="equal">
      <formula>"Pass"</formula>
    </cfRule>
  </conditionalFormatting>
  <conditionalFormatting sqref="D749">
    <cfRule type="cellIs" dxfId="785" priority="1451" operator="equal">
      <formula>"No Pass"</formula>
    </cfRule>
    <cfRule type="cellIs" dxfId="784" priority="1452" operator="equal">
      <formula>"Pass"</formula>
    </cfRule>
  </conditionalFormatting>
  <conditionalFormatting sqref="C749">
    <cfRule type="cellIs" dxfId="783" priority="1449" operator="equal">
      <formula>"No Pass"</formula>
    </cfRule>
    <cfRule type="cellIs" dxfId="782" priority="1450" operator="equal">
      <formula>"Pass"</formula>
    </cfRule>
  </conditionalFormatting>
  <conditionalFormatting sqref="C494:D494">
    <cfRule type="cellIs" dxfId="781" priority="1447" operator="equal">
      <formula>"No Pass"</formula>
    </cfRule>
    <cfRule type="cellIs" dxfId="780" priority="1448" operator="equal">
      <formula>"Pass"</formula>
    </cfRule>
  </conditionalFormatting>
  <conditionalFormatting sqref="C495:D495">
    <cfRule type="cellIs" dxfId="779" priority="1445" operator="equal">
      <formula>"No Pass"</formula>
    </cfRule>
    <cfRule type="cellIs" dxfId="778" priority="1446" operator="equal">
      <formula>"Pass"</formula>
    </cfRule>
  </conditionalFormatting>
  <conditionalFormatting sqref="C496:D496">
    <cfRule type="cellIs" dxfId="777" priority="1443" operator="equal">
      <formula>"No Pass"</formula>
    </cfRule>
    <cfRule type="cellIs" dxfId="776" priority="1444" operator="equal">
      <formula>"Pass"</formula>
    </cfRule>
  </conditionalFormatting>
  <conditionalFormatting sqref="C497:D497">
    <cfRule type="cellIs" dxfId="775" priority="1441" operator="equal">
      <formula>"No Pass"</formula>
    </cfRule>
    <cfRule type="cellIs" dxfId="774" priority="1442" operator="equal">
      <formula>"Pass"</formula>
    </cfRule>
  </conditionalFormatting>
  <conditionalFormatting sqref="D521">
    <cfRule type="cellIs" dxfId="773" priority="1439" operator="equal">
      <formula>"No Pass"</formula>
    </cfRule>
    <cfRule type="cellIs" dxfId="772" priority="1440" operator="equal">
      <formula>"Pass"</formula>
    </cfRule>
  </conditionalFormatting>
  <conditionalFormatting sqref="C521">
    <cfRule type="cellIs" dxfId="771" priority="1437" operator="equal">
      <formula>"No Pass"</formula>
    </cfRule>
    <cfRule type="cellIs" dxfId="770" priority="1438" operator="equal">
      <formula>"Pass"</formula>
    </cfRule>
  </conditionalFormatting>
  <conditionalFormatting sqref="C509:D510">
    <cfRule type="cellIs" dxfId="769" priority="1435" operator="equal">
      <formula>"No Pass"</formula>
    </cfRule>
    <cfRule type="cellIs" dxfId="768" priority="1436" operator="equal">
      <formula>"Pass"</formula>
    </cfRule>
  </conditionalFormatting>
  <conditionalFormatting sqref="C514:D514">
    <cfRule type="cellIs" dxfId="767" priority="1433" operator="equal">
      <formula>"No Pass"</formula>
    </cfRule>
    <cfRule type="cellIs" dxfId="766" priority="1434" operator="equal">
      <formula>"Pass"</formula>
    </cfRule>
  </conditionalFormatting>
  <conditionalFormatting sqref="C515:D515">
    <cfRule type="cellIs" dxfId="765" priority="1431" operator="equal">
      <formula>"No Pass"</formula>
    </cfRule>
    <cfRule type="cellIs" dxfId="764" priority="1432" operator="equal">
      <formula>"Pass"</formula>
    </cfRule>
  </conditionalFormatting>
  <conditionalFormatting sqref="D634">
    <cfRule type="cellIs" dxfId="763" priority="1429" operator="equal">
      <formula>"No Pass"</formula>
    </cfRule>
    <cfRule type="cellIs" dxfId="762" priority="1430" operator="equal">
      <formula>"Pass"</formula>
    </cfRule>
  </conditionalFormatting>
  <conditionalFormatting sqref="C634">
    <cfRule type="cellIs" dxfId="761" priority="1427" operator="equal">
      <formula>"No Pass"</formula>
    </cfRule>
    <cfRule type="cellIs" dxfId="760" priority="1428" operator="equal">
      <formula>"Pass"</formula>
    </cfRule>
  </conditionalFormatting>
  <conditionalFormatting sqref="C634">
    <cfRule type="cellIs" dxfId="759" priority="1425" operator="equal">
      <formula>"No Pass"</formula>
    </cfRule>
    <cfRule type="cellIs" dxfId="758" priority="1426" operator="equal">
      <formula>"Pass"</formula>
    </cfRule>
  </conditionalFormatting>
  <conditionalFormatting sqref="D695">
    <cfRule type="cellIs" dxfId="757" priority="1423" operator="equal">
      <formula>"No Pass"</formula>
    </cfRule>
    <cfRule type="cellIs" dxfId="756" priority="1424" operator="equal">
      <formula>"Pass"</formula>
    </cfRule>
  </conditionalFormatting>
  <conditionalFormatting sqref="C695">
    <cfRule type="cellIs" dxfId="755" priority="1421" operator="equal">
      <formula>"No Pass"</formula>
    </cfRule>
    <cfRule type="cellIs" dxfId="754" priority="1422" operator="equal">
      <formula>"Pass"</formula>
    </cfRule>
  </conditionalFormatting>
  <conditionalFormatting sqref="C695">
    <cfRule type="cellIs" dxfId="753" priority="1419" operator="equal">
      <formula>"No Pass"</formula>
    </cfRule>
    <cfRule type="cellIs" dxfId="752" priority="1420" operator="equal">
      <formula>"Pass"</formula>
    </cfRule>
  </conditionalFormatting>
  <conditionalFormatting sqref="C465:D465">
    <cfRule type="cellIs" dxfId="751" priority="1417" operator="equal">
      <formula>"No Pass"</formula>
    </cfRule>
    <cfRule type="cellIs" dxfId="750" priority="1418" operator="equal">
      <formula>"Pass"</formula>
    </cfRule>
  </conditionalFormatting>
  <conditionalFormatting sqref="C462:D466">
    <cfRule type="cellIs" dxfId="749" priority="1415" operator="equal">
      <formula>"No Pass"</formula>
    </cfRule>
    <cfRule type="cellIs" dxfId="748" priority="1416" operator="equal">
      <formula>"Pass"</formula>
    </cfRule>
  </conditionalFormatting>
  <conditionalFormatting sqref="C574">
    <cfRule type="cellIs" dxfId="747" priority="1411" operator="equal">
      <formula>"No Pass"</formula>
    </cfRule>
    <cfRule type="cellIs" dxfId="746" priority="1412" operator="equal">
      <formula>"Pass"</formula>
    </cfRule>
  </conditionalFormatting>
  <conditionalFormatting sqref="D574">
    <cfRule type="cellIs" dxfId="745" priority="1413" operator="equal">
      <formula>"No Pass"</formula>
    </cfRule>
    <cfRule type="cellIs" dxfId="744" priority="1414" operator="equal">
      <formula>"Pass"</formula>
    </cfRule>
  </conditionalFormatting>
  <conditionalFormatting sqref="C574">
    <cfRule type="cellIs" dxfId="743" priority="1407" operator="equal">
      <formula>"No Pass"</formula>
    </cfRule>
    <cfRule type="cellIs" dxfId="742" priority="1408" operator="equal">
      <formula>"Pass"</formula>
    </cfRule>
  </conditionalFormatting>
  <conditionalFormatting sqref="D574">
    <cfRule type="cellIs" dxfId="741" priority="1409" operator="equal">
      <formula>"No Pass"</formula>
    </cfRule>
    <cfRule type="cellIs" dxfId="740" priority="1410" operator="equal">
      <formula>"Pass"</formula>
    </cfRule>
  </conditionalFormatting>
  <conditionalFormatting sqref="C575">
    <cfRule type="cellIs" dxfId="739" priority="1403" operator="equal">
      <formula>"No Pass"</formula>
    </cfRule>
    <cfRule type="cellIs" dxfId="738" priority="1404" operator="equal">
      <formula>"Pass"</formula>
    </cfRule>
  </conditionalFormatting>
  <conditionalFormatting sqref="D575">
    <cfRule type="cellIs" dxfId="737" priority="1405" operator="equal">
      <formula>"No Pass"</formula>
    </cfRule>
    <cfRule type="cellIs" dxfId="736" priority="1406" operator="equal">
      <formula>"Pass"</formula>
    </cfRule>
  </conditionalFormatting>
  <conditionalFormatting sqref="C575">
    <cfRule type="cellIs" dxfId="735" priority="1399" operator="equal">
      <formula>"No Pass"</formula>
    </cfRule>
    <cfRule type="cellIs" dxfId="734" priority="1400" operator="equal">
      <formula>"Pass"</formula>
    </cfRule>
  </conditionalFormatting>
  <conditionalFormatting sqref="D575">
    <cfRule type="cellIs" dxfId="733" priority="1401" operator="equal">
      <formula>"No Pass"</formula>
    </cfRule>
    <cfRule type="cellIs" dxfId="732" priority="1402" operator="equal">
      <formula>"Pass"</formula>
    </cfRule>
  </conditionalFormatting>
  <conditionalFormatting sqref="C576">
    <cfRule type="cellIs" dxfId="731" priority="1395" operator="equal">
      <formula>"No Pass"</formula>
    </cfRule>
    <cfRule type="cellIs" dxfId="730" priority="1396" operator="equal">
      <formula>"Pass"</formula>
    </cfRule>
  </conditionalFormatting>
  <conditionalFormatting sqref="D576">
    <cfRule type="cellIs" dxfId="729" priority="1397" operator="equal">
      <formula>"No Pass"</formula>
    </cfRule>
    <cfRule type="cellIs" dxfId="728" priority="1398" operator="equal">
      <formula>"Pass"</formula>
    </cfRule>
  </conditionalFormatting>
  <conditionalFormatting sqref="C576">
    <cfRule type="cellIs" dxfId="727" priority="1391" operator="equal">
      <formula>"No Pass"</formula>
    </cfRule>
    <cfRule type="cellIs" dxfId="726" priority="1392" operator="equal">
      <formula>"Pass"</formula>
    </cfRule>
  </conditionalFormatting>
  <conditionalFormatting sqref="D576">
    <cfRule type="cellIs" dxfId="725" priority="1393" operator="equal">
      <formula>"No Pass"</formula>
    </cfRule>
    <cfRule type="cellIs" dxfId="724" priority="1394" operator="equal">
      <formula>"Pass"</formula>
    </cfRule>
  </conditionalFormatting>
  <conditionalFormatting sqref="C577">
    <cfRule type="cellIs" dxfId="723" priority="1387" operator="equal">
      <formula>"No Pass"</formula>
    </cfRule>
    <cfRule type="cellIs" dxfId="722" priority="1388" operator="equal">
      <formula>"Pass"</formula>
    </cfRule>
  </conditionalFormatting>
  <conditionalFormatting sqref="D577">
    <cfRule type="cellIs" dxfId="721" priority="1389" operator="equal">
      <formula>"No Pass"</formula>
    </cfRule>
    <cfRule type="cellIs" dxfId="720" priority="1390" operator="equal">
      <formula>"Pass"</formula>
    </cfRule>
  </conditionalFormatting>
  <conditionalFormatting sqref="C577">
    <cfRule type="cellIs" dxfId="719" priority="1383" operator="equal">
      <formula>"No Pass"</formula>
    </cfRule>
    <cfRule type="cellIs" dxfId="718" priority="1384" operator="equal">
      <formula>"Pass"</formula>
    </cfRule>
  </conditionalFormatting>
  <conditionalFormatting sqref="D577">
    <cfRule type="cellIs" dxfId="717" priority="1385" operator="equal">
      <formula>"No Pass"</formula>
    </cfRule>
    <cfRule type="cellIs" dxfId="716" priority="1386" operator="equal">
      <formula>"Pass"</formula>
    </cfRule>
  </conditionalFormatting>
  <conditionalFormatting sqref="C730:D730">
    <cfRule type="cellIs" dxfId="715" priority="1381" operator="equal">
      <formula>"No Pass"</formula>
    </cfRule>
    <cfRule type="cellIs" dxfId="714" priority="1382" operator="equal">
      <formula>"Pass"</formula>
    </cfRule>
  </conditionalFormatting>
  <conditionalFormatting sqref="C730">
    <cfRule type="cellIs" dxfId="713" priority="1379" operator="equal">
      <formula>"No Pass"</formula>
    </cfRule>
    <cfRule type="cellIs" dxfId="712" priority="1380" operator="equal">
      <formula>"Pass"</formula>
    </cfRule>
  </conditionalFormatting>
  <conditionalFormatting sqref="C731:D731">
    <cfRule type="cellIs" dxfId="711" priority="1377" operator="equal">
      <formula>"No Pass"</formula>
    </cfRule>
    <cfRule type="cellIs" dxfId="710" priority="1378" operator="equal">
      <formula>"Pass"</formula>
    </cfRule>
  </conditionalFormatting>
  <conditionalFormatting sqref="C731">
    <cfRule type="cellIs" dxfId="709" priority="1375" operator="equal">
      <formula>"No Pass"</formula>
    </cfRule>
    <cfRule type="cellIs" dxfId="708" priority="1376" operator="equal">
      <formula>"Pass"</formula>
    </cfRule>
  </conditionalFormatting>
  <conditionalFormatting sqref="C732:D732">
    <cfRule type="cellIs" dxfId="707" priority="1373" operator="equal">
      <formula>"No Pass"</formula>
    </cfRule>
    <cfRule type="cellIs" dxfId="706" priority="1374" operator="equal">
      <formula>"Pass"</formula>
    </cfRule>
  </conditionalFormatting>
  <conditionalFormatting sqref="C732">
    <cfRule type="cellIs" dxfId="705" priority="1371" operator="equal">
      <formula>"No Pass"</formula>
    </cfRule>
    <cfRule type="cellIs" dxfId="704" priority="1372" operator="equal">
      <formula>"Pass"</formula>
    </cfRule>
  </conditionalFormatting>
  <conditionalFormatting sqref="C733:D733">
    <cfRule type="cellIs" dxfId="703" priority="1369" operator="equal">
      <formula>"No Pass"</formula>
    </cfRule>
    <cfRule type="cellIs" dxfId="702" priority="1370" operator="equal">
      <formula>"Pass"</formula>
    </cfRule>
  </conditionalFormatting>
  <conditionalFormatting sqref="C733">
    <cfRule type="cellIs" dxfId="701" priority="1367" operator="equal">
      <formula>"No Pass"</formula>
    </cfRule>
    <cfRule type="cellIs" dxfId="700" priority="1368" operator="equal">
      <formula>"Pass"</formula>
    </cfRule>
  </conditionalFormatting>
  <conditionalFormatting sqref="C734:D734">
    <cfRule type="cellIs" dxfId="699" priority="1365" operator="equal">
      <formula>"No Pass"</formula>
    </cfRule>
    <cfRule type="cellIs" dxfId="698" priority="1366" operator="equal">
      <formula>"Pass"</formula>
    </cfRule>
  </conditionalFormatting>
  <conditionalFormatting sqref="C734">
    <cfRule type="cellIs" dxfId="697" priority="1363" operator="equal">
      <formula>"No Pass"</formula>
    </cfRule>
    <cfRule type="cellIs" dxfId="696" priority="1364" operator="equal">
      <formula>"Pass"</formula>
    </cfRule>
  </conditionalFormatting>
  <conditionalFormatting sqref="D720">
    <cfRule type="cellIs" dxfId="695" priority="1361" operator="equal">
      <formula>"No Pass"</formula>
    </cfRule>
    <cfRule type="cellIs" dxfId="694" priority="1362" operator="equal">
      <formula>"Pass"</formula>
    </cfRule>
  </conditionalFormatting>
  <conditionalFormatting sqref="C720">
    <cfRule type="cellIs" dxfId="693" priority="1359" operator="equal">
      <formula>"No Pass"</formula>
    </cfRule>
    <cfRule type="cellIs" dxfId="692" priority="1360" operator="equal">
      <formula>"Pass"</formula>
    </cfRule>
  </conditionalFormatting>
  <conditionalFormatting sqref="D591:D592">
    <cfRule type="cellIs" dxfId="691" priority="1357" operator="equal">
      <formula>"No Pass"</formula>
    </cfRule>
    <cfRule type="cellIs" dxfId="690" priority="1358" operator="equal">
      <formula>"Pass"</formula>
    </cfRule>
  </conditionalFormatting>
  <conditionalFormatting sqref="C591:C592">
    <cfRule type="cellIs" dxfId="689" priority="1353" operator="equal">
      <formula>"No Pass"</formula>
    </cfRule>
    <cfRule type="cellIs" dxfId="688" priority="1354" operator="equal">
      <formula>"Pass"</formula>
    </cfRule>
  </conditionalFormatting>
  <conditionalFormatting sqref="C668:D668">
    <cfRule type="cellIs" dxfId="687" priority="1351" operator="equal">
      <formula>"No Pass"</formula>
    </cfRule>
    <cfRule type="cellIs" dxfId="686" priority="1352" operator="equal">
      <formula>"Pass"</formula>
    </cfRule>
  </conditionalFormatting>
  <conditionalFormatting sqref="D668">
    <cfRule type="cellIs" dxfId="685" priority="1349" operator="equal">
      <formula>"No Pass"</formula>
    </cfRule>
    <cfRule type="cellIs" dxfId="684" priority="1350" operator="equal">
      <formula>"Pass"</formula>
    </cfRule>
  </conditionalFormatting>
  <conditionalFormatting sqref="C668">
    <cfRule type="cellIs" dxfId="683" priority="1347" operator="equal">
      <formula>"No Pass"</formula>
    </cfRule>
    <cfRule type="cellIs" dxfId="682" priority="1348" operator="equal">
      <formula>"Pass"</formula>
    </cfRule>
  </conditionalFormatting>
  <conditionalFormatting sqref="C606">
    <cfRule type="cellIs" dxfId="681" priority="1345" operator="equal">
      <formula>"No Pass"</formula>
    </cfRule>
    <cfRule type="cellIs" dxfId="680" priority="1346" operator="equal">
      <formula>"Pass"</formula>
    </cfRule>
  </conditionalFormatting>
  <conditionalFormatting sqref="E746:E755">
    <cfRule type="cellIs" dxfId="679" priority="1343" operator="equal">
      <formula>"No Pass"</formula>
    </cfRule>
    <cfRule type="cellIs" dxfId="678" priority="1344" operator="equal">
      <formula>"Pass"</formula>
    </cfRule>
  </conditionalFormatting>
  <conditionalFormatting sqref="F468 F464:F466 F470 F472:F474 F476:F477 F479:F481 F483:F486 F488:F490 F492:F493 F495:F497 F499:F501 F503:F507 F509:F515 F517 F519:F521 F523:F524 F526:F529 F531:F533 F535:F536 F538:F541 F543:F545 F547:F549 F551:F552 F554:F555 F557:F561 F563 F565:F566 F568 F570:F573 F575:F577 F579:F581 F583:F586 F588:F589 F591:F596 F598:F600 F602:F604 F606:F609 F611:F615 F617:F619 F621:F623 F625:F627 F629 F631:F634 F639:F642 F644:F646 F648:F649 F651:F654 F656:F658 F660:F663 F665:F668 F670:F674 F676:F678 F680:F682 F684:F686 F688 F690:F695 F697:F698 F700:F703 F705:F707 F709:F710 F712:F713 F715:F716 F718:F720 F722:F725 F727:F735 F737:F741 F747:F749 F751:F753 F755 F636:F637">
    <cfRule type="cellIs" dxfId="677" priority="1341" operator="equal">
      <formula>"No Pass"</formula>
    </cfRule>
    <cfRule type="cellIs" dxfId="676" priority="1342" operator="equal">
      <formula>"Pass"</formula>
    </cfRule>
  </conditionalFormatting>
  <conditionalFormatting sqref="G746:G755">
    <cfRule type="cellIs" dxfId="675" priority="1339" operator="equal">
      <formula>"No Pass"</formula>
    </cfRule>
    <cfRule type="cellIs" dxfId="674" priority="1340" operator="equal">
      <formula>"Pass"</formula>
    </cfRule>
  </conditionalFormatting>
  <conditionalFormatting sqref="D629">
    <cfRule type="cellIs" dxfId="673" priority="1337" operator="equal">
      <formula>"No Pass"</formula>
    </cfRule>
    <cfRule type="cellIs" dxfId="672" priority="1338" operator="equal">
      <formula>"Pass"</formula>
    </cfRule>
  </conditionalFormatting>
  <conditionalFormatting sqref="D629">
    <cfRule type="cellIs" dxfId="671" priority="1335" operator="equal">
      <formula>"No Pass"</formula>
    </cfRule>
    <cfRule type="cellIs" dxfId="670" priority="1336" operator="equal">
      <formula>"Pass"</formula>
    </cfRule>
  </conditionalFormatting>
  <conditionalFormatting sqref="D628">
    <cfRule type="cellIs" dxfId="669" priority="1331" operator="equal">
      <formula>"No Pass"</formula>
    </cfRule>
    <cfRule type="cellIs" dxfId="668" priority="1332" operator="equal">
      <formula>"Pass"</formula>
    </cfRule>
  </conditionalFormatting>
  <conditionalFormatting sqref="D628">
    <cfRule type="cellIs" dxfId="667" priority="1329" operator="equal">
      <formula>"No Pass"</formula>
    </cfRule>
    <cfRule type="cellIs" dxfId="666" priority="1330" operator="equal">
      <formula>"Pass"</formula>
    </cfRule>
  </conditionalFormatting>
  <conditionalFormatting sqref="D669">
    <cfRule type="cellIs" dxfId="665" priority="1325" operator="equal">
      <formula>"No Pass"</formula>
    </cfRule>
    <cfRule type="cellIs" dxfId="664" priority="1326" operator="equal">
      <formula>"Pass"</formula>
    </cfRule>
  </conditionalFormatting>
  <conditionalFormatting sqref="D669">
    <cfRule type="cellIs" dxfId="663" priority="1323" operator="equal">
      <formula>"No Pass"</formula>
    </cfRule>
    <cfRule type="cellIs" dxfId="662" priority="1324" operator="equal">
      <formula>"Pass"</formula>
    </cfRule>
  </conditionalFormatting>
  <conditionalFormatting sqref="D670">
    <cfRule type="cellIs" dxfId="661" priority="1319" operator="equal">
      <formula>"No Pass"</formula>
    </cfRule>
    <cfRule type="cellIs" dxfId="660" priority="1320" operator="equal">
      <formula>"Pass"</formula>
    </cfRule>
  </conditionalFormatting>
  <conditionalFormatting sqref="D670">
    <cfRule type="cellIs" dxfId="659" priority="1317" operator="equal">
      <formula>"No Pass"</formula>
    </cfRule>
    <cfRule type="cellIs" dxfId="658" priority="1318" operator="equal">
      <formula>"Pass"</formula>
    </cfRule>
  </conditionalFormatting>
  <conditionalFormatting sqref="D671">
    <cfRule type="cellIs" dxfId="657" priority="1313" operator="equal">
      <formula>"No Pass"</formula>
    </cfRule>
    <cfRule type="cellIs" dxfId="656" priority="1314" operator="equal">
      <formula>"Pass"</formula>
    </cfRule>
  </conditionalFormatting>
  <conditionalFormatting sqref="D671">
    <cfRule type="cellIs" dxfId="655" priority="1311" operator="equal">
      <formula>"No Pass"</formula>
    </cfRule>
    <cfRule type="cellIs" dxfId="654" priority="1312" operator="equal">
      <formula>"Pass"</formula>
    </cfRule>
  </conditionalFormatting>
  <conditionalFormatting sqref="D672">
    <cfRule type="cellIs" dxfId="653" priority="1307" operator="equal">
      <formula>"No Pass"</formula>
    </cfRule>
    <cfRule type="cellIs" dxfId="652" priority="1308" operator="equal">
      <formula>"Pass"</formula>
    </cfRule>
  </conditionalFormatting>
  <conditionalFormatting sqref="D672">
    <cfRule type="cellIs" dxfId="651" priority="1305" operator="equal">
      <formula>"No Pass"</formula>
    </cfRule>
    <cfRule type="cellIs" dxfId="650" priority="1306" operator="equal">
      <formula>"Pass"</formula>
    </cfRule>
  </conditionalFormatting>
  <conditionalFormatting sqref="D673">
    <cfRule type="cellIs" dxfId="649" priority="1301" operator="equal">
      <formula>"No Pass"</formula>
    </cfRule>
    <cfRule type="cellIs" dxfId="648" priority="1302" operator="equal">
      <formula>"Pass"</formula>
    </cfRule>
  </conditionalFormatting>
  <conditionalFormatting sqref="D673">
    <cfRule type="cellIs" dxfId="647" priority="1299" operator="equal">
      <formula>"No Pass"</formula>
    </cfRule>
    <cfRule type="cellIs" dxfId="646" priority="1300" operator="equal">
      <formula>"Pass"</formula>
    </cfRule>
  </conditionalFormatting>
  <conditionalFormatting sqref="D674">
    <cfRule type="cellIs" dxfId="645" priority="1295" operator="equal">
      <formula>"No Pass"</formula>
    </cfRule>
    <cfRule type="cellIs" dxfId="644" priority="1296" operator="equal">
      <formula>"Pass"</formula>
    </cfRule>
  </conditionalFormatting>
  <conditionalFormatting sqref="D674">
    <cfRule type="cellIs" dxfId="643" priority="1293" operator="equal">
      <formula>"No Pass"</formula>
    </cfRule>
    <cfRule type="cellIs" dxfId="642" priority="1294" operator="equal">
      <formula>"Pass"</formula>
    </cfRule>
  </conditionalFormatting>
  <conditionalFormatting sqref="D683">
    <cfRule type="cellIs" dxfId="641" priority="1289" operator="equal">
      <formula>"No Pass"</formula>
    </cfRule>
    <cfRule type="cellIs" dxfId="640" priority="1290" operator="equal">
      <formula>"Pass"</formula>
    </cfRule>
  </conditionalFormatting>
  <conditionalFormatting sqref="D683">
    <cfRule type="cellIs" dxfId="639" priority="1287" operator="equal">
      <formula>"No Pass"</formula>
    </cfRule>
    <cfRule type="cellIs" dxfId="638" priority="1288" operator="equal">
      <formula>"Pass"</formula>
    </cfRule>
  </conditionalFormatting>
  <conditionalFormatting sqref="D684">
    <cfRule type="cellIs" dxfId="637" priority="1283" operator="equal">
      <formula>"No Pass"</formula>
    </cfRule>
    <cfRule type="cellIs" dxfId="636" priority="1284" operator="equal">
      <formula>"Pass"</formula>
    </cfRule>
  </conditionalFormatting>
  <conditionalFormatting sqref="D684">
    <cfRule type="cellIs" dxfId="635" priority="1281" operator="equal">
      <formula>"No Pass"</formula>
    </cfRule>
    <cfRule type="cellIs" dxfId="634" priority="1282" operator="equal">
      <formula>"Pass"</formula>
    </cfRule>
  </conditionalFormatting>
  <conditionalFormatting sqref="D685">
    <cfRule type="cellIs" dxfId="633" priority="1277" operator="equal">
      <formula>"No Pass"</formula>
    </cfRule>
    <cfRule type="cellIs" dxfId="632" priority="1278" operator="equal">
      <formula>"Pass"</formula>
    </cfRule>
  </conditionalFormatting>
  <conditionalFormatting sqref="D685">
    <cfRule type="cellIs" dxfId="631" priority="1275" operator="equal">
      <formula>"No Pass"</formula>
    </cfRule>
    <cfRule type="cellIs" dxfId="630" priority="1276" operator="equal">
      <formula>"Pass"</formula>
    </cfRule>
  </conditionalFormatting>
  <conditionalFormatting sqref="D686">
    <cfRule type="cellIs" dxfId="629" priority="1271" operator="equal">
      <formula>"No Pass"</formula>
    </cfRule>
    <cfRule type="cellIs" dxfId="628" priority="1272" operator="equal">
      <formula>"Pass"</formula>
    </cfRule>
  </conditionalFormatting>
  <conditionalFormatting sqref="D686">
    <cfRule type="cellIs" dxfId="627" priority="1269" operator="equal">
      <formula>"No Pass"</formula>
    </cfRule>
    <cfRule type="cellIs" dxfId="626" priority="1270" operator="equal">
      <formula>"Pass"</formula>
    </cfRule>
  </conditionalFormatting>
  <conditionalFormatting sqref="H464:H466 H468 H472:H474 H470 H476:H477 H479:H481 H483:H486 H488:H490 H492:H493 H495:H497 H499:H501 H503:H507 H509:H515 H517 H519:H521 H523:H524 H526:H529 H531:H533 H535:H536 H538:H541 H543:H545 H547:H549 H551:H552 H554:H555 H557:H561 H563 H565:H566 H568 H570:H573 H575:H577 H579:H581 H583:H586 H588:H589 H591:H596 H598:H600 H602:H604 H606:H609 H611:H615 H617:H619 H621:H623 H625:H627 H629 H631:H634 H636:H637 H639:H642 H644:H646 H648:H649 H651:H654 H656:H658 H660:H663 H665:H668 H670:H674 H676:H678 H680:H682 H684:H686 H688 H690:H695 H697:H698 H700:H703 H705:H707 H709:H710 H712:H713 H715:H716 H718:H720 H722:H725 H727:H735 H737:H741 H747:H749 H751:H753 H755">
    <cfRule type="cellIs" dxfId="625" priority="1265" operator="equal">
      <formula>"No Pass"</formula>
    </cfRule>
    <cfRule type="cellIs" dxfId="624" priority="1266" operator="equal">
      <formula>"Pass"</formula>
    </cfRule>
  </conditionalFormatting>
  <conditionalFormatting sqref="I464:I466 I468 I470 I472:I474 I476:I477 I479:I481 I483:I486 I488:I490 I492:I493 I495:I497 I499:I501 I503:I507 I509:I515 I519:I521 I517 I523:I524 I526:I529 I531:I533 I535:I536 I538:I541 I543:I545 I547:I549 I551:I552 I554:I555 I557:I561 I563:I566 I568 I570:I573 I575:I577 I579:I581 I583:I586 I588:I589 I591:I596 I598:I600 I602:I604 I606:I609 I611:I615 I617:I619 I621:I623 I625:I627 I629 I636:I637 I631:I634 I639:I642 I644:I646 I648:I649 I651:I654 I656:I658 I660:I663 I665:I668 I670:I674 I676:I678 I680:I682 I684:I686 I688 I690:I695 I697:I698 I700:I703 I705:I707 I709:I710 I712:I713 I715:I716 I718:I720 I722:I725 I727:I735 I737:I741 I747:I749 I751:I753 I755">
    <cfRule type="cellIs" dxfId="623" priority="1263" operator="equal">
      <formula>"No Pass"</formula>
    </cfRule>
    <cfRule type="cellIs" dxfId="622" priority="1264" operator="equal">
      <formula>"Pass"</formula>
    </cfRule>
  </conditionalFormatting>
  <conditionalFormatting sqref="C760:D762">
    <cfRule type="cellIs" dxfId="621" priority="1261" operator="equal">
      <formula>"No Pass"</formula>
    </cfRule>
    <cfRule type="cellIs" dxfId="620" priority="1262" operator="equal">
      <formula>"Pass"</formula>
    </cfRule>
  </conditionalFormatting>
  <conditionalFormatting sqref="C756:D758">
    <cfRule type="cellIs" dxfId="619" priority="1259" operator="equal">
      <formula>"No Pass"</formula>
    </cfRule>
    <cfRule type="cellIs" dxfId="618" priority="1260" operator="equal">
      <formula>"Pass"</formula>
    </cfRule>
  </conditionalFormatting>
  <conditionalFormatting sqref="C759:D759">
    <cfRule type="cellIs" dxfId="617" priority="1257" operator="equal">
      <formula>"No Pass"</formula>
    </cfRule>
    <cfRule type="cellIs" dxfId="616" priority="1258" operator="equal">
      <formula>"Pass"</formula>
    </cfRule>
  </conditionalFormatting>
  <conditionalFormatting sqref="C763:D763">
    <cfRule type="cellIs" dxfId="615" priority="1255" operator="equal">
      <formula>"No Pass"</formula>
    </cfRule>
    <cfRule type="cellIs" dxfId="614" priority="1256" operator="equal">
      <formula>"Pass"</formula>
    </cfRule>
  </conditionalFormatting>
  <conditionalFormatting sqref="C764:D764">
    <cfRule type="cellIs" dxfId="613" priority="1253" operator="equal">
      <formula>"No Pass"</formula>
    </cfRule>
    <cfRule type="cellIs" dxfId="612" priority="1254" operator="equal">
      <formula>"Pass"</formula>
    </cfRule>
  </conditionalFormatting>
  <conditionalFormatting sqref="C765:D765">
    <cfRule type="cellIs" dxfId="611" priority="1251" operator="equal">
      <formula>"No Pass"</formula>
    </cfRule>
    <cfRule type="cellIs" dxfId="610" priority="1252" operator="equal">
      <formula>"Pass"</formula>
    </cfRule>
  </conditionalFormatting>
  <conditionalFormatting sqref="C766:D766">
    <cfRule type="cellIs" dxfId="609" priority="1249" operator="equal">
      <formula>"No Pass"</formula>
    </cfRule>
    <cfRule type="cellIs" dxfId="608" priority="1250" operator="equal">
      <formula>"Pass"</formula>
    </cfRule>
  </conditionalFormatting>
  <conditionalFormatting sqref="C768:D768">
    <cfRule type="cellIs" dxfId="607" priority="1247" operator="equal">
      <formula>"No Pass"</formula>
    </cfRule>
    <cfRule type="cellIs" dxfId="606" priority="1248" operator="equal">
      <formula>"Pass"</formula>
    </cfRule>
  </conditionalFormatting>
  <conditionalFormatting sqref="C769:D769">
    <cfRule type="cellIs" dxfId="605" priority="1245" operator="equal">
      <formula>"No Pass"</formula>
    </cfRule>
    <cfRule type="cellIs" dxfId="604" priority="1246" operator="equal">
      <formula>"Pass"</formula>
    </cfRule>
  </conditionalFormatting>
  <conditionalFormatting sqref="C770:D770">
    <cfRule type="cellIs" dxfId="603" priority="1243" operator="equal">
      <formula>"No Pass"</formula>
    </cfRule>
    <cfRule type="cellIs" dxfId="602" priority="1244" operator="equal">
      <formula>"Pass"</formula>
    </cfRule>
  </conditionalFormatting>
  <conditionalFormatting sqref="C772:D772">
    <cfRule type="cellIs" dxfId="601" priority="1241" operator="equal">
      <formula>"No Pass"</formula>
    </cfRule>
    <cfRule type="cellIs" dxfId="600" priority="1242" operator="equal">
      <formula>"Pass"</formula>
    </cfRule>
  </conditionalFormatting>
  <conditionalFormatting sqref="C773:D773">
    <cfRule type="cellIs" dxfId="599" priority="1239" operator="equal">
      <formula>"No Pass"</formula>
    </cfRule>
    <cfRule type="cellIs" dxfId="598" priority="1240" operator="equal">
      <formula>"Pass"</formula>
    </cfRule>
  </conditionalFormatting>
  <conditionalFormatting sqref="C774:D774">
    <cfRule type="cellIs" dxfId="597" priority="1237" operator="equal">
      <formula>"No Pass"</formula>
    </cfRule>
    <cfRule type="cellIs" dxfId="596" priority="1238" operator="equal">
      <formula>"Pass"</formula>
    </cfRule>
  </conditionalFormatting>
  <conditionalFormatting sqref="C775:D775">
    <cfRule type="cellIs" dxfId="595" priority="1235" operator="equal">
      <formula>"No Pass"</formula>
    </cfRule>
    <cfRule type="cellIs" dxfId="594" priority="1236" operator="equal">
      <formula>"Pass"</formula>
    </cfRule>
  </conditionalFormatting>
  <conditionalFormatting sqref="C776:D776">
    <cfRule type="cellIs" dxfId="593" priority="1233" operator="equal">
      <formula>"No Pass"</formula>
    </cfRule>
    <cfRule type="cellIs" dxfId="592" priority="1234" operator="equal">
      <formula>"Pass"</formula>
    </cfRule>
  </conditionalFormatting>
  <conditionalFormatting sqref="C777:D777">
    <cfRule type="cellIs" dxfId="591" priority="1231" operator="equal">
      <formula>"No Pass"</formula>
    </cfRule>
    <cfRule type="cellIs" dxfId="590" priority="1232" operator="equal">
      <formula>"Pass"</formula>
    </cfRule>
  </conditionalFormatting>
  <conditionalFormatting sqref="C778:D778">
    <cfRule type="cellIs" dxfId="589" priority="1229" operator="equal">
      <formula>"No Pass"</formula>
    </cfRule>
    <cfRule type="cellIs" dxfId="588" priority="1230" operator="equal">
      <formula>"Pass"</formula>
    </cfRule>
  </conditionalFormatting>
  <conditionalFormatting sqref="C779:D779">
    <cfRule type="cellIs" dxfId="587" priority="1227" operator="equal">
      <formula>"No Pass"</formula>
    </cfRule>
    <cfRule type="cellIs" dxfId="586" priority="1228" operator="equal">
      <formula>"Pass"</formula>
    </cfRule>
  </conditionalFormatting>
  <conditionalFormatting sqref="C780:D780">
    <cfRule type="cellIs" dxfId="585" priority="1225" operator="equal">
      <formula>"No Pass"</formula>
    </cfRule>
    <cfRule type="cellIs" dxfId="584" priority="1226" operator="equal">
      <formula>"Pass"</formula>
    </cfRule>
  </conditionalFormatting>
  <conditionalFormatting sqref="C781:D781">
    <cfRule type="cellIs" dxfId="583" priority="1223" operator="equal">
      <formula>"No Pass"</formula>
    </cfRule>
    <cfRule type="cellIs" dxfId="582" priority="1224" operator="equal">
      <formula>"Pass"</formula>
    </cfRule>
  </conditionalFormatting>
  <conditionalFormatting sqref="C782:D782">
    <cfRule type="cellIs" dxfId="581" priority="1221" operator="equal">
      <formula>"No Pass"</formula>
    </cfRule>
    <cfRule type="cellIs" dxfId="580" priority="1222" operator="equal">
      <formula>"Pass"</formula>
    </cfRule>
  </conditionalFormatting>
  <conditionalFormatting sqref="C783:D783">
    <cfRule type="cellIs" dxfId="579" priority="1219" operator="equal">
      <formula>"No Pass"</formula>
    </cfRule>
    <cfRule type="cellIs" dxfId="578" priority="1220" operator="equal">
      <formula>"Pass"</formula>
    </cfRule>
  </conditionalFormatting>
  <conditionalFormatting sqref="C784:D784">
    <cfRule type="cellIs" dxfId="577" priority="1217" operator="equal">
      <formula>"No Pass"</formula>
    </cfRule>
    <cfRule type="cellIs" dxfId="576" priority="1218" operator="equal">
      <formula>"Pass"</formula>
    </cfRule>
  </conditionalFormatting>
  <conditionalFormatting sqref="C785:D785">
    <cfRule type="cellIs" dxfId="575" priority="1215" operator="equal">
      <formula>"No Pass"</formula>
    </cfRule>
    <cfRule type="cellIs" dxfId="574" priority="1216" operator="equal">
      <formula>"Pass"</formula>
    </cfRule>
  </conditionalFormatting>
  <conditionalFormatting sqref="C786:D786">
    <cfRule type="cellIs" dxfId="573" priority="1213" operator="equal">
      <formula>"No Pass"</formula>
    </cfRule>
    <cfRule type="cellIs" dxfId="572" priority="1214" operator="equal">
      <formula>"Pass"</formula>
    </cfRule>
  </conditionalFormatting>
  <conditionalFormatting sqref="C787:D787">
    <cfRule type="cellIs" dxfId="571" priority="1211" operator="equal">
      <formula>"No Pass"</formula>
    </cfRule>
    <cfRule type="cellIs" dxfId="570" priority="1212" operator="equal">
      <formula>"Pass"</formula>
    </cfRule>
  </conditionalFormatting>
  <conditionalFormatting sqref="C788:D788">
    <cfRule type="cellIs" dxfId="569" priority="1209" operator="equal">
      <formula>"No Pass"</formula>
    </cfRule>
    <cfRule type="cellIs" dxfId="568" priority="1210" operator="equal">
      <formula>"Pass"</formula>
    </cfRule>
  </conditionalFormatting>
  <conditionalFormatting sqref="C767:D767">
    <cfRule type="cellIs" dxfId="567" priority="1207" operator="equal">
      <formula>"No Pass"</formula>
    </cfRule>
    <cfRule type="cellIs" dxfId="566" priority="1208" operator="equal">
      <formula>"Pass"</formula>
    </cfRule>
  </conditionalFormatting>
  <conditionalFormatting sqref="C771:D771">
    <cfRule type="cellIs" dxfId="565" priority="1205" operator="equal">
      <formula>"No Pass"</formula>
    </cfRule>
    <cfRule type="cellIs" dxfId="564" priority="1206" operator="equal">
      <formula>"Pass"</formula>
    </cfRule>
  </conditionalFormatting>
  <conditionalFormatting sqref="E756:E788">
    <cfRule type="cellIs" dxfId="563" priority="1203" operator="equal">
      <formula>"No Pass"</formula>
    </cfRule>
    <cfRule type="cellIs" dxfId="562" priority="1204" operator="equal">
      <formula>"Pass"</formula>
    </cfRule>
  </conditionalFormatting>
  <conditionalFormatting sqref="C875:D878 C869:D872 C804:D849 C857:D865 C867:D867 C989:D992 C889:D949 C994:D1020 C1023:D1027 C952:D983 C1035:D1038 C1042:D1042 C1047:D1054 C1094:D1100 C1105:D1109">
    <cfRule type="cellIs" dxfId="561" priority="1199" operator="equal">
      <formula>"No Pass"</formula>
    </cfRule>
    <cfRule type="cellIs" dxfId="560" priority="1200" operator="equal">
      <formula>"Pass"</formula>
    </cfRule>
  </conditionalFormatting>
  <conditionalFormatting sqref="C880:D892">
    <cfRule type="cellIs" dxfId="559" priority="1197" operator="equal">
      <formula>"No Pass"</formula>
    </cfRule>
    <cfRule type="cellIs" dxfId="558" priority="1198" operator="equal">
      <formula>"Pass"</formula>
    </cfRule>
  </conditionalFormatting>
  <conditionalFormatting sqref="C851:D852 C854:D856">
    <cfRule type="cellIs" dxfId="557" priority="1195" operator="equal">
      <formula>"No Pass"</formula>
    </cfRule>
    <cfRule type="cellIs" dxfId="556" priority="1196" operator="equal">
      <formula>"Pass"</formula>
    </cfRule>
  </conditionalFormatting>
  <conditionalFormatting sqref="D866">
    <cfRule type="cellIs" dxfId="555" priority="1193" operator="equal">
      <formula>"No Pass"</formula>
    </cfRule>
    <cfRule type="cellIs" dxfId="554" priority="1194" operator="equal">
      <formula>"Pass"</formula>
    </cfRule>
  </conditionalFormatting>
  <conditionalFormatting sqref="C866">
    <cfRule type="cellIs" dxfId="553" priority="1191" operator="equal">
      <formula>"No Pass"</formula>
    </cfRule>
    <cfRule type="cellIs" dxfId="552" priority="1192" operator="equal">
      <formula>"Pass"</formula>
    </cfRule>
  </conditionalFormatting>
  <conditionalFormatting sqref="C850:D850">
    <cfRule type="cellIs" dxfId="551" priority="1189" operator="equal">
      <formula>"No Pass"</formula>
    </cfRule>
    <cfRule type="cellIs" dxfId="550" priority="1190" operator="equal">
      <formula>"Pass"</formula>
    </cfRule>
  </conditionalFormatting>
  <conditionalFormatting sqref="C853:D853">
    <cfRule type="cellIs" dxfId="549" priority="1187" operator="equal">
      <formula>"No Pass"</formula>
    </cfRule>
    <cfRule type="cellIs" dxfId="548" priority="1188" operator="equal">
      <formula>"Pass"</formula>
    </cfRule>
  </conditionalFormatting>
  <conditionalFormatting sqref="C1040:D1040">
    <cfRule type="cellIs" dxfId="547" priority="1185" operator="equal">
      <formula>"No Pass"</formula>
    </cfRule>
    <cfRule type="cellIs" dxfId="546" priority="1186" operator="equal">
      <formula>"Pass"</formula>
    </cfRule>
  </conditionalFormatting>
  <conditionalFormatting sqref="C1041:D1041">
    <cfRule type="cellIs" dxfId="545" priority="1183" operator="equal">
      <formula>"No Pass"</formula>
    </cfRule>
    <cfRule type="cellIs" dxfId="544" priority="1184" operator="equal">
      <formula>"Pass"</formula>
    </cfRule>
  </conditionalFormatting>
  <conditionalFormatting sqref="C990:D990">
    <cfRule type="cellIs" dxfId="543" priority="1181" operator="equal">
      <formula>"No Pass"</formula>
    </cfRule>
    <cfRule type="cellIs" dxfId="542" priority="1182" operator="equal">
      <formula>"Pass"</formula>
    </cfRule>
  </conditionalFormatting>
  <conditionalFormatting sqref="C1024:D1024">
    <cfRule type="cellIs" dxfId="541" priority="1179" operator="equal">
      <formula>"No Pass"</formula>
    </cfRule>
    <cfRule type="cellIs" dxfId="540" priority="1180" operator="equal">
      <formula>"Pass"</formula>
    </cfRule>
  </conditionalFormatting>
  <conditionalFormatting sqref="C1025:D1025">
    <cfRule type="cellIs" dxfId="539" priority="1177" operator="equal">
      <formula>"No Pass"</formula>
    </cfRule>
    <cfRule type="cellIs" dxfId="538" priority="1178" operator="equal">
      <formula>"Pass"</formula>
    </cfRule>
  </conditionalFormatting>
  <conditionalFormatting sqref="C1110:D1110">
    <cfRule type="cellIs" dxfId="537" priority="1175" operator="equal">
      <formula>"No Pass"</formula>
    </cfRule>
    <cfRule type="cellIs" dxfId="536" priority="1176" operator="equal">
      <formula>"Pass"</formula>
    </cfRule>
  </conditionalFormatting>
  <conditionalFormatting sqref="C1111:D1114">
    <cfRule type="cellIs" dxfId="535" priority="1173" operator="equal">
      <formula>"No Pass"</formula>
    </cfRule>
    <cfRule type="cellIs" dxfId="534" priority="1174" operator="equal">
      <formula>"Pass"</formula>
    </cfRule>
  </conditionalFormatting>
  <conditionalFormatting sqref="C1112:D1114">
    <cfRule type="cellIs" dxfId="533" priority="1171" operator="equal">
      <formula>"No Pass"</formula>
    </cfRule>
    <cfRule type="cellIs" dxfId="532" priority="1172" operator="equal">
      <formula>"Pass"</formula>
    </cfRule>
  </conditionalFormatting>
  <conditionalFormatting sqref="C984:D984">
    <cfRule type="cellIs" dxfId="531" priority="1169" operator="equal">
      <formula>"No Pass"</formula>
    </cfRule>
    <cfRule type="cellIs" dxfId="530" priority="1170" operator="equal">
      <formula>"Pass"</formula>
    </cfRule>
  </conditionalFormatting>
  <conditionalFormatting sqref="C985:D985">
    <cfRule type="cellIs" dxfId="529" priority="1167" operator="equal">
      <formula>"No Pass"</formula>
    </cfRule>
    <cfRule type="cellIs" dxfId="528" priority="1168" operator="equal">
      <formula>"Pass"</formula>
    </cfRule>
  </conditionalFormatting>
  <conditionalFormatting sqref="C986:D986">
    <cfRule type="cellIs" dxfId="527" priority="1165" operator="equal">
      <formula>"No Pass"</formula>
    </cfRule>
    <cfRule type="cellIs" dxfId="526" priority="1166" operator="equal">
      <formula>"Pass"</formula>
    </cfRule>
  </conditionalFormatting>
  <conditionalFormatting sqref="C1021:D1021">
    <cfRule type="cellIs" dxfId="525" priority="1163" operator="equal">
      <formula>"No Pass"</formula>
    </cfRule>
    <cfRule type="cellIs" dxfId="524" priority="1164" operator="equal">
      <formula>"Pass"</formula>
    </cfRule>
  </conditionalFormatting>
  <conditionalFormatting sqref="C1022:D1022">
    <cfRule type="cellIs" dxfId="523" priority="1161" operator="equal">
      <formula>"No Pass"</formula>
    </cfRule>
    <cfRule type="cellIs" dxfId="522" priority="1162" operator="equal">
      <formula>"Pass"</formula>
    </cfRule>
  </conditionalFormatting>
  <conditionalFormatting sqref="C971:D971">
    <cfRule type="cellIs" dxfId="521" priority="1159" operator="equal">
      <formula>"No Pass"</formula>
    </cfRule>
    <cfRule type="cellIs" dxfId="520" priority="1160" operator="equal">
      <formula>"Pass"</formula>
    </cfRule>
  </conditionalFormatting>
  <conditionalFormatting sqref="C1097:D1097">
    <cfRule type="cellIs" dxfId="519" priority="1157" operator="equal">
      <formula>"No Pass"</formula>
    </cfRule>
    <cfRule type="cellIs" dxfId="518" priority="1158" operator="equal">
      <formula>"Pass"</formula>
    </cfRule>
  </conditionalFormatting>
  <conditionalFormatting sqref="C841:D844">
    <cfRule type="cellIs" dxfId="517" priority="1155" operator="equal">
      <formula>"No Pass"</formula>
    </cfRule>
    <cfRule type="cellIs" dxfId="516" priority="1156" operator="equal">
      <formula>"Pass"</formula>
    </cfRule>
  </conditionalFormatting>
  <conditionalFormatting sqref="C817:D818 C820:D820">
    <cfRule type="cellIs" dxfId="515" priority="1153" operator="equal">
      <formula>"No Pass"</formula>
    </cfRule>
    <cfRule type="cellIs" dxfId="514" priority="1154" operator="equal">
      <formula>"Pass"</formula>
    </cfRule>
  </conditionalFormatting>
  <conditionalFormatting sqref="C1039:D1039">
    <cfRule type="cellIs" dxfId="513" priority="1149" operator="equal">
      <formula>"No Pass"</formula>
    </cfRule>
    <cfRule type="cellIs" dxfId="512" priority="1150" operator="equal">
      <formula>"Pass"</formula>
    </cfRule>
  </conditionalFormatting>
  <conditionalFormatting sqref="C1105:D1105">
    <cfRule type="cellIs" dxfId="511" priority="1147" operator="equal">
      <formula>"No Pass"</formula>
    </cfRule>
    <cfRule type="cellIs" dxfId="510" priority="1148" operator="equal">
      <formula>"Pass"</formula>
    </cfRule>
  </conditionalFormatting>
  <conditionalFormatting sqref="C979:D979">
    <cfRule type="cellIs" dxfId="509" priority="1145" operator="equal">
      <formula>"No Pass"</formula>
    </cfRule>
    <cfRule type="cellIs" dxfId="508" priority="1146" operator="equal">
      <formula>"Pass"</formula>
    </cfRule>
  </conditionalFormatting>
  <conditionalFormatting sqref="C879:D879">
    <cfRule type="cellIs" dxfId="507" priority="1141" operator="equal">
      <formula>"No Pass"</formula>
    </cfRule>
    <cfRule type="cellIs" dxfId="506" priority="1142" operator="equal">
      <formula>"Pass"</formula>
    </cfRule>
  </conditionalFormatting>
  <conditionalFormatting sqref="C868:D869">
    <cfRule type="cellIs" dxfId="505" priority="1139" operator="equal">
      <formula>"No Pass"</formula>
    </cfRule>
    <cfRule type="cellIs" dxfId="504" priority="1140" operator="equal">
      <formula>"Pass"</formula>
    </cfRule>
  </conditionalFormatting>
  <conditionalFormatting sqref="C873:D873">
    <cfRule type="cellIs" dxfId="503" priority="1137" operator="equal">
      <formula>"No Pass"</formula>
    </cfRule>
    <cfRule type="cellIs" dxfId="502" priority="1138" operator="equal">
      <formula>"Pass"</formula>
    </cfRule>
  </conditionalFormatting>
  <conditionalFormatting sqref="C874:D874">
    <cfRule type="cellIs" dxfId="501" priority="1135" operator="equal">
      <formula>"No Pass"</formula>
    </cfRule>
    <cfRule type="cellIs" dxfId="500" priority="1136" operator="equal">
      <formula>"Pass"</formula>
    </cfRule>
  </conditionalFormatting>
  <conditionalFormatting sqref="C993:D993">
    <cfRule type="cellIs" dxfId="499" priority="1133" operator="equal">
      <formula>"No Pass"</formula>
    </cfRule>
    <cfRule type="cellIs" dxfId="498" priority="1134" operator="equal">
      <formula>"Pass"</formula>
    </cfRule>
  </conditionalFormatting>
  <conditionalFormatting sqref="C1055:D1063">
    <cfRule type="cellIs" dxfId="497" priority="1131" operator="equal">
      <formula>"No Pass"</formula>
    </cfRule>
    <cfRule type="cellIs" dxfId="496" priority="1132" operator="equal">
      <formula>"Pass"</formula>
    </cfRule>
  </conditionalFormatting>
  <conditionalFormatting sqref="C819:D819">
    <cfRule type="cellIs" dxfId="495" priority="1129" operator="equal">
      <formula>"No Pass"</formula>
    </cfRule>
    <cfRule type="cellIs" dxfId="494" priority="1130" operator="equal">
      <formula>"Pass"</formula>
    </cfRule>
  </conditionalFormatting>
  <conditionalFormatting sqref="C933:D933">
    <cfRule type="cellIs" dxfId="493" priority="1127" operator="equal">
      <formula>"No Pass"</formula>
    </cfRule>
    <cfRule type="cellIs" dxfId="492" priority="1128" operator="equal">
      <formula>"Pass"</formula>
    </cfRule>
  </conditionalFormatting>
  <conditionalFormatting sqref="C934:D934">
    <cfRule type="cellIs" dxfId="491" priority="1125" operator="equal">
      <formula>"No Pass"</formula>
    </cfRule>
    <cfRule type="cellIs" dxfId="490" priority="1126" operator="equal">
      <formula>"Pass"</formula>
    </cfRule>
  </conditionalFormatting>
  <conditionalFormatting sqref="C935:D935">
    <cfRule type="cellIs" dxfId="489" priority="1123" operator="equal">
      <formula>"No Pass"</formula>
    </cfRule>
    <cfRule type="cellIs" dxfId="488" priority="1124" operator="equal">
      <formula>"Pass"</formula>
    </cfRule>
  </conditionalFormatting>
  <conditionalFormatting sqref="C936:D936">
    <cfRule type="cellIs" dxfId="487" priority="1121" operator="equal">
      <formula>"No Pass"</formula>
    </cfRule>
    <cfRule type="cellIs" dxfId="486" priority="1122" operator="equal">
      <formula>"Pass"</formula>
    </cfRule>
  </conditionalFormatting>
  <conditionalFormatting sqref="C1089:D1089">
    <cfRule type="cellIs" dxfId="485" priority="1119" operator="equal">
      <formula>"No Pass"</formula>
    </cfRule>
    <cfRule type="cellIs" dxfId="484" priority="1120" operator="equal">
      <formula>"Pass"</formula>
    </cfRule>
  </conditionalFormatting>
  <conditionalFormatting sqref="C1090:D1090">
    <cfRule type="cellIs" dxfId="483" priority="1117" operator="equal">
      <formula>"No Pass"</formula>
    </cfRule>
    <cfRule type="cellIs" dxfId="482" priority="1118" operator="equal">
      <formula>"Pass"</formula>
    </cfRule>
  </conditionalFormatting>
  <conditionalFormatting sqref="C1091:D1091">
    <cfRule type="cellIs" dxfId="481" priority="1115" operator="equal">
      <formula>"No Pass"</formula>
    </cfRule>
    <cfRule type="cellIs" dxfId="480" priority="1116" operator="equal">
      <formula>"Pass"</formula>
    </cfRule>
  </conditionalFormatting>
  <conditionalFormatting sqref="C1092:D1092">
    <cfRule type="cellIs" dxfId="479" priority="1113" operator="equal">
      <formula>"No Pass"</formula>
    </cfRule>
    <cfRule type="cellIs" dxfId="478" priority="1114" operator="equal">
      <formula>"Pass"</formula>
    </cfRule>
  </conditionalFormatting>
  <conditionalFormatting sqref="C1093:D1093">
    <cfRule type="cellIs" dxfId="477" priority="1111" operator="equal">
      <formula>"No Pass"</formula>
    </cfRule>
    <cfRule type="cellIs" dxfId="476" priority="1112" operator="equal">
      <formula>"Pass"</formula>
    </cfRule>
  </conditionalFormatting>
  <conditionalFormatting sqref="C950:D951">
    <cfRule type="cellIs" dxfId="475" priority="1109" operator="equal">
      <formula>"No Pass"</formula>
    </cfRule>
    <cfRule type="cellIs" dxfId="474" priority="1110" operator="equal">
      <formula>"Pass"</formula>
    </cfRule>
  </conditionalFormatting>
  <conditionalFormatting sqref="C1028:D1028">
    <cfRule type="cellIs" dxfId="473" priority="1107" operator="equal">
      <formula>"No Pass"</formula>
    </cfRule>
    <cfRule type="cellIs" dxfId="472" priority="1108" operator="equal">
      <formula>"Pass"</formula>
    </cfRule>
  </conditionalFormatting>
  <conditionalFormatting sqref="C987:D988">
    <cfRule type="cellIs" dxfId="471" priority="1105" operator="equal">
      <formula>"No Pass"</formula>
    </cfRule>
    <cfRule type="cellIs" dxfId="470" priority="1106" operator="equal">
      <formula>"Pass"</formula>
    </cfRule>
  </conditionalFormatting>
  <conditionalFormatting sqref="C1029:D1034">
    <cfRule type="cellIs" dxfId="469" priority="1103" operator="equal">
      <formula>"No Pass"</formula>
    </cfRule>
    <cfRule type="cellIs" dxfId="468" priority="1104" operator="equal">
      <formula>"Pass"</formula>
    </cfRule>
  </conditionalFormatting>
  <conditionalFormatting sqref="C1043:D1046">
    <cfRule type="cellIs" dxfId="467" priority="1101" operator="equal">
      <formula>"No Pass"</formula>
    </cfRule>
    <cfRule type="cellIs" dxfId="466" priority="1102" operator="equal">
      <formula>"Pass"</formula>
    </cfRule>
  </conditionalFormatting>
  <conditionalFormatting sqref="C1259:D1288 C1294:D1296">
    <cfRule type="cellIs" dxfId="465" priority="1007" operator="equal">
      <formula>"No Pass"</formula>
    </cfRule>
    <cfRule type="cellIs" dxfId="464" priority="1008" operator="equal">
      <formula>"Pass"</formula>
    </cfRule>
  </conditionalFormatting>
  <conditionalFormatting sqref="C1144:D1148 C1150:D1200 C1301:D1301 C1351:D1357 C1206:D1222">
    <cfRule type="cellIs" dxfId="463" priority="1005" operator="equal">
      <formula>"No Pass"</formula>
    </cfRule>
    <cfRule type="cellIs" dxfId="462" priority="1006" operator="equal">
      <formula>"Pass"</formula>
    </cfRule>
  </conditionalFormatting>
  <conditionalFormatting sqref="C1284:D1284">
    <cfRule type="cellIs" dxfId="461" priority="1003" operator="equal">
      <formula>"No Pass"</formula>
    </cfRule>
    <cfRule type="cellIs" dxfId="460" priority="1004" operator="equal">
      <formula>"Pass"</formula>
    </cfRule>
  </conditionalFormatting>
  <conditionalFormatting sqref="C1285:D1285">
    <cfRule type="cellIs" dxfId="459" priority="1001" operator="equal">
      <formula>"No Pass"</formula>
    </cfRule>
    <cfRule type="cellIs" dxfId="458" priority="1002" operator="equal">
      <formula>"Pass"</formula>
    </cfRule>
  </conditionalFormatting>
  <conditionalFormatting sqref="C1262:D1262">
    <cfRule type="cellIs" dxfId="457" priority="999" operator="equal">
      <formula>"No Pass"</formula>
    </cfRule>
    <cfRule type="cellIs" dxfId="456" priority="1000" operator="equal">
      <formula>"Pass"</formula>
    </cfRule>
  </conditionalFormatting>
  <conditionalFormatting sqref="C1286:D1286">
    <cfRule type="cellIs" dxfId="455" priority="997" operator="equal">
      <formula>"No Pass"</formula>
    </cfRule>
    <cfRule type="cellIs" dxfId="454" priority="998" operator="equal">
      <formula>"Pass"</formula>
    </cfRule>
  </conditionalFormatting>
  <conditionalFormatting sqref="C1287:D1287">
    <cfRule type="cellIs" dxfId="453" priority="995" operator="equal">
      <formula>"No Pass"</formula>
    </cfRule>
    <cfRule type="cellIs" dxfId="452" priority="996" operator="equal">
      <formula>"Pass"</formula>
    </cfRule>
  </conditionalFormatting>
  <conditionalFormatting sqref="C1215:D1215">
    <cfRule type="cellIs" dxfId="451" priority="993" operator="equal">
      <formula>"No Pass"</formula>
    </cfRule>
    <cfRule type="cellIs" dxfId="450" priority="994" operator="equal">
      <formula>"Pass"</formula>
    </cfRule>
  </conditionalFormatting>
  <conditionalFormatting sqref="C1216:D1216">
    <cfRule type="cellIs" dxfId="449" priority="991" operator="equal">
      <formula>"No Pass"</formula>
    </cfRule>
    <cfRule type="cellIs" dxfId="448" priority="992" operator="equal">
      <formula>"Pass"</formula>
    </cfRule>
  </conditionalFormatting>
  <conditionalFormatting sqref="C1217:D1217">
    <cfRule type="cellIs" dxfId="447" priority="989" operator="equal">
      <formula>"No Pass"</formula>
    </cfRule>
    <cfRule type="cellIs" dxfId="446" priority="990" operator="equal">
      <formula>"Pass"</formula>
    </cfRule>
  </conditionalFormatting>
  <conditionalFormatting sqref="C1297:D1297">
    <cfRule type="cellIs" dxfId="445" priority="987" operator="equal">
      <formula>"No Pass"</formula>
    </cfRule>
    <cfRule type="cellIs" dxfId="444" priority="988" operator="equal">
      <formula>"Pass"</formula>
    </cfRule>
  </conditionalFormatting>
  <conditionalFormatting sqref="C1298:D1298">
    <cfRule type="cellIs" dxfId="443" priority="985" operator="equal">
      <formula>"No Pass"</formula>
    </cfRule>
    <cfRule type="cellIs" dxfId="442" priority="986" operator="equal">
      <formula>"Pass"</formula>
    </cfRule>
  </conditionalFormatting>
  <conditionalFormatting sqref="C1299:D1299">
    <cfRule type="cellIs" dxfId="441" priority="983" operator="equal">
      <formula>"No Pass"</formula>
    </cfRule>
    <cfRule type="cellIs" dxfId="440" priority="984" operator="equal">
      <formula>"Pass"</formula>
    </cfRule>
  </conditionalFormatting>
  <conditionalFormatting sqref="C1351:D1351">
    <cfRule type="cellIs" dxfId="439" priority="981" operator="equal">
      <formula>"No Pass"</formula>
    </cfRule>
    <cfRule type="cellIs" dxfId="438" priority="982" operator="equal">
      <formula>"Pass"</formula>
    </cfRule>
  </conditionalFormatting>
  <conditionalFormatting sqref="C1352:D1352">
    <cfRule type="cellIs" dxfId="437" priority="979" operator="equal">
      <formula>"No Pass"</formula>
    </cfRule>
    <cfRule type="cellIs" dxfId="436" priority="980" operator="equal">
      <formula>"Pass"</formula>
    </cfRule>
  </conditionalFormatting>
  <conditionalFormatting sqref="C1353:D1353">
    <cfRule type="cellIs" dxfId="435" priority="977" operator="equal">
      <formula>"No Pass"</formula>
    </cfRule>
    <cfRule type="cellIs" dxfId="434" priority="978" operator="equal">
      <formula>"Pass"</formula>
    </cfRule>
  </conditionalFormatting>
  <conditionalFormatting sqref="C1258:D1258">
    <cfRule type="cellIs" dxfId="433" priority="975" operator="equal">
      <formula>"No Pass"</formula>
    </cfRule>
    <cfRule type="cellIs" dxfId="432" priority="976" operator="equal">
      <formula>"Pass"</formula>
    </cfRule>
  </conditionalFormatting>
  <conditionalFormatting sqref="C1257:D1257">
    <cfRule type="cellIs" dxfId="431" priority="973" operator="equal">
      <formula>"No Pass"</formula>
    </cfRule>
    <cfRule type="cellIs" dxfId="430" priority="974" operator="equal">
      <formula>"Pass"</formula>
    </cfRule>
  </conditionalFormatting>
  <conditionalFormatting sqref="C1256:D1256">
    <cfRule type="cellIs" dxfId="429" priority="971" operator="equal">
      <formula>"No Pass"</formula>
    </cfRule>
    <cfRule type="cellIs" dxfId="428" priority="972" operator="equal">
      <formula>"Pass"</formula>
    </cfRule>
  </conditionalFormatting>
  <conditionalFormatting sqref="C1255:D1255">
    <cfRule type="cellIs" dxfId="427" priority="969" operator="equal">
      <formula>"No Pass"</formula>
    </cfRule>
    <cfRule type="cellIs" dxfId="426" priority="970" operator="equal">
      <formula>"Pass"</formula>
    </cfRule>
  </conditionalFormatting>
  <conditionalFormatting sqref="C1254:D1254">
    <cfRule type="cellIs" dxfId="425" priority="967" operator="equal">
      <formula>"No Pass"</formula>
    </cfRule>
    <cfRule type="cellIs" dxfId="424" priority="968" operator="equal">
      <formula>"Pass"</formula>
    </cfRule>
  </conditionalFormatting>
  <conditionalFormatting sqref="C1253:D1253">
    <cfRule type="cellIs" dxfId="423" priority="965" operator="equal">
      <formula>"No Pass"</formula>
    </cfRule>
    <cfRule type="cellIs" dxfId="422" priority="966" operator="equal">
      <formula>"Pass"</formula>
    </cfRule>
  </conditionalFormatting>
  <conditionalFormatting sqref="C1252:D1252">
    <cfRule type="cellIs" dxfId="421" priority="963" operator="equal">
      <formula>"No Pass"</formula>
    </cfRule>
    <cfRule type="cellIs" dxfId="420" priority="964" operator="equal">
      <formula>"Pass"</formula>
    </cfRule>
  </conditionalFormatting>
  <conditionalFormatting sqref="C1251:D1251">
    <cfRule type="cellIs" dxfId="419" priority="961" operator="equal">
      <formula>"No Pass"</formula>
    </cfRule>
    <cfRule type="cellIs" dxfId="418" priority="962" operator="equal">
      <formula>"Pass"</formula>
    </cfRule>
  </conditionalFormatting>
  <conditionalFormatting sqref="C1250:D1250">
    <cfRule type="cellIs" dxfId="417" priority="959" operator="equal">
      <formula>"No Pass"</formula>
    </cfRule>
    <cfRule type="cellIs" dxfId="416" priority="960" operator="equal">
      <formula>"Pass"</formula>
    </cfRule>
  </conditionalFormatting>
  <conditionalFormatting sqref="C1249:D1249">
    <cfRule type="cellIs" dxfId="415" priority="957" operator="equal">
      <formula>"No Pass"</formula>
    </cfRule>
    <cfRule type="cellIs" dxfId="414" priority="958" operator="equal">
      <formula>"Pass"</formula>
    </cfRule>
  </conditionalFormatting>
  <conditionalFormatting sqref="C1248:D1248">
    <cfRule type="cellIs" dxfId="413" priority="955" operator="equal">
      <formula>"No Pass"</formula>
    </cfRule>
    <cfRule type="cellIs" dxfId="412" priority="956" operator="equal">
      <formula>"Pass"</formula>
    </cfRule>
  </conditionalFormatting>
  <conditionalFormatting sqref="C1247:D1247">
    <cfRule type="cellIs" dxfId="411" priority="953" operator="equal">
      <formula>"No Pass"</formula>
    </cfRule>
    <cfRule type="cellIs" dxfId="410" priority="954" operator="equal">
      <formula>"Pass"</formula>
    </cfRule>
  </conditionalFormatting>
  <conditionalFormatting sqref="C1246:D1246">
    <cfRule type="cellIs" dxfId="409" priority="951" operator="equal">
      <formula>"No Pass"</formula>
    </cfRule>
    <cfRule type="cellIs" dxfId="408" priority="952" operator="equal">
      <formula>"Pass"</formula>
    </cfRule>
  </conditionalFormatting>
  <conditionalFormatting sqref="C1245:D1245">
    <cfRule type="cellIs" dxfId="407" priority="949" operator="equal">
      <formula>"No Pass"</formula>
    </cfRule>
    <cfRule type="cellIs" dxfId="406" priority="950" operator="equal">
      <formula>"Pass"</formula>
    </cfRule>
  </conditionalFormatting>
  <conditionalFormatting sqref="C1244:D1244">
    <cfRule type="cellIs" dxfId="405" priority="947" operator="equal">
      <formula>"No Pass"</formula>
    </cfRule>
    <cfRule type="cellIs" dxfId="404" priority="948" operator="equal">
      <formula>"Pass"</formula>
    </cfRule>
  </conditionalFormatting>
  <conditionalFormatting sqref="C1243:D1243">
    <cfRule type="cellIs" dxfId="403" priority="945" operator="equal">
      <formula>"No Pass"</formula>
    </cfRule>
    <cfRule type="cellIs" dxfId="402" priority="946" operator="equal">
      <formula>"Pass"</formula>
    </cfRule>
  </conditionalFormatting>
  <conditionalFormatting sqref="C1242:D1242">
    <cfRule type="cellIs" dxfId="401" priority="943" operator="equal">
      <formula>"No Pass"</formula>
    </cfRule>
    <cfRule type="cellIs" dxfId="400" priority="944" operator="equal">
      <formula>"Pass"</formula>
    </cfRule>
  </conditionalFormatting>
  <conditionalFormatting sqref="C1241:D1241">
    <cfRule type="cellIs" dxfId="399" priority="941" operator="equal">
      <formula>"No Pass"</formula>
    </cfRule>
    <cfRule type="cellIs" dxfId="398" priority="942" operator="equal">
      <formula>"Pass"</formula>
    </cfRule>
  </conditionalFormatting>
  <conditionalFormatting sqref="C1240:D1240">
    <cfRule type="cellIs" dxfId="397" priority="939" operator="equal">
      <formula>"No Pass"</formula>
    </cfRule>
    <cfRule type="cellIs" dxfId="396" priority="940" operator="equal">
      <formula>"Pass"</formula>
    </cfRule>
  </conditionalFormatting>
  <conditionalFormatting sqref="C1239:D1239">
    <cfRule type="cellIs" dxfId="395" priority="937" operator="equal">
      <formula>"No Pass"</formula>
    </cfRule>
    <cfRule type="cellIs" dxfId="394" priority="938" operator="equal">
      <formula>"Pass"</formula>
    </cfRule>
  </conditionalFormatting>
  <conditionalFormatting sqref="C1238:D1238">
    <cfRule type="cellIs" dxfId="393" priority="935" operator="equal">
      <formula>"No Pass"</formula>
    </cfRule>
    <cfRule type="cellIs" dxfId="392" priority="936" operator="equal">
      <formula>"Pass"</formula>
    </cfRule>
  </conditionalFormatting>
  <conditionalFormatting sqref="C1237:D1237">
    <cfRule type="cellIs" dxfId="391" priority="933" operator="equal">
      <formula>"No Pass"</formula>
    </cfRule>
    <cfRule type="cellIs" dxfId="390" priority="934" operator="equal">
      <formula>"Pass"</formula>
    </cfRule>
  </conditionalFormatting>
  <conditionalFormatting sqref="C1236:D1236">
    <cfRule type="cellIs" dxfId="389" priority="931" operator="equal">
      <formula>"No Pass"</formula>
    </cfRule>
    <cfRule type="cellIs" dxfId="388" priority="932" operator="equal">
      <formula>"Pass"</formula>
    </cfRule>
  </conditionalFormatting>
  <conditionalFormatting sqref="C1235:D1235">
    <cfRule type="cellIs" dxfId="387" priority="929" operator="equal">
      <formula>"No Pass"</formula>
    </cfRule>
    <cfRule type="cellIs" dxfId="386" priority="930" operator="equal">
      <formula>"Pass"</formula>
    </cfRule>
  </conditionalFormatting>
  <conditionalFormatting sqref="C1223:D1223">
    <cfRule type="cellIs" dxfId="385" priority="927" operator="equal">
      <formula>"No Pass"</formula>
    </cfRule>
    <cfRule type="cellIs" dxfId="384" priority="928" operator="equal">
      <formula>"Pass"</formula>
    </cfRule>
  </conditionalFormatting>
  <conditionalFormatting sqref="C1224:D1224">
    <cfRule type="cellIs" dxfId="383" priority="925" operator="equal">
      <formula>"No Pass"</formula>
    </cfRule>
    <cfRule type="cellIs" dxfId="382" priority="926" operator="equal">
      <formula>"Pass"</formula>
    </cfRule>
  </conditionalFormatting>
  <conditionalFormatting sqref="C1225:D1225">
    <cfRule type="cellIs" dxfId="381" priority="923" operator="equal">
      <formula>"No Pass"</formula>
    </cfRule>
    <cfRule type="cellIs" dxfId="380" priority="924" operator="equal">
      <formula>"Pass"</formula>
    </cfRule>
  </conditionalFormatting>
  <conditionalFormatting sqref="C1226:D1226">
    <cfRule type="cellIs" dxfId="379" priority="921" operator="equal">
      <formula>"No Pass"</formula>
    </cfRule>
    <cfRule type="cellIs" dxfId="378" priority="922" operator="equal">
      <formula>"Pass"</formula>
    </cfRule>
  </conditionalFormatting>
  <conditionalFormatting sqref="C1227:D1227">
    <cfRule type="cellIs" dxfId="377" priority="919" operator="equal">
      <formula>"No Pass"</formula>
    </cfRule>
    <cfRule type="cellIs" dxfId="376" priority="920" operator="equal">
      <formula>"Pass"</formula>
    </cfRule>
  </conditionalFormatting>
  <conditionalFormatting sqref="C1228:D1228">
    <cfRule type="cellIs" dxfId="375" priority="917" operator="equal">
      <formula>"No Pass"</formula>
    </cfRule>
    <cfRule type="cellIs" dxfId="374" priority="918" operator="equal">
      <formula>"Pass"</formula>
    </cfRule>
  </conditionalFormatting>
  <conditionalFormatting sqref="C1229:D1229">
    <cfRule type="cellIs" dxfId="373" priority="915" operator="equal">
      <formula>"No Pass"</formula>
    </cfRule>
    <cfRule type="cellIs" dxfId="372" priority="916" operator="equal">
      <formula>"Pass"</formula>
    </cfRule>
  </conditionalFormatting>
  <conditionalFormatting sqref="C1230:D1230">
    <cfRule type="cellIs" dxfId="371" priority="913" operator="equal">
      <formula>"No Pass"</formula>
    </cfRule>
    <cfRule type="cellIs" dxfId="370" priority="914" operator="equal">
      <formula>"Pass"</formula>
    </cfRule>
  </conditionalFormatting>
  <conditionalFormatting sqref="C1231:D1231">
    <cfRule type="cellIs" dxfId="369" priority="911" operator="equal">
      <formula>"No Pass"</formula>
    </cfRule>
    <cfRule type="cellIs" dxfId="368" priority="912" operator="equal">
      <formula>"Pass"</formula>
    </cfRule>
  </conditionalFormatting>
  <conditionalFormatting sqref="C1232:D1232">
    <cfRule type="cellIs" dxfId="367" priority="909" operator="equal">
      <formula>"No Pass"</formula>
    </cfRule>
    <cfRule type="cellIs" dxfId="366" priority="910" operator="equal">
      <formula>"Pass"</formula>
    </cfRule>
  </conditionalFormatting>
  <conditionalFormatting sqref="C1233:D1233">
    <cfRule type="cellIs" dxfId="365" priority="907" operator="equal">
      <formula>"No Pass"</formula>
    </cfRule>
    <cfRule type="cellIs" dxfId="364" priority="908" operator="equal">
      <formula>"Pass"</formula>
    </cfRule>
  </conditionalFormatting>
  <conditionalFormatting sqref="C1234:D1234">
    <cfRule type="cellIs" dxfId="363" priority="905" operator="equal">
      <formula>"No Pass"</formula>
    </cfRule>
    <cfRule type="cellIs" dxfId="362" priority="906" operator="equal">
      <formula>"Pass"</formula>
    </cfRule>
  </conditionalFormatting>
  <conditionalFormatting sqref="C1218:D1218">
    <cfRule type="cellIs" dxfId="361" priority="903" operator="equal">
      <formula>"No Pass"</formula>
    </cfRule>
    <cfRule type="cellIs" dxfId="360" priority="904" operator="equal">
      <formula>"Pass"</formula>
    </cfRule>
  </conditionalFormatting>
  <conditionalFormatting sqref="C1300:D1300">
    <cfRule type="cellIs" dxfId="359" priority="901" operator="equal">
      <formula>"No Pass"</formula>
    </cfRule>
    <cfRule type="cellIs" dxfId="358" priority="902" operator="equal">
      <formula>"Pass"</formula>
    </cfRule>
  </conditionalFormatting>
  <conditionalFormatting sqref="C1354:D1354">
    <cfRule type="cellIs" dxfId="357" priority="899" operator="equal">
      <formula>"No Pass"</formula>
    </cfRule>
    <cfRule type="cellIs" dxfId="356" priority="900" operator="equal">
      <formula>"Pass"</formula>
    </cfRule>
  </conditionalFormatting>
  <conditionalFormatting sqref="C1149:D1149">
    <cfRule type="cellIs" dxfId="355" priority="897" operator="equal">
      <formula>"No Pass"</formula>
    </cfRule>
    <cfRule type="cellIs" dxfId="354" priority="898" operator="equal">
      <formula>"Pass"</formula>
    </cfRule>
  </conditionalFormatting>
  <conditionalFormatting sqref="C1346:D1350">
    <cfRule type="cellIs" dxfId="353" priority="895" operator="equal">
      <formula>"No Pass"</formula>
    </cfRule>
    <cfRule type="cellIs" dxfId="352" priority="896" operator="equal">
      <formula>"Pass"</formula>
    </cfRule>
  </conditionalFormatting>
  <conditionalFormatting sqref="C1351:D1351">
    <cfRule type="cellIs" dxfId="351" priority="893" operator="equal">
      <formula>"No Pass"</formula>
    </cfRule>
    <cfRule type="cellIs" dxfId="350" priority="894" operator="equal">
      <formula>"Pass"</formula>
    </cfRule>
  </conditionalFormatting>
  <conditionalFormatting sqref="C1352:D1352">
    <cfRule type="cellIs" dxfId="349" priority="891" operator="equal">
      <formula>"No Pass"</formula>
    </cfRule>
    <cfRule type="cellIs" dxfId="348" priority="892" operator="equal">
      <formula>"Pass"</formula>
    </cfRule>
  </conditionalFormatting>
  <conditionalFormatting sqref="C1353:D1353">
    <cfRule type="cellIs" dxfId="347" priority="889" operator="equal">
      <formula>"No Pass"</formula>
    </cfRule>
    <cfRule type="cellIs" dxfId="346" priority="890" operator="equal">
      <formula>"Pass"</formula>
    </cfRule>
  </conditionalFormatting>
  <conditionalFormatting sqref="C1358:D1358">
    <cfRule type="cellIs" dxfId="345" priority="887" operator="equal">
      <formula>"No Pass"</formula>
    </cfRule>
    <cfRule type="cellIs" dxfId="344" priority="888" operator="equal">
      <formula>"Pass"</formula>
    </cfRule>
  </conditionalFormatting>
  <conditionalFormatting sqref="E1351:E1358">
    <cfRule type="cellIs" dxfId="343" priority="885" operator="equal">
      <formula>"No Pass"</formula>
    </cfRule>
    <cfRule type="cellIs" dxfId="342" priority="886" operator="equal">
      <formula>"Pass"</formula>
    </cfRule>
  </conditionalFormatting>
  <conditionalFormatting sqref="C1305:D1305">
    <cfRule type="cellIs" dxfId="341" priority="867" operator="equal">
      <formula>"No Pass"</formula>
    </cfRule>
    <cfRule type="cellIs" dxfId="340" priority="868" operator="equal">
      <formula>"Pass"</formula>
    </cfRule>
  </conditionalFormatting>
  <conditionalFormatting sqref="C1289:D1289">
    <cfRule type="cellIs" dxfId="339" priority="883" operator="equal">
      <formula>"No Pass"</formula>
    </cfRule>
    <cfRule type="cellIs" dxfId="338" priority="884" operator="equal">
      <formula>"Pass"</formula>
    </cfRule>
  </conditionalFormatting>
  <conditionalFormatting sqref="C1290:D1290">
    <cfRule type="cellIs" dxfId="337" priority="881" operator="equal">
      <formula>"No Pass"</formula>
    </cfRule>
    <cfRule type="cellIs" dxfId="336" priority="882" operator="equal">
      <formula>"Pass"</formula>
    </cfRule>
  </conditionalFormatting>
  <conditionalFormatting sqref="C1291:D1291">
    <cfRule type="cellIs" dxfId="335" priority="879" operator="equal">
      <formula>"No Pass"</formula>
    </cfRule>
    <cfRule type="cellIs" dxfId="334" priority="880" operator="equal">
      <formula>"Pass"</formula>
    </cfRule>
  </conditionalFormatting>
  <conditionalFormatting sqref="C1292:D1292">
    <cfRule type="cellIs" dxfId="333" priority="877" operator="equal">
      <formula>"No Pass"</formula>
    </cfRule>
    <cfRule type="cellIs" dxfId="332" priority="878" operator="equal">
      <formula>"Pass"</formula>
    </cfRule>
  </conditionalFormatting>
  <conditionalFormatting sqref="C1293:D1293">
    <cfRule type="cellIs" dxfId="331" priority="875" operator="equal">
      <formula>"No Pass"</formula>
    </cfRule>
    <cfRule type="cellIs" dxfId="330" priority="876" operator="equal">
      <formula>"Pass"</formula>
    </cfRule>
  </conditionalFormatting>
  <conditionalFormatting sqref="C1302:D1302">
    <cfRule type="cellIs" dxfId="329" priority="873" operator="equal">
      <formula>"No Pass"</formula>
    </cfRule>
    <cfRule type="cellIs" dxfId="328" priority="874" operator="equal">
      <formula>"Pass"</formula>
    </cfRule>
  </conditionalFormatting>
  <conditionalFormatting sqref="C1303:D1303">
    <cfRule type="cellIs" dxfId="327" priority="871" operator="equal">
      <formula>"No Pass"</formula>
    </cfRule>
    <cfRule type="cellIs" dxfId="326" priority="872" operator="equal">
      <formula>"Pass"</formula>
    </cfRule>
  </conditionalFormatting>
  <conditionalFormatting sqref="C1304:D1304">
    <cfRule type="cellIs" dxfId="325" priority="869" operator="equal">
      <formula>"No Pass"</formula>
    </cfRule>
    <cfRule type="cellIs" dxfId="324" priority="870" operator="equal">
      <formula>"Pass"</formula>
    </cfRule>
  </conditionalFormatting>
  <conditionalFormatting sqref="C1359:D1393 C1440:D1448">
    <cfRule type="cellIs" dxfId="323" priority="863" operator="equal">
      <formula>"No Pass"</formula>
    </cfRule>
    <cfRule type="cellIs" dxfId="322" priority="864" operator="equal">
      <formula>"Pass"</formula>
    </cfRule>
  </conditionalFormatting>
  <conditionalFormatting sqref="C1423:D1448">
    <cfRule type="cellIs" dxfId="321" priority="861" operator="equal">
      <formula>"No Pass"</formula>
    </cfRule>
    <cfRule type="cellIs" dxfId="320" priority="862" operator="equal">
      <formula>"Pass"</formula>
    </cfRule>
  </conditionalFormatting>
  <conditionalFormatting sqref="C1398:D1398">
    <cfRule type="cellIs" dxfId="319" priority="849" operator="equal">
      <formula>"No Pass"</formula>
    </cfRule>
    <cfRule type="cellIs" dxfId="318" priority="850" operator="equal">
      <formula>"Pass"</formula>
    </cfRule>
  </conditionalFormatting>
  <conditionalFormatting sqref="C1399:D1399">
    <cfRule type="cellIs" dxfId="317" priority="847" operator="equal">
      <formula>"No Pass"</formula>
    </cfRule>
    <cfRule type="cellIs" dxfId="316" priority="848" operator="equal">
      <formula>"Pass"</formula>
    </cfRule>
  </conditionalFormatting>
  <conditionalFormatting sqref="C1400:D1400">
    <cfRule type="cellIs" dxfId="315" priority="845" operator="equal">
      <formula>"No Pass"</formula>
    </cfRule>
    <cfRule type="cellIs" dxfId="314" priority="846" operator="equal">
      <formula>"Pass"</formula>
    </cfRule>
  </conditionalFormatting>
  <conditionalFormatting sqref="C1419:D1419">
    <cfRule type="cellIs" dxfId="313" priority="843" operator="equal">
      <formula>"No Pass"</formula>
    </cfRule>
    <cfRule type="cellIs" dxfId="312" priority="844" operator="equal">
      <formula>"Pass"</formula>
    </cfRule>
  </conditionalFormatting>
  <conditionalFormatting sqref="C1420:D1420">
    <cfRule type="cellIs" dxfId="311" priority="841" operator="equal">
      <formula>"No Pass"</formula>
    </cfRule>
    <cfRule type="cellIs" dxfId="310" priority="842" operator="equal">
      <formula>"Pass"</formula>
    </cfRule>
  </conditionalFormatting>
  <conditionalFormatting sqref="C1421:D1421">
    <cfRule type="cellIs" dxfId="309" priority="839" operator="equal">
      <formula>"No Pass"</formula>
    </cfRule>
    <cfRule type="cellIs" dxfId="308" priority="840" operator="equal">
      <formula>"Pass"</formula>
    </cfRule>
  </conditionalFormatting>
  <conditionalFormatting sqref="C1449:D1449">
    <cfRule type="cellIs" dxfId="307" priority="837" operator="equal">
      <formula>"No Pass"</formula>
    </cfRule>
    <cfRule type="cellIs" dxfId="306" priority="838" operator="equal">
      <formula>"Pass"</formula>
    </cfRule>
  </conditionalFormatting>
  <conditionalFormatting sqref="C1450:D1450">
    <cfRule type="cellIs" dxfId="305" priority="835" operator="equal">
      <formula>"No Pass"</formula>
    </cfRule>
    <cfRule type="cellIs" dxfId="304" priority="836" operator="equal">
      <formula>"Pass"</formula>
    </cfRule>
  </conditionalFormatting>
  <conditionalFormatting sqref="C1451:D1451">
    <cfRule type="cellIs" dxfId="303" priority="833" operator="equal">
      <formula>"No Pass"</formula>
    </cfRule>
    <cfRule type="cellIs" dxfId="302" priority="834" operator="equal">
      <formula>"Pass"</formula>
    </cfRule>
  </conditionalFormatting>
  <conditionalFormatting sqref="C1401:D1401">
    <cfRule type="cellIs" dxfId="301" priority="831" operator="equal">
      <formula>"No Pass"</formula>
    </cfRule>
    <cfRule type="cellIs" dxfId="300" priority="832" operator="equal">
      <formula>"Pass"</formula>
    </cfRule>
  </conditionalFormatting>
  <conditionalFormatting sqref="C1422:D1422">
    <cfRule type="cellIs" dxfId="299" priority="829" operator="equal">
      <formula>"No Pass"</formula>
    </cfRule>
    <cfRule type="cellIs" dxfId="298" priority="830" operator="equal">
      <formula>"Pass"</formula>
    </cfRule>
  </conditionalFormatting>
  <conditionalFormatting sqref="C1452:D1452">
    <cfRule type="cellIs" dxfId="297" priority="827" operator="equal">
      <formula>"No Pass"</formula>
    </cfRule>
    <cfRule type="cellIs" dxfId="296" priority="828" operator="equal">
      <formula>"Pass"</formula>
    </cfRule>
  </conditionalFormatting>
  <conditionalFormatting sqref="C1410:D1414">
    <cfRule type="cellIs" dxfId="295" priority="825" operator="equal">
      <formula>"No Pass"</formula>
    </cfRule>
    <cfRule type="cellIs" dxfId="294" priority="826" operator="equal">
      <formula>"Pass"</formula>
    </cfRule>
  </conditionalFormatting>
  <conditionalFormatting sqref="C1475:C1476">
    <cfRule type="cellIs" dxfId="293" priority="769" operator="equal">
      <formula>"No Pass"</formula>
    </cfRule>
    <cfRule type="cellIs" dxfId="292" priority="770" operator="equal">
      <formula>"Pass"</formula>
    </cfRule>
  </conditionalFormatting>
  <conditionalFormatting sqref="D1475:D1476">
    <cfRule type="cellIs" dxfId="291" priority="767" operator="equal">
      <formula>"No Pass"</formula>
    </cfRule>
    <cfRule type="cellIs" dxfId="290" priority="768" operator="equal">
      <formula>"Pass"</formula>
    </cfRule>
  </conditionalFormatting>
  <conditionalFormatting sqref="C1477">
    <cfRule type="cellIs" dxfId="289" priority="765" operator="equal">
      <formula>"No Pass"</formula>
    </cfRule>
    <cfRule type="cellIs" dxfId="288" priority="766" operator="equal">
      <formula>"Pass"</formula>
    </cfRule>
  </conditionalFormatting>
  <conditionalFormatting sqref="D1477">
    <cfRule type="cellIs" dxfId="287" priority="763" operator="equal">
      <formula>"No Pass"</formula>
    </cfRule>
    <cfRule type="cellIs" dxfId="286" priority="764" operator="equal">
      <formula>"Pass"</formula>
    </cfRule>
  </conditionalFormatting>
  <conditionalFormatting sqref="C1493:D1493">
    <cfRule type="cellIs" dxfId="285" priority="761" operator="equal">
      <formula>"No Pass"</formula>
    </cfRule>
    <cfRule type="cellIs" dxfId="284" priority="762" operator="equal">
      <formula>"Pass"</formula>
    </cfRule>
  </conditionalFormatting>
  <conditionalFormatting sqref="C1494:D1494">
    <cfRule type="cellIs" dxfId="283" priority="759" operator="equal">
      <formula>"No Pass"</formula>
    </cfRule>
    <cfRule type="cellIs" dxfId="282" priority="760" operator="equal">
      <formula>"Pass"</formula>
    </cfRule>
  </conditionalFormatting>
  <conditionalFormatting sqref="C1495:D1495">
    <cfRule type="cellIs" dxfId="281" priority="757" operator="equal">
      <formula>"No Pass"</formula>
    </cfRule>
    <cfRule type="cellIs" dxfId="280" priority="758" operator="equal">
      <formula>"Pass"</formula>
    </cfRule>
  </conditionalFormatting>
  <conditionalFormatting sqref="C1496:D1496">
    <cfRule type="cellIs" dxfId="279" priority="755" operator="equal">
      <formula>"No Pass"</formula>
    </cfRule>
    <cfRule type="cellIs" dxfId="278" priority="756" operator="equal">
      <formula>"Pass"</formula>
    </cfRule>
  </conditionalFormatting>
  <conditionalFormatting sqref="C1478">
    <cfRule type="cellIs" dxfId="277" priority="753" operator="equal">
      <formula>"No Pass"</formula>
    </cfRule>
    <cfRule type="cellIs" dxfId="276" priority="754" operator="equal">
      <formula>"Pass"</formula>
    </cfRule>
  </conditionalFormatting>
  <conditionalFormatting sqref="D1478">
    <cfRule type="cellIs" dxfId="275" priority="751" operator="equal">
      <formula>"No Pass"</formula>
    </cfRule>
    <cfRule type="cellIs" dxfId="274" priority="752" operator="equal">
      <formula>"Pass"</formula>
    </cfRule>
  </conditionalFormatting>
  <conditionalFormatting sqref="H1476:H1479 H1481 H1492 H1483:H1484 H1494:H1496">
    <cfRule type="cellIs" dxfId="273" priority="743" operator="equal">
      <formula>"No Pass"</formula>
    </cfRule>
    <cfRule type="cellIs" dxfId="272" priority="744" operator="equal">
      <formula>"Pass"</formula>
    </cfRule>
  </conditionalFormatting>
  <conditionalFormatting sqref="I1476:I1479 I1481 I1483:I1484 I1492 I1494:I1496">
    <cfRule type="cellIs" dxfId="271" priority="741" operator="equal">
      <formula>"No Pass"</formula>
    </cfRule>
    <cfRule type="cellIs" dxfId="270" priority="742" operator="equal">
      <formula>"Pass"</formula>
    </cfRule>
  </conditionalFormatting>
  <conditionalFormatting sqref="F1476:F1479 F1481 F1483:F1484 F1492 F1494:F1496">
    <cfRule type="cellIs" dxfId="269" priority="747" operator="equal">
      <formula>"No Pass"</formula>
    </cfRule>
    <cfRule type="cellIs" dxfId="268" priority="748" operator="equal">
      <formula>"Pass"</formula>
    </cfRule>
  </conditionalFormatting>
  <conditionalFormatting sqref="C1497:C1502">
    <cfRule type="cellIs" dxfId="267" priority="739" operator="equal">
      <formula>"No Pass"</formula>
    </cfRule>
    <cfRule type="cellIs" dxfId="266" priority="740" operator="equal">
      <formula>"Pass"</formula>
    </cfRule>
  </conditionalFormatting>
  <conditionalFormatting sqref="D1497:D1515">
    <cfRule type="cellIs" dxfId="265" priority="737" operator="equal">
      <formula>"No Pass"</formula>
    </cfRule>
    <cfRule type="cellIs" dxfId="264" priority="738" operator="equal">
      <formula>"Pass"</formula>
    </cfRule>
  </conditionalFormatting>
  <conditionalFormatting sqref="C1503:C1515">
    <cfRule type="cellIs" dxfId="263" priority="735" operator="equal">
      <formula>"No Pass"</formula>
    </cfRule>
    <cfRule type="cellIs" dxfId="262" priority="736" operator="equal">
      <formula>"Pass"</formula>
    </cfRule>
  </conditionalFormatting>
  <conditionalFormatting sqref="C1516 C1521:C1531 C1518:C1519">
    <cfRule type="cellIs" dxfId="261" priority="733" operator="equal">
      <formula>"No Pass"</formula>
    </cfRule>
    <cfRule type="cellIs" dxfId="260" priority="734" operator="equal">
      <formula>"Pass"</formula>
    </cfRule>
  </conditionalFormatting>
  <conditionalFormatting sqref="D1516 D1518:D1531">
    <cfRule type="cellIs" dxfId="259" priority="731" operator="equal">
      <formula>"No Pass"</formula>
    </cfRule>
    <cfRule type="cellIs" dxfId="258" priority="732" operator="equal">
      <formula>"Pass"</formula>
    </cfRule>
  </conditionalFormatting>
  <conditionalFormatting sqref="C1520">
    <cfRule type="cellIs" dxfId="257" priority="729" operator="equal">
      <formula>"No Pass"</formula>
    </cfRule>
    <cfRule type="cellIs" dxfId="256" priority="730" operator="equal">
      <formula>"Pass"</formula>
    </cfRule>
  </conditionalFormatting>
  <conditionalFormatting sqref="C1517">
    <cfRule type="cellIs" dxfId="255" priority="727" operator="equal">
      <formula>"No Pass"</formula>
    </cfRule>
    <cfRule type="cellIs" dxfId="254" priority="728" operator="equal">
      <formula>"Pass"</formula>
    </cfRule>
  </conditionalFormatting>
  <conditionalFormatting sqref="D1517">
    <cfRule type="cellIs" dxfId="253" priority="725" operator="equal">
      <formula>"No Pass"</formula>
    </cfRule>
    <cfRule type="cellIs" dxfId="252" priority="726" operator="equal">
      <formula>"Pass"</formula>
    </cfRule>
  </conditionalFormatting>
  <conditionalFormatting sqref="C1543">
    <cfRule type="cellIs" dxfId="251" priority="723" operator="equal">
      <formula>"No Pass"</formula>
    </cfRule>
    <cfRule type="cellIs" dxfId="250" priority="724" operator="equal">
      <formula>"Pass"</formula>
    </cfRule>
  </conditionalFormatting>
  <conditionalFormatting sqref="D1543">
    <cfRule type="cellIs" dxfId="249" priority="721" operator="equal">
      <formula>"No Pass"</formula>
    </cfRule>
    <cfRule type="cellIs" dxfId="248" priority="722" operator="equal">
      <formula>"Pass"</formula>
    </cfRule>
  </conditionalFormatting>
  <conditionalFormatting sqref="C1544">
    <cfRule type="cellIs" dxfId="247" priority="719" operator="equal">
      <formula>"No Pass"</formula>
    </cfRule>
    <cfRule type="cellIs" dxfId="246" priority="720" operator="equal">
      <formula>"Pass"</formula>
    </cfRule>
  </conditionalFormatting>
  <conditionalFormatting sqref="D1544">
    <cfRule type="cellIs" dxfId="245" priority="717" operator="equal">
      <formula>"No Pass"</formula>
    </cfRule>
    <cfRule type="cellIs" dxfId="244" priority="718" operator="equal">
      <formula>"Pass"</formula>
    </cfRule>
  </conditionalFormatting>
  <conditionalFormatting sqref="C1545">
    <cfRule type="cellIs" dxfId="243" priority="715" operator="equal">
      <formula>"No Pass"</formula>
    </cfRule>
    <cfRule type="cellIs" dxfId="242" priority="716" operator="equal">
      <formula>"Pass"</formula>
    </cfRule>
  </conditionalFormatting>
  <conditionalFormatting sqref="D1545">
    <cfRule type="cellIs" dxfId="241" priority="713" operator="equal">
      <formula>"No Pass"</formula>
    </cfRule>
    <cfRule type="cellIs" dxfId="240" priority="714" operator="equal">
      <formula>"Pass"</formula>
    </cfRule>
  </conditionalFormatting>
  <conditionalFormatting sqref="C1546">
    <cfRule type="cellIs" dxfId="239" priority="711" operator="equal">
      <formula>"No Pass"</formula>
    </cfRule>
    <cfRule type="cellIs" dxfId="238" priority="712" operator="equal">
      <formula>"Pass"</formula>
    </cfRule>
  </conditionalFormatting>
  <conditionalFormatting sqref="D1546">
    <cfRule type="cellIs" dxfId="237" priority="709" operator="equal">
      <formula>"No Pass"</formula>
    </cfRule>
    <cfRule type="cellIs" dxfId="236" priority="710" operator="equal">
      <formula>"Pass"</formula>
    </cfRule>
  </conditionalFormatting>
  <conditionalFormatting sqref="C1547">
    <cfRule type="cellIs" dxfId="235" priority="707" operator="equal">
      <formula>"No Pass"</formula>
    </cfRule>
    <cfRule type="cellIs" dxfId="234" priority="708" operator="equal">
      <formula>"Pass"</formula>
    </cfRule>
  </conditionalFormatting>
  <conditionalFormatting sqref="D1547">
    <cfRule type="cellIs" dxfId="233" priority="705" operator="equal">
      <formula>"No Pass"</formula>
    </cfRule>
    <cfRule type="cellIs" dxfId="232" priority="706" operator="equal">
      <formula>"Pass"</formula>
    </cfRule>
  </conditionalFormatting>
  <conditionalFormatting sqref="C1548">
    <cfRule type="cellIs" dxfId="231" priority="703" operator="equal">
      <formula>"No Pass"</formula>
    </cfRule>
    <cfRule type="cellIs" dxfId="230" priority="704" operator="equal">
      <formula>"Pass"</formula>
    </cfRule>
  </conditionalFormatting>
  <conditionalFormatting sqref="D1548">
    <cfRule type="cellIs" dxfId="229" priority="701" operator="equal">
      <formula>"No Pass"</formula>
    </cfRule>
    <cfRule type="cellIs" dxfId="228" priority="702" operator="equal">
      <formula>"Pass"</formula>
    </cfRule>
  </conditionalFormatting>
  <conditionalFormatting sqref="C1549">
    <cfRule type="cellIs" dxfId="227" priority="699" operator="equal">
      <formula>"No Pass"</formula>
    </cfRule>
    <cfRule type="cellIs" dxfId="226" priority="700" operator="equal">
      <formula>"Pass"</formula>
    </cfRule>
  </conditionalFormatting>
  <conditionalFormatting sqref="D1549">
    <cfRule type="cellIs" dxfId="225" priority="697" operator="equal">
      <formula>"No Pass"</formula>
    </cfRule>
    <cfRule type="cellIs" dxfId="224" priority="698" operator="equal">
      <formula>"Pass"</formula>
    </cfRule>
  </conditionalFormatting>
  <conditionalFormatting sqref="C1550">
    <cfRule type="cellIs" dxfId="223" priority="695" operator="equal">
      <formula>"No Pass"</formula>
    </cfRule>
    <cfRule type="cellIs" dxfId="222" priority="696" operator="equal">
      <formula>"Pass"</formula>
    </cfRule>
  </conditionalFormatting>
  <conditionalFormatting sqref="D1550">
    <cfRule type="cellIs" dxfId="221" priority="693" operator="equal">
      <formula>"No Pass"</formula>
    </cfRule>
    <cfRule type="cellIs" dxfId="220" priority="694" operator="equal">
      <formula>"Pass"</formula>
    </cfRule>
  </conditionalFormatting>
  <conditionalFormatting sqref="E1516:E1531 E1543:E1550">
    <cfRule type="cellIs" dxfId="219" priority="691" operator="equal">
      <formula>"No Pass"</formula>
    </cfRule>
    <cfRule type="cellIs" dxfId="218" priority="692" operator="equal">
      <formula>"Pass"</formula>
    </cfRule>
  </conditionalFormatting>
  <conditionalFormatting sqref="C1572:D1585 C1587:D1594">
    <cfRule type="cellIs" dxfId="217" priority="563" operator="equal">
      <formula>"No Pass"</formula>
    </cfRule>
    <cfRule type="cellIs" dxfId="216" priority="564" operator="equal">
      <formula>"Pass"</formula>
    </cfRule>
  </conditionalFormatting>
  <conditionalFormatting sqref="D1568:D1571">
    <cfRule type="cellIs" dxfId="215" priority="561" operator="equal">
      <formula>"No Pass"</formula>
    </cfRule>
    <cfRule type="cellIs" dxfId="214" priority="562" operator="equal">
      <formula>"Pass"</formula>
    </cfRule>
  </conditionalFormatting>
  <conditionalFormatting sqref="C1568:C1571">
    <cfRule type="cellIs" dxfId="213" priority="559" operator="equal">
      <formula>"No Pass"</formula>
    </cfRule>
    <cfRule type="cellIs" dxfId="212" priority="560" operator="equal">
      <formula>"Pass"</formula>
    </cfRule>
  </conditionalFormatting>
  <conditionalFormatting sqref="C1586:D1586">
    <cfRule type="cellIs" dxfId="211" priority="557" operator="equal">
      <formula>"No Pass"</formula>
    </cfRule>
    <cfRule type="cellIs" dxfId="210" priority="558" operator="equal">
      <formula>"Pass"</formula>
    </cfRule>
  </conditionalFormatting>
  <conditionalFormatting sqref="C605">
    <cfRule type="cellIs" dxfId="209" priority="457" operator="equal">
      <formula>"No Pass"</formula>
    </cfRule>
    <cfRule type="cellIs" dxfId="208" priority="458" operator="equal">
      <formula>"Pass"</formula>
    </cfRule>
  </conditionalFormatting>
  <conditionalFormatting sqref="C607">
    <cfRule type="cellIs" dxfId="207" priority="455" operator="equal">
      <formula>"No Pass"</formula>
    </cfRule>
    <cfRule type="cellIs" dxfId="206" priority="456" operator="equal">
      <formula>"Pass"</formula>
    </cfRule>
  </conditionalFormatting>
  <conditionalFormatting sqref="C608">
    <cfRule type="cellIs" dxfId="205" priority="453" operator="equal">
      <formula>"No Pass"</formula>
    </cfRule>
    <cfRule type="cellIs" dxfId="204" priority="454" operator="equal">
      <formula>"Pass"</formula>
    </cfRule>
  </conditionalFormatting>
  <conditionalFormatting sqref="C609">
    <cfRule type="cellIs" dxfId="203" priority="451" operator="equal">
      <formula>"No Pass"</formula>
    </cfRule>
    <cfRule type="cellIs" dxfId="202" priority="452" operator="equal">
      <formula>"Pass"</formula>
    </cfRule>
  </conditionalFormatting>
  <conditionalFormatting sqref="C628">
    <cfRule type="cellIs" dxfId="201" priority="449" operator="equal">
      <formula>"No Pass"</formula>
    </cfRule>
    <cfRule type="cellIs" dxfId="200" priority="450" operator="equal">
      <formula>"Pass"</formula>
    </cfRule>
  </conditionalFormatting>
  <conditionalFormatting sqref="C629">
    <cfRule type="cellIs" dxfId="199" priority="447" operator="equal">
      <formula>"No Pass"</formula>
    </cfRule>
    <cfRule type="cellIs" dxfId="198" priority="448" operator="equal">
      <formula>"Pass"</formula>
    </cfRule>
  </conditionalFormatting>
  <conditionalFormatting sqref="C669">
    <cfRule type="cellIs" dxfId="197" priority="445" operator="equal">
      <formula>"No Pass"</formula>
    </cfRule>
    <cfRule type="cellIs" dxfId="196" priority="446" operator="equal">
      <formula>"Pass"</formula>
    </cfRule>
  </conditionalFormatting>
  <conditionalFormatting sqref="C670">
    <cfRule type="cellIs" dxfId="195" priority="443" operator="equal">
      <formula>"No Pass"</formula>
    </cfRule>
    <cfRule type="cellIs" dxfId="194" priority="444" operator="equal">
      <formula>"Pass"</formula>
    </cfRule>
  </conditionalFormatting>
  <conditionalFormatting sqref="C671">
    <cfRule type="cellIs" dxfId="193" priority="441" operator="equal">
      <formula>"No Pass"</formula>
    </cfRule>
    <cfRule type="cellIs" dxfId="192" priority="442" operator="equal">
      <formula>"Pass"</formula>
    </cfRule>
  </conditionalFormatting>
  <conditionalFormatting sqref="C672">
    <cfRule type="cellIs" dxfId="191" priority="439" operator="equal">
      <formula>"No Pass"</formula>
    </cfRule>
    <cfRule type="cellIs" dxfId="190" priority="440" operator="equal">
      <formula>"Pass"</formula>
    </cfRule>
  </conditionalFormatting>
  <conditionalFormatting sqref="C673">
    <cfRule type="cellIs" dxfId="189" priority="437" operator="equal">
      <formula>"No Pass"</formula>
    </cfRule>
    <cfRule type="cellIs" dxfId="188" priority="438" operator="equal">
      <formula>"Pass"</formula>
    </cfRule>
  </conditionalFormatting>
  <conditionalFormatting sqref="C674">
    <cfRule type="cellIs" dxfId="187" priority="435" operator="equal">
      <formula>"No Pass"</formula>
    </cfRule>
    <cfRule type="cellIs" dxfId="186" priority="436" operator="equal">
      <formula>"Pass"</formula>
    </cfRule>
  </conditionalFormatting>
  <conditionalFormatting sqref="C683">
    <cfRule type="cellIs" dxfId="185" priority="433" operator="equal">
      <formula>"No Pass"</formula>
    </cfRule>
    <cfRule type="cellIs" dxfId="184" priority="434" operator="equal">
      <formula>"Pass"</formula>
    </cfRule>
  </conditionalFormatting>
  <conditionalFormatting sqref="C684">
    <cfRule type="cellIs" dxfId="183" priority="431" operator="equal">
      <formula>"No Pass"</formula>
    </cfRule>
    <cfRule type="cellIs" dxfId="182" priority="432" operator="equal">
      <formula>"Pass"</formula>
    </cfRule>
  </conditionalFormatting>
  <conditionalFormatting sqref="C685">
    <cfRule type="cellIs" dxfId="181" priority="429" operator="equal">
      <formula>"No Pass"</formula>
    </cfRule>
    <cfRule type="cellIs" dxfId="180" priority="430" operator="equal">
      <formula>"Pass"</formula>
    </cfRule>
  </conditionalFormatting>
  <conditionalFormatting sqref="C686">
    <cfRule type="cellIs" dxfId="179" priority="427" operator="equal">
      <formula>"No Pass"</formula>
    </cfRule>
    <cfRule type="cellIs" dxfId="178" priority="428" operator="equal">
      <formula>"Pass"</formula>
    </cfRule>
  </conditionalFormatting>
  <conditionalFormatting sqref="C754">
    <cfRule type="cellIs" dxfId="177" priority="425" operator="equal">
      <formula>"No Pass"</formula>
    </cfRule>
    <cfRule type="cellIs" dxfId="176" priority="426" operator="equal">
      <formula>"Pass"</formula>
    </cfRule>
  </conditionalFormatting>
  <conditionalFormatting sqref="C755">
    <cfRule type="cellIs" dxfId="175" priority="423" operator="equal">
      <formula>"No Pass"</formula>
    </cfRule>
    <cfRule type="cellIs" dxfId="174" priority="424" operator="equal">
      <formula>"Pass"</formula>
    </cfRule>
  </conditionalFormatting>
  <conditionalFormatting sqref="D696">
    <cfRule type="cellIs" dxfId="173" priority="421" operator="equal">
      <formula>"No Pass"</formula>
    </cfRule>
    <cfRule type="cellIs" dxfId="172" priority="422" operator="equal">
      <formula>"Pass"</formula>
    </cfRule>
  </conditionalFormatting>
  <conditionalFormatting sqref="C415:E415">
    <cfRule type="cellIs" dxfId="171" priority="363" operator="equal">
      <formula>"No Pass"</formula>
    </cfRule>
    <cfRule type="cellIs" dxfId="170" priority="364" operator="equal">
      <formula>"Pass"</formula>
    </cfRule>
  </conditionalFormatting>
  <conditionalFormatting sqref="C416:E416">
    <cfRule type="cellIs" dxfId="169" priority="361" operator="equal">
      <formula>"No Pass"</formula>
    </cfRule>
    <cfRule type="cellIs" dxfId="168" priority="362" operator="equal">
      <formula>"Pass"</formula>
    </cfRule>
  </conditionalFormatting>
  <conditionalFormatting sqref="C413:E413">
    <cfRule type="cellIs" dxfId="167" priority="367" operator="equal">
      <formula>"No Pass"</formula>
    </cfRule>
    <cfRule type="cellIs" dxfId="166" priority="368" operator="equal">
      <formula>"Pass"</formula>
    </cfRule>
  </conditionalFormatting>
  <conditionalFormatting sqref="C414:E414">
    <cfRule type="cellIs" dxfId="165" priority="365" operator="equal">
      <formula>"No Pass"</formula>
    </cfRule>
    <cfRule type="cellIs" dxfId="164" priority="366" operator="equal">
      <formula>"Pass"</formula>
    </cfRule>
  </conditionalFormatting>
  <conditionalFormatting sqref="C743">
    <cfRule type="cellIs" dxfId="163" priority="305" operator="equal">
      <formula>"No Pass"</formula>
    </cfRule>
    <cfRule type="cellIs" dxfId="162" priority="306" operator="equal">
      <formula>"Pass"</formula>
    </cfRule>
  </conditionalFormatting>
  <conditionalFormatting sqref="C742">
    <cfRule type="cellIs" dxfId="161" priority="311" operator="equal">
      <formula>"No Pass"</formula>
    </cfRule>
    <cfRule type="cellIs" dxfId="160" priority="312" operator="equal">
      <formula>"Pass"</formula>
    </cfRule>
  </conditionalFormatting>
  <conditionalFormatting sqref="C742">
    <cfRule type="cellIs" dxfId="159" priority="309" operator="equal">
      <formula>"No Pass"</formula>
    </cfRule>
    <cfRule type="cellIs" dxfId="158" priority="310" operator="equal">
      <formula>"Pass"</formula>
    </cfRule>
  </conditionalFormatting>
  <conditionalFormatting sqref="C743">
    <cfRule type="cellIs" dxfId="157" priority="303" operator="equal">
      <formula>"No Pass"</formula>
    </cfRule>
    <cfRule type="cellIs" dxfId="156" priority="304" operator="equal">
      <formula>"Pass"</formula>
    </cfRule>
  </conditionalFormatting>
  <conditionalFormatting sqref="C744">
    <cfRule type="cellIs" dxfId="155" priority="299" operator="equal">
      <formula>"No Pass"</formula>
    </cfRule>
    <cfRule type="cellIs" dxfId="154" priority="300" operator="equal">
      <formula>"Pass"</formula>
    </cfRule>
  </conditionalFormatting>
  <conditionalFormatting sqref="C744">
    <cfRule type="cellIs" dxfId="153" priority="297" operator="equal">
      <formula>"No Pass"</formula>
    </cfRule>
    <cfRule type="cellIs" dxfId="152" priority="298" operator="equal">
      <formula>"Pass"</formula>
    </cfRule>
  </conditionalFormatting>
  <conditionalFormatting sqref="C745">
    <cfRule type="cellIs" dxfId="151" priority="293" operator="equal">
      <formula>"No Pass"</formula>
    </cfRule>
    <cfRule type="cellIs" dxfId="150" priority="294" operator="equal">
      <formula>"Pass"</formula>
    </cfRule>
  </conditionalFormatting>
  <conditionalFormatting sqref="C745">
    <cfRule type="cellIs" dxfId="149" priority="291" operator="equal">
      <formula>"No Pass"</formula>
    </cfRule>
    <cfRule type="cellIs" dxfId="148" priority="292" operator="equal">
      <formula>"Pass"</formula>
    </cfRule>
  </conditionalFormatting>
  <conditionalFormatting sqref="D742">
    <cfRule type="cellIs" dxfId="147" priority="233" operator="equal">
      <formula>"No Pass"</formula>
    </cfRule>
    <cfRule type="cellIs" dxfId="146" priority="234" operator="equal">
      <formula>"Pass"</formula>
    </cfRule>
  </conditionalFormatting>
  <conditionalFormatting sqref="D743">
    <cfRule type="cellIs" dxfId="145" priority="231" operator="equal">
      <formula>"No Pass"</formula>
    </cfRule>
    <cfRule type="cellIs" dxfId="144" priority="232" operator="equal">
      <formula>"Pass"</formula>
    </cfRule>
  </conditionalFormatting>
  <conditionalFormatting sqref="D744">
    <cfRule type="cellIs" dxfId="143" priority="229" operator="equal">
      <formula>"No Pass"</formula>
    </cfRule>
    <cfRule type="cellIs" dxfId="142" priority="230" operator="equal">
      <formula>"Pass"</formula>
    </cfRule>
  </conditionalFormatting>
  <conditionalFormatting sqref="D745">
    <cfRule type="cellIs" dxfId="141" priority="227" operator="equal">
      <formula>"No Pass"</formula>
    </cfRule>
    <cfRule type="cellIs" dxfId="140" priority="228" operator="equal">
      <formula>"Pass"</formula>
    </cfRule>
  </conditionalFormatting>
  <conditionalFormatting sqref="D616">
    <cfRule type="cellIs" dxfId="139" priority="225" operator="equal">
      <formula>"No Pass"</formula>
    </cfRule>
    <cfRule type="cellIs" dxfId="138" priority="226" operator="equal">
      <formula>"Pass"</formula>
    </cfRule>
  </conditionalFormatting>
  <conditionalFormatting sqref="D619">
    <cfRule type="cellIs" dxfId="137" priority="223" operator="equal">
      <formula>"No Pass"</formula>
    </cfRule>
    <cfRule type="cellIs" dxfId="136" priority="224" operator="equal">
      <formula>"Pass"</formula>
    </cfRule>
  </conditionalFormatting>
  <conditionalFormatting sqref="D617">
    <cfRule type="cellIs" dxfId="135" priority="221" operator="equal">
      <formula>"No Pass"</formula>
    </cfRule>
    <cfRule type="cellIs" dxfId="134" priority="222" operator="equal">
      <formula>"Pass"</formula>
    </cfRule>
  </conditionalFormatting>
  <conditionalFormatting sqref="D618">
    <cfRule type="cellIs" dxfId="133" priority="219" operator="equal">
      <formula>"No Pass"</formula>
    </cfRule>
    <cfRule type="cellIs" dxfId="132" priority="220" operator="equal">
      <formula>"Pass"</formula>
    </cfRule>
  </conditionalFormatting>
  <conditionalFormatting sqref="C1532">
    <cfRule type="cellIs" dxfId="131" priority="211" operator="equal">
      <formula>"No Pass"</formula>
    </cfRule>
    <cfRule type="cellIs" dxfId="130" priority="212" operator="equal">
      <formula>"Pass"</formula>
    </cfRule>
  </conditionalFormatting>
  <conditionalFormatting sqref="D1532">
    <cfRule type="cellIs" dxfId="129" priority="209" operator="equal">
      <formula>"No Pass"</formula>
    </cfRule>
    <cfRule type="cellIs" dxfId="128" priority="210" operator="equal">
      <formula>"Pass"</formula>
    </cfRule>
  </conditionalFormatting>
  <conditionalFormatting sqref="E1532">
    <cfRule type="cellIs" dxfId="127" priority="207" operator="equal">
      <formula>"No Pass"</formula>
    </cfRule>
    <cfRule type="cellIs" dxfId="126" priority="208" operator="equal">
      <formula>"Pass"</formula>
    </cfRule>
  </conditionalFormatting>
  <conditionalFormatting sqref="C1533">
    <cfRule type="cellIs" dxfId="125" priority="205" operator="equal">
      <formula>"No Pass"</formula>
    </cfRule>
    <cfRule type="cellIs" dxfId="124" priority="206" operator="equal">
      <formula>"Pass"</formula>
    </cfRule>
  </conditionalFormatting>
  <conditionalFormatting sqref="D1533">
    <cfRule type="cellIs" dxfId="123" priority="203" operator="equal">
      <formula>"No Pass"</formula>
    </cfRule>
    <cfRule type="cellIs" dxfId="122" priority="204" operator="equal">
      <formula>"Pass"</formula>
    </cfRule>
  </conditionalFormatting>
  <conditionalFormatting sqref="E1533">
    <cfRule type="cellIs" dxfId="121" priority="201" operator="equal">
      <formula>"No Pass"</formula>
    </cfRule>
    <cfRule type="cellIs" dxfId="120" priority="202" operator="equal">
      <formula>"Pass"</formula>
    </cfRule>
  </conditionalFormatting>
  <conditionalFormatting sqref="C1534">
    <cfRule type="cellIs" dxfId="119" priority="199" operator="equal">
      <formula>"No Pass"</formula>
    </cfRule>
    <cfRule type="cellIs" dxfId="118" priority="200" operator="equal">
      <formula>"Pass"</formula>
    </cfRule>
  </conditionalFormatting>
  <conditionalFormatting sqref="D1534">
    <cfRule type="cellIs" dxfId="117" priority="197" operator="equal">
      <formula>"No Pass"</formula>
    </cfRule>
    <cfRule type="cellIs" dxfId="116" priority="198" operator="equal">
      <formula>"Pass"</formula>
    </cfRule>
  </conditionalFormatting>
  <conditionalFormatting sqref="E1534">
    <cfRule type="cellIs" dxfId="115" priority="195" operator="equal">
      <formula>"No Pass"</formula>
    </cfRule>
    <cfRule type="cellIs" dxfId="114" priority="196" operator="equal">
      <formula>"Pass"</formula>
    </cfRule>
  </conditionalFormatting>
  <conditionalFormatting sqref="C1535">
    <cfRule type="cellIs" dxfId="113" priority="193" operator="equal">
      <formula>"No Pass"</formula>
    </cfRule>
    <cfRule type="cellIs" dxfId="112" priority="194" operator="equal">
      <formula>"Pass"</formula>
    </cfRule>
  </conditionalFormatting>
  <conditionalFormatting sqref="D1535">
    <cfRule type="cellIs" dxfId="111" priority="191" operator="equal">
      <formula>"No Pass"</formula>
    </cfRule>
    <cfRule type="cellIs" dxfId="110" priority="192" operator="equal">
      <formula>"Pass"</formula>
    </cfRule>
  </conditionalFormatting>
  <conditionalFormatting sqref="E1535">
    <cfRule type="cellIs" dxfId="109" priority="189" operator="equal">
      <formula>"No Pass"</formula>
    </cfRule>
    <cfRule type="cellIs" dxfId="108" priority="190" operator="equal">
      <formula>"Pass"</formula>
    </cfRule>
  </conditionalFormatting>
  <conditionalFormatting sqref="C1539">
    <cfRule type="cellIs" dxfId="107" priority="187" operator="equal">
      <formula>"No Pass"</formula>
    </cfRule>
    <cfRule type="cellIs" dxfId="106" priority="188" operator="equal">
      <formula>"Pass"</formula>
    </cfRule>
  </conditionalFormatting>
  <conditionalFormatting sqref="D1539">
    <cfRule type="cellIs" dxfId="105" priority="185" operator="equal">
      <formula>"No Pass"</formula>
    </cfRule>
    <cfRule type="cellIs" dxfId="104" priority="186" operator="equal">
      <formula>"Pass"</formula>
    </cfRule>
  </conditionalFormatting>
  <conditionalFormatting sqref="E1539">
    <cfRule type="cellIs" dxfId="103" priority="183" operator="equal">
      <formula>"No Pass"</formula>
    </cfRule>
    <cfRule type="cellIs" dxfId="102" priority="184" operator="equal">
      <formula>"Pass"</formula>
    </cfRule>
  </conditionalFormatting>
  <conditionalFormatting sqref="C1540">
    <cfRule type="cellIs" dxfId="101" priority="181" operator="equal">
      <formula>"No Pass"</formula>
    </cfRule>
    <cfRule type="cellIs" dxfId="100" priority="182" operator="equal">
      <formula>"Pass"</formula>
    </cfRule>
  </conditionalFormatting>
  <conditionalFormatting sqref="D1540">
    <cfRule type="cellIs" dxfId="99" priority="179" operator="equal">
      <formula>"No Pass"</formula>
    </cfRule>
    <cfRule type="cellIs" dxfId="98" priority="180" operator="equal">
      <formula>"Pass"</formula>
    </cfRule>
  </conditionalFormatting>
  <conditionalFormatting sqref="E1540">
    <cfRule type="cellIs" dxfId="97" priority="177" operator="equal">
      <formula>"No Pass"</formula>
    </cfRule>
    <cfRule type="cellIs" dxfId="96" priority="178" operator="equal">
      <formula>"Pass"</formula>
    </cfRule>
  </conditionalFormatting>
  <conditionalFormatting sqref="C1541">
    <cfRule type="cellIs" dxfId="95" priority="175" operator="equal">
      <formula>"No Pass"</formula>
    </cfRule>
    <cfRule type="cellIs" dxfId="94" priority="176" operator="equal">
      <formula>"Pass"</formula>
    </cfRule>
  </conditionalFormatting>
  <conditionalFormatting sqref="D1541">
    <cfRule type="cellIs" dxfId="93" priority="173" operator="equal">
      <formula>"No Pass"</formula>
    </cfRule>
    <cfRule type="cellIs" dxfId="92" priority="174" operator="equal">
      <formula>"Pass"</formula>
    </cfRule>
  </conditionalFormatting>
  <conditionalFormatting sqref="E1541">
    <cfRule type="cellIs" dxfId="91" priority="171" operator="equal">
      <formula>"No Pass"</formula>
    </cfRule>
    <cfRule type="cellIs" dxfId="90" priority="172" operator="equal">
      <formula>"Pass"</formula>
    </cfRule>
  </conditionalFormatting>
  <conditionalFormatting sqref="C1542">
    <cfRule type="cellIs" dxfId="89" priority="169" operator="equal">
      <formula>"No Pass"</formula>
    </cfRule>
    <cfRule type="cellIs" dxfId="88" priority="170" operator="equal">
      <formula>"Pass"</formula>
    </cfRule>
  </conditionalFormatting>
  <conditionalFormatting sqref="D1542">
    <cfRule type="cellIs" dxfId="87" priority="167" operator="equal">
      <formula>"No Pass"</formula>
    </cfRule>
    <cfRule type="cellIs" dxfId="86" priority="168" operator="equal">
      <formula>"Pass"</formula>
    </cfRule>
  </conditionalFormatting>
  <conditionalFormatting sqref="E1542">
    <cfRule type="cellIs" dxfId="85" priority="165" operator="equal">
      <formula>"No Pass"</formula>
    </cfRule>
    <cfRule type="cellIs" dxfId="84" priority="166" operator="equal">
      <formula>"Pass"</formula>
    </cfRule>
  </conditionalFormatting>
  <conditionalFormatting sqref="C1536:C1538">
    <cfRule type="cellIs" dxfId="83" priority="163" operator="equal">
      <formula>"No Pass"</formula>
    </cfRule>
    <cfRule type="cellIs" dxfId="82" priority="164" operator="equal">
      <formula>"Pass"</formula>
    </cfRule>
  </conditionalFormatting>
  <conditionalFormatting sqref="D1536:D1538">
    <cfRule type="cellIs" dxfId="81" priority="161" operator="equal">
      <formula>"No Pass"</formula>
    </cfRule>
    <cfRule type="cellIs" dxfId="80" priority="162" operator="equal">
      <formula>"Pass"</formula>
    </cfRule>
  </conditionalFormatting>
  <conditionalFormatting sqref="E1536:E1538">
    <cfRule type="cellIs" dxfId="79" priority="159" operator="equal">
      <formula>"No Pass"</formula>
    </cfRule>
    <cfRule type="cellIs" dxfId="78" priority="160" operator="equal">
      <formula>"Pass"</formula>
    </cfRule>
  </conditionalFormatting>
  <conditionalFormatting sqref="C441:E446">
    <cfRule type="cellIs" dxfId="77" priority="151" operator="equal">
      <formula>"No Pass"</formula>
    </cfRule>
    <cfRule type="cellIs" dxfId="76" priority="152" operator="equal">
      <formula>"Pass"</formula>
    </cfRule>
  </conditionalFormatting>
  <conditionalFormatting sqref="D441:D445">
    <cfRule type="cellIs" dxfId="75" priority="149" operator="equal">
      <formula>"No Pass"</formula>
    </cfRule>
    <cfRule type="cellIs" dxfId="74" priority="150" operator="equal">
      <formula>"Pass"</formula>
    </cfRule>
  </conditionalFormatting>
  <conditionalFormatting sqref="C441:C446">
    <cfRule type="cellIs" dxfId="73" priority="147" operator="equal">
      <formula>"No Pass"</formula>
    </cfRule>
    <cfRule type="cellIs" dxfId="72" priority="148" operator="equal">
      <formula>"Pass"</formula>
    </cfRule>
  </conditionalFormatting>
  <conditionalFormatting sqref="D446">
    <cfRule type="cellIs" dxfId="71" priority="145" operator="equal">
      <formula>"No Pass"</formula>
    </cfRule>
    <cfRule type="cellIs" dxfId="70" priority="146" operator="equal">
      <formula>"Pass"</formula>
    </cfRule>
  </conditionalFormatting>
  <conditionalFormatting sqref="C447:E450">
    <cfRule type="cellIs" dxfId="69" priority="143" operator="equal">
      <formula>"No Pass"</formula>
    </cfRule>
    <cfRule type="cellIs" dxfId="68" priority="144" operator="equal">
      <formula>"Pass"</formula>
    </cfRule>
  </conditionalFormatting>
  <conditionalFormatting sqref="D447:D450">
    <cfRule type="cellIs" dxfId="67" priority="141" operator="equal">
      <formula>"No Pass"</formula>
    </cfRule>
    <cfRule type="cellIs" dxfId="66" priority="142" operator="equal">
      <formula>"Pass"</formula>
    </cfRule>
  </conditionalFormatting>
  <conditionalFormatting sqref="C447:C450">
    <cfRule type="cellIs" dxfId="65" priority="139" operator="equal">
      <formula>"No Pass"</formula>
    </cfRule>
    <cfRule type="cellIs" dxfId="64" priority="140" operator="equal">
      <formula>"Pass"</formula>
    </cfRule>
  </conditionalFormatting>
  <conditionalFormatting sqref="C1101:D1104">
    <cfRule type="cellIs" dxfId="63" priority="137" operator="equal">
      <formula>"No Pass"</formula>
    </cfRule>
    <cfRule type="cellIs" dxfId="62" priority="138" operator="equal">
      <formula>"Pass"</formula>
    </cfRule>
  </conditionalFormatting>
  <conditionalFormatting sqref="C1101:D1104">
    <cfRule type="cellIs" dxfId="61" priority="135" operator="equal">
      <formula>"No Pass"</formula>
    </cfRule>
    <cfRule type="cellIs" dxfId="60" priority="136" operator="equal">
      <formula>"Pass"</formula>
    </cfRule>
  </conditionalFormatting>
  <conditionalFormatting sqref="E1201:E1205">
    <cfRule type="cellIs" dxfId="59" priority="133" operator="equal">
      <formula>"No Pass"</formula>
    </cfRule>
    <cfRule type="cellIs" dxfId="58" priority="134" operator="equal">
      <formula>"Pass"</formula>
    </cfRule>
  </conditionalFormatting>
  <conditionalFormatting sqref="C1201:D1205">
    <cfRule type="cellIs" dxfId="57" priority="131" operator="equal">
      <formula>"No Pass"</formula>
    </cfRule>
    <cfRule type="cellIs" dxfId="56" priority="132" operator="equal">
      <formula>"Pass"</formula>
    </cfRule>
  </conditionalFormatting>
  <conditionalFormatting sqref="C1340:D1340">
    <cfRule type="cellIs" dxfId="55" priority="123" operator="equal">
      <formula>"No Pass"</formula>
    </cfRule>
    <cfRule type="cellIs" dxfId="54" priority="124" operator="equal">
      <formula>"Pass"</formula>
    </cfRule>
  </conditionalFormatting>
  <conditionalFormatting sqref="C1418:D1418">
    <cfRule type="cellIs" dxfId="53" priority="107" operator="equal">
      <formula>"No Pass"</formula>
    </cfRule>
    <cfRule type="cellIs" dxfId="52" priority="108" operator="equal">
      <formula>"Pass"</formula>
    </cfRule>
  </conditionalFormatting>
  <conditionalFormatting sqref="C1416:D1416">
    <cfRule type="cellIs" dxfId="51" priority="111" operator="equal">
      <formula>"No Pass"</formula>
    </cfRule>
    <cfRule type="cellIs" dxfId="50" priority="112" operator="equal">
      <formula>"Pass"</formula>
    </cfRule>
  </conditionalFormatting>
  <conditionalFormatting sqref="C1415:D1415">
    <cfRule type="cellIs" dxfId="49" priority="113" operator="equal">
      <formula>"No Pass"</formula>
    </cfRule>
    <cfRule type="cellIs" dxfId="48" priority="114" operator="equal">
      <formula>"Pass"</formula>
    </cfRule>
  </conditionalFormatting>
  <conditionalFormatting sqref="C1417:D1417">
    <cfRule type="cellIs" dxfId="47" priority="109" operator="equal">
      <formula>"No Pass"</formula>
    </cfRule>
    <cfRule type="cellIs" dxfId="46" priority="110" operator="equal">
      <formula>"Pass"</formula>
    </cfRule>
  </conditionalFormatting>
  <conditionalFormatting sqref="C1394:D1394">
    <cfRule type="cellIs" dxfId="45" priority="105" operator="equal">
      <formula>"No Pass"</formula>
    </cfRule>
    <cfRule type="cellIs" dxfId="44" priority="106" operator="equal">
      <formula>"Pass"</formula>
    </cfRule>
  </conditionalFormatting>
  <conditionalFormatting sqref="C1396:D1396">
    <cfRule type="cellIs" dxfId="43" priority="101" operator="equal">
      <formula>"No Pass"</formula>
    </cfRule>
    <cfRule type="cellIs" dxfId="42" priority="102" operator="equal">
      <formula>"Pass"</formula>
    </cfRule>
  </conditionalFormatting>
  <conditionalFormatting sqref="C1397:D1397">
    <cfRule type="cellIs" dxfId="41" priority="99" operator="equal">
      <formula>"No Pass"</formula>
    </cfRule>
    <cfRule type="cellIs" dxfId="40" priority="100" operator="equal">
      <formula>"Pass"</formula>
    </cfRule>
  </conditionalFormatting>
  <conditionalFormatting sqref="C1395:D1395">
    <cfRule type="cellIs" dxfId="39" priority="103" operator="equal">
      <formula>"No Pass"</formula>
    </cfRule>
    <cfRule type="cellIs" dxfId="38" priority="104" operator="equal">
      <formula>"Pass"</formula>
    </cfRule>
  </conditionalFormatting>
  <conditionalFormatting sqref="C1489:D1489">
    <cfRule type="cellIs" dxfId="37" priority="77" operator="equal">
      <formula>"No Pass"</formula>
    </cfRule>
    <cfRule type="cellIs" dxfId="36" priority="78" operator="equal">
      <formula>"Pass"</formula>
    </cfRule>
  </conditionalFormatting>
  <conditionalFormatting sqref="C1490:D1490">
    <cfRule type="cellIs" dxfId="35" priority="79" operator="equal">
      <formula>"No Pass"</formula>
    </cfRule>
    <cfRule type="cellIs" dxfId="34" priority="80" operator="equal">
      <formula>"Pass"</formula>
    </cfRule>
  </conditionalFormatting>
  <conditionalFormatting sqref="C1488:D1488">
    <cfRule type="cellIs" dxfId="33" priority="75" operator="equal">
      <formula>"No Pass"</formula>
    </cfRule>
    <cfRule type="cellIs" dxfId="32" priority="76" operator="equal">
      <formula>"Pass"</formula>
    </cfRule>
  </conditionalFormatting>
  <conditionalFormatting sqref="C1487:D1487">
    <cfRule type="cellIs" dxfId="31" priority="73" operator="equal">
      <formula>"No Pass"</formula>
    </cfRule>
    <cfRule type="cellIs" dxfId="30" priority="74" operator="equal">
      <formula>"Pass"</formula>
    </cfRule>
  </conditionalFormatting>
  <conditionalFormatting sqref="C1486:D1486">
    <cfRule type="cellIs" dxfId="29" priority="71" operator="equal">
      <formula>"No Pass"</formula>
    </cfRule>
    <cfRule type="cellIs" dxfId="28" priority="72" operator="equal">
      <formula>"Pass"</formula>
    </cfRule>
  </conditionalFormatting>
  <conditionalFormatting sqref="C1485:D1485">
    <cfRule type="cellIs" dxfId="27" priority="69" operator="equal">
      <formula>"No Pass"</formula>
    </cfRule>
    <cfRule type="cellIs" dxfId="26" priority="70" operator="equal">
      <formula>"Pass"</formula>
    </cfRule>
  </conditionalFormatting>
  <conditionalFormatting sqref="D456:E456">
    <cfRule type="cellIs" dxfId="25" priority="27" operator="equal">
      <formula>"No Pass"</formula>
    </cfRule>
    <cfRule type="cellIs" dxfId="24" priority="28" operator="equal">
      <formula>"Pass"</formula>
    </cfRule>
  </conditionalFormatting>
  <conditionalFormatting sqref="C456">
    <cfRule type="cellIs" dxfId="23" priority="23" operator="equal">
      <formula>"No Pass"</formula>
    </cfRule>
    <cfRule type="cellIs" dxfId="22" priority="24" operator="equal">
      <formula>"Pass"</formula>
    </cfRule>
  </conditionalFormatting>
  <conditionalFormatting sqref="C96:E115">
    <cfRule type="cellIs" dxfId="21" priority="21" operator="equal">
      <formula>"No Pass"</formula>
    </cfRule>
    <cfRule type="cellIs" dxfId="20" priority="22" operator="equal">
      <formula>"Pass"</formula>
    </cfRule>
  </conditionalFormatting>
  <conditionalFormatting sqref="D100:D114 D98">
    <cfRule type="cellIs" dxfId="19" priority="19" operator="equal">
      <formula>"No Pass"</formula>
    </cfRule>
    <cfRule type="cellIs" dxfId="18" priority="20" operator="equal">
      <formula>"Pass"</formula>
    </cfRule>
  </conditionalFormatting>
  <conditionalFormatting sqref="C100:C115 C98">
    <cfRule type="cellIs" dxfId="17" priority="17" operator="equal">
      <formula>"No Pass"</formula>
    </cfRule>
    <cfRule type="cellIs" dxfId="16" priority="18" operator="equal">
      <formula>"Pass"</formula>
    </cfRule>
  </conditionalFormatting>
  <conditionalFormatting sqref="D115">
    <cfRule type="cellIs" dxfId="15" priority="15" operator="equal">
      <formula>"No Pass"</formula>
    </cfRule>
    <cfRule type="cellIs" dxfId="14" priority="16" operator="equal">
      <formula>"Pass"</formula>
    </cfRule>
  </conditionalFormatting>
  <conditionalFormatting sqref="D99">
    <cfRule type="cellIs" dxfId="13" priority="13" operator="equal">
      <formula>"No Pass"</formula>
    </cfRule>
    <cfRule type="cellIs" dxfId="12" priority="14" operator="equal">
      <formula>"Pass"</formula>
    </cfRule>
  </conditionalFormatting>
  <conditionalFormatting sqref="C99">
    <cfRule type="cellIs" dxfId="11" priority="11" operator="equal">
      <formula>"No Pass"</formula>
    </cfRule>
    <cfRule type="cellIs" dxfId="10" priority="12" operator="equal">
      <formula>"Pass"</formula>
    </cfRule>
  </conditionalFormatting>
  <conditionalFormatting sqref="D97">
    <cfRule type="cellIs" dxfId="9" priority="9" operator="equal">
      <formula>"No Pass"</formula>
    </cfRule>
    <cfRule type="cellIs" dxfId="8" priority="10" operator="equal">
      <formula>"Pass"</formula>
    </cfRule>
  </conditionalFormatting>
  <conditionalFormatting sqref="C97">
    <cfRule type="cellIs" dxfId="7" priority="7" operator="equal">
      <formula>"No Pass"</formula>
    </cfRule>
    <cfRule type="cellIs" dxfId="6" priority="8" operator="equal">
      <formula>"Pass"</formula>
    </cfRule>
  </conditionalFormatting>
  <conditionalFormatting sqref="C116:E119">
    <cfRule type="cellIs" dxfId="5" priority="5" operator="equal">
      <formula>"No Pass"</formula>
    </cfRule>
    <cfRule type="cellIs" dxfId="4" priority="6" operator="equal">
      <formula>"Pass"</formula>
    </cfRule>
  </conditionalFormatting>
  <conditionalFormatting sqref="D116:D119">
    <cfRule type="cellIs" dxfId="3" priority="3" operator="equal">
      <formula>"No Pass"</formula>
    </cfRule>
    <cfRule type="cellIs" dxfId="2" priority="4" operator="equal">
      <formula>"Pass"</formula>
    </cfRule>
  </conditionalFormatting>
  <conditionalFormatting sqref="C116:C119">
    <cfRule type="cellIs" dxfId="1" priority="1" operator="equal">
      <formula>"No Pass"</formula>
    </cfRule>
    <cfRule type="cellIs" dxfId="0" priority="2" operator="equal">
      <formula>"Pass"</formula>
    </cfRule>
  </conditionalFormatting>
  <pageMargins left="0.7" right="0.7" top="0.75" bottom="0.75" header="0.3" footer="0.3"/>
  <pageSetup paperSize="9" orientation="portrait" r:id="rId1"/>
  <headerFooter>
    <oddFooter>&amp;C&amp;1#&amp;"Calibri"&amp;10&amp;K000000OFFICIAL</oddFooter>
  </headerFooter>
  <ignoredErrors>
    <ignoredError sqref="E1477:E1478"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'https://intrasoftintl365.sharepoint.com/sites/DG1_CD3Site/Internal/Data Mapping (Working version)/NCTS-P5/[Copy of Copy of Copy of NCTS-Data Mapping- iter 1&amp;2 v0.30 working evelina.xlsm]Values'!#REF!</xm:f>
          </x14:formula1>
          <xm:sqref>W755 W848:W865 V948:V949 W1340 V952:V955 W1551:W1567 W696 W629 W789:W844 W619 W867:W1143 W1419:W1474 W1359:W1393 W1398:W1414</xm:sqref>
        </x14:dataValidation>
        <x14:dataValidation type="list" allowBlank="1" showInputMessage="1" showErrorMessage="1" xr:uid="{00000000-0002-0000-0800-000001000000}">
          <x14:formula1>
            <xm:f>Values!#REF!</xm:f>
          </x14:formula1>
          <xm:sqref>W866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FC7CE"/>
    <pageSetUpPr fitToPage="1"/>
  </sheetPr>
  <dimension ref="B1:N39"/>
  <sheetViews>
    <sheetView showGridLines="0" zoomScale="70" zoomScaleNormal="70" workbookViewId="0">
      <selection activeCell="D47" sqref="D47"/>
    </sheetView>
  </sheetViews>
  <sheetFormatPr baseColWidth="10" defaultColWidth="8.83203125" defaultRowHeight="15" x14ac:dyDescent="0.2"/>
  <cols>
    <col min="1" max="1" width="3.1640625" customWidth="1"/>
    <col min="2" max="2" width="28.83203125" customWidth="1"/>
    <col min="3" max="3" width="12.1640625" style="31" customWidth="1"/>
    <col min="4" max="4" width="12.5" style="31" customWidth="1"/>
    <col min="5" max="6" width="10.6640625" style="31" customWidth="1"/>
    <col min="7" max="7" width="9.83203125" style="31" customWidth="1"/>
    <col min="8" max="8" width="3.83203125" customWidth="1"/>
    <col min="9" max="9" width="17.33203125" customWidth="1"/>
    <col min="10" max="10" width="29.33203125" customWidth="1"/>
    <col min="11" max="11" width="16" customWidth="1"/>
    <col min="12" max="12" width="29.5" customWidth="1"/>
    <col min="13" max="13" width="15.5" customWidth="1"/>
  </cols>
  <sheetData>
    <row r="1" spans="2:9" ht="16" thickBot="1" x14ac:dyDescent="0.25"/>
    <row r="2" spans="2:9" ht="17" thickBot="1" x14ac:dyDescent="0.25">
      <c r="B2" s="348" t="s">
        <v>20</v>
      </c>
      <c r="C2" s="349"/>
      <c r="D2" s="349"/>
      <c r="E2" s="349"/>
      <c r="F2" s="349"/>
      <c r="G2" s="350"/>
    </row>
    <row r="3" spans="2:9" ht="30.75" customHeight="1" x14ac:dyDescent="0.2">
      <c r="B3" s="242" t="s">
        <v>6781</v>
      </c>
      <c r="C3" s="351" t="s">
        <v>6782</v>
      </c>
      <c r="D3" s="351" t="s">
        <v>6783</v>
      </c>
      <c r="E3" s="351" t="s">
        <v>6784</v>
      </c>
      <c r="F3" s="351"/>
      <c r="G3" s="353" t="s">
        <v>6785</v>
      </c>
    </row>
    <row r="4" spans="2:9" ht="27.75" customHeight="1" x14ac:dyDescent="0.2">
      <c r="B4" s="243" t="s">
        <v>6786</v>
      </c>
      <c r="C4" s="352"/>
      <c r="D4" s="352"/>
      <c r="E4" s="352"/>
      <c r="F4" s="352"/>
      <c r="G4" s="354"/>
    </row>
    <row r="5" spans="2:9" ht="17" x14ac:dyDescent="0.2">
      <c r="B5" s="244" t="s">
        <v>6788</v>
      </c>
      <c r="C5" s="289" t="s">
        <v>6789</v>
      </c>
      <c r="D5" s="289" t="s">
        <v>6790</v>
      </c>
      <c r="E5" s="355" t="s">
        <v>6791</v>
      </c>
      <c r="F5" s="355"/>
      <c r="G5" s="245" t="s">
        <v>6792</v>
      </c>
    </row>
    <row r="6" spans="2:9" ht="17" x14ac:dyDescent="0.2">
      <c r="B6" s="244" t="s">
        <v>6794</v>
      </c>
      <c r="C6" s="290" t="s">
        <v>6787</v>
      </c>
      <c r="D6" s="289" t="s">
        <v>6795</v>
      </c>
      <c r="E6" s="355" t="s">
        <v>6796</v>
      </c>
      <c r="F6" s="355"/>
      <c r="G6" s="245" t="s">
        <v>6797</v>
      </c>
    </row>
    <row r="7" spans="2:9" ht="17" x14ac:dyDescent="0.2">
      <c r="B7" s="244" t="s">
        <v>6799</v>
      </c>
      <c r="C7" s="290" t="s">
        <v>6793</v>
      </c>
      <c r="D7" s="289" t="s">
        <v>6800</v>
      </c>
      <c r="E7" s="347" t="s">
        <v>6801</v>
      </c>
      <c r="F7" s="347"/>
      <c r="G7" s="247" t="s">
        <v>6802</v>
      </c>
    </row>
    <row r="8" spans="2:9" ht="17" x14ac:dyDescent="0.2">
      <c r="B8" s="244" t="s">
        <v>6803</v>
      </c>
      <c r="C8" s="289" t="s">
        <v>6804</v>
      </c>
      <c r="D8" s="289" t="s">
        <v>6805</v>
      </c>
      <c r="E8" s="355" t="s">
        <v>6806</v>
      </c>
      <c r="F8" s="355"/>
      <c r="G8" s="245" t="s">
        <v>6807</v>
      </c>
    </row>
    <row r="9" spans="2:9" ht="17" x14ac:dyDescent="0.2">
      <c r="B9" s="244" t="s">
        <v>6808</v>
      </c>
      <c r="C9" s="289" t="s">
        <v>6809</v>
      </c>
      <c r="D9" s="289" t="s">
        <v>6810</v>
      </c>
      <c r="E9" s="355" t="s">
        <v>6811</v>
      </c>
      <c r="F9" s="355"/>
      <c r="G9" s="247" t="s">
        <v>6812</v>
      </c>
    </row>
    <row r="10" spans="2:9" ht="17" x14ac:dyDescent="0.2">
      <c r="B10" s="244" t="s">
        <v>6813</v>
      </c>
      <c r="C10" s="289" t="s">
        <v>6814</v>
      </c>
      <c r="D10" s="290" t="s">
        <v>6798</v>
      </c>
      <c r="E10" s="347" t="s">
        <v>6815</v>
      </c>
      <c r="F10" s="347"/>
      <c r="G10" s="247" t="s">
        <v>6816</v>
      </c>
    </row>
    <row r="11" spans="2:9" ht="18" thickBot="1" x14ac:dyDescent="0.25">
      <c r="B11" s="248" t="s">
        <v>6817</v>
      </c>
      <c r="C11" s="249" t="s">
        <v>6818</v>
      </c>
      <c r="D11" s="249" t="s">
        <v>6819</v>
      </c>
      <c r="E11" s="356" t="s">
        <v>6820</v>
      </c>
      <c r="F11" s="356"/>
      <c r="G11" s="250" t="s">
        <v>6821</v>
      </c>
    </row>
    <row r="12" spans="2:9" ht="17" thickBot="1" x14ac:dyDescent="0.25">
      <c r="B12" s="251"/>
      <c r="C12" s="252"/>
      <c r="D12" s="252"/>
      <c r="E12" s="252"/>
      <c r="F12" s="252"/>
      <c r="G12" s="252"/>
    </row>
    <row r="13" spans="2:9" ht="17" thickBot="1" x14ac:dyDescent="0.25">
      <c r="C13" s="348" t="s">
        <v>21</v>
      </c>
      <c r="D13" s="349"/>
      <c r="E13" s="349"/>
      <c r="F13" s="350"/>
      <c r="G13" s="253"/>
    </row>
    <row r="14" spans="2:9" x14ac:dyDescent="0.2">
      <c r="C14" s="357" t="s">
        <v>6822</v>
      </c>
      <c r="D14" s="351" t="s">
        <v>6823</v>
      </c>
      <c r="E14" s="360" t="s">
        <v>6824</v>
      </c>
      <c r="F14" s="361"/>
      <c r="G14" s="362" t="s">
        <v>6825</v>
      </c>
    </row>
    <row r="15" spans="2:9" ht="45" customHeight="1" thickBot="1" x14ac:dyDescent="0.25">
      <c r="C15" s="358"/>
      <c r="D15" s="359"/>
      <c r="E15" s="287" t="s">
        <v>6826</v>
      </c>
      <c r="F15" s="254" t="s">
        <v>6827</v>
      </c>
      <c r="G15" s="362"/>
      <c r="I15" s="31"/>
    </row>
    <row r="16" spans="2:9" ht="17" x14ac:dyDescent="0.2">
      <c r="C16" s="255"/>
      <c r="D16" s="256"/>
      <c r="E16" s="288" t="s">
        <v>6791</v>
      </c>
      <c r="F16" s="256"/>
      <c r="G16" s="255"/>
    </row>
    <row r="17" spans="2:14" ht="17" x14ac:dyDescent="0.2">
      <c r="C17" s="288" t="s">
        <v>6787</v>
      </c>
      <c r="D17" s="256"/>
      <c r="E17" s="288" t="s">
        <v>6796</v>
      </c>
      <c r="F17" s="256"/>
      <c r="G17" s="255"/>
    </row>
    <row r="18" spans="2:14" ht="17" x14ac:dyDescent="0.2">
      <c r="C18" s="288" t="s">
        <v>6793</v>
      </c>
      <c r="D18" s="256"/>
      <c r="E18" s="256"/>
      <c r="F18" s="256"/>
      <c r="G18" s="255"/>
    </row>
    <row r="19" spans="2:14" ht="17" x14ac:dyDescent="0.2">
      <c r="C19" s="255"/>
      <c r="D19" s="256"/>
      <c r="E19" s="288" t="s">
        <v>6806</v>
      </c>
      <c r="F19" s="256"/>
      <c r="G19" s="255"/>
    </row>
    <row r="20" spans="2:14" ht="17" x14ac:dyDescent="0.2">
      <c r="C20" s="255"/>
      <c r="D20" s="256"/>
      <c r="E20" s="288" t="s">
        <v>6811</v>
      </c>
      <c r="F20" s="256"/>
      <c r="G20" s="255"/>
    </row>
    <row r="21" spans="2:14" ht="17" x14ac:dyDescent="0.2">
      <c r="C21" s="255"/>
      <c r="D21" s="288" t="s">
        <v>6798</v>
      </c>
      <c r="E21" s="256"/>
      <c r="F21" s="256"/>
      <c r="G21" s="255"/>
      <c r="I21" s="31"/>
    </row>
    <row r="22" spans="2:14" x14ac:dyDescent="0.2">
      <c r="C22" s="255"/>
      <c r="D22" s="256"/>
      <c r="E22" s="255" t="s">
        <v>6820</v>
      </c>
      <c r="F22" s="256"/>
      <c r="G22" s="255"/>
      <c r="I22" s="31"/>
    </row>
    <row r="23" spans="2:14" x14ac:dyDescent="0.2">
      <c r="K23" s="31"/>
      <c r="L23" s="31"/>
      <c r="M23" s="31"/>
      <c r="N23" s="31"/>
    </row>
    <row r="25" spans="2:14" x14ac:dyDescent="0.2">
      <c r="B25" s="257" t="s">
        <v>20</v>
      </c>
    </row>
    <row r="26" spans="2:14" x14ac:dyDescent="0.2">
      <c r="B26" s="258" t="s">
        <v>6828</v>
      </c>
    </row>
    <row r="27" spans="2:14" x14ac:dyDescent="0.2">
      <c r="B27" s="258" t="s">
        <v>6829</v>
      </c>
    </row>
    <row r="28" spans="2:14" x14ac:dyDescent="0.2">
      <c r="B28" s="258" t="s">
        <v>6830</v>
      </c>
    </row>
    <row r="29" spans="2:14" x14ac:dyDescent="0.2">
      <c r="B29" s="258" t="s">
        <v>6831</v>
      </c>
    </row>
    <row r="31" spans="2:14" x14ac:dyDescent="0.2">
      <c r="B31" s="257" t="s">
        <v>21</v>
      </c>
    </row>
    <row r="32" spans="2:14" x14ac:dyDescent="0.2">
      <c r="B32" s="258" t="s">
        <v>6832</v>
      </c>
    </row>
    <row r="33" spans="2:2" x14ac:dyDescent="0.2">
      <c r="B33" s="258" t="s">
        <v>6833</v>
      </c>
    </row>
    <row r="34" spans="2:2" x14ac:dyDescent="0.2">
      <c r="B34" s="258" t="s">
        <v>6834</v>
      </c>
    </row>
    <row r="35" spans="2:2" x14ac:dyDescent="0.2">
      <c r="B35" s="258" t="s">
        <v>6835</v>
      </c>
    </row>
    <row r="39" spans="2:2" x14ac:dyDescent="0.2">
      <c r="B39" s="259"/>
    </row>
  </sheetData>
  <mergeCells count="17">
    <mergeCell ref="G14:G15"/>
    <mergeCell ref="E11:F11"/>
    <mergeCell ref="C13:F13"/>
    <mergeCell ref="C14:C15"/>
    <mergeCell ref="D14:D15"/>
    <mergeCell ref="E14:F14"/>
    <mergeCell ref="E10:F10"/>
    <mergeCell ref="B2:G2"/>
    <mergeCell ref="C3:C4"/>
    <mergeCell ref="D3:D4"/>
    <mergeCell ref="E3:F4"/>
    <mergeCell ref="G3:G4"/>
    <mergeCell ref="E5:F5"/>
    <mergeCell ref="E6:F6"/>
    <mergeCell ref="E7:F7"/>
    <mergeCell ref="E8:F8"/>
    <mergeCell ref="E9:F9"/>
  </mergeCells>
  <pageMargins left="0.7" right="0.7" top="0.75" bottom="0.75" header="0.3" footer="0.3"/>
  <pageSetup paperSize="9"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A1354"/>
  <sheetViews>
    <sheetView showGridLines="0" topLeftCell="L1" workbookViewId="0">
      <pane ySplit="2" topLeftCell="A1348" activePane="bottomLeft" state="frozen"/>
      <selection pane="bottomLeft" activeCell="A3" sqref="A3:AA1354"/>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23.25" customHeight="1" x14ac:dyDescent="0.2">
      <c r="A1" s="9" t="s">
        <v>0</v>
      </c>
      <c r="B1" s="9" t="s">
        <v>1</v>
      </c>
      <c r="C1" s="304" t="s">
        <v>2</v>
      </c>
      <c r="D1" s="304"/>
      <c r="E1" s="9" t="s">
        <v>3</v>
      </c>
      <c r="F1" s="9" t="s">
        <v>4</v>
      </c>
      <c r="G1" s="280" t="s">
        <v>5</v>
      </c>
      <c r="H1" s="280" t="s">
        <v>6</v>
      </c>
      <c r="I1" s="280" t="s">
        <v>7</v>
      </c>
      <c r="J1" s="279" t="s">
        <v>8</v>
      </c>
      <c r="K1" s="6" t="s">
        <v>5</v>
      </c>
      <c r="L1" s="6" t="s">
        <v>6</v>
      </c>
      <c r="M1" s="6" t="s">
        <v>7</v>
      </c>
      <c r="N1" s="302" t="s">
        <v>9</v>
      </c>
      <c r="O1" s="303"/>
      <c r="P1" s="302" t="s">
        <v>10</v>
      </c>
      <c r="Q1" s="303"/>
      <c r="R1" s="302" t="s">
        <v>11</v>
      </c>
      <c r="S1" s="303"/>
      <c r="T1" s="302" t="s">
        <v>12</v>
      </c>
      <c r="U1" s="303"/>
      <c r="V1" s="302" t="s">
        <v>13</v>
      </c>
      <c r="W1" s="303"/>
      <c r="X1" s="6"/>
      <c r="Y1" s="6"/>
      <c r="Z1" s="6"/>
      <c r="AA1" s="93"/>
    </row>
    <row r="2" spans="1:27" ht="24"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4" t="s">
        <v>1502</v>
      </c>
      <c r="B3" s="41" t="s">
        <v>3108</v>
      </c>
      <c r="C3" s="32" t="s">
        <v>1504</v>
      </c>
      <c r="D3" s="5" t="s">
        <v>1504</v>
      </c>
      <c r="E3" s="15">
        <v>1</v>
      </c>
      <c r="F3" s="78"/>
      <c r="G3" s="171" t="s">
        <v>29</v>
      </c>
      <c r="H3" s="73"/>
      <c r="I3" s="73" t="s">
        <v>3109</v>
      </c>
      <c r="J3" s="73" t="s">
        <v>29</v>
      </c>
      <c r="K3" s="87" t="s">
        <v>31</v>
      </c>
      <c r="L3" s="87"/>
      <c r="M3" s="83" t="str">
        <f t="shared" ref="M3:M48" si="0" xml:space="preserve"> CONCATENATE(K3,". ", L3)</f>
        <v xml:space="preserve">MESSAGE - HEADER. </v>
      </c>
      <c r="N3" s="68" t="s">
        <v>32</v>
      </c>
      <c r="O3" s="92" t="s">
        <v>32</v>
      </c>
      <c r="P3" s="68" t="s">
        <v>33</v>
      </c>
      <c r="Q3" s="92" t="s">
        <v>33</v>
      </c>
      <c r="R3" s="68"/>
      <c r="S3" s="92"/>
      <c r="T3" s="68"/>
      <c r="U3" s="92"/>
      <c r="V3" s="68"/>
      <c r="W3" s="92"/>
      <c r="X3" s="17"/>
      <c r="Y3" s="17"/>
      <c r="Z3" s="17"/>
      <c r="AA3" s="17"/>
    </row>
    <row r="4" spans="1:27" ht="60" customHeight="1" x14ac:dyDescent="0.2">
      <c r="A4" s="4" t="s">
        <v>1502</v>
      </c>
      <c r="B4" s="41" t="s">
        <v>3108</v>
      </c>
      <c r="C4" s="32" t="s">
        <v>1504</v>
      </c>
      <c r="D4" s="5" t="s">
        <v>1504</v>
      </c>
      <c r="E4" s="15">
        <v>1</v>
      </c>
      <c r="F4" s="78" t="s">
        <v>39</v>
      </c>
      <c r="G4" s="126" t="s">
        <v>29</v>
      </c>
      <c r="H4" s="73" t="s">
        <v>40</v>
      </c>
      <c r="I4" s="73" t="s">
        <v>3110</v>
      </c>
      <c r="J4" s="73" t="s">
        <v>42</v>
      </c>
      <c r="K4" s="87" t="s">
        <v>31</v>
      </c>
      <c r="L4" s="87" t="s">
        <v>43</v>
      </c>
      <c r="M4" s="83" t="str">
        <f t="shared" si="0"/>
        <v>MESSAGE - HEADER. Document/reference number</v>
      </c>
      <c r="N4" s="68"/>
      <c r="O4" s="92"/>
      <c r="P4" s="68" t="s">
        <v>33</v>
      </c>
      <c r="Q4" s="92" t="s">
        <v>33</v>
      </c>
      <c r="R4" s="68" t="s">
        <v>44</v>
      </c>
      <c r="S4" s="92" t="s">
        <v>45</v>
      </c>
      <c r="T4" s="68"/>
      <c r="U4" s="92"/>
      <c r="V4" s="68"/>
      <c r="W4" s="92"/>
      <c r="X4" s="17"/>
      <c r="Y4" s="17"/>
      <c r="Z4" s="17"/>
      <c r="AA4" s="17"/>
    </row>
    <row r="5" spans="1:27" ht="60" customHeight="1" x14ac:dyDescent="0.2">
      <c r="A5" s="4" t="s">
        <v>1502</v>
      </c>
      <c r="B5" s="41" t="s">
        <v>3108</v>
      </c>
      <c r="C5" s="32" t="s">
        <v>1504</v>
      </c>
      <c r="D5" s="5" t="s">
        <v>1504</v>
      </c>
      <c r="E5" s="15">
        <v>1</v>
      </c>
      <c r="F5" s="78" t="s">
        <v>3111</v>
      </c>
      <c r="G5" s="126" t="s">
        <v>29</v>
      </c>
      <c r="H5" s="73" t="s">
        <v>3112</v>
      </c>
      <c r="I5" s="73" t="s">
        <v>3113</v>
      </c>
      <c r="J5" s="73" t="s">
        <v>3114</v>
      </c>
      <c r="K5" s="87" t="s">
        <v>31</v>
      </c>
      <c r="L5" s="87" t="s">
        <v>3112</v>
      </c>
      <c r="M5" s="83" t="str">
        <f t="shared" si="0"/>
        <v>MESSAGE - HEADER. Discrepancies notification date</v>
      </c>
      <c r="N5" s="68"/>
      <c r="O5" s="92"/>
      <c r="P5" s="68" t="s">
        <v>33</v>
      </c>
      <c r="Q5" s="92" t="s">
        <v>33</v>
      </c>
      <c r="R5" s="68" t="s">
        <v>79</v>
      </c>
      <c r="S5" s="92" t="s">
        <v>80</v>
      </c>
      <c r="T5" s="68"/>
      <c r="U5" s="92"/>
      <c r="V5" s="68" t="s">
        <v>81</v>
      </c>
      <c r="W5" s="92"/>
      <c r="X5" s="17"/>
      <c r="Y5" s="17"/>
      <c r="Z5" s="17"/>
      <c r="AA5" s="17"/>
    </row>
    <row r="6" spans="1:27" ht="60" customHeight="1" x14ac:dyDescent="0.2">
      <c r="A6" s="4" t="s">
        <v>1502</v>
      </c>
      <c r="B6" s="41" t="s">
        <v>3108</v>
      </c>
      <c r="C6" s="32" t="s">
        <v>1504</v>
      </c>
      <c r="D6" s="5" t="s">
        <v>1504</v>
      </c>
      <c r="E6" s="15">
        <v>1</v>
      </c>
      <c r="F6" s="78" t="s">
        <v>3115</v>
      </c>
      <c r="G6" s="126" t="s">
        <v>29</v>
      </c>
      <c r="H6" s="73" t="s">
        <v>3116</v>
      </c>
      <c r="I6" s="73" t="s">
        <v>3117</v>
      </c>
      <c r="J6" s="73" t="s">
        <v>3118</v>
      </c>
      <c r="K6" s="87" t="s">
        <v>31</v>
      </c>
      <c r="L6" s="87" t="s">
        <v>3116</v>
      </c>
      <c r="M6" s="83" t="str">
        <f t="shared" si="0"/>
        <v>MESSAGE - HEADER. Discrepancies notification text</v>
      </c>
      <c r="N6" s="68"/>
      <c r="O6" s="92"/>
      <c r="P6" s="68" t="s">
        <v>103</v>
      </c>
      <c r="Q6" s="92" t="s">
        <v>103</v>
      </c>
      <c r="R6" s="68" t="s">
        <v>305</v>
      </c>
      <c r="S6" s="92" t="s">
        <v>1107</v>
      </c>
      <c r="T6" s="68"/>
      <c r="U6" s="92"/>
      <c r="V6" s="68" t="s">
        <v>348</v>
      </c>
      <c r="W6" s="92"/>
      <c r="X6" s="17"/>
      <c r="Y6" s="17"/>
      <c r="Z6" s="17"/>
      <c r="AA6" s="17"/>
    </row>
    <row r="7" spans="1:27" ht="60" customHeight="1" x14ac:dyDescent="0.2">
      <c r="A7" s="4" t="s">
        <v>1502</v>
      </c>
      <c r="B7" s="41" t="s">
        <v>3108</v>
      </c>
      <c r="C7" s="32" t="s">
        <v>1504</v>
      </c>
      <c r="D7" s="5" t="s">
        <v>1504</v>
      </c>
      <c r="E7" s="15">
        <v>1</v>
      </c>
      <c r="F7" s="78"/>
      <c r="G7" s="171" t="s">
        <v>176</v>
      </c>
      <c r="H7" s="73"/>
      <c r="I7" s="73" t="s">
        <v>3119</v>
      </c>
      <c r="J7" s="73" t="s">
        <v>176</v>
      </c>
      <c r="K7" s="87" t="s">
        <v>178</v>
      </c>
      <c r="L7" s="87"/>
      <c r="M7" s="83" t="str">
        <f t="shared" si="0"/>
        <v xml:space="preserve">MESSAGE - (DEPARTURE) CUSTOMS OFFICE. </v>
      </c>
      <c r="N7" s="68" t="s">
        <v>32</v>
      </c>
      <c r="O7" s="92" t="s">
        <v>32</v>
      </c>
      <c r="P7" s="68" t="s">
        <v>33</v>
      </c>
      <c r="Q7" s="92" t="s">
        <v>33</v>
      </c>
      <c r="R7" s="68"/>
      <c r="S7" s="92"/>
      <c r="T7" s="68"/>
      <c r="U7" s="92"/>
      <c r="V7" s="68"/>
      <c r="W7" s="92"/>
      <c r="X7" s="17"/>
      <c r="Y7" s="17"/>
      <c r="Z7" s="17"/>
      <c r="AA7" s="17"/>
    </row>
    <row r="8" spans="1:27" ht="60" customHeight="1" x14ac:dyDescent="0.2">
      <c r="A8" s="4" t="s">
        <v>1502</v>
      </c>
      <c r="B8" s="41" t="s">
        <v>3108</v>
      </c>
      <c r="C8" s="32" t="s">
        <v>1504</v>
      </c>
      <c r="D8" s="5" t="s">
        <v>1504</v>
      </c>
      <c r="E8" s="15">
        <v>1</v>
      </c>
      <c r="F8" s="78" t="s">
        <v>179</v>
      </c>
      <c r="G8" s="126" t="s">
        <v>176</v>
      </c>
      <c r="H8" s="73" t="s">
        <v>180</v>
      </c>
      <c r="I8" s="73" t="s">
        <v>3120</v>
      </c>
      <c r="J8" s="73" t="s">
        <v>182</v>
      </c>
      <c r="K8" s="87" t="s">
        <v>178</v>
      </c>
      <c r="L8" s="87" t="s">
        <v>180</v>
      </c>
      <c r="M8" s="83" t="str">
        <f t="shared" si="0"/>
        <v>MESSAGE - (DEPARTURE) CUSTOMS OFFICE. Reference number</v>
      </c>
      <c r="N8" s="68"/>
      <c r="O8" s="92"/>
      <c r="P8" s="68" t="s">
        <v>33</v>
      </c>
      <c r="Q8" s="92" t="s">
        <v>33</v>
      </c>
      <c r="R8" s="68" t="s">
        <v>183</v>
      </c>
      <c r="S8" s="92" t="s">
        <v>183</v>
      </c>
      <c r="T8" s="68" t="s">
        <v>1520</v>
      </c>
      <c r="U8" s="92"/>
      <c r="V8" s="68"/>
      <c r="W8" s="92"/>
      <c r="X8" s="17"/>
      <c r="Y8" s="17"/>
      <c r="Z8" s="17"/>
      <c r="AA8" s="17"/>
    </row>
    <row r="9" spans="1:27" ht="60" customHeight="1" x14ac:dyDescent="0.2">
      <c r="A9" s="4" t="s">
        <v>1502</v>
      </c>
      <c r="B9" s="41" t="s">
        <v>3108</v>
      </c>
      <c r="C9" s="32" t="s">
        <v>1504</v>
      </c>
      <c r="D9" s="5" t="s">
        <v>1504</v>
      </c>
      <c r="E9" s="15">
        <v>1</v>
      </c>
      <c r="F9" s="78" t="s">
        <v>1521</v>
      </c>
      <c r="G9" s="171" t="s">
        <v>236</v>
      </c>
      <c r="H9" s="73"/>
      <c r="I9" s="73" t="s">
        <v>3121</v>
      </c>
      <c r="J9" s="73" t="s">
        <v>236</v>
      </c>
      <c r="K9" s="87" t="s">
        <v>238</v>
      </c>
      <c r="L9" s="87"/>
      <c r="M9" s="83" t="str">
        <f t="shared" si="0"/>
        <v xml:space="preserve">MESSAGE - (PRINCIPAL) TRADER. </v>
      </c>
      <c r="N9" s="68" t="s">
        <v>32</v>
      </c>
      <c r="O9" s="92" t="s">
        <v>32</v>
      </c>
      <c r="P9" s="68" t="s">
        <v>33</v>
      </c>
      <c r="Q9" s="92" t="s">
        <v>33</v>
      </c>
      <c r="R9" s="68"/>
      <c r="S9" s="92"/>
      <c r="T9" s="68"/>
      <c r="U9" s="92"/>
      <c r="V9" s="68"/>
      <c r="W9" s="92"/>
      <c r="X9" s="17"/>
      <c r="Y9" s="17"/>
      <c r="Z9" s="17"/>
      <c r="AA9" s="17"/>
    </row>
    <row r="10" spans="1:27" ht="60" customHeight="1" x14ac:dyDescent="0.2">
      <c r="A10" s="4" t="s">
        <v>1502</v>
      </c>
      <c r="B10" s="41" t="s">
        <v>3108</v>
      </c>
      <c r="C10" s="5" t="s">
        <v>1504</v>
      </c>
      <c r="D10" s="5" t="s">
        <v>1504</v>
      </c>
      <c r="E10" s="15">
        <v>1</v>
      </c>
      <c r="F10" s="78" t="s">
        <v>3122</v>
      </c>
      <c r="G10" s="126" t="s">
        <v>236</v>
      </c>
      <c r="H10" s="73" t="s">
        <v>240</v>
      </c>
      <c r="I10" s="73" t="s">
        <v>3123</v>
      </c>
      <c r="J10" s="73" t="s">
        <v>242</v>
      </c>
      <c r="K10" s="87" t="s">
        <v>238</v>
      </c>
      <c r="L10" s="87" t="s">
        <v>243</v>
      </c>
      <c r="M10" s="83" t="str">
        <f t="shared" si="0"/>
        <v>MESSAGE - (PRINCIPAL) TRADER. TIN</v>
      </c>
      <c r="N10" s="68"/>
      <c r="O10" s="92"/>
      <c r="P10" s="68" t="s">
        <v>33</v>
      </c>
      <c r="Q10" s="92" t="s">
        <v>103</v>
      </c>
      <c r="R10" s="68" t="s">
        <v>244</v>
      </c>
      <c r="S10" s="92" t="s">
        <v>244</v>
      </c>
      <c r="T10" s="68"/>
      <c r="U10" s="92"/>
      <c r="V10" s="68" t="s">
        <v>1525</v>
      </c>
      <c r="W10" s="92" t="s">
        <v>1526</v>
      </c>
      <c r="X10" s="17"/>
      <c r="Y10" s="17"/>
      <c r="Z10" s="17"/>
      <c r="AA10" s="17"/>
    </row>
    <row r="11" spans="1:27" ht="60" customHeight="1" x14ac:dyDescent="0.2">
      <c r="A11" s="4" t="s">
        <v>1502</v>
      </c>
      <c r="B11" s="41" t="s">
        <v>3108</v>
      </c>
      <c r="C11" s="5" t="s">
        <v>1504</v>
      </c>
      <c r="D11" s="5" t="s">
        <v>1504</v>
      </c>
      <c r="E11" s="15">
        <v>1</v>
      </c>
      <c r="F11" s="78" t="s">
        <v>247</v>
      </c>
      <c r="G11" s="126" t="s">
        <v>236</v>
      </c>
      <c r="H11" s="73" t="s">
        <v>248</v>
      </c>
      <c r="I11" s="73" t="s">
        <v>3124</v>
      </c>
      <c r="J11" s="73" t="s">
        <v>250</v>
      </c>
      <c r="K11" s="87" t="s">
        <v>238</v>
      </c>
      <c r="L11" s="87" t="s">
        <v>251</v>
      </c>
      <c r="M11" s="83" t="str">
        <f t="shared" si="0"/>
        <v>MESSAGE - (PRINCIPAL) TRADER. Holder ID TIR</v>
      </c>
      <c r="N11" s="68"/>
      <c r="O11" s="92"/>
      <c r="P11" s="68" t="s">
        <v>103</v>
      </c>
      <c r="Q11" s="92" t="s">
        <v>66</v>
      </c>
      <c r="R11" s="68" t="s">
        <v>244</v>
      </c>
      <c r="S11" s="92" t="s">
        <v>244</v>
      </c>
      <c r="T11" s="68"/>
      <c r="U11" s="92"/>
      <c r="V11" s="68" t="s">
        <v>81</v>
      </c>
      <c r="W11" s="92" t="s">
        <v>253</v>
      </c>
      <c r="X11" s="17"/>
      <c r="Y11" s="17"/>
      <c r="Z11" s="17"/>
      <c r="AA11" s="17"/>
    </row>
    <row r="12" spans="1:27" ht="60" customHeight="1" x14ac:dyDescent="0.2">
      <c r="A12" s="4" t="s">
        <v>1502</v>
      </c>
      <c r="B12" s="41" t="s">
        <v>3108</v>
      </c>
      <c r="C12" s="5" t="s">
        <v>1504</v>
      </c>
      <c r="D12" s="5" t="s">
        <v>1504</v>
      </c>
      <c r="E12" s="15">
        <v>1</v>
      </c>
      <c r="F12" s="78"/>
      <c r="G12" s="126" t="s">
        <v>236</v>
      </c>
      <c r="H12" s="73" t="s">
        <v>255</v>
      </c>
      <c r="I12" s="73" t="s">
        <v>3125</v>
      </c>
      <c r="J12" s="73" t="s">
        <v>257</v>
      </c>
      <c r="K12" s="87" t="s">
        <v>238</v>
      </c>
      <c r="L12" s="87" t="s">
        <v>255</v>
      </c>
      <c r="M12" s="83" t="str">
        <f t="shared" si="0"/>
        <v>MESSAGE - (PRINCIPAL) TRADER. Name</v>
      </c>
      <c r="N12" s="68"/>
      <c r="O12" s="92"/>
      <c r="P12" s="68" t="s">
        <v>66</v>
      </c>
      <c r="Q12" s="92" t="s">
        <v>33</v>
      </c>
      <c r="R12" s="68" t="s">
        <v>258</v>
      </c>
      <c r="S12" s="92" t="s">
        <v>68</v>
      </c>
      <c r="T12" s="68"/>
      <c r="U12" s="92"/>
      <c r="V12" s="68" t="s">
        <v>1531</v>
      </c>
      <c r="W12" s="92"/>
      <c r="X12" s="17"/>
      <c r="Y12" s="17"/>
      <c r="Z12" s="17"/>
      <c r="AA12" s="17"/>
    </row>
    <row r="13" spans="1:27" ht="60" customHeight="1" x14ac:dyDescent="0.2">
      <c r="A13" s="4" t="s">
        <v>1502</v>
      </c>
      <c r="B13" s="41" t="s">
        <v>3108</v>
      </c>
      <c r="C13" s="5" t="s">
        <v>1504</v>
      </c>
      <c r="D13" s="5" t="s">
        <v>1504</v>
      </c>
      <c r="E13" s="15">
        <v>2</v>
      </c>
      <c r="F13" s="78"/>
      <c r="G13" s="181" t="s">
        <v>261</v>
      </c>
      <c r="H13" s="73"/>
      <c r="I13" s="73" t="s">
        <v>3126</v>
      </c>
      <c r="J13" s="73" t="s">
        <v>263</v>
      </c>
      <c r="K13" s="87" t="s">
        <v>1128</v>
      </c>
      <c r="L13" s="87" t="s">
        <v>1128</v>
      </c>
      <c r="M13" s="83" t="str">
        <f t="shared" si="0"/>
        <v>x. x</v>
      </c>
      <c r="N13" s="68" t="s">
        <v>32</v>
      </c>
      <c r="O13" s="92"/>
      <c r="P13" s="68" t="s">
        <v>66</v>
      </c>
      <c r="Q13" s="92"/>
      <c r="R13" s="68"/>
      <c r="S13" s="92"/>
      <c r="T13" s="68"/>
      <c r="U13" s="92"/>
      <c r="V13" s="68" t="s">
        <v>1531</v>
      </c>
      <c r="W13" s="92"/>
      <c r="X13" s="17"/>
      <c r="Y13" s="17"/>
      <c r="Z13" s="17"/>
      <c r="AA13" s="17"/>
    </row>
    <row r="14" spans="1:27" ht="60" customHeight="1" x14ac:dyDescent="0.2">
      <c r="A14" s="4" t="s">
        <v>1502</v>
      </c>
      <c r="B14" s="41" t="s">
        <v>3108</v>
      </c>
      <c r="C14" s="5" t="s">
        <v>1504</v>
      </c>
      <c r="D14" s="5" t="s">
        <v>1504</v>
      </c>
      <c r="E14" s="15">
        <v>2</v>
      </c>
      <c r="F14" s="78"/>
      <c r="G14" s="180" t="s">
        <v>261</v>
      </c>
      <c r="H14" s="73" t="s">
        <v>265</v>
      </c>
      <c r="I14" s="73" t="s">
        <v>3127</v>
      </c>
      <c r="J14" s="73" t="s">
        <v>267</v>
      </c>
      <c r="K14" s="87" t="s">
        <v>1523</v>
      </c>
      <c r="L14" s="87" t="s">
        <v>265</v>
      </c>
      <c r="M14" s="83" t="str">
        <f t="shared" si="0"/>
        <v>MESSGE - (PRINCIPAL) TRADER. Street and number</v>
      </c>
      <c r="N14" s="68"/>
      <c r="O14" s="92"/>
      <c r="P14" s="68" t="s">
        <v>33</v>
      </c>
      <c r="Q14" s="92" t="s">
        <v>33</v>
      </c>
      <c r="R14" s="68" t="s">
        <v>258</v>
      </c>
      <c r="S14" s="92" t="s">
        <v>68</v>
      </c>
      <c r="T14" s="68"/>
      <c r="U14" s="92"/>
      <c r="V14" s="68"/>
      <c r="W14" s="92"/>
      <c r="X14" s="17"/>
      <c r="Y14" s="17"/>
      <c r="Z14" s="17"/>
      <c r="AA14" s="17"/>
    </row>
    <row r="15" spans="1:27" ht="60" customHeight="1" x14ac:dyDescent="0.2">
      <c r="A15" s="4" t="s">
        <v>1502</v>
      </c>
      <c r="B15" s="41" t="s">
        <v>3108</v>
      </c>
      <c r="C15" s="5" t="s">
        <v>1504</v>
      </c>
      <c r="D15" s="5" t="s">
        <v>1504</v>
      </c>
      <c r="E15" s="15">
        <v>2</v>
      </c>
      <c r="F15" s="78"/>
      <c r="G15" s="180" t="s">
        <v>261</v>
      </c>
      <c r="H15" s="73" t="s">
        <v>269</v>
      </c>
      <c r="I15" s="73" t="s">
        <v>3128</v>
      </c>
      <c r="J15" s="73" t="s">
        <v>271</v>
      </c>
      <c r="K15" s="87" t="s">
        <v>1523</v>
      </c>
      <c r="L15" s="87" t="s">
        <v>862</v>
      </c>
      <c r="M15" s="83" t="str">
        <f t="shared" si="0"/>
        <v>MESSGE - (PRINCIPAL) TRADER. Postal code</v>
      </c>
      <c r="N15" s="68"/>
      <c r="O15" s="92"/>
      <c r="P15" s="68" t="s">
        <v>66</v>
      </c>
      <c r="Q15" s="92" t="s">
        <v>33</v>
      </c>
      <c r="R15" s="68" t="s">
        <v>244</v>
      </c>
      <c r="S15" s="92" t="s">
        <v>54</v>
      </c>
      <c r="T15" s="68"/>
      <c r="U15" s="92"/>
      <c r="V15" s="68" t="s">
        <v>1339</v>
      </c>
      <c r="W15" s="92"/>
      <c r="X15" s="17"/>
      <c r="Y15" s="17"/>
      <c r="Z15" s="17"/>
      <c r="AA15" s="17"/>
    </row>
    <row r="16" spans="1:27" ht="60" customHeight="1" x14ac:dyDescent="0.2">
      <c r="A16" s="4" t="s">
        <v>1502</v>
      </c>
      <c r="B16" s="41" t="s">
        <v>3108</v>
      </c>
      <c r="C16" s="5" t="s">
        <v>1504</v>
      </c>
      <c r="D16" s="5" t="s">
        <v>1504</v>
      </c>
      <c r="E16" s="15">
        <v>2</v>
      </c>
      <c r="F16" s="78"/>
      <c r="G16" s="180" t="s">
        <v>261</v>
      </c>
      <c r="H16" s="73" t="s">
        <v>276</v>
      </c>
      <c r="I16" s="73" t="s">
        <v>3129</v>
      </c>
      <c r="J16" s="73" t="s">
        <v>278</v>
      </c>
      <c r="K16" s="87" t="s">
        <v>1523</v>
      </c>
      <c r="L16" s="87" t="s">
        <v>276</v>
      </c>
      <c r="M16" s="83" t="str">
        <f t="shared" si="0"/>
        <v>MESSGE - (PRINCIPAL) TRADER. City</v>
      </c>
      <c r="N16" s="68"/>
      <c r="O16" s="92"/>
      <c r="P16" s="68" t="s">
        <v>33</v>
      </c>
      <c r="Q16" s="92" t="s">
        <v>33</v>
      </c>
      <c r="R16" s="68" t="s">
        <v>68</v>
      </c>
      <c r="S16" s="92" t="s">
        <v>68</v>
      </c>
      <c r="T16" s="68"/>
      <c r="U16" s="92"/>
      <c r="V16" s="68"/>
      <c r="W16" s="92"/>
      <c r="X16" s="17"/>
      <c r="Y16" s="17"/>
      <c r="Z16" s="17"/>
      <c r="AA16" s="17"/>
    </row>
    <row r="17" spans="1:27" ht="60" customHeight="1" x14ac:dyDescent="0.2">
      <c r="A17" s="4" t="s">
        <v>1502</v>
      </c>
      <c r="B17" s="41" t="s">
        <v>3108</v>
      </c>
      <c r="C17" s="5" t="s">
        <v>1504</v>
      </c>
      <c r="D17" s="5" t="s">
        <v>1504</v>
      </c>
      <c r="E17" s="15">
        <v>2</v>
      </c>
      <c r="F17" s="78"/>
      <c r="G17" s="180" t="s">
        <v>261</v>
      </c>
      <c r="H17" s="73" t="s">
        <v>279</v>
      </c>
      <c r="I17" s="73" t="s">
        <v>3130</v>
      </c>
      <c r="J17" s="73" t="s">
        <v>281</v>
      </c>
      <c r="K17" s="87" t="s">
        <v>1523</v>
      </c>
      <c r="L17" s="87" t="s">
        <v>282</v>
      </c>
      <c r="M17" s="83" t="str">
        <f t="shared" si="0"/>
        <v>MESSGE - (PRINCIPAL) TRADER. Country code</v>
      </c>
      <c r="N17" s="68"/>
      <c r="O17" s="92"/>
      <c r="P17" s="68" t="s">
        <v>33</v>
      </c>
      <c r="Q17" s="92" t="s">
        <v>33</v>
      </c>
      <c r="R17" s="68" t="s">
        <v>94</v>
      </c>
      <c r="S17" s="92" t="s">
        <v>94</v>
      </c>
      <c r="T17" s="68" t="s">
        <v>95</v>
      </c>
      <c r="U17" s="92" t="s">
        <v>95</v>
      </c>
      <c r="V17" s="68"/>
      <c r="W17" s="92"/>
      <c r="X17" s="17"/>
      <c r="Y17" s="17"/>
      <c r="Z17" s="17"/>
      <c r="AA17" s="17"/>
    </row>
    <row r="18" spans="1:27" ht="60" customHeight="1" x14ac:dyDescent="0.2">
      <c r="A18" s="4" t="s">
        <v>1502</v>
      </c>
      <c r="B18" s="41" t="s">
        <v>3108</v>
      </c>
      <c r="C18" s="5" t="s">
        <v>1504</v>
      </c>
      <c r="D18" s="5" t="s">
        <v>1504</v>
      </c>
      <c r="E18" s="15">
        <v>1</v>
      </c>
      <c r="F18" s="78"/>
      <c r="G18" s="171" t="s">
        <v>3131</v>
      </c>
      <c r="H18" s="73"/>
      <c r="I18" s="73" t="s">
        <v>3132</v>
      </c>
      <c r="J18" s="73" t="s">
        <v>3131</v>
      </c>
      <c r="K18" s="87" t="s">
        <v>3133</v>
      </c>
      <c r="L18" s="87"/>
      <c r="M18" s="83" t="str">
        <f t="shared" si="0"/>
        <v xml:space="preserve">MESSAGE - GUARANTOR. </v>
      </c>
      <c r="N18" s="68" t="s">
        <v>32</v>
      </c>
      <c r="O18" s="92" t="s">
        <v>32</v>
      </c>
      <c r="P18" s="68" t="s">
        <v>103</v>
      </c>
      <c r="Q18" s="92" t="s">
        <v>103</v>
      </c>
      <c r="R18" s="68"/>
      <c r="S18" s="92"/>
      <c r="T18" s="68"/>
      <c r="U18" s="92"/>
      <c r="V18" s="68"/>
      <c r="W18" s="92"/>
      <c r="X18" s="17"/>
      <c r="Y18" s="17"/>
      <c r="Z18" s="17"/>
      <c r="AA18" s="17"/>
    </row>
    <row r="19" spans="1:27" ht="60" customHeight="1" x14ac:dyDescent="0.2">
      <c r="A19" s="4" t="s">
        <v>1502</v>
      </c>
      <c r="B19" s="41" t="s">
        <v>3108</v>
      </c>
      <c r="C19" s="5" t="s">
        <v>1504</v>
      </c>
      <c r="D19" s="5" t="s">
        <v>1504</v>
      </c>
      <c r="E19" s="15">
        <v>1</v>
      </c>
      <c r="F19" s="78" t="s">
        <v>3134</v>
      </c>
      <c r="G19" s="126" t="s">
        <v>3131</v>
      </c>
      <c r="H19" s="73" t="s">
        <v>240</v>
      </c>
      <c r="I19" s="73" t="s">
        <v>3135</v>
      </c>
      <c r="J19" s="73" t="s">
        <v>3136</v>
      </c>
      <c r="K19" s="87" t="s">
        <v>3133</v>
      </c>
      <c r="L19" s="87" t="s">
        <v>243</v>
      </c>
      <c r="M19" s="83" t="str">
        <f t="shared" si="0"/>
        <v>MESSAGE - GUARANTOR. TIN</v>
      </c>
      <c r="N19" s="68"/>
      <c r="O19" s="92"/>
      <c r="P19" s="68" t="s">
        <v>33</v>
      </c>
      <c r="Q19" s="92" t="s">
        <v>103</v>
      </c>
      <c r="R19" s="68" t="s">
        <v>244</v>
      </c>
      <c r="S19" s="92" t="s">
        <v>244</v>
      </c>
      <c r="T19" s="68"/>
      <c r="U19" s="92"/>
      <c r="V19" s="68" t="s">
        <v>1525</v>
      </c>
      <c r="W19" s="92" t="s">
        <v>1526</v>
      </c>
      <c r="X19" s="17"/>
      <c r="Y19" s="17"/>
      <c r="Z19" s="17"/>
      <c r="AA19" s="17"/>
    </row>
    <row r="20" spans="1:27" ht="60" customHeight="1" x14ac:dyDescent="0.2">
      <c r="A20" s="4" t="s">
        <v>1502</v>
      </c>
      <c r="B20" s="41" t="s">
        <v>3108</v>
      </c>
      <c r="C20" s="5" t="s">
        <v>1504</v>
      </c>
      <c r="D20" s="5" t="s">
        <v>1504</v>
      </c>
      <c r="E20" s="15">
        <v>1</v>
      </c>
      <c r="F20" s="78"/>
      <c r="G20" s="126" t="s">
        <v>3131</v>
      </c>
      <c r="H20" s="73" t="s">
        <v>255</v>
      </c>
      <c r="I20" s="73" t="s">
        <v>3137</v>
      </c>
      <c r="J20" s="73" t="s">
        <v>3138</v>
      </c>
      <c r="K20" s="87" t="s">
        <v>3133</v>
      </c>
      <c r="L20" s="87" t="s">
        <v>255</v>
      </c>
      <c r="M20" s="83" t="str">
        <f t="shared" si="0"/>
        <v>MESSAGE - GUARANTOR. Name</v>
      </c>
      <c r="N20" s="68"/>
      <c r="O20" s="92"/>
      <c r="P20" s="68" t="s">
        <v>66</v>
      </c>
      <c r="Q20" s="92" t="s">
        <v>33</v>
      </c>
      <c r="R20" s="68" t="s">
        <v>258</v>
      </c>
      <c r="S20" s="92" t="s">
        <v>68</v>
      </c>
      <c r="T20" s="68"/>
      <c r="U20" s="92"/>
      <c r="V20" s="68" t="s">
        <v>1531</v>
      </c>
      <c r="W20" s="92"/>
      <c r="X20" s="17"/>
      <c r="Y20" s="17"/>
      <c r="Z20" s="17"/>
      <c r="AA20" s="17"/>
    </row>
    <row r="21" spans="1:27" ht="60" customHeight="1" x14ac:dyDescent="0.2">
      <c r="A21" s="4" t="s">
        <v>1502</v>
      </c>
      <c r="B21" s="41" t="s">
        <v>3108</v>
      </c>
      <c r="C21" s="5" t="s">
        <v>1504</v>
      </c>
      <c r="D21" s="5" t="s">
        <v>1504</v>
      </c>
      <c r="E21" s="15">
        <v>2</v>
      </c>
      <c r="F21" s="78"/>
      <c r="G21" s="181" t="s">
        <v>261</v>
      </c>
      <c r="H21" s="73"/>
      <c r="I21" s="73" t="s">
        <v>3139</v>
      </c>
      <c r="J21" s="73" t="s">
        <v>263</v>
      </c>
      <c r="K21" s="87" t="s">
        <v>1128</v>
      </c>
      <c r="L21" s="87" t="s">
        <v>1128</v>
      </c>
      <c r="M21" s="83" t="str">
        <f t="shared" si="0"/>
        <v>x. x</v>
      </c>
      <c r="N21" s="68" t="s">
        <v>32</v>
      </c>
      <c r="O21" s="92"/>
      <c r="P21" s="68" t="s">
        <v>66</v>
      </c>
      <c r="Q21" s="92"/>
      <c r="R21" s="68"/>
      <c r="S21" s="92"/>
      <c r="T21" s="68"/>
      <c r="U21" s="92"/>
      <c r="V21" s="68" t="s">
        <v>1531</v>
      </c>
      <c r="W21" s="92"/>
      <c r="X21" s="17"/>
      <c r="Y21" s="17"/>
      <c r="Z21" s="17"/>
      <c r="AA21" s="17"/>
    </row>
    <row r="22" spans="1:27" ht="60" customHeight="1" x14ac:dyDescent="0.2">
      <c r="A22" s="4" t="s">
        <v>1502</v>
      </c>
      <c r="B22" s="41" t="s">
        <v>3108</v>
      </c>
      <c r="C22" s="5" t="s">
        <v>1504</v>
      </c>
      <c r="D22" s="5" t="s">
        <v>1504</v>
      </c>
      <c r="E22" s="15">
        <v>2</v>
      </c>
      <c r="F22" s="78"/>
      <c r="G22" s="180" t="s">
        <v>261</v>
      </c>
      <c r="H22" s="73" t="s">
        <v>265</v>
      </c>
      <c r="I22" s="73" t="s">
        <v>3140</v>
      </c>
      <c r="J22" s="73" t="s">
        <v>267</v>
      </c>
      <c r="K22" s="87" t="s">
        <v>3133</v>
      </c>
      <c r="L22" s="87" t="s">
        <v>265</v>
      </c>
      <c r="M22" s="83" t="str">
        <f t="shared" si="0"/>
        <v>MESSAGE - GUARANTOR. Street and number</v>
      </c>
      <c r="N22" s="68"/>
      <c r="O22" s="92"/>
      <c r="P22" s="68" t="s">
        <v>33</v>
      </c>
      <c r="Q22" s="92" t="s">
        <v>33</v>
      </c>
      <c r="R22" s="68" t="s">
        <v>258</v>
      </c>
      <c r="S22" s="92" t="s">
        <v>68</v>
      </c>
      <c r="T22" s="68"/>
      <c r="U22" s="92"/>
      <c r="V22" s="68"/>
      <c r="W22" s="92"/>
      <c r="X22" s="17"/>
      <c r="Y22" s="17"/>
      <c r="Z22" s="17"/>
      <c r="AA22" s="17"/>
    </row>
    <row r="23" spans="1:27" ht="60" customHeight="1" x14ac:dyDescent="0.2">
      <c r="A23" s="4" t="s">
        <v>1502</v>
      </c>
      <c r="B23" s="41" t="s">
        <v>3108</v>
      </c>
      <c r="C23" s="5" t="s">
        <v>1504</v>
      </c>
      <c r="D23" s="5" t="s">
        <v>1504</v>
      </c>
      <c r="E23" s="15">
        <v>2</v>
      </c>
      <c r="F23" s="78"/>
      <c r="G23" s="180" t="s">
        <v>261</v>
      </c>
      <c r="H23" s="73" t="s">
        <v>269</v>
      </c>
      <c r="I23" s="73" t="s">
        <v>3141</v>
      </c>
      <c r="J23" s="73" t="s">
        <v>271</v>
      </c>
      <c r="K23" s="87" t="s">
        <v>3133</v>
      </c>
      <c r="L23" s="87" t="s">
        <v>862</v>
      </c>
      <c r="M23" s="83" t="str">
        <f t="shared" si="0"/>
        <v>MESSAGE - GUARANTOR. Postal code</v>
      </c>
      <c r="N23" s="68"/>
      <c r="O23" s="92"/>
      <c r="P23" s="68" t="s">
        <v>66</v>
      </c>
      <c r="Q23" s="92" t="s">
        <v>33</v>
      </c>
      <c r="R23" s="68" t="s">
        <v>244</v>
      </c>
      <c r="S23" s="92" t="s">
        <v>54</v>
      </c>
      <c r="T23" s="68"/>
      <c r="U23" s="92"/>
      <c r="V23" s="68" t="s">
        <v>1339</v>
      </c>
      <c r="W23" s="92"/>
      <c r="X23" s="17"/>
      <c r="Y23" s="17"/>
      <c r="Z23" s="17"/>
      <c r="AA23" s="17"/>
    </row>
    <row r="24" spans="1:27" ht="60" customHeight="1" x14ac:dyDescent="0.2">
      <c r="A24" s="4" t="s">
        <v>1502</v>
      </c>
      <c r="B24" s="41" t="s">
        <v>3108</v>
      </c>
      <c r="C24" s="5" t="s">
        <v>1504</v>
      </c>
      <c r="D24" s="5" t="s">
        <v>1504</v>
      </c>
      <c r="E24" s="15">
        <v>2</v>
      </c>
      <c r="F24" s="78"/>
      <c r="G24" s="180" t="s">
        <v>261</v>
      </c>
      <c r="H24" s="73" t="s">
        <v>276</v>
      </c>
      <c r="I24" s="73" t="s">
        <v>3142</v>
      </c>
      <c r="J24" s="73" t="s">
        <v>278</v>
      </c>
      <c r="K24" s="87" t="s">
        <v>3133</v>
      </c>
      <c r="L24" s="87" t="s">
        <v>276</v>
      </c>
      <c r="M24" s="83" t="str">
        <f t="shared" si="0"/>
        <v>MESSAGE - GUARANTOR. City</v>
      </c>
      <c r="N24" s="68"/>
      <c r="O24" s="92"/>
      <c r="P24" s="68" t="s">
        <v>33</v>
      </c>
      <c r="Q24" s="92" t="s">
        <v>33</v>
      </c>
      <c r="R24" s="68" t="s">
        <v>68</v>
      </c>
      <c r="S24" s="92" t="s">
        <v>68</v>
      </c>
      <c r="T24" s="68"/>
      <c r="U24" s="92"/>
      <c r="V24" s="68"/>
      <c r="W24" s="92"/>
      <c r="X24" s="17"/>
      <c r="Y24" s="17"/>
      <c r="Z24" s="17"/>
      <c r="AA24" s="17"/>
    </row>
    <row r="25" spans="1:27" ht="60" customHeight="1" x14ac:dyDescent="0.2">
      <c r="A25" s="4" t="s">
        <v>1502</v>
      </c>
      <c r="B25" s="41" t="s">
        <v>3108</v>
      </c>
      <c r="C25" s="5" t="s">
        <v>1504</v>
      </c>
      <c r="D25" s="5" t="s">
        <v>1504</v>
      </c>
      <c r="E25" s="15">
        <v>2</v>
      </c>
      <c r="F25" s="78"/>
      <c r="G25" s="180" t="s">
        <v>261</v>
      </c>
      <c r="H25" s="73" t="s">
        <v>279</v>
      </c>
      <c r="I25" s="73" t="s">
        <v>3143</v>
      </c>
      <c r="J25" s="73" t="s">
        <v>281</v>
      </c>
      <c r="K25" s="87" t="s">
        <v>3133</v>
      </c>
      <c r="L25" s="87" t="s">
        <v>282</v>
      </c>
      <c r="M25" s="83" t="str">
        <f t="shared" si="0"/>
        <v>MESSAGE - GUARANTOR. Country code</v>
      </c>
      <c r="N25" s="68"/>
      <c r="O25" s="92"/>
      <c r="P25" s="68" t="s">
        <v>33</v>
      </c>
      <c r="Q25" s="92" t="s">
        <v>33</v>
      </c>
      <c r="R25" s="68" t="s">
        <v>94</v>
      </c>
      <c r="S25" s="92" t="s">
        <v>94</v>
      </c>
      <c r="T25" s="68" t="s">
        <v>3144</v>
      </c>
      <c r="U25" s="92" t="s">
        <v>3144</v>
      </c>
      <c r="V25" s="68"/>
      <c r="W25" s="92"/>
      <c r="X25" s="17"/>
      <c r="Y25" s="17"/>
      <c r="Z25" s="17"/>
      <c r="AA25" s="17"/>
    </row>
    <row r="26" spans="1:27" ht="60" customHeight="1" x14ac:dyDescent="0.2">
      <c r="A26" s="4" t="s">
        <v>26</v>
      </c>
      <c r="B26" s="41" t="s">
        <v>3145</v>
      </c>
      <c r="C26" s="80" t="s">
        <v>28</v>
      </c>
      <c r="D26" s="80" t="s">
        <v>28</v>
      </c>
      <c r="E26" s="15">
        <v>1</v>
      </c>
      <c r="F26" s="78"/>
      <c r="G26" s="171" t="s">
        <v>29</v>
      </c>
      <c r="H26" s="73"/>
      <c r="I26" s="73" t="s">
        <v>3146</v>
      </c>
      <c r="J26" s="73" t="s">
        <v>29</v>
      </c>
      <c r="K26" s="86" t="s">
        <v>31</v>
      </c>
      <c r="L26" s="86"/>
      <c r="M26" s="86" t="s">
        <v>1593</v>
      </c>
      <c r="N26" s="96" t="s">
        <v>32</v>
      </c>
      <c r="O26" s="91" t="s">
        <v>32</v>
      </c>
      <c r="P26" s="96" t="s">
        <v>33</v>
      </c>
      <c r="Q26" s="91" t="s">
        <v>33</v>
      </c>
      <c r="R26" s="96"/>
      <c r="S26" s="91"/>
      <c r="T26" s="96"/>
      <c r="U26" s="91"/>
      <c r="V26" s="96"/>
      <c r="W26" s="91"/>
      <c r="X26" s="17" t="s">
        <v>36</v>
      </c>
      <c r="Y26" s="17" t="s">
        <v>37</v>
      </c>
      <c r="Z26" s="17" t="s">
        <v>38</v>
      </c>
      <c r="AA26" s="17"/>
    </row>
    <row r="27" spans="1:27" ht="60" customHeight="1" x14ac:dyDescent="0.2">
      <c r="A27" s="4" t="s">
        <v>26</v>
      </c>
      <c r="B27" s="41" t="s">
        <v>3145</v>
      </c>
      <c r="C27" s="80" t="s">
        <v>28</v>
      </c>
      <c r="D27" s="80" t="s">
        <v>28</v>
      </c>
      <c r="E27" s="15">
        <v>1</v>
      </c>
      <c r="F27" s="78" t="s">
        <v>39</v>
      </c>
      <c r="G27" s="126" t="s">
        <v>29</v>
      </c>
      <c r="H27" s="73" t="s">
        <v>40</v>
      </c>
      <c r="I27" s="73" t="s">
        <v>3147</v>
      </c>
      <c r="J27" s="73" t="s">
        <v>42</v>
      </c>
      <c r="K27" s="86" t="s">
        <v>31</v>
      </c>
      <c r="L27" s="86" t="s">
        <v>43</v>
      </c>
      <c r="M27" s="86" t="s">
        <v>1595</v>
      </c>
      <c r="N27" s="96"/>
      <c r="O27" s="91"/>
      <c r="P27" s="96" t="s">
        <v>33</v>
      </c>
      <c r="Q27" s="91" t="s">
        <v>33</v>
      </c>
      <c r="R27" s="96" t="s">
        <v>44</v>
      </c>
      <c r="S27" s="91" t="s">
        <v>45</v>
      </c>
      <c r="T27" s="96"/>
      <c r="U27" s="91"/>
      <c r="V27" s="96"/>
      <c r="W27" s="91"/>
      <c r="X27" s="17" t="s">
        <v>46</v>
      </c>
      <c r="Y27" s="17" t="s">
        <v>47</v>
      </c>
      <c r="Z27" s="17" t="s">
        <v>38</v>
      </c>
      <c r="AA27" s="17"/>
    </row>
    <row r="28" spans="1:27" ht="60" customHeight="1" x14ac:dyDescent="0.2">
      <c r="A28" s="4" t="s">
        <v>26</v>
      </c>
      <c r="B28" s="41" t="s">
        <v>3145</v>
      </c>
      <c r="C28" s="80" t="s">
        <v>28</v>
      </c>
      <c r="D28" s="80" t="s">
        <v>28</v>
      </c>
      <c r="E28" s="15">
        <v>1</v>
      </c>
      <c r="F28" s="78" t="s">
        <v>3148</v>
      </c>
      <c r="G28" s="126" t="s">
        <v>29</v>
      </c>
      <c r="H28" s="73" t="s">
        <v>3149</v>
      </c>
      <c r="I28" s="73" t="s">
        <v>3150</v>
      </c>
      <c r="J28" s="73" t="s">
        <v>3151</v>
      </c>
      <c r="K28" s="86" t="s">
        <v>31</v>
      </c>
      <c r="L28" s="86" t="s">
        <v>3149</v>
      </c>
      <c r="M28" s="86" t="s">
        <v>3152</v>
      </c>
      <c r="N28" s="96"/>
      <c r="O28" s="91"/>
      <c r="P28" s="96" t="s">
        <v>33</v>
      </c>
      <c r="Q28" s="91" t="s">
        <v>33</v>
      </c>
      <c r="R28" s="96" t="s">
        <v>79</v>
      </c>
      <c r="S28" s="91" t="s">
        <v>80</v>
      </c>
      <c r="T28" s="96"/>
      <c r="U28" s="91"/>
      <c r="V28" s="96" t="s">
        <v>81</v>
      </c>
      <c r="W28" s="91"/>
      <c r="X28" s="17" t="s">
        <v>46</v>
      </c>
      <c r="Y28" s="17" t="s">
        <v>82</v>
      </c>
      <c r="Z28" s="17" t="s">
        <v>83</v>
      </c>
      <c r="AA28" s="17"/>
    </row>
    <row r="29" spans="1:27" ht="60" customHeight="1" x14ac:dyDescent="0.2">
      <c r="A29" s="4" t="s">
        <v>26</v>
      </c>
      <c r="B29" s="41" t="s">
        <v>3145</v>
      </c>
      <c r="C29" s="80" t="s">
        <v>28</v>
      </c>
      <c r="D29" s="80" t="s">
        <v>28</v>
      </c>
      <c r="E29" s="15">
        <v>1</v>
      </c>
      <c r="F29" s="78" t="s">
        <v>3153</v>
      </c>
      <c r="G29" s="126" t="s">
        <v>29</v>
      </c>
      <c r="H29" s="73" t="s">
        <v>3154</v>
      </c>
      <c r="I29" s="73" t="s">
        <v>3155</v>
      </c>
      <c r="J29" s="73" t="s">
        <v>3156</v>
      </c>
      <c r="K29" s="86" t="s">
        <v>31</v>
      </c>
      <c r="L29" s="86" t="s">
        <v>3154</v>
      </c>
      <c r="M29" s="86" t="s">
        <v>3157</v>
      </c>
      <c r="N29" s="96"/>
      <c r="O29" s="91"/>
      <c r="P29" s="96" t="s">
        <v>33</v>
      </c>
      <c r="Q29" s="91" t="s">
        <v>33</v>
      </c>
      <c r="R29" s="96" t="s">
        <v>3158</v>
      </c>
      <c r="S29" s="91" t="s">
        <v>3158</v>
      </c>
      <c r="T29" s="96" t="s">
        <v>3159</v>
      </c>
      <c r="U29" s="91" t="s">
        <v>3159</v>
      </c>
      <c r="V29" s="96"/>
      <c r="W29" s="91"/>
      <c r="X29" s="17" t="s">
        <v>36</v>
      </c>
      <c r="Y29" s="17" t="s">
        <v>37</v>
      </c>
      <c r="Z29" s="17" t="s">
        <v>38</v>
      </c>
      <c r="AA29" s="17"/>
    </row>
    <row r="30" spans="1:27" ht="60" customHeight="1" x14ac:dyDescent="0.2">
      <c r="A30" s="4" t="s">
        <v>26</v>
      </c>
      <c r="B30" s="41" t="s">
        <v>3145</v>
      </c>
      <c r="C30" s="80" t="s">
        <v>28</v>
      </c>
      <c r="D30" s="80" t="s">
        <v>28</v>
      </c>
      <c r="E30" s="15">
        <v>1</v>
      </c>
      <c r="F30" s="78" t="s">
        <v>3160</v>
      </c>
      <c r="G30" s="126" t="s">
        <v>29</v>
      </c>
      <c r="H30" s="73" t="s">
        <v>3161</v>
      </c>
      <c r="I30" s="73" t="s">
        <v>3162</v>
      </c>
      <c r="J30" s="73" t="s">
        <v>3163</v>
      </c>
      <c r="K30" s="86" t="s">
        <v>31</v>
      </c>
      <c r="L30" s="86" t="s">
        <v>3161</v>
      </c>
      <c r="M30" s="86" t="s">
        <v>3164</v>
      </c>
      <c r="N30" s="96"/>
      <c r="O30" s="91"/>
      <c r="P30" s="96" t="s">
        <v>103</v>
      </c>
      <c r="Q30" s="91" t="s">
        <v>103</v>
      </c>
      <c r="R30" s="96" t="s">
        <v>305</v>
      </c>
      <c r="S30" s="91" t="s">
        <v>1107</v>
      </c>
      <c r="T30" s="96"/>
      <c r="U30" s="91"/>
      <c r="V30" s="96" t="s">
        <v>348</v>
      </c>
      <c r="W30" s="91"/>
      <c r="X30" s="17" t="s">
        <v>46</v>
      </c>
      <c r="Y30" s="17" t="s">
        <v>37</v>
      </c>
      <c r="Z30" s="17" t="s">
        <v>38</v>
      </c>
      <c r="AA30" s="17"/>
    </row>
    <row r="31" spans="1:27" ht="60" customHeight="1" x14ac:dyDescent="0.2">
      <c r="A31" s="4" t="s">
        <v>26</v>
      </c>
      <c r="B31" s="41" t="s">
        <v>3145</v>
      </c>
      <c r="C31" s="80" t="s">
        <v>28</v>
      </c>
      <c r="D31" s="80" t="s">
        <v>28</v>
      </c>
      <c r="E31" s="15">
        <v>1</v>
      </c>
      <c r="F31" s="78"/>
      <c r="G31" s="171" t="s">
        <v>176</v>
      </c>
      <c r="H31" s="73"/>
      <c r="I31" s="73" t="s">
        <v>3165</v>
      </c>
      <c r="J31" s="73" t="s">
        <v>176</v>
      </c>
      <c r="K31" s="86" t="s">
        <v>178</v>
      </c>
      <c r="L31" s="86"/>
      <c r="M31" s="86" t="s">
        <v>1604</v>
      </c>
      <c r="N31" s="96" t="s">
        <v>32</v>
      </c>
      <c r="O31" s="91" t="s">
        <v>32</v>
      </c>
      <c r="P31" s="96" t="s">
        <v>33</v>
      </c>
      <c r="Q31" s="91" t="s">
        <v>33</v>
      </c>
      <c r="R31" s="96"/>
      <c r="S31" s="91"/>
      <c r="T31" s="96"/>
      <c r="U31" s="91"/>
      <c r="V31" s="96"/>
      <c r="W31" s="91"/>
      <c r="X31" s="17" t="s">
        <v>36</v>
      </c>
      <c r="Y31" s="17" t="s">
        <v>37</v>
      </c>
      <c r="Z31" s="17" t="s">
        <v>38</v>
      </c>
      <c r="AA31" s="17"/>
    </row>
    <row r="32" spans="1:27" ht="60" customHeight="1" x14ac:dyDescent="0.2">
      <c r="A32" s="4" t="s">
        <v>26</v>
      </c>
      <c r="B32" s="41" t="s">
        <v>3145</v>
      </c>
      <c r="C32" s="80" t="s">
        <v>28</v>
      </c>
      <c r="D32" s="80" t="s">
        <v>28</v>
      </c>
      <c r="E32" s="15">
        <v>1</v>
      </c>
      <c r="F32" s="78" t="s">
        <v>179</v>
      </c>
      <c r="G32" s="126" t="s">
        <v>176</v>
      </c>
      <c r="H32" s="73" t="s">
        <v>180</v>
      </c>
      <c r="I32" s="73" t="s">
        <v>3166</v>
      </c>
      <c r="J32" s="73" t="s">
        <v>182</v>
      </c>
      <c r="K32" s="86" t="s">
        <v>178</v>
      </c>
      <c r="L32" s="86" t="s">
        <v>1052</v>
      </c>
      <c r="M32" s="86" t="s">
        <v>3167</v>
      </c>
      <c r="N32" s="96"/>
      <c r="O32" s="91"/>
      <c r="P32" s="96" t="s">
        <v>33</v>
      </c>
      <c r="Q32" s="91" t="s">
        <v>33</v>
      </c>
      <c r="R32" s="96" t="s">
        <v>183</v>
      </c>
      <c r="S32" s="91" t="s">
        <v>183</v>
      </c>
      <c r="T32" s="96" t="s">
        <v>184</v>
      </c>
      <c r="U32" s="91"/>
      <c r="V32" s="96"/>
      <c r="W32" s="91"/>
      <c r="X32" s="17" t="s">
        <v>36</v>
      </c>
      <c r="Y32" s="17" t="s">
        <v>37</v>
      </c>
      <c r="Z32" s="17" t="s">
        <v>38</v>
      </c>
      <c r="AA32" s="17"/>
    </row>
    <row r="33" spans="1:27" ht="60" customHeight="1" x14ac:dyDescent="0.2">
      <c r="A33" s="4" t="s">
        <v>26</v>
      </c>
      <c r="B33" s="41" t="s">
        <v>3145</v>
      </c>
      <c r="C33" s="80" t="s">
        <v>28</v>
      </c>
      <c r="D33" s="80" t="s">
        <v>28</v>
      </c>
      <c r="E33" s="15">
        <v>1</v>
      </c>
      <c r="F33" s="78"/>
      <c r="G33" s="171" t="s">
        <v>1045</v>
      </c>
      <c r="H33" s="73"/>
      <c r="I33" s="73" t="s">
        <v>3168</v>
      </c>
      <c r="J33" s="73" t="s">
        <v>1045</v>
      </c>
      <c r="K33" s="86" t="s">
        <v>1047</v>
      </c>
      <c r="L33" s="86"/>
      <c r="M33" s="86" t="s">
        <v>1608</v>
      </c>
      <c r="N33" s="96" t="s">
        <v>32</v>
      </c>
      <c r="O33" s="91" t="s">
        <v>32</v>
      </c>
      <c r="P33" s="96" t="s">
        <v>33</v>
      </c>
      <c r="Q33" s="91" t="s">
        <v>33</v>
      </c>
      <c r="R33" s="96"/>
      <c r="S33" s="91"/>
      <c r="T33" s="96"/>
      <c r="U33" s="91"/>
      <c r="V33" s="96"/>
      <c r="W33" s="91"/>
      <c r="X33" s="17" t="s">
        <v>36</v>
      </c>
      <c r="Y33" s="17" t="s">
        <v>37</v>
      </c>
      <c r="Z33" s="17" t="s">
        <v>38</v>
      </c>
      <c r="AA33" s="17"/>
    </row>
    <row r="34" spans="1:27" ht="60" customHeight="1" x14ac:dyDescent="0.2">
      <c r="A34" s="4" t="s">
        <v>26</v>
      </c>
      <c r="B34" s="41" t="s">
        <v>3145</v>
      </c>
      <c r="C34" s="80" t="s">
        <v>28</v>
      </c>
      <c r="D34" s="80" t="s">
        <v>28</v>
      </c>
      <c r="E34" s="15">
        <v>1</v>
      </c>
      <c r="F34" s="78" t="s">
        <v>1049</v>
      </c>
      <c r="G34" s="126" t="s">
        <v>1045</v>
      </c>
      <c r="H34" s="73" t="s">
        <v>180</v>
      </c>
      <c r="I34" s="73" t="s">
        <v>3169</v>
      </c>
      <c r="J34" s="73" t="s">
        <v>1051</v>
      </c>
      <c r="K34" s="86" t="s">
        <v>1047</v>
      </c>
      <c r="L34" s="86" t="s">
        <v>1052</v>
      </c>
      <c r="M34" s="86" t="s">
        <v>1610</v>
      </c>
      <c r="N34" s="96"/>
      <c r="O34" s="91"/>
      <c r="P34" s="96" t="s">
        <v>33</v>
      </c>
      <c r="Q34" s="91" t="s">
        <v>33</v>
      </c>
      <c r="R34" s="96" t="s">
        <v>183</v>
      </c>
      <c r="S34" s="91" t="s">
        <v>183</v>
      </c>
      <c r="T34" s="96" t="s">
        <v>184</v>
      </c>
      <c r="U34" s="91"/>
      <c r="V34" s="96"/>
      <c r="W34" s="91"/>
      <c r="X34" s="17" t="s">
        <v>36</v>
      </c>
      <c r="Y34" s="17" t="s">
        <v>37</v>
      </c>
      <c r="Z34" s="17" t="s">
        <v>38</v>
      </c>
      <c r="AA34" s="17"/>
    </row>
    <row r="35" spans="1:27" ht="60" customHeight="1" x14ac:dyDescent="0.2">
      <c r="A35" s="4" t="s">
        <v>1502</v>
      </c>
      <c r="B35" s="41" t="s">
        <v>3170</v>
      </c>
      <c r="C35" s="5" t="s">
        <v>1504</v>
      </c>
      <c r="D35" s="5" t="s">
        <v>1504</v>
      </c>
      <c r="E35" s="15">
        <v>1</v>
      </c>
      <c r="F35" s="78"/>
      <c r="G35" s="171" t="s">
        <v>29</v>
      </c>
      <c r="H35" s="73"/>
      <c r="I35" s="73" t="s">
        <v>3171</v>
      </c>
      <c r="J35" s="73" t="s">
        <v>29</v>
      </c>
      <c r="K35" s="87" t="s">
        <v>31</v>
      </c>
      <c r="L35" s="87"/>
      <c r="M35" s="83" t="str">
        <f t="shared" si="0"/>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
      <c r="A36" s="4" t="s">
        <v>1502</v>
      </c>
      <c r="B36" s="41" t="s">
        <v>3170</v>
      </c>
      <c r="C36" s="5" t="s">
        <v>1504</v>
      </c>
      <c r="D36" s="5" t="s">
        <v>1504</v>
      </c>
      <c r="E36" s="15">
        <v>1</v>
      </c>
      <c r="F36" s="78" t="s">
        <v>39</v>
      </c>
      <c r="G36" s="126" t="s">
        <v>29</v>
      </c>
      <c r="H36" s="73" t="s">
        <v>40</v>
      </c>
      <c r="I36" s="73" t="s">
        <v>3172</v>
      </c>
      <c r="J36" s="73" t="s">
        <v>42</v>
      </c>
      <c r="K36" s="87" t="s">
        <v>31</v>
      </c>
      <c r="L36" s="87" t="s">
        <v>43</v>
      </c>
      <c r="M36" s="83" t="str">
        <f t="shared" si="0"/>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
      <c r="A37" s="4" t="s">
        <v>1502</v>
      </c>
      <c r="B37" s="41" t="s">
        <v>3170</v>
      </c>
      <c r="C37" s="5" t="s">
        <v>1504</v>
      </c>
      <c r="D37" s="5" t="s">
        <v>1504</v>
      </c>
      <c r="E37" s="15">
        <v>1</v>
      </c>
      <c r="F37" s="78" t="s">
        <v>3173</v>
      </c>
      <c r="G37" s="126" t="s">
        <v>29</v>
      </c>
      <c r="H37" s="73" t="s">
        <v>3174</v>
      </c>
      <c r="I37" s="73" t="s">
        <v>3175</v>
      </c>
      <c r="J37" s="73" t="s">
        <v>3176</v>
      </c>
      <c r="K37" s="87" t="s">
        <v>31</v>
      </c>
      <c r="L37" s="87" t="s">
        <v>3174</v>
      </c>
      <c r="M37" s="83" t="str">
        <f t="shared" si="0"/>
        <v>MESSAGE - HEADER. Diversion rejection code</v>
      </c>
      <c r="N37" s="68"/>
      <c r="O37" s="92"/>
      <c r="P37" s="68" t="s">
        <v>33</v>
      </c>
      <c r="Q37" s="92" t="s">
        <v>33</v>
      </c>
      <c r="R37" s="68" t="s">
        <v>123</v>
      </c>
      <c r="S37" s="92" t="s">
        <v>123</v>
      </c>
      <c r="T37" s="68" t="s">
        <v>3177</v>
      </c>
      <c r="U37" s="92" t="s">
        <v>3177</v>
      </c>
      <c r="V37" s="68"/>
      <c r="W37" s="92"/>
      <c r="X37" s="17"/>
      <c r="Y37" s="17"/>
      <c r="Z37" s="17"/>
      <c r="AA37" s="17"/>
    </row>
    <row r="38" spans="1:27" ht="60" customHeight="1" x14ac:dyDescent="0.2">
      <c r="A38" s="4" t="s">
        <v>1502</v>
      </c>
      <c r="B38" s="41" t="s">
        <v>3170</v>
      </c>
      <c r="C38" s="5" t="s">
        <v>1504</v>
      </c>
      <c r="D38" s="5" t="s">
        <v>1504</v>
      </c>
      <c r="E38" s="15">
        <v>1</v>
      </c>
      <c r="F38" s="78" t="s">
        <v>3178</v>
      </c>
      <c r="G38" s="126" t="s">
        <v>29</v>
      </c>
      <c r="H38" s="73" t="s">
        <v>3179</v>
      </c>
      <c r="I38" s="73" t="s">
        <v>3180</v>
      </c>
      <c r="J38" s="73" t="s">
        <v>3181</v>
      </c>
      <c r="K38" s="87" t="s">
        <v>31</v>
      </c>
      <c r="L38" s="87" t="s">
        <v>3179</v>
      </c>
      <c r="M38" s="83" t="str">
        <f t="shared" si="0"/>
        <v>MESSAGE - HEADER. Diversion rejection text</v>
      </c>
      <c r="N38" s="68"/>
      <c r="O38" s="92"/>
      <c r="P38" s="68" t="s">
        <v>66</v>
      </c>
      <c r="Q38" s="92" t="s">
        <v>66</v>
      </c>
      <c r="R38" s="68" t="s">
        <v>305</v>
      </c>
      <c r="S38" s="92" t="s">
        <v>1107</v>
      </c>
      <c r="T38" s="68"/>
      <c r="U38" s="92"/>
      <c r="V38" s="68" t="s">
        <v>3182</v>
      </c>
      <c r="W38" s="92"/>
      <c r="X38" s="17"/>
      <c r="Y38" s="17"/>
      <c r="Z38" s="17"/>
      <c r="AA38" s="17"/>
    </row>
    <row r="39" spans="1:27" ht="60" customHeight="1" x14ac:dyDescent="0.2">
      <c r="A39" s="4" t="s">
        <v>1502</v>
      </c>
      <c r="B39" s="41" t="s">
        <v>3170</v>
      </c>
      <c r="C39" s="5" t="s">
        <v>1504</v>
      </c>
      <c r="D39" s="5" t="s">
        <v>1504</v>
      </c>
      <c r="E39" s="15">
        <v>1</v>
      </c>
      <c r="F39" s="78"/>
      <c r="G39" s="171" t="s">
        <v>1045</v>
      </c>
      <c r="H39" s="73"/>
      <c r="I39" s="73" t="s">
        <v>3183</v>
      </c>
      <c r="J39" s="73" t="s">
        <v>1045</v>
      </c>
      <c r="K39" s="87" t="s">
        <v>1120</v>
      </c>
      <c r="L39" s="87"/>
      <c r="M39" s="83" t="str">
        <f t="shared" si="0"/>
        <v xml:space="preserve">MESSAGE - (PRESENTATION OFFICE) CUSTOMS OFFICE. </v>
      </c>
      <c r="N39" s="68" t="s">
        <v>32</v>
      </c>
      <c r="O39" s="92" t="s">
        <v>32</v>
      </c>
      <c r="P39" s="68" t="s">
        <v>33</v>
      </c>
      <c r="Q39" s="92" t="s">
        <v>33</v>
      </c>
      <c r="R39" s="68"/>
      <c r="S39" s="92"/>
      <c r="T39" s="68"/>
      <c r="U39" s="92"/>
      <c r="V39" s="68"/>
      <c r="W39" s="92"/>
      <c r="X39" s="17"/>
      <c r="Y39" s="17"/>
      <c r="Z39" s="17"/>
      <c r="AA39" s="17"/>
    </row>
    <row r="40" spans="1:27" ht="60" customHeight="1" x14ac:dyDescent="0.2">
      <c r="A40" s="4" t="s">
        <v>1502</v>
      </c>
      <c r="B40" s="41" t="s">
        <v>3170</v>
      </c>
      <c r="C40" s="5" t="s">
        <v>1504</v>
      </c>
      <c r="D40" s="5" t="s">
        <v>1504</v>
      </c>
      <c r="E40" s="15">
        <v>1</v>
      </c>
      <c r="F40" s="78" t="s">
        <v>1049</v>
      </c>
      <c r="G40" s="126" t="s">
        <v>1045</v>
      </c>
      <c r="H40" s="73" t="s">
        <v>180</v>
      </c>
      <c r="I40" s="73" t="s">
        <v>3184</v>
      </c>
      <c r="J40" s="73" t="s">
        <v>1051</v>
      </c>
      <c r="K40" s="87" t="s">
        <v>1120</v>
      </c>
      <c r="L40" s="87" t="s">
        <v>180</v>
      </c>
      <c r="M40" s="83" t="str">
        <f t="shared" si="0"/>
        <v>MESSAGE - (PRESENTATION OFFICE) CUSTOMS OFFICE. Reference number</v>
      </c>
      <c r="N40" s="68"/>
      <c r="O40" s="92"/>
      <c r="P40" s="68" t="s">
        <v>33</v>
      </c>
      <c r="Q40" s="92" t="s">
        <v>33</v>
      </c>
      <c r="R40" s="68" t="s">
        <v>183</v>
      </c>
      <c r="S40" s="92" t="s">
        <v>183</v>
      </c>
      <c r="T40" s="68" t="s">
        <v>1627</v>
      </c>
      <c r="U40" s="92"/>
      <c r="V40" s="68"/>
      <c r="W40" s="92"/>
      <c r="X40" s="17"/>
      <c r="Y40" s="17"/>
      <c r="Z40" s="17"/>
      <c r="AA40" s="17"/>
    </row>
    <row r="41" spans="1:27" ht="60" customHeight="1" x14ac:dyDescent="0.2">
      <c r="A41" s="4" t="s">
        <v>1502</v>
      </c>
      <c r="B41" s="41" t="s">
        <v>3170</v>
      </c>
      <c r="C41" s="5" t="s">
        <v>1504</v>
      </c>
      <c r="D41" s="5" t="s">
        <v>1504</v>
      </c>
      <c r="E41" s="15">
        <v>1</v>
      </c>
      <c r="F41" s="78"/>
      <c r="G41" s="171" t="s">
        <v>1629</v>
      </c>
      <c r="H41" s="73"/>
      <c r="I41" s="73" t="s">
        <v>3185</v>
      </c>
      <c r="J41" s="73" t="s">
        <v>1629</v>
      </c>
      <c r="K41" s="87" t="s">
        <v>1631</v>
      </c>
      <c r="L41" s="87"/>
      <c r="M41" s="83" t="str">
        <f t="shared" si="0"/>
        <v xml:space="preserve">MESSAGE - (DESTINATION) TRADER. </v>
      </c>
      <c r="N41" s="68" t="s">
        <v>32</v>
      </c>
      <c r="O41" s="92" t="s">
        <v>32</v>
      </c>
      <c r="P41" s="68" t="s">
        <v>33</v>
      </c>
      <c r="Q41" s="92" t="s">
        <v>33</v>
      </c>
      <c r="R41" s="68"/>
      <c r="S41" s="92"/>
      <c r="T41" s="68"/>
      <c r="U41" s="92"/>
      <c r="V41" s="68"/>
      <c r="W41" s="92"/>
      <c r="X41" s="17"/>
      <c r="Y41" s="17"/>
      <c r="Z41" s="17"/>
      <c r="AA41" s="17"/>
    </row>
    <row r="42" spans="1:27" ht="60" customHeight="1" x14ac:dyDescent="0.2">
      <c r="A42" s="4" t="s">
        <v>1502</v>
      </c>
      <c r="B42" s="41" t="s">
        <v>3170</v>
      </c>
      <c r="C42" s="5" t="s">
        <v>1504</v>
      </c>
      <c r="D42" s="5" t="s">
        <v>1504</v>
      </c>
      <c r="E42" s="15">
        <v>1</v>
      </c>
      <c r="F42" s="78" t="s">
        <v>3186</v>
      </c>
      <c r="G42" s="126" t="s">
        <v>1629</v>
      </c>
      <c r="H42" s="73" t="s">
        <v>240</v>
      </c>
      <c r="I42" s="73" t="s">
        <v>3187</v>
      </c>
      <c r="J42" s="73" t="s">
        <v>1633</v>
      </c>
      <c r="K42" s="87" t="s">
        <v>1631</v>
      </c>
      <c r="L42" s="87" t="s">
        <v>243</v>
      </c>
      <c r="M42" s="83" t="str">
        <f t="shared" si="0"/>
        <v>MESSAGE - (DESTINATION) TRADER. TIN</v>
      </c>
      <c r="N42" s="68"/>
      <c r="O42" s="92"/>
      <c r="P42" s="68" t="s">
        <v>33</v>
      </c>
      <c r="Q42" s="92" t="s">
        <v>103</v>
      </c>
      <c r="R42" s="68" t="s">
        <v>244</v>
      </c>
      <c r="S42" s="92" t="s">
        <v>244</v>
      </c>
      <c r="T42" s="68"/>
      <c r="U42" s="92"/>
      <c r="V42" s="68" t="s">
        <v>1525</v>
      </c>
      <c r="W42" s="92" t="s">
        <v>1526</v>
      </c>
      <c r="X42" s="17"/>
      <c r="Y42" s="17"/>
      <c r="Z42" s="17"/>
      <c r="AA42" s="17"/>
    </row>
    <row r="43" spans="1:27" ht="60" customHeight="1" x14ac:dyDescent="0.2">
      <c r="A43" s="4" t="s">
        <v>26</v>
      </c>
      <c r="B43" s="41" t="s">
        <v>3188</v>
      </c>
      <c r="C43" s="5" t="s">
        <v>28</v>
      </c>
      <c r="D43" s="80" t="s">
        <v>28</v>
      </c>
      <c r="E43" s="15">
        <v>1</v>
      </c>
      <c r="F43" s="78"/>
      <c r="G43" s="171" t="s">
        <v>29</v>
      </c>
      <c r="H43" s="73"/>
      <c r="I43" s="221" t="s">
        <v>3189</v>
      </c>
      <c r="J43" s="221" t="s">
        <v>29</v>
      </c>
      <c r="K43" s="87" t="s">
        <v>31</v>
      </c>
      <c r="L43" s="87"/>
      <c r="M43" s="83" t="str">
        <f t="shared" si="0"/>
        <v xml:space="preserve">MESSAGE - HEADER. </v>
      </c>
      <c r="N43" s="68" t="s">
        <v>32</v>
      </c>
      <c r="O43" s="92" t="s">
        <v>32</v>
      </c>
      <c r="P43" s="68" t="s">
        <v>33</v>
      </c>
      <c r="Q43" s="92" t="s">
        <v>33</v>
      </c>
      <c r="R43" s="68"/>
      <c r="S43" s="92"/>
      <c r="T43" s="68"/>
      <c r="U43" s="92"/>
      <c r="V43" s="68" t="s">
        <v>3190</v>
      </c>
      <c r="W43" s="92" t="s">
        <v>3191</v>
      </c>
      <c r="X43" s="17" t="s">
        <v>36</v>
      </c>
      <c r="Y43" s="17" t="s">
        <v>37</v>
      </c>
      <c r="Z43" s="17" t="s">
        <v>38</v>
      </c>
      <c r="AA43" s="17"/>
    </row>
    <row r="44" spans="1:27" ht="60" customHeight="1" x14ac:dyDescent="0.2">
      <c r="A44" s="4" t="s">
        <v>26</v>
      </c>
      <c r="B44" s="41" t="s">
        <v>3188</v>
      </c>
      <c r="C44" s="5" t="s">
        <v>28</v>
      </c>
      <c r="D44" s="80" t="s">
        <v>28</v>
      </c>
      <c r="E44" s="15">
        <v>1</v>
      </c>
      <c r="F44" s="78" t="s">
        <v>39</v>
      </c>
      <c r="G44" s="126" t="s">
        <v>29</v>
      </c>
      <c r="H44" s="73" t="s">
        <v>40</v>
      </c>
      <c r="I44" s="221" t="s">
        <v>3192</v>
      </c>
      <c r="J44" s="221" t="s">
        <v>42</v>
      </c>
      <c r="K44" s="87" t="s">
        <v>31</v>
      </c>
      <c r="L44" s="87" t="s">
        <v>43</v>
      </c>
      <c r="M44" s="83" t="str">
        <f t="shared" si="0"/>
        <v>MESSAGE - HEADER. Document/reference number</v>
      </c>
      <c r="N44" s="68"/>
      <c r="O44" s="92"/>
      <c r="P44" s="68" t="s">
        <v>33</v>
      </c>
      <c r="Q44" s="92" t="s">
        <v>33</v>
      </c>
      <c r="R44" s="68" t="s">
        <v>44</v>
      </c>
      <c r="S44" s="92" t="s">
        <v>45</v>
      </c>
      <c r="T44" s="68"/>
      <c r="U44" s="92"/>
      <c r="V44" s="68"/>
      <c r="W44" s="92"/>
      <c r="X44" s="17" t="s">
        <v>46</v>
      </c>
      <c r="Y44" s="17" t="s">
        <v>47</v>
      </c>
      <c r="Z44" s="17" t="s">
        <v>38</v>
      </c>
      <c r="AA44" s="17" t="s">
        <v>48</v>
      </c>
    </row>
    <row r="45" spans="1:27" ht="60" customHeight="1" x14ac:dyDescent="0.2">
      <c r="A45" s="4" t="s">
        <v>26</v>
      </c>
      <c r="B45" s="41" t="s">
        <v>3188</v>
      </c>
      <c r="C45" s="5" t="s">
        <v>28</v>
      </c>
      <c r="D45" s="80" t="s">
        <v>28</v>
      </c>
      <c r="E45" s="15">
        <v>1</v>
      </c>
      <c r="F45" s="78" t="s">
        <v>74</v>
      </c>
      <c r="G45" s="126" t="s">
        <v>29</v>
      </c>
      <c r="H45" s="73" t="s">
        <v>1597</v>
      </c>
      <c r="I45" s="221" t="s">
        <v>3193</v>
      </c>
      <c r="J45" s="221" t="s">
        <v>1599</v>
      </c>
      <c r="K45" s="87" t="s">
        <v>31</v>
      </c>
      <c r="L45" s="87" t="s">
        <v>3194</v>
      </c>
      <c r="M45" s="83" t="str">
        <f t="shared" si="0"/>
        <v xml:space="preserve">MESSAGE - HEADER. Arrival date </v>
      </c>
      <c r="N45" s="68"/>
      <c r="O45" s="92"/>
      <c r="P45" s="68" t="s">
        <v>103</v>
      </c>
      <c r="Q45" s="92" t="s">
        <v>3195</v>
      </c>
      <c r="R45" s="68" t="s">
        <v>222</v>
      </c>
      <c r="S45" s="92" t="s">
        <v>80</v>
      </c>
      <c r="T45" s="68"/>
      <c r="U45" s="92"/>
      <c r="V45" s="68" t="s">
        <v>3196</v>
      </c>
      <c r="W45" s="92"/>
      <c r="X45" s="17" t="s">
        <v>46</v>
      </c>
      <c r="Y45" s="17" t="s">
        <v>82</v>
      </c>
      <c r="Z45" s="17" t="s">
        <v>83</v>
      </c>
      <c r="AA45" s="17" t="s">
        <v>3197</v>
      </c>
    </row>
    <row r="46" spans="1:27" ht="60" customHeight="1" x14ac:dyDescent="0.2">
      <c r="A46" s="4" t="s">
        <v>26</v>
      </c>
      <c r="B46" s="41" t="s">
        <v>3188</v>
      </c>
      <c r="C46" s="5" t="s">
        <v>28</v>
      </c>
      <c r="D46" s="80" t="s">
        <v>28</v>
      </c>
      <c r="E46" s="15">
        <v>1</v>
      </c>
      <c r="F46" s="78"/>
      <c r="G46" s="171" t="s">
        <v>176</v>
      </c>
      <c r="H46" s="73"/>
      <c r="I46" s="221" t="s">
        <v>3198</v>
      </c>
      <c r="J46" s="221" t="s">
        <v>176</v>
      </c>
      <c r="K46" s="87" t="s">
        <v>178</v>
      </c>
      <c r="L46" s="87"/>
      <c r="M46" s="83" t="str">
        <f t="shared" si="0"/>
        <v xml:space="preserve">MESSAGE - (DEPARTURE) CUSTOMS OFFICE. </v>
      </c>
      <c r="N46" s="68" t="s">
        <v>32</v>
      </c>
      <c r="O46" s="92" t="s">
        <v>32</v>
      </c>
      <c r="P46" s="68" t="s">
        <v>33</v>
      </c>
      <c r="Q46" s="92" t="s">
        <v>33</v>
      </c>
      <c r="R46" s="68"/>
      <c r="S46" s="92"/>
      <c r="T46" s="68"/>
      <c r="U46" s="92"/>
      <c r="V46" s="68"/>
      <c r="W46" s="92"/>
      <c r="X46" s="17" t="s">
        <v>36</v>
      </c>
      <c r="Y46" s="17" t="s">
        <v>37</v>
      </c>
      <c r="Z46" s="17" t="s">
        <v>38</v>
      </c>
      <c r="AA46" s="17"/>
    </row>
    <row r="47" spans="1:27" ht="60" customHeight="1" x14ac:dyDescent="0.2">
      <c r="A47" s="4" t="s">
        <v>26</v>
      </c>
      <c r="B47" s="41" t="s">
        <v>3188</v>
      </c>
      <c r="C47" s="5" t="s">
        <v>28</v>
      </c>
      <c r="D47" s="80" t="s">
        <v>28</v>
      </c>
      <c r="E47" s="15">
        <v>1</v>
      </c>
      <c r="F47" s="78" t="s">
        <v>179</v>
      </c>
      <c r="G47" s="126" t="s">
        <v>176</v>
      </c>
      <c r="H47" s="73" t="s">
        <v>180</v>
      </c>
      <c r="I47" s="221" t="s">
        <v>3199</v>
      </c>
      <c r="J47" s="221" t="s">
        <v>182</v>
      </c>
      <c r="K47" s="87" t="s">
        <v>178</v>
      </c>
      <c r="L47" s="87" t="s">
        <v>180</v>
      </c>
      <c r="M47" s="83" t="str">
        <f t="shared" si="0"/>
        <v>MESSAGE - (DEPARTURE) CUSTOMS OFFICE. Reference number</v>
      </c>
      <c r="N47" s="68"/>
      <c r="O47" s="92"/>
      <c r="P47" s="68" t="s">
        <v>33</v>
      </c>
      <c r="Q47" s="92" t="s">
        <v>33</v>
      </c>
      <c r="R47" s="68" t="s">
        <v>183</v>
      </c>
      <c r="S47" s="92" t="s">
        <v>183</v>
      </c>
      <c r="T47" s="68" t="s">
        <v>184</v>
      </c>
      <c r="U47" s="92"/>
      <c r="V47" s="68"/>
      <c r="W47" s="92"/>
      <c r="X47" s="17" t="s">
        <v>36</v>
      </c>
      <c r="Y47" s="17" t="s">
        <v>37</v>
      </c>
      <c r="Z47" s="17" t="s">
        <v>38</v>
      </c>
      <c r="AA47" s="17" t="s">
        <v>187</v>
      </c>
    </row>
    <row r="48" spans="1:27" ht="60" customHeight="1" x14ac:dyDescent="0.2">
      <c r="A48" s="4" t="s">
        <v>26</v>
      </c>
      <c r="B48" s="41" t="s">
        <v>3188</v>
      </c>
      <c r="C48" s="5" t="s">
        <v>28</v>
      </c>
      <c r="D48" s="80" t="s">
        <v>28</v>
      </c>
      <c r="E48" s="15">
        <v>1</v>
      </c>
      <c r="F48" s="78"/>
      <c r="G48" s="171" t="s">
        <v>188</v>
      </c>
      <c r="H48" s="73"/>
      <c r="I48" s="221" t="s">
        <v>3200</v>
      </c>
      <c r="J48" s="221" t="s">
        <v>188</v>
      </c>
      <c r="K48" s="87" t="s">
        <v>1841</v>
      </c>
      <c r="L48" s="87"/>
      <c r="M48" s="83" t="str">
        <f t="shared" si="0"/>
        <v xml:space="preserve">MESSAGE - (DESTINATION DECLARED) CUSTOMS OFFICE. </v>
      </c>
      <c r="N48" s="68" t="s">
        <v>32</v>
      </c>
      <c r="O48" s="92" t="s">
        <v>32</v>
      </c>
      <c r="P48" s="68" t="s">
        <v>103</v>
      </c>
      <c r="Q48" s="92" t="s">
        <v>33</v>
      </c>
      <c r="R48" s="68"/>
      <c r="S48" s="92"/>
      <c r="T48" s="68"/>
      <c r="U48" s="92"/>
      <c r="V48" s="68" t="s">
        <v>1842</v>
      </c>
      <c r="W48" s="92"/>
      <c r="X48" s="17" t="s">
        <v>36</v>
      </c>
      <c r="Y48" s="17" t="s">
        <v>37</v>
      </c>
      <c r="Z48" s="17" t="s">
        <v>38</v>
      </c>
      <c r="AA48" s="17" t="s">
        <v>191</v>
      </c>
    </row>
    <row r="49" spans="1:27" ht="60" customHeight="1" x14ac:dyDescent="0.2">
      <c r="A49" s="4" t="s">
        <v>26</v>
      </c>
      <c r="B49" s="41" t="s">
        <v>3188</v>
      </c>
      <c r="C49" s="5" t="s">
        <v>28</v>
      </c>
      <c r="D49" s="80" t="s">
        <v>28</v>
      </c>
      <c r="E49" s="15">
        <v>1</v>
      </c>
      <c r="F49" s="78" t="s">
        <v>192</v>
      </c>
      <c r="G49" s="126" t="s">
        <v>188</v>
      </c>
      <c r="H49" s="73" t="s">
        <v>180</v>
      </c>
      <c r="I49" s="221" t="s">
        <v>3201</v>
      </c>
      <c r="J49" s="221" t="s">
        <v>194</v>
      </c>
      <c r="K49" s="87" t="s">
        <v>1841</v>
      </c>
      <c r="L49" s="87" t="s">
        <v>180</v>
      </c>
      <c r="M49" s="83" t="str">
        <f t="shared" ref="M49:M103" si="1" xml:space="preserve"> CONCATENATE(K49,". ", L49)</f>
        <v>MESSAGE - (DESTINATION DECLARED) CUSTOMS OFFICE. Reference number</v>
      </c>
      <c r="N49" s="68"/>
      <c r="O49" s="92"/>
      <c r="P49" s="68" t="s">
        <v>33</v>
      </c>
      <c r="Q49" s="92" t="s">
        <v>33</v>
      </c>
      <c r="R49" s="68" t="s">
        <v>183</v>
      </c>
      <c r="S49" s="92" t="s">
        <v>183</v>
      </c>
      <c r="T49" s="68" t="s">
        <v>184</v>
      </c>
      <c r="U49" s="92"/>
      <c r="V49" s="68"/>
      <c r="W49" s="92"/>
      <c r="X49" s="17" t="s">
        <v>36</v>
      </c>
      <c r="Y49" s="17" t="s">
        <v>37</v>
      </c>
      <c r="Z49" s="17" t="s">
        <v>38</v>
      </c>
      <c r="AA49" s="17" t="s">
        <v>3202</v>
      </c>
    </row>
    <row r="50" spans="1:27" ht="60" customHeight="1" x14ac:dyDescent="0.2">
      <c r="A50" s="4" t="s">
        <v>26</v>
      </c>
      <c r="B50" s="41" t="s">
        <v>3188</v>
      </c>
      <c r="C50" s="5" t="s">
        <v>28</v>
      </c>
      <c r="D50" s="80" t="s">
        <v>28</v>
      </c>
      <c r="E50" s="15">
        <v>1</v>
      </c>
      <c r="F50" s="78"/>
      <c r="G50" s="171" t="s">
        <v>1045</v>
      </c>
      <c r="H50" s="73"/>
      <c r="I50" s="221" t="s">
        <v>3203</v>
      </c>
      <c r="J50" s="221" t="s">
        <v>1045</v>
      </c>
      <c r="K50" s="87" t="s">
        <v>1625</v>
      </c>
      <c r="L50" s="87"/>
      <c r="M50" s="83" t="str">
        <f t="shared" si="1"/>
        <v xml:space="preserve">MESSAGE - (PRESENTATION OFFICE) CUSTOMS OFFICE . </v>
      </c>
      <c r="N50" s="68" t="s">
        <v>32</v>
      </c>
      <c r="O50" s="92" t="s">
        <v>32</v>
      </c>
      <c r="P50" s="68" t="s">
        <v>33</v>
      </c>
      <c r="Q50" s="92" t="s">
        <v>33</v>
      </c>
      <c r="R50" s="68"/>
      <c r="S50" s="92"/>
      <c r="T50" s="68"/>
      <c r="U50" s="92"/>
      <c r="V50" s="68"/>
      <c r="W50" s="92"/>
      <c r="X50" s="17" t="s">
        <v>36</v>
      </c>
      <c r="Y50" s="17" t="s">
        <v>37</v>
      </c>
      <c r="Z50" s="17" t="s">
        <v>38</v>
      </c>
      <c r="AA50" s="17"/>
    </row>
    <row r="51" spans="1:27" ht="60" customHeight="1" x14ac:dyDescent="0.2">
      <c r="A51" s="4" t="s">
        <v>26</v>
      </c>
      <c r="B51" s="41" t="s">
        <v>3188</v>
      </c>
      <c r="C51" s="5" t="s">
        <v>28</v>
      </c>
      <c r="D51" s="80" t="s">
        <v>28</v>
      </c>
      <c r="E51" s="15">
        <v>1</v>
      </c>
      <c r="F51" s="78" t="s">
        <v>1049</v>
      </c>
      <c r="G51" s="126" t="s">
        <v>1045</v>
      </c>
      <c r="H51" s="73" t="s">
        <v>180</v>
      </c>
      <c r="I51" s="221" t="s">
        <v>3204</v>
      </c>
      <c r="J51" s="221" t="s">
        <v>1051</v>
      </c>
      <c r="K51" s="87" t="s">
        <v>1625</v>
      </c>
      <c r="L51" s="87" t="s">
        <v>180</v>
      </c>
      <c r="M51" s="83" t="str">
        <f t="shared" si="1"/>
        <v>MESSAGE - (PRESENTATION OFFICE) CUSTOMS OFFICE . Reference number</v>
      </c>
      <c r="N51" s="68"/>
      <c r="O51" s="92"/>
      <c r="P51" s="68" t="s">
        <v>33</v>
      </c>
      <c r="Q51" s="92" t="s">
        <v>33</v>
      </c>
      <c r="R51" s="68" t="s">
        <v>183</v>
      </c>
      <c r="S51" s="92" t="s">
        <v>183</v>
      </c>
      <c r="T51" s="68" t="s">
        <v>184</v>
      </c>
      <c r="U51" s="92"/>
      <c r="V51" s="68"/>
      <c r="W51" s="92"/>
      <c r="X51" s="17" t="s">
        <v>36</v>
      </c>
      <c r="Y51" s="17" t="s">
        <v>37</v>
      </c>
      <c r="Z51" s="17" t="s">
        <v>38</v>
      </c>
      <c r="AA51" s="17" t="s">
        <v>197</v>
      </c>
    </row>
    <row r="52" spans="1:27" ht="60" customHeight="1" x14ac:dyDescent="0.2">
      <c r="A52" s="4" t="s">
        <v>26</v>
      </c>
      <c r="B52" s="41" t="s">
        <v>3188</v>
      </c>
      <c r="C52" s="5" t="s">
        <v>28</v>
      </c>
      <c r="D52" s="80" t="s">
        <v>28</v>
      </c>
      <c r="E52" s="15">
        <v>1</v>
      </c>
      <c r="F52" s="78"/>
      <c r="G52" s="171" t="s">
        <v>198</v>
      </c>
      <c r="H52" s="73"/>
      <c r="I52" s="221" t="s">
        <v>3205</v>
      </c>
      <c r="J52" s="221" t="s">
        <v>198</v>
      </c>
      <c r="K52" s="87" t="s">
        <v>3206</v>
      </c>
      <c r="L52" s="87"/>
      <c r="M52" s="83" t="str">
        <f t="shared" si="1"/>
        <v xml:space="preserve">MESSAGE -  (TRANSIT DECLARED) CUSTOMS OFFICE. </v>
      </c>
      <c r="N52" s="68" t="s">
        <v>201</v>
      </c>
      <c r="O52" s="92" t="s">
        <v>201</v>
      </c>
      <c r="P52" s="68" t="s">
        <v>103</v>
      </c>
      <c r="Q52" s="92" t="s">
        <v>3195</v>
      </c>
      <c r="R52" s="68"/>
      <c r="S52" s="92"/>
      <c r="T52" s="68"/>
      <c r="U52" s="92"/>
      <c r="V52" s="68"/>
      <c r="W52" s="92"/>
      <c r="X52" s="17" t="s">
        <v>36</v>
      </c>
      <c r="Y52" s="17" t="s">
        <v>37</v>
      </c>
      <c r="Z52" s="17" t="s">
        <v>38</v>
      </c>
      <c r="AA52" s="17" t="s">
        <v>1126</v>
      </c>
    </row>
    <row r="53" spans="1:27" ht="60" customHeight="1" x14ac:dyDescent="0.2">
      <c r="A53" s="4" t="s">
        <v>26</v>
      </c>
      <c r="B53" s="41" t="s">
        <v>3188</v>
      </c>
      <c r="C53" s="5" t="s">
        <v>28</v>
      </c>
      <c r="D53" s="80" t="s">
        <v>28</v>
      </c>
      <c r="E53" s="15">
        <v>1</v>
      </c>
      <c r="F53" s="78" t="s">
        <v>205</v>
      </c>
      <c r="G53" s="126" t="s">
        <v>198</v>
      </c>
      <c r="H53" s="73" t="s">
        <v>206</v>
      </c>
      <c r="I53" s="221" t="s">
        <v>3207</v>
      </c>
      <c r="J53" s="221" t="s">
        <v>208</v>
      </c>
      <c r="K53" s="87" t="s">
        <v>3206</v>
      </c>
      <c r="L53" s="87"/>
      <c r="M53" s="83" t="str">
        <f t="shared" si="1"/>
        <v xml:space="preserve">MESSAGE -  (TRANSIT DECLARED) CUSTOMS OFFICE. </v>
      </c>
      <c r="N53" s="68"/>
      <c r="O53" s="92"/>
      <c r="P53" s="68" t="s">
        <v>33</v>
      </c>
      <c r="Q53" s="92"/>
      <c r="R53" s="68" t="s">
        <v>146</v>
      </c>
      <c r="S53" s="92"/>
      <c r="T53" s="68"/>
      <c r="U53" s="92"/>
      <c r="V53" s="68" t="s">
        <v>209</v>
      </c>
      <c r="W53" s="92"/>
      <c r="X53" s="17" t="s">
        <v>115</v>
      </c>
      <c r="Y53" s="17" t="s">
        <v>210</v>
      </c>
      <c r="Z53" s="17" t="s">
        <v>117</v>
      </c>
      <c r="AA53" s="17" t="s">
        <v>211</v>
      </c>
    </row>
    <row r="54" spans="1:27" ht="60" customHeight="1" x14ac:dyDescent="0.2">
      <c r="A54" s="4" t="s">
        <v>26</v>
      </c>
      <c r="B54" s="41" t="s">
        <v>3188</v>
      </c>
      <c r="C54" s="5" t="s">
        <v>28</v>
      </c>
      <c r="D54" s="80" t="s">
        <v>28</v>
      </c>
      <c r="E54" s="15">
        <v>1</v>
      </c>
      <c r="F54" s="78" t="s">
        <v>212</v>
      </c>
      <c r="G54" s="126" t="s">
        <v>198</v>
      </c>
      <c r="H54" s="73" t="s">
        <v>180</v>
      </c>
      <c r="I54" s="221" t="s">
        <v>3208</v>
      </c>
      <c r="J54" s="221" t="s">
        <v>214</v>
      </c>
      <c r="K54" s="87" t="s">
        <v>3206</v>
      </c>
      <c r="L54" s="87" t="s">
        <v>180</v>
      </c>
      <c r="M54" s="83" t="str">
        <f t="shared" si="1"/>
        <v>MESSAGE -  (TRANSIT DECLARED) CUSTOMS OFFICE. Reference number</v>
      </c>
      <c r="N54" s="68"/>
      <c r="O54" s="92"/>
      <c r="P54" s="68" t="s">
        <v>33</v>
      </c>
      <c r="Q54" s="92" t="s">
        <v>33</v>
      </c>
      <c r="R54" s="68" t="s">
        <v>183</v>
      </c>
      <c r="S54" s="92" t="s">
        <v>183</v>
      </c>
      <c r="T54" s="68" t="s">
        <v>184</v>
      </c>
      <c r="U54" s="92"/>
      <c r="V54" s="68"/>
      <c r="W54" s="92"/>
      <c r="X54" s="17" t="s">
        <v>36</v>
      </c>
      <c r="Y54" s="17" t="s">
        <v>37</v>
      </c>
      <c r="Z54" s="17" t="s">
        <v>38</v>
      </c>
      <c r="AA54" s="17" t="s">
        <v>3202</v>
      </c>
    </row>
    <row r="55" spans="1:27" ht="60" customHeight="1" x14ac:dyDescent="0.2">
      <c r="A55" s="4" t="s">
        <v>26</v>
      </c>
      <c r="B55" s="41" t="s">
        <v>3188</v>
      </c>
      <c r="C55" s="5" t="s">
        <v>28</v>
      </c>
      <c r="D55" s="80" t="s">
        <v>28</v>
      </c>
      <c r="E55" s="15">
        <v>1</v>
      </c>
      <c r="F55" s="78"/>
      <c r="G55" s="171" t="s">
        <v>3209</v>
      </c>
      <c r="H55" s="73"/>
      <c r="I55" s="221" t="s">
        <v>3210</v>
      </c>
      <c r="J55" s="221" t="s">
        <v>3209</v>
      </c>
      <c r="K55" s="87" t="s">
        <v>3211</v>
      </c>
      <c r="L55" s="87"/>
      <c r="M55" s="83" t="str">
        <f t="shared" si="1"/>
        <v xml:space="preserve">MESSAGE -  (ACTUAL OFFICE OF TRANSIT) CUSTOMS OFFICE. </v>
      </c>
      <c r="N55" s="68" t="s">
        <v>201</v>
      </c>
      <c r="O55" s="92" t="s">
        <v>201</v>
      </c>
      <c r="P55" s="68" t="s">
        <v>103</v>
      </c>
      <c r="Q55" s="92" t="s">
        <v>103</v>
      </c>
      <c r="R55" s="68"/>
      <c r="S55" s="92"/>
      <c r="T55" s="68"/>
      <c r="U55" s="92"/>
      <c r="V55" s="68"/>
      <c r="W55" s="92"/>
      <c r="X55" s="17" t="s">
        <v>36</v>
      </c>
      <c r="Y55" s="17" t="s">
        <v>37</v>
      </c>
      <c r="Z55" s="17" t="s">
        <v>38</v>
      </c>
      <c r="AA55" s="17" t="s">
        <v>3212</v>
      </c>
    </row>
    <row r="56" spans="1:27" ht="60" customHeight="1" x14ac:dyDescent="0.2">
      <c r="A56" s="4" t="s">
        <v>26</v>
      </c>
      <c r="B56" s="41" t="s">
        <v>3188</v>
      </c>
      <c r="C56" s="5" t="s">
        <v>28</v>
      </c>
      <c r="D56" s="80" t="s">
        <v>28</v>
      </c>
      <c r="E56" s="15">
        <v>1</v>
      </c>
      <c r="F56" s="78"/>
      <c r="G56" s="126" t="s">
        <v>3209</v>
      </c>
      <c r="H56" s="73" t="s">
        <v>206</v>
      </c>
      <c r="I56" s="221" t="s">
        <v>3213</v>
      </c>
      <c r="J56" s="221" t="s">
        <v>3214</v>
      </c>
      <c r="K56" s="87" t="s">
        <v>3211</v>
      </c>
      <c r="L56" s="87"/>
      <c r="M56" s="83" t="str">
        <f t="shared" si="1"/>
        <v xml:space="preserve">MESSAGE -  (ACTUAL OFFICE OF TRANSIT) CUSTOMS OFFICE. </v>
      </c>
      <c r="N56" s="68"/>
      <c r="O56" s="92"/>
      <c r="P56" s="68" t="s">
        <v>33</v>
      </c>
      <c r="Q56" s="92"/>
      <c r="R56" s="68" t="s">
        <v>146</v>
      </c>
      <c r="S56" s="92"/>
      <c r="T56" s="68"/>
      <c r="U56" s="92"/>
      <c r="V56" s="68" t="s">
        <v>209</v>
      </c>
      <c r="W56" s="92"/>
      <c r="X56" s="17" t="s">
        <v>115</v>
      </c>
      <c r="Y56" s="17" t="s">
        <v>210</v>
      </c>
      <c r="Z56" s="17" t="s">
        <v>117</v>
      </c>
      <c r="AA56" s="17" t="s">
        <v>211</v>
      </c>
    </row>
    <row r="57" spans="1:27" ht="60" customHeight="1" x14ac:dyDescent="0.2">
      <c r="A57" s="4" t="s">
        <v>26</v>
      </c>
      <c r="B57" s="41" t="s">
        <v>3188</v>
      </c>
      <c r="C57" s="5" t="s">
        <v>28</v>
      </c>
      <c r="D57" s="80" t="s">
        <v>28</v>
      </c>
      <c r="E57" s="15">
        <v>1</v>
      </c>
      <c r="F57" s="78"/>
      <c r="G57" s="126" t="s">
        <v>3209</v>
      </c>
      <c r="H57" s="73" t="s">
        <v>180</v>
      </c>
      <c r="I57" s="221" t="s">
        <v>3215</v>
      </c>
      <c r="J57" s="221" t="s">
        <v>3216</v>
      </c>
      <c r="K57" s="87" t="s">
        <v>3211</v>
      </c>
      <c r="L57" s="87"/>
      <c r="M57" s="83" t="str">
        <f t="shared" si="1"/>
        <v xml:space="preserve">MESSAGE -  (ACTUAL OFFICE OF TRANSIT) CUSTOMS OFFICE. </v>
      </c>
      <c r="N57" s="68"/>
      <c r="O57" s="92"/>
      <c r="P57" s="68" t="s">
        <v>33</v>
      </c>
      <c r="Q57" s="92" t="s">
        <v>33</v>
      </c>
      <c r="R57" s="68" t="s">
        <v>183</v>
      </c>
      <c r="S57" s="92" t="s">
        <v>183</v>
      </c>
      <c r="T57" s="68" t="s">
        <v>184</v>
      </c>
      <c r="U57" s="92"/>
      <c r="V57" s="68"/>
      <c r="W57" s="92"/>
      <c r="X57" s="17" t="s">
        <v>36</v>
      </c>
      <c r="Y57" s="17" t="s">
        <v>37</v>
      </c>
      <c r="Z57" s="17" t="s">
        <v>38</v>
      </c>
      <c r="AA57" s="17" t="s">
        <v>1053</v>
      </c>
    </row>
    <row r="58" spans="1:27" ht="60" customHeight="1" x14ac:dyDescent="0.2">
      <c r="A58" s="4" t="s">
        <v>26</v>
      </c>
      <c r="B58" s="41" t="s">
        <v>3188</v>
      </c>
      <c r="C58" s="5" t="s">
        <v>28</v>
      </c>
      <c r="D58" s="80" t="s">
        <v>28</v>
      </c>
      <c r="E58" s="15">
        <v>1</v>
      </c>
      <c r="F58" s="78"/>
      <c r="G58" s="171" t="s">
        <v>226</v>
      </c>
      <c r="H58" s="73"/>
      <c r="I58" s="221" t="s">
        <v>3217</v>
      </c>
      <c r="J58" s="221" t="s">
        <v>226</v>
      </c>
      <c r="K58" s="87"/>
      <c r="L58" s="87"/>
      <c r="M58" s="83" t="str">
        <f t="shared" si="1"/>
        <v xml:space="preserve">. </v>
      </c>
      <c r="N58" s="68" t="s">
        <v>201</v>
      </c>
      <c r="O58" s="92"/>
      <c r="P58" s="68" t="s">
        <v>66</v>
      </c>
      <c r="Q58" s="92"/>
      <c r="R58" s="68"/>
      <c r="S58" s="92"/>
      <c r="T58" s="68"/>
      <c r="U58" s="92"/>
      <c r="V58" s="68" t="s">
        <v>137</v>
      </c>
      <c r="W58" s="92"/>
      <c r="X58" s="17" t="s">
        <v>115</v>
      </c>
      <c r="Y58" s="17" t="s">
        <v>37</v>
      </c>
      <c r="Z58" s="17" t="s">
        <v>38</v>
      </c>
      <c r="AA58" s="17" t="s">
        <v>230</v>
      </c>
    </row>
    <row r="59" spans="1:27" ht="60" customHeight="1" x14ac:dyDescent="0.2">
      <c r="A59" s="4" t="s">
        <v>26</v>
      </c>
      <c r="B59" s="41" t="s">
        <v>3188</v>
      </c>
      <c r="C59" s="5" t="s">
        <v>28</v>
      </c>
      <c r="D59" s="80" t="s">
        <v>28</v>
      </c>
      <c r="E59" s="15">
        <v>1</v>
      </c>
      <c r="F59" s="78" t="s">
        <v>205</v>
      </c>
      <c r="G59" s="126" t="s">
        <v>226</v>
      </c>
      <c r="H59" s="73" t="s">
        <v>206</v>
      </c>
      <c r="I59" s="221" t="s">
        <v>3218</v>
      </c>
      <c r="J59" s="221" t="s">
        <v>232</v>
      </c>
      <c r="K59" s="87"/>
      <c r="L59" s="87"/>
      <c r="M59" s="83" t="str">
        <f t="shared" si="1"/>
        <v xml:space="preserve">. </v>
      </c>
      <c r="N59" s="68"/>
      <c r="O59" s="92"/>
      <c r="P59" s="68" t="s">
        <v>33</v>
      </c>
      <c r="Q59" s="92"/>
      <c r="R59" s="68" t="s">
        <v>146</v>
      </c>
      <c r="S59" s="92"/>
      <c r="T59" s="68"/>
      <c r="U59" s="92"/>
      <c r="V59" s="68" t="s">
        <v>209</v>
      </c>
      <c r="W59" s="92"/>
      <c r="X59" s="17" t="s">
        <v>115</v>
      </c>
      <c r="Y59" s="17" t="s">
        <v>210</v>
      </c>
      <c r="Z59" s="17" t="s">
        <v>117</v>
      </c>
      <c r="AA59" s="17" t="s">
        <v>211</v>
      </c>
    </row>
    <row r="60" spans="1:27" ht="60" customHeight="1" x14ac:dyDescent="0.2">
      <c r="A60" s="4" t="s">
        <v>26</v>
      </c>
      <c r="B60" s="41" t="s">
        <v>3188</v>
      </c>
      <c r="C60" s="5" t="s">
        <v>28</v>
      </c>
      <c r="D60" s="80" t="s">
        <v>28</v>
      </c>
      <c r="E60" s="15">
        <v>1</v>
      </c>
      <c r="F60" s="78"/>
      <c r="G60" s="126" t="s">
        <v>226</v>
      </c>
      <c r="H60" s="73" t="s">
        <v>180</v>
      </c>
      <c r="I60" s="221" t="s">
        <v>3219</v>
      </c>
      <c r="J60" s="221" t="s">
        <v>234</v>
      </c>
      <c r="K60" s="87"/>
      <c r="L60" s="87"/>
      <c r="M60" s="83" t="str">
        <f t="shared" si="1"/>
        <v xml:space="preserve">. </v>
      </c>
      <c r="N60" s="68"/>
      <c r="O60" s="92"/>
      <c r="P60" s="68" t="s">
        <v>33</v>
      </c>
      <c r="Q60" s="92"/>
      <c r="R60" s="68" t="s">
        <v>183</v>
      </c>
      <c r="S60" s="92"/>
      <c r="T60" s="68" t="s">
        <v>184</v>
      </c>
      <c r="U60" s="92"/>
      <c r="V60" s="68"/>
      <c r="W60" s="92"/>
      <c r="X60" s="17" t="s">
        <v>115</v>
      </c>
      <c r="Y60" s="17" t="s">
        <v>37</v>
      </c>
      <c r="Z60" s="17" t="s">
        <v>38</v>
      </c>
      <c r="AA60" s="17" t="s">
        <v>187</v>
      </c>
    </row>
    <row r="61" spans="1:27" ht="60" customHeight="1" x14ac:dyDescent="0.2">
      <c r="A61" s="4" t="s">
        <v>1502</v>
      </c>
      <c r="B61" s="41" t="s">
        <v>3220</v>
      </c>
      <c r="C61" s="5" t="s">
        <v>1504</v>
      </c>
      <c r="D61" s="5" t="s">
        <v>1504</v>
      </c>
      <c r="E61" s="15">
        <v>1</v>
      </c>
      <c r="F61" s="78"/>
      <c r="G61" s="171" t="s">
        <v>29</v>
      </c>
      <c r="H61" s="73"/>
      <c r="I61" s="73" t="s">
        <v>3221</v>
      </c>
      <c r="J61" s="73" t="s">
        <v>29</v>
      </c>
      <c r="K61" s="87" t="s">
        <v>31</v>
      </c>
      <c r="L61" s="87"/>
      <c r="M61" s="83" t="str">
        <f t="shared" si="1"/>
        <v xml:space="preserve">MESSAGE - HEADER. </v>
      </c>
      <c r="N61" s="68" t="s">
        <v>32</v>
      </c>
      <c r="O61" s="92" t="s">
        <v>32</v>
      </c>
      <c r="P61" s="68" t="s">
        <v>33</v>
      </c>
      <c r="Q61" s="92" t="s">
        <v>33</v>
      </c>
      <c r="R61" s="68"/>
      <c r="S61" s="92"/>
      <c r="T61" s="68"/>
      <c r="U61" s="92"/>
      <c r="V61" s="68"/>
      <c r="W61" s="92"/>
      <c r="X61" s="17"/>
      <c r="Y61" s="17"/>
      <c r="Z61" s="17"/>
      <c r="AA61" s="17"/>
    </row>
    <row r="62" spans="1:27" ht="60" customHeight="1" x14ac:dyDescent="0.2">
      <c r="A62" s="4" t="s">
        <v>1502</v>
      </c>
      <c r="B62" s="41" t="s">
        <v>3220</v>
      </c>
      <c r="C62" s="5" t="s">
        <v>1504</v>
      </c>
      <c r="D62" s="5" t="s">
        <v>1504</v>
      </c>
      <c r="E62" s="15">
        <v>1</v>
      </c>
      <c r="F62" s="78" t="s">
        <v>39</v>
      </c>
      <c r="G62" s="126" t="s">
        <v>29</v>
      </c>
      <c r="H62" s="73" t="s">
        <v>40</v>
      </c>
      <c r="I62" s="73" t="s">
        <v>3222</v>
      </c>
      <c r="J62" s="73" t="s">
        <v>42</v>
      </c>
      <c r="K62" s="87" t="s">
        <v>31</v>
      </c>
      <c r="L62" s="87" t="s">
        <v>43</v>
      </c>
      <c r="M62" s="83" t="str">
        <f t="shared" si="1"/>
        <v>MESSAGE - HEADER. Document/reference number</v>
      </c>
      <c r="N62" s="68"/>
      <c r="O62" s="92"/>
      <c r="P62" s="68" t="s">
        <v>33</v>
      </c>
      <c r="Q62" s="92" t="s">
        <v>33</v>
      </c>
      <c r="R62" s="68" t="s">
        <v>44</v>
      </c>
      <c r="S62" s="92" t="s">
        <v>45</v>
      </c>
      <c r="T62" s="68"/>
      <c r="U62" s="92"/>
      <c r="V62" s="68"/>
      <c r="W62" s="92"/>
      <c r="X62" s="17"/>
      <c r="Y62" s="17"/>
      <c r="Z62" s="17"/>
      <c r="AA62" s="17"/>
    </row>
    <row r="63" spans="1:27" ht="60" customHeight="1" x14ac:dyDescent="0.2">
      <c r="A63" s="4" t="s">
        <v>1502</v>
      </c>
      <c r="B63" s="41" t="s">
        <v>3220</v>
      </c>
      <c r="C63" s="5" t="s">
        <v>1504</v>
      </c>
      <c r="D63" s="5" t="s">
        <v>1504</v>
      </c>
      <c r="E63" s="15">
        <v>1</v>
      </c>
      <c r="F63" s="78" t="s">
        <v>3223</v>
      </c>
      <c r="G63" s="126" t="s">
        <v>29</v>
      </c>
      <c r="H63" s="73" t="s">
        <v>3224</v>
      </c>
      <c r="I63" s="73" t="s">
        <v>3225</v>
      </c>
      <c r="J63" s="73" t="s">
        <v>3226</v>
      </c>
      <c r="K63" s="87" t="s">
        <v>31</v>
      </c>
      <c r="L63" s="87" t="s">
        <v>3227</v>
      </c>
      <c r="M63" s="83" t="str">
        <f t="shared" si="1"/>
        <v>MESSAGE - HEADER. Goods release date</v>
      </c>
      <c r="N63" s="68"/>
      <c r="O63" s="92"/>
      <c r="P63" s="68" t="s">
        <v>33</v>
      </c>
      <c r="Q63" s="92" t="s">
        <v>33</v>
      </c>
      <c r="R63" s="68" t="s">
        <v>222</v>
      </c>
      <c r="S63" s="92" t="s">
        <v>80</v>
      </c>
      <c r="T63" s="68"/>
      <c r="U63" s="92"/>
      <c r="V63" s="68" t="s">
        <v>81</v>
      </c>
      <c r="W63" s="92"/>
      <c r="X63" s="17"/>
      <c r="Y63" s="17"/>
      <c r="Z63" s="17"/>
      <c r="AA63" s="17"/>
    </row>
    <row r="64" spans="1:27" ht="60" customHeight="1" x14ac:dyDescent="0.2">
      <c r="A64" s="4" t="s">
        <v>1502</v>
      </c>
      <c r="B64" s="41" t="s">
        <v>3220</v>
      </c>
      <c r="C64" s="5" t="s">
        <v>1504</v>
      </c>
      <c r="D64" s="5" t="s">
        <v>1504</v>
      </c>
      <c r="E64" s="15">
        <v>1</v>
      </c>
      <c r="F64" s="78"/>
      <c r="G64" s="171" t="s">
        <v>1045</v>
      </c>
      <c r="H64" s="73"/>
      <c r="I64" s="73" t="s">
        <v>3228</v>
      </c>
      <c r="J64" s="73" t="s">
        <v>1045</v>
      </c>
      <c r="K64" s="87" t="s">
        <v>1120</v>
      </c>
      <c r="L64" s="87"/>
      <c r="M64" s="83" t="str">
        <f t="shared" si="1"/>
        <v xml:space="preserve">MESSAGE - (PRESENTATION OFFICE) CUSTOMS OFFICE. </v>
      </c>
      <c r="N64" s="68" t="s">
        <v>32</v>
      </c>
      <c r="O64" s="92" t="s">
        <v>32</v>
      </c>
      <c r="P64" s="68" t="s">
        <v>33</v>
      </c>
      <c r="Q64" s="92" t="s">
        <v>33</v>
      </c>
      <c r="R64" s="68"/>
      <c r="S64" s="92"/>
      <c r="T64" s="68"/>
      <c r="U64" s="92"/>
      <c r="V64" s="68"/>
      <c r="W64" s="92"/>
      <c r="X64" s="17"/>
      <c r="Y64" s="17"/>
      <c r="Z64" s="17"/>
      <c r="AA64" s="17"/>
    </row>
    <row r="65" spans="1:27" ht="60" customHeight="1" x14ac:dyDescent="0.2">
      <c r="A65" s="4" t="s">
        <v>1502</v>
      </c>
      <c r="B65" s="41" t="s">
        <v>3220</v>
      </c>
      <c r="C65" s="5" t="s">
        <v>1504</v>
      </c>
      <c r="D65" s="5" t="s">
        <v>1504</v>
      </c>
      <c r="E65" s="15">
        <v>1</v>
      </c>
      <c r="F65" s="78" t="s">
        <v>1049</v>
      </c>
      <c r="G65" s="126" t="s">
        <v>1045</v>
      </c>
      <c r="H65" s="73" t="s">
        <v>180</v>
      </c>
      <c r="I65" s="73" t="s">
        <v>3229</v>
      </c>
      <c r="J65" s="73" t="s">
        <v>1051</v>
      </c>
      <c r="K65" s="87" t="s">
        <v>1120</v>
      </c>
      <c r="L65" s="87" t="s">
        <v>180</v>
      </c>
      <c r="M65" s="83" t="str">
        <f t="shared" si="1"/>
        <v>MESSAGE - (PRESENTATION OFFICE) CUSTOMS OFFICE. Reference number</v>
      </c>
      <c r="N65" s="68"/>
      <c r="O65" s="92"/>
      <c r="P65" s="68" t="s">
        <v>33</v>
      </c>
      <c r="Q65" s="92" t="s">
        <v>33</v>
      </c>
      <c r="R65" s="68" t="s">
        <v>183</v>
      </c>
      <c r="S65" s="92" t="s">
        <v>183</v>
      </c>
      <c r="T65" s="68" t="s">
        <v>1627</v>
      </c>
      <c r="U65" s="92"/>
      <c r="V65" s="68"/>
      <c r="W65" s="92"/>
      <c r="X65" s="17"/>
      <c r="Y65" s="17"/>
      <c r="Z65" s="17"/>
      <c r="AA65" s="17"/>
    </row>
    <row r="66" spans="1:27" ht="60" customHeight="1" x14ac:dyDescent="0.2">
      <c r="A66" s="4" t="s">
        <v>1502</v>
      </c>
      <c r="B66" s="41" t="s">
        <v>3220</v>
      </c>
      <c r="C66" s="5" t="s">
        <v>1504</v>
      </c>
      <c r="D66" s="5" t="s">
        <v>1504</v>
      </c>
      <c r="E66" s="15">
        <v>1</v>
      </c>
      <c r="F66" s="78"/>
      <c r="G66" s="171" t="s">
        <v>1629</v>
      </c>
      <c r="H66" s="73"/>
      <c r="I66" s="73" t="s">
        <v>3230</v>
      </c>
      <c r="J66" s="73" t="s">
        <v>1629</v>
      </c>
      <c r="K66" s="87" t="s">
        <v>1631</v>
      </c>
      <c r="L66" s="87"/>
      <c r="M66" s="83" t="str">
        <f t="shared" si="1"/>
        <v xml:space="preserve">MESSAGE - (DESTINATION) TRADER. </v>
      </c>
      <c r="N66" s="68" t="s">
        <v>32</v>
      </c>
      <c r="O66" s="92" t="s">
        <v>32</v>
      </c>
      <c r="P66" s="68" t="s">
        <v>33</v>
      </c>
      <c r="Q66" s="92" t="s">
        <v>33</v>
      </c>
      <c r="R66" s="68"/>
      <c r="S66" s="92"/>
      <c r="T66" s="68"/>
      <c r="U66" s="92"/>
      <c r="V66" s="68"/>
      <c r="W66" s="92"/>
      <c r="X66" s="17"/>
      <c r="Y66" s="17"/>
      <c r="Z66" s="17"/>
      <c r="AA66" s="17"/>
    </row>
    <row r="67" spans="1:27" ht="60" customHeight="1" x14ac:dyDescent="0.2">
      <c r="A67" s="4" t="s">
        <v>1502</v>
      </c>
      <c r="B67" s="41" t="s">
        <v>3220</v>
      </c>
      <c r="C67" s="5" t="s">
        <v>1504</v>
      </c>
      <c r="D67" s="5" t="s">
        <v>1504</v>
      </c>
      <c r="E67" s="15">
        <v>1</v>
      </c>
      <c r="F67" s="78" t="s">
        <v>3186</v>
      </c>
      <c r="G67" s="126" t="s">
        <v>1629</v>
      </c>
      <c r="H67" s="73" t="s">
        <v>240</v>
      </c>
      <c r="I67" s="73" t="s">
        <v>3231</v>
      </c>
      <c r="J67" s="73" t="s">
        <v>1633</v>
      </c>
      <c r="K67" s="87" t="s">
        <v>1631</v>
      </c>
      <c r="L67" s="87" t="s">
        <v>243</v>
      </c>
      <c r="M67" s="83" t="str">
        <f t="shared" si="1"/>
        <v>MESSAGE - (DESTINATION) TRADER. TIN</v>
      </c>
      <c r="N67" s="68"/>
      <c r="O67" s="92"/>
      <c r="P67" s="68" t="s">
        <v>33</v>
      </c>
      <c r="Q67" s="92" t="s">
        <v>103</v>
      </c>
      <c r="R67" s="68" t="s">
        <v>244</v>
      </c>
      <c r="S67" s="92" t="s">
        <v>244</v>
      </c>
      <c r="T67" s="68"/>
      <c r="U67" s="92"/>
      <c r="V67" s="68" t="s">
        <v>1525</v>
      </c>
      <c r="W67" s="92" t="s">
        <v>1526</v>
      </c>
      <c r="X67" s="17"/>
      <c r="Y67" s="17"/>
      <c r="Z67" s="17"/>
      <c r="AA67" s="17"/>
    </row>
    <row r="68" spans="1:27" ht="60" customHeight="1" x14ac:dyDescent="0.2">
      <c r="A68" s="4" t="s">
        <v>26</v>
      </c>
      <c r="B68" s="41" t="s">
        <v>3232</v>
      </c>
      <c r="C68" s="5" t="s">
        <v>28</v>
      </c>
      <c r="D68" s="80" t="s">
        <v>28</v>
      </c>
      <c r="E68" s="15">
        <v>1</v>
      </c>
      <c r="F68" s="78"/>
      <c r="G68" s="171" t="s">
        <v>29</v>
      </c>
      <c r="H68" s="73"/>
      <c r="I68" s="73" t="s">
        <v>3233</v>
      </c>
      <c r="J68" s="73" t="s">
        <v>29</v>
      </c>
      <c r="K68" s="87" t="s">
        <v>31</v>
      </c>
      <c r="L68" s="87"/>
      <c r="M68" s="83" t="str">
        <f t="shared" si="1"/>
        <v xml:space="preserve">MESSAGE - HEADER. </v>
      </c>
      <c r="N68" s="68" t="s">
        <v>32</v>
      </c>
      <c r="O68" s="92" t="s">
        <v>32</v>
      </c>
      <c r="P68" s="68" t="s">
        <v>33</v>
      </c>
      <c r="Q68" s="92"/>
      <c r="R68" s="68"/>
      <c r="S68" s="92"/>
      <c r="T68" s="68"/>
      <c r="U68" s="92"/>
      <c r="V68" s="68"/>
      <c r="W68" s="92"/>
      <c r="X68" s="17" t="s">
        <v>36</v>
      </c>
      <c r="Y68" s="17" t="s">
        <v>37</v>
      </c>
      <c r="Z68" s="17" t="s">
        <v>38</v>
      </c>
      <c r="AA68" s="17"/>
    </row>
    <row r="69" spans="1:27" ht="60" customHeight="1" x14ac:dyDescent="0.2">
      <c r="A69" s="4" t="s">
        <v>26</v>
      </c>
      <c r="B69" s="41" t="s">
        <v>3232</v>
      </c>
      <c r="C69" s="5" t="s">
        <v>28</v>
      </c>
      <c r="D69" s="80" t="s">
        <v>28</v>
      </c>
      <c r="E69" s="15">
        <v>1</v>
      </c>
      <c r="F69" s="78" t="s">
        <v>39</v>
      </c>
      <c r="G69" s="126" t="s">
        <v>29</v>
      </c>
      <c r="H69" s="73" t="s">
        <v>40</v>
      </c>
      <c r="I69" s="73" t="s">
        <v>3234</v>
      </c>
      <c r="J69" s="73" t="s">
        <v>42</v>
      </c>
      <c r="K69" s="87" t="s">
        <v>31</v>
      </c>
      <c r="L69" s="87" t="s">
        <v>43</v>
      </c>
      <c r="M69" s="83" t="str">
        <f t="shared" si="1"/>
        <v>MESSAGE - HEADER. Document/reference number</v>
      </c>
      <c r="N69" s="68"/>
      <c r="O69" s="92"/>
      <c r="P69" s="68" t="s">
        <v>33</v>
      </c>
      <c r="Q69" s="92" t="s">
        <v>33</v>
      </c>
      <c r="R69" s="68" t="s">
        <v>44</v>
      </c>
      <c r="S69" s="92" t="s">
        <v>45</v>
      </c>
      <c r="T69" s="68"/>
      <c r="U69" s="92"/>
      <c r="V69" s="68"/>
      <c r="W69" s="92"/>
      <c r="X69" s="17" t="s">
        <v>36</v>
      </c>
      <c r="Y69" s="17" t="s">
        <v>47</v>
      </c>
      <c r="Z69" s="17" t="s">
        <v>38</v>
      </c>
      <c r="AA69" s="17" t="s">
        <v>1615</v>
      </c>
    </row>
    <row r="70" spans="1:27" ht="60" customHeight="1" x14ac:dyDescent="0.2">
      <c r="A70" s="4" t="s">
        <v>26</v>
      </c>
      <c r="B70" s="41" t="s">
        <v>3232</v>
      </c>
      <c r="C70" s="5" t="s">
        <v>28</v>
      </c>
      <c r="D70" s="80" t="s">
        <v>28</v>
      </c>
      <c r="E70" s="15">
        <v>1</v>
      </c>
      <c r="F70" s="78"/>
      <c r="G70" s="171" t="s">
        <v>3235</v>
      </c>
      <c r="H70" s="73"/>
      <c r="I70" s="73" t="s">
        <v>3236</v>
      </c>
      <c r="J70" s="73" t="s">
        <v>3235</v>
      </c>
      <c r="K70" s="87" t="s">
        <v>3237</v>
      </c>
      <c r="L70" s="87"/>
      <c r="M70" s="83" t="str">
        <f t="shared" si="1"/>
        <v xml:space="preserve">MESSAGE - (REQUESTER) CUSTOMS OFFICE. </v>
      </c>
      <c r="N70" s="68" t="s">
        <v>32</v>
      </c>
      <c r="O70" s="92" t="s">
        <v>32</v>
      </c>
      <c r="P70" s="68" t="s">
        <v>33</v>
      </c>
      <c r="Q70" s="92" t="s">
        <v>33</v>
      </c>
      <c r="R70" s="68"/>
      <c r="S70" s="92"/>
      <c r="T70" s="68"/>
      <c r="U70" s="92"/>
      <c r="V70" s="68"/>
      <c r="W70" s="92"/>
      <c r="X70" s="17" t="s">
        <v>36</v>
      </c>
      <c r="Y70" s="17" t="s">
        <v>37</v>
      </c>
      <c r="Z70" s="17" t="s">
        <v>38</v>
      </c>
      <c r="AA70" s="17"/>
    </row>
    <row r="71" spans="1:27" ht="60" customHeight="1" x14ac:dyDescent="0.2">
      <c r="A71" s="4" t="s">
        <v>26</v>
      </c>
      <c r="B71" s="41" t="s">
        <v>3232</v>
      </c>
      <c r="C71" s="5" t="s">
        <v>28</v>
      </c>
      <c r="D71" s="80" t="s">
        <v>28</v>
      </c>
      <c r="E71" s="15">
        <v>1</v>
      </c>
      <c r="F71" s="78" t="s">
        <v>3238</v>
      </c>
      <c r="G71" s="126" t="s">
        <v>3235</v>
      </c>
      <c r="H71" s="73" t="s">
        <v>180</v>
      </c>
      <c r="I71" s="73" t="s">
        <v>3239</v>
      </c>
      <c r="J71" s="73" t="s">
        <v>3240</v>
      </c>
      <c r="K71" s="87" t="s">
        <v>3237</v>
      </c>
      <c r="L71" s="87" t="s">
        <v>180</v>
      </c>
      <c r="M71" s="83" t="str">
        <f t="shared" si="1"/>
        <v>MESSAGE - (REQUESTER) CUSTOMS OFFICE. Reference number</v>
      </c>
      <c r="N71" s="68"/>
      <c r="O71" s="92"/>
      <c r="P71" s="68" t="s">
        <v>33</v>
      </c>
      <c r="Q71" s="92" t="s">
        <v>33</v>
      </c>
      <c r="R71" s="68" t="s">
        <v>183</v>
      </c>
      <c r="S71" s="92" t="s">
        <v>183</v>
      </c>
      <c r="T71" s="68" t="s">
        <v>184</v>
      </c>
      <c r="U71" s="92"/>
      <c r="V71" s="68"/>
      <c r="W71" s="92"/>
      <c r="X71" s="17" t="s">
        <v>36</v>
      </c>
      <c r="Y71" s="17" t="s">
        <v>37</v>
      </c>
      <c r="Z71" s="17" t="s">
        <v>38</v>
      </c>
      <c r="AA71" s="17" t="s">
        <v>1053</v>
      </c>
    </row>
    <row r="72" spans="1:27" ht="60" customHeight="1" x14ac:dyDescent="0.2">
      <c r="A72" s="4" t="s">
        <v>1502</v>
      </c>
      <c r="B72" s="41" t="s">
        <v>3241</v>
      </c>
      <c r="C72" s="5" t="s">
        <v>1504</v>
      </c>
      <c r="D72" s="5" t="s">
        <v>1504</v>
      </c>
      <c r="E72" s="15">
        <v>1</v>
      </c>
      <c r="F72" s="78"/>
      <c r="G72" s="171" t="s">
        <v>29</v>
      </c>
      <c r="H72" s="73"/>
      <c r="I72" s="73" t="s">
        <v>3242</v>
      </c>
      <c r="J72" s="73" t="s">
        <v>29</v>
      </c>
      <c r="K72" s="87" t="s">
        <v>31</v>
      </c>
      <c r="L72" s="87"/>
      <c r="M72" s="83" t="s">
        <v>1593</v>
      </c>
      <c r="N72" s="68" t="s">
        <v>32</v>
      </c>
      <c r="O72" s="92" t="s">
        <v>32</v>
      </c>
      <c r="P72" s="68" t="s">
        <v>33</v>
      </c>
      <c r="Q72" s="92" t="s">
        <v>33</v>
      </c>
      <c r="R72" s="68"/>
      <c r="S72" s="92"/>
      <c r="T72" s="68"/>
      <c r="U72" s="92"/>
      <c r="V72" s="68"/>
      <c r="W72" s="92"/>
      <c r="X72" s="17"/>
      <c r="Y72" s="17"/>
      <c r="Z72" s="17"/>
      <c r="AA72" s="17"/>
    </row>
    <row r="73" spans="1:27" ht="60" customHeight="1" x14ac:dyDescent="0.2">
      <c r="A73" s="4" t="s">
        <v>1502</v>
      </c>
      <c r="B73" s="41" t="s">
        <v>3241</v>
      </c>
      <c r="C73" s="5" t="s">
        <v>1504</v>
      </c>
      <c r="D73" s="5" t="s">
        <v>1504</v>
      </c>
      <c r="E73" s="15">
        <v>1</v>
      </c>
      <c r="F73" s="78"/>
      <c r="G73" s="126" t="s">
        <v>29</v>
      </c>
      <c r="H73" s="73" t="s">
        <v>2672</v>
      </c>
      <c r="I73" s="73" t="s">
        <v>3243</v>
      </c>
      <c r="J73" s="73" t="s">
        <v>2674</v>
      </c>
      <c r="K73" s="87"/>
      <c r="L73" s="87"/>
      <c r="M73" s="83"/>
      <c r="N73" s="68"/>
      <c r="O73" s="92"/>
      <c r="P73" s="68" t="s">
        <v>33</v>
      </c>
      <c r="Q73" s="92"/>
      <c r="R73" s="68" t="s">
        <v>902</v>
      </c>
      <c r="S73" s="92"/>
      <c r="T73" s="68"/>
      <c r="U73" s="92"/>
      <c r="V73" s="68" t="s">
        <v>81</v>
      </c>
      <c r="W73" s="92"/>
      <c r="X73" s="17"/>
      <c r="Y73" s="17"/>
      <c r="Z73" s="17"/>
      <c r="AA73" s="17"/>
    </row>
    <row r="74" spans="1:27" ht="60" customHeight="1" x14ac:dyDescent="0.2">
      <c r="A74" s="4" t="s">
        <v>1502</v>
      </c>
      <c r="B74" s="41" t="s">
        <v>3241</v>
      </c>
      <c r="C74" s="5" t="s">
        <v>1504</v>
      </c>
      <c r="D74" s="5" t="s">
        <v>1504</v>
      </c>
      <c r="E74" s="15">
        <v>1</v>
      </c>
      <c r="F74" s="78" t="s">
        <v>39</v>
      </c>
      <c r="G74" s="126" t="s">
        <v>29</v>
      </c>
      <c r="H74" s="73" t="s">
        <v>40</v>
      </c>
      <c r="I74" s="73" t="s">
        <v>3244</v>
      </c>
      <c r="J74" s="73" t="s">
        <v>42</v>
      </c>
      <c r="K74" s="87" t="s">
        <v>31</v>
      </c>
      <c r="L74" s="87" t="s">
        <v>43</v>
      </c>
      <c r="M74" s="83" t="s">
        <v>1595</v>
      </c>
      <c r="N74" s="68"/>
      <c r="O74" s="92"/>
      <c r="P74" s="68" t="s">
        <v>33</v>
      </c>
      <c r="Q74" s="92" t="s">
        <v>33</v>
      </c>
      <c r="R74" s="68" t="s">
        <v>44</v>
      </c>
      <c r="S74" s="92" t="s">
        <v>45</v>
      </c>
      <c r="T74" s="68"/>
      <c r="U74" s="92"/>
      <c r="V74" s="68" t="s">
        <v>3245</v>
      </c>
      <c r="W74" s="92"/>
      <c r="X74" s="17"/>
      <c r="Y74" s="17"/>
      <c r="Z74" s="17"/>
      <c r="AA74" s="17"/>
    </row>
    <row r="75" spans="1:27" ht="60" customHeight="1" x14ac:dyDescent="0.2">
      <c r="A75" s="4" t="s">
        <v>1502</v>
      </c>
      <c r="B75" s="41" t="s">
        <v>3241</v>
      </c>
      <c r="C75" s="5" t="s">
        <v>1504</v>
      </c>
      <c r="D75" s="5" t="s">
        <v>1504</v>
      </c>
      <c r="E75" s="15">
        <v>1</v>
      </c>
      <c r="F75" s="78" t="s">
        <v>74</v>
      </c>
      <c r="G75" s="126" t="s">
        <v>29</v>
      </c>
      <c r="H75" s="73" t="s">
        <v>75</v>
      </c>
      <c r="I75" s="73" t="s">
        <v>3246</v>
      </c>
      <c r="J75" s="73" t="s">
        <v>77</v>
      </c>
      <c r="K75" s="87" t="s">
        <v>31</v>
      </c>
      <c r="L75" s="87" t="s">
        <v>1063</v>
      </c>
      <c r="M75" s="83" t="s">
        <v>1861</v>
      </c>
      <c r="N75" s="68"/>
      <c r="O75" s="92"/>
      <c r="P75" s="68" t="s">
        <v>33</v>
      </c>
      <c r="Q75" s="92" t="s">
        <v>33</v>
      </c>
      <c r="R75" s="68" t="s">
        <v>79</v>
      </c>
      <c r="S75" s="92" t="s">
        <v>80</v>
      </c>
      <c r="T75" s="68"/>
      <c r="U75" s="92"/>
      <c r="V75" s="68" t="s">
        <v>81</v>
      </c>
      <c r="W75" s="92"/>
      <c r="X75" s="17"/>
      <c r="Y75" s="17"/>
      <c r="Z75" s="17"/>
      <c r="AA75" s="17"/>
    </row>
    <row r="76" spans="1:27" ht="60" customHeight="1" x14ac:dyDescent="0.2">
      <c r="A76" s="4" t="s">
        <v>1502</v>
      </c>
      <c r="B76" s="41" t="s">
        <v>3241</v>
      </c>
      <c r="C76" s="5" t="s">
        <v>1504</v>
      </c>
      <c r="D76" s="5" t="s">
        <v>1504</v>
      </c>
      <c r="E76" s="15">
        <v>1</v>
      </c>
      <c r="F76" s="78"/>
      <c r="G76" s="171" t="s">
        <v>176</v>
      </c>
      <c r="H76" s="73"/>
      <c r="I76" s="73" t="s">
        <v>3247</v>
      </c>
      <c r="J76" s="73" t="s">
        <v>176</v>
      </c>
      <c r="K76" s="87" t="s">
        <v>178</v>
      </c>
      <c r="L76" s="87"/>
      <c r="M76" s="83" t="s">
        <v>1604</v>
      </c>
      <c r="N76" s="68" t="s">
        <v>32</v>
      </c>
      <c r="O76" s="92" t="s">
        <v>32</v>
      </c>
      <c r="P76" s="68" t="s">
        <v>33</v>
      </c>
      <c r="Q76" s="92" t="s">
        <v>33</v>
      </c>
      <c r="R76" s="68"/>
      <c r="S76" s="92"/>
      <c r="T76" s="68"/>
      <c r="U76" s="92"/>
      <c r="V76" s="68"/>
      <c r="W76" s="92"/>
      <c r="X76" s="17"/>
      <c r="Y76" s="17"/>
      <c r="Z76" s="17"/>
      <c r="AA76" s="17"/>
    </row>
    <row r="77" spans="1:27" ht="60" customHeight="1" x14ac:dyDescent="0.2">
      <c r="A77" s="4" t="s">
        <v>1502</v>
      </c>
      <c r="B77" s="41" t="s">
        <v>3241</v>
      </c>
      <c r="C77" s="5" t="s">
        <v>1504</v>
      </c>
      <c r="D77" s="5" t="s">
        <v>1504</v>
      </c>
      <c r="E77" s="15">
        <v>1</v>
      </c>
      <c r="F77" s="78" t="s">
        <v>179</v>
      </c>
      <c r="G77" s="126" t="s">
        <v>176</v>
      </c>
      <c r="H77" s="73" t="s">
        <v>180</v>
      </c>
      <c r="I77" s="73" t="s">
        <v>3248</v>
      </c>
      <c r="J77" s="73" t="s">
        <v>182</v>
      </c>
      <c r="K77" s="87" t="s">
        <v>178</v>
      </c>
      <c r="L77" s="87" t="s">
        <v>180</v>
      </c>
      <c r="M77" s="83" t="s">
        <v>1606</v>
      </c>
      <c r="N77" s="68"/>
      <c r="O77" s="92"/>
      <c r="P77" s="68" t="s">
        <v>33</v>
      </c>
      <c r="Q77" s="92" t="s">
        <v>33</v>
      </c>
      <c r="R77" s="68" t="s">
        <v>183</v>
      </c>
      <c r="S77" s="92" t="s">
        <v>183</v>
      </c>
      <c r="T77" s="68" t="s">
        <v>1520</v>
      </c>
      <c r="U77" s="92"/>
      <c r="V77" s="68"/>
      <c r="W77" s="92"/>
      <c r="X77" s="17"/>
      <c r="Y77" s="17"/>
      <c r="Z77" s="17"/>
      <c r="AA77" s="17"/>
    </row>
    <row r="78" spans="1:27" ht="60" customHeight="1" x14ac:dyDescent="0.2">
      <c r="A78" s="4" t="s">
        <v>1502</v>
      </c>
      <c r="B78" s="41" t="s">
        <v>3241</v>
      </c>
      <c r="C78" s="5" t="s">
        <v>1504</v>
      </c>
      <c r="D78" s="5" t="s">
        <v>1504</v>
      </c>
      <c r="E78" s="15">
        <v>1</v>
      </c>
      <c r="F78" s="78" t="s">
        <v>1521</v>
      </c>
      <c r="G78" s="171" t="s">
        <v>236</v>
      </c>
      <c r="H78" s="73"/>
      <c r="I78" s="73" t="s">
        <v>3249</v>
      </c>
      <c r="J78" s="73" t="s">
        <v>236</v>
      </c>
      <c r="K78" s="87" t="s">
        <v>238</v>
      </c>
      <c r="L78" s="87"/>
      <c r="M78" s="83" t="s">
        <v>1889</v>
      </c>
      <c r="N78" s="68" t="s">
        <v>32</v>
      </c>
      <c r="O78" s="92" t="s">
        <v>32</v>
      </c>
      <c r="P78" s="68" t="s">
        <v>33</v>
      </c>
      <c r="Q78" s="92" t="s">
        <v>33</v>
      </c>
      <c r="R78" s="68"/>
      <c r="S78" s="92"/>
      <c r="T78" s="68"/>
      <c r="U78" s="92"/>
      <c r="V78" s="68"/>
      <c r="W78" s="92"/>
      <c r="X78" s="17"/>
      <c r="Y78" s="17"/>
      <c r="Z78" s="17"/>
      <c r="AA78" s="17"/>
    </row>
    <row r="79" spans="1:27" ht="60" customHeight="1" x14ac:dyDescent="0.2">
      <c r="A79" s="4" t="s">
        <v>1502</v>
      </c>
      <c r="B79" s="41" t="s">
        <v>3241</v>
      </c>
      <c r="C79" s="5" t="s">
        <v>1504</v>
      </c>
      <c r="D79" s="5" t="s">
        <v>1504</v>
      </c>
      <c r="E79" s="15">
        <v>1</v>
      </c>
      <c r="F79" s="78" t="s">
        <v>239</v>
      </c>
      <c r="G79" s="126" t="s">
        <v>236</v>
      </c>
      <c r="H79" s="73" t="s">
        <v>240</v>
      </c>
      <c r="I79" s="73" t="s">
        <v>3250</v>
      </c>
      <c r="J79" s="73" t="s">
        <v>242</v>
      </c>
      <c r="K79" s="87" t="s">
        <v>238</v>
      </c>
      <c r="L79" s="87" t="s">
        <v>243</v>
      </c>
      <c r="M79" s="83" t="s">
        <v>1891</v>
      </c>
      <c r="N79" s="68"/>
      <c r="O79" s="92"/>
      <c r="P79" s="68" t="s">
        <v>33</v>
      </c>
      <c r="Q79" s="92" t="s">
        <v>103</v>
      </c>
      <c r="R79" s="68" t="s">
        <v>244</v>
      </c>
      <c r="S79" s="92" t="s">
        <v>244</v>
      </c>
      <c r="T79" s="68"/>
      <c r="U79" s="92"/>
      <c r="V79" s="68" t="s">
        <v>1525</v>
      </c>
      <c r="W79" s="92" t="s">
        <v>1526</v>
      </c>
      <c r="X79" s="17"/>
      <c r="Y79" s="17"/>
      <c r="Z79" s="17"/>
      <c r="AA79" s="17"/>
    </row>
    <row r="80" spans="1:27" ht="60" customHeight="1" x14ac:dyDescent="0.2">
      <c r="A80" s="4" t="s">
        <v>1502</v>
      </c>
      <c r="B80" s="41" t="s">
        <v>3241</v>
      </c>
      <c r="C80" s="5" t="s">
        <v>1504</v>
      </c>
      <c r="D80" s="5" t="s">
        <v>1504</v>
      </c>
      <c r="E80" s="15">
        <v>1</v>
      </c>
      <c r="F80" s="78" t="s">
        <v>247</v>
      </c>
      <c r="G80" s="126" t="s">
        <v>236</v>
      </c>
      <c r="H80" s="73" t="s">
        <v>248</v>
      </c>
      <c r="I80" s="73" t="s">
        <v>3251</v>
      </c>
      <c r="J80" s="73" t="s">
        <v>250</v>
      </c>
      <c r="K80" s="87" t="s">
        <v>238</v>
      </c>
      <c r="L80" s="87" t="s">
        <v>251</v>
      </c>
      <c r="M80" s="83" t="s">
        <v>1893</v>
      </c>
      <c r="N80" s="68"/>
      <c r="O80" s="92"/>
      <c r="P80" s="68" t="s">
        <v>103</v>
      </c>
      <c r="Q80" s="92" t="s">
        <v>66</v>
      </c>
      <c r="R80" s="68" t="s">
        <v>244</v>
      </c>
      <c r="S80" s="92" t="s">
        <v>244</v>
      </c>
      <c r="T80" s="68"/>
      <c r="U80" s="92"/>
      <c r="V80" s="68" t="s">
        <v>81</v>
      </c>
      <c r="W80" s="92" t="s">
        <v>253</v>
      </c>
      <c r="X80" s="17"/>
      <c r="Y80" s="17"/>
      <c r="Z80" s="17"/>
      <c r="AA80" s="17"/>
    </row>
    <row r="81" spans="1:27" ht="60" customHeight="1" x14ac:dyDescent="0.2">
      <c r="A81" s="4" t="s">
        <v>1502</v>
      </c>
      <c r="B81" s="41" t="s">
        <v>3241</v>
      </c>
      <c r="C81" s="5" t="s">
        <v>1504</v>
      </c>
      <c r="D81" s="5" t="s">
        <v>1504</v>
      </c>
      <c r="E81" s="15">
        <v>1</v>
      </c>
      <c r="F81" s="78"/>
      <c r="G81" s="126" t="s">
        <v>236</v>
      </c>
      <c r="H81" s="73" t="s">
        <v>255</v>
      </c>
      <c r="I81" s="73" t="s">
        <v>3252</v>
      </c>
      <c r="J81" s="73" t="s">
        <v>257</v>
      </c>
      <c r="K81" s="87" t="s">
        <v>238</v>
      </c>
      <c r="L81" s="87" t="s">
        <v>255</v>
      </c>
      <c r="M81" s="83" t="s">
        <v>1895</v>
      </c>
      <c r="N81" s="68"/>
      <c r="O81" s="92"/>
      <c r="P81" s="68" t="s">
        <v>66</v>
      </c>
      <c r="Q81" s="92" t="s">
        <v>66</v>
      </c>
      <c r="R81" s="68" t="s">
        <v>258</v>
      </c>
      <c r="S81" s="92" t="s">
        <v>68</v>
      </c>
      <c r="T81" s="68"/>
      <c r="U81" s="92"/>
      <c r="V81" s="68" t="s">
        <v>1531</v>
      </c>
      <c r="W81" s="92" t="s">
        <v>1532</v>
      </c>
      <c r="X81" s="17"/>
      <c r="Y81" s="17"/>
      <c r="Z81" s="17"/>
      <c r="AA81" s="17"/>
    </row>
    <row r="82" spans="1:27" ht="60" customHeight="1" x14ac:dyDescent="0.2">
      <c r="A82" s="4" t="s">
        <v>1502</v>
      </c>
      <c r="B82" s="41" t="s">
        <v>3241</v>
      </c>
      <c r="C82" s="5" t="s">
        <v>1504</v>
      </c>
      <c r="D82" s="5" t="s">
        <v>1504</v>
      </c>
      <c r="E82" s="15">
        <v>2</v>
      </c>
      <c r="F82" s="78"/>
      <c r="G82" s="181" t="s">
        <v>261</v>
      </c>
      <c r="H82" s="73"/>
      <c r="I82" s="73" t="s">
        <v>3253</v>
      </c>
      <c r="J82" s="73" t="s">
        <v>263</v>
      </c>
      <c r="K82" s="87" t="s">
        <v>1128</v>
      </c>
      <c r="L82" s="87" t="s">
        <v>1128</v>
      </c>
      <c r="M82" s="83" t="s">
        <v>3254</v>
      </c>
      <c r="N82" s="68" t="s">
        <v>32</v>
      </c>
      <c r="O82" s="92"/>
      <c r="P82" s="68" t="s">
        <v>66</v>
      </c>
      <c r="Q82" s="92"/>
      <c r="R82" s="68"/>
      <c r="S82" s="92"/>
      <c r="T82" s="68"/>
      <c r="U82" s="92"/>
      <c r="V82" s="68" t="s">
        <v>1531</v>
      </c>
      <c r="W82" s="92"/>
      <c r="X82" s="17"/>
      <c r="Y82" s="17"/>
      <c r="Z82" s="17"/>
      <c r="AA82" s="17"/>
    </row>
    <row r="83" spans="1:27" ht="60" customHeight="1" x14ac:dyDescent="0.2">
      <c r="A83" s="4" t="s">
        <v>1502</v>
      </c>
      <c r="B83" s="41" t="s">
        <v>3241</v>
      </c>
      <c r="C83" s="5" t="s">
        <v>1504</v>
      </c>
      <c r="D83" s="5" t="s">
        <v>1504</v>
      </c>
      <c r="E83" s="15">
        <v>2</v>
      </c>
      <c r="F83" s="78"/>
      <c r="G83" s="180" t="s">
        <v>261</v>
      </c>
      <c r="H83" s="73" t="s">
        <v>265</v>
      </c>
      <c r="I83" s="73" t="s">
        <v>3255</v>
      </c>
      <c r="J83" s="73" t="s">
        <v>267</v>
      </c>
      <c r="K83" s="87" t="s">
        <v>238</v>
      </c>
      <c r="L83" s="87" t="s">
        <v>265</v>
      </c>
      <c r="M83" s="83" t="s">
        <v>1899</v>
      </c>
      <c r="N83" s="68"/>
      <c r="O83" s="92"/>
      <c r="P83" s="68" t="s">
        <v>33</v>
      </c>
      <c r="Q83" s="92" t="s">
        <v>66</v>
      </c>
      <c r="R83" s="68" t="s">
        <v>258</v>
      </c>
      <c r="S83" s="92" t="s">
        <v>68</v>
      </c>
      <c r="T83" s="68"/>
      <c r="U83" s="92"/>
      <c r="V83" s="68"/>
      <c r="W83" s="92" t="s">
        <v>1532</v>
      </c>
      <c r="X83" s="17"/>
      <c r="Y83" s="17"/>
      <c r="Z83" s="17"/>
      <c r="AA83" s="17"/>
    </row>
    <row r="84" spans="1:27" ht="60" customHeight="1" x14ac:dyDescent="0.2">
      <c r="A84" s="4" t="s">
        <v>1502</v>
      </c>
      <c r="B84" s="41" t="s">
        <v>3241</v>
      </c>
      <c r="C84" s="5" t="s">
        <v>1504</v>
      </c>
      <c r="D84" s="5" t="s">
        <v>1504</v>
      </c>
      <c r="E84" s="15">
        <v>2</v>
      </c>
      <c r="F84" s="78"/>
      <c r="G84" s="180" t="s">
        <v>261</v>
      </c>
      <c r="H84" s="73" t="s">
        <v>269</v>
      </c>
      <c r="I84" s="73" t="s">
        <v>3256</v>
      </c>
      <c r="J84" s="73" t="s">
        <v>271</v>
      </c>
      <c r="K84" s="87" t="s">
        <v>238</v>
      </c>
      <c r="L84" s="87" t="s">
        <v>862</v>
      </c>
      <c r="M84" s="83" t="s">
        <v>2739</v>
      </c>
      <c r="N84" s="68"/>
      <c r="O84" s="92"/>
      <c r="P84" s="68" t="s">
        <v>66</v>
      </c>
      <c r="Q84" s="92" t="s">
        <v>66</v>
      </c>
      <c r="R84" s="68" t="s">
        <v>244</v>
      </c>
      <c r="S84" s="92" t="s">
        <v>54</v>
      </c>
      <c r="T84" s="68"/>
      <c r="U84" s="92"/>
      <c r="V84" s="68" t="s">
        <v>1339</v>
      </c>
      <c r="W84" s="92" t="s">
        <v>1532</v>
      </c>
      <c r="X84" s="17"/>
      <c r="Y84" s="17"/>
      <c r="Z84" s="17"/>
      <c r="AA84" s="17"/>
    </row>
    <row r="85" spans="1:27" ht="60" customHeight="1" x14ac:dyDescent="0.2">
      <c r="A85" s="4" t="s">
        <v>1502</v>
      </c>
      <c r="B85" s="41" t="s">
        <v>3241</v>
      </c>
      <c r="C85" s="5" t="s">
        <v>1504</v>
      </c>
      <c r="D85" s="5" t="s">
        <v>1504</v>
      </c>
      <c r="E85" s="15">
        <v>2</v>
      </c>
      <c r="F85" s="78"/>
      <c r="G85" s="180" t="s">
        <v>261</v>
      </c>
      <c r="H85" s="73" t="s">
        <v>276</v>
      </c>
      <c r="I85" s="73" t="s">
        <v>3257</v>
      </c>
      <c r="J85" s="73" t="s">
        <v>278</v>
      </c>
      <c r="K85" s="87" t="s">
        <v>238</v>
      </c>
      <c r="L85" s="87" t="s">
        <v>276</v>
      </c>
      <c r="M85" s="83" t="s">
        <v>1903</v>
      </c>
      <c r="N85" s="68"/>
      <c r="O85" s="92"/>
      <c r="P85" s="68" t="s">
        <v>33</v>
      </c>
      <c r="Q85" s="92" t="s">
        <v>66</v>
      </c>
      <c r="R85" s="68" t="s">
        <v>68</v>
      </c>
      <c r="S85" s="92" t="s">
        <v>68</v>
      </c>
      <c r="T85" s="68"/>
      <c r="U85" s="92"/>
      <c r="V85" s="68"/>
      <c r="W85" s="92" t="s">
        <v>1532</v>
      </c>
      <c r="X85" s="17"/>
      <c r="Y85" s="17"/>
      <c r="Z85" s="17"/>
      <c r="AA85" s="17"/>
    </row>
    <row r="86" spans="1:27" ht="60" customHeight="1" x14ac:dyDescent="0.2">
      <c r="A86" s="4" t="s">
        <v>1502</v>
      </c>
      <c r="B86" s="41" t="s">
        <v>3241</v>
      </c>
      <c r="C86" s="5" t="s">
        <v>1504</v>
      </c>
      <c r="D86" s="5" t="s">
        <v>1504</v>
      </c>
      <c r="E86" s="15">
        <v>2</v>
      </c>
      <c r="F86" s="78"/>
      <c r="G86" s="180" t="s">
        <v>261</v>
      </c>
      <c r="H86" s="73" t="s">
        <v>279</v>
      </c>
      <c r="I86" s="73" t="s">
        <v>3258</v>
      </c>
      <c r="J86" s="73" t="s">
        <v>281</v>
      </c>
      <c r="K86" s="87" t="s">
        <v>238</v>
      </c>
      <c r="L86" s="87" t="s">
        <v>282</v>
      </c>
      <c r="M86" s="83" t="s">
        <v>1905</v>
      </c>
      <c r="N86" s="68"/>
      <c r="O86" s="92"/>
      <c r="P86" s="68" t="s">
        <v>33</v>
      </c>
      <c r="Q86" s="92" t="s">
        <v>66</v>
      </c>
      <c r="R86" s="68" t="s">
        <v>94</v>
      </c>
      <c r="S86" s="92" t="s">
        <v>94</v>
      </c>
      <c r="T86" s="68" t="s">
        <v>95</v>
      </c>
      <c r="U86" s="92" t="s">
        <v>95</v>
      </c>
      <c r="V86" s="68"/>
      <c r="W86" s="92" t="s">
        <v>1532</v>
      </c>
      <c r="X86" s="17"/>
      <c r="Y86" s="17"/>
      <c r="Z86" s="17"/>
      <c r="AA86" s="17"/>
    </row>
    <row r="87" spans="1:27" ht="60" customHeight="1" x14ac:dyDescent="0.2">
      <c r="A87" s="4" t="s">
        <v>1502</v>
      </c>
      <c r="B87" s="41" t="s">
        <v>3259</v>
      </c>
      <c r="C87" s="5" t="s">
        <v>1504</v>
      </c>
      <c r="D87" s="5" t="s">
        <v>1504</v>
      </c>
      <c r="E87" s="15">
        <v>1</v>
      </c>
      <c r="F87" s="78"/>
      <c r="G87" s="171" t="s">
        <v>29</v>
      </c>
      <c r="H87" s="73"/>
      <c r="I87" s="73" t="s">
        <v>3260</v>
      </c>
      <c r="J87" s="73" t="s">
        <v>29</v>
      </c>
      <c r="K87" s="87" t="s">
        <v>31</v>
      </c>
      <c r="L87" s="87"/>
      <c r="M87" s="83" t="str">
        <f t="shared" si="1"/>
        <v xml:space="preserve">MESSAGE - HEADER. </v>
      </c>
      <c r="N87" s="68" t="s">
        <v>32</v>
      </c>
      <c r="O87" s="92" t="s">
        <v>32</v>
      </c>
      <c r="P87" s="68" t="s">
        <v>33</v>
      </c>
      <c r="Q87" s="92" t="s">
        <v>33</v>
      </c>
      <c r="R87" s="68"/>
      <c r="S87" s="92"/>
      <c r="T87" s="68"/>
      <c r="U87" s="92"/>
      <c r="V87" s="68"/>
      <c r="W87" s="92"/>
      <c r="X87" s="17"/>
      <c r="Y87" s="17"/>
      <c r="Z87" s="17"/>
      <c r="AA87" s="17"/>
    </row>
    <row r="88" spans="1:27" ht="60" customHeight="1" x14ac:dyDescent="0.2">
      <c r="A88" s="4" t="s">
        <v>1502</v>
      </c>
      <c r="B88" s="41" t="s">
        <v>3259</v>
      </c>
      <c r="C88" s="5" t="s">
        <v>1504</v>
      </c>
      <c r="D88" s="5" t="s">
        <v>1504</v>
      </c>
      <c r="E88" s="15">
        <v>1</v>
      </c>
      <c r="F88" s="78" t="s">
        <v>2671</v>
      </c>
      <c r="G88" s="126" t="s">
        <v>29</v>
      </c>
      <c r="H88" s="73" t="s">
        <v>2672</v>
      </c>
      <c r="I88" s="73" t="s">
        <v>3261</v>
      </c>
      <c r="J88" s="73" t="s">
        <v>2674</v>
      </c>
      <c r="K88" s="87" t="s">
        <v>31</v>
      </c>
      <c r="L88" s="87" t="s">
        <v>180</v>
      </c>
      <c r="M88" s="83" t="str">
        <f t="shared" si="1"/>
        <v>MESSAGE - HEADER. Reference number</v>
      </c>
      <c r="N88" s="68"/>
      <c r="O88" s="92"/>
      <c r="P88" s="68" t="s">
        <v>33</v>
      </c>
      <c r="Q88" s="92" t="s">
        <v>33</v>
      </c>
      <c r="R88" s="68" t="s">
        <v>902</v>
      </c>
      <c r="S88" s="92" t="s">
        <v>902</v>
      </c>
      <c r="T88" s="68"/>
      <c r="U88" s="92"/>
      <c r="V88" s="68" t="s">
        <v>81</v>
      </c>
      <c r="W88" s="92"/>
      <c r="X88" s="17"/>
      <c r="Y88" s="17"/>
      <c r="Z88" s="17"/>
      <c r="AA88" s="17"/>
    </row>
    <row r="89" spans="1:27" ht="60" customHeight="1" x14ac:dyDescent="0.2">
      <c r="A89" s="4" t="s">
        <v>1502</v>
      </c>
      <c r="B89" s="41" t="s">
        <v>3259</v>
      </c>
      <c r="C89" s="5" t="s">
        <v>1504</v>
      </c>
      <c r="D89" s="5" t="s">
        <v>1504</v>
      </c>
      <c r="E89" s="15">
        <v>1</v>
      </c>
      <c r="F89" s="78" t="s">
        <v>39</v>
      </c>
      <c r="G89" s="126" t="s">
        <v>29</v>
      </c>
      <c r="H89" s="73" t="s">
        <v>40</v>
      </c>
      <c r="I89" s="73" t="s">
        <v>3262</v>
      </c>
      <c r="J89" s="73" t="s">
        <v>42</v>
      </c>
      <c r="K89" s="87" t="s">
        <v>31</v>
      </c>
      <c r="L89" s="87" t="s">
        <v>43</v>
      </c>
      <c r="M89" s="83" t="str">
        <f t="shared" si="1"/>
        <v>MESSAGE - HEADER. Document/reference number</v>
      </c>
      <c r="N89" s="68"/>
      <c r="O89" s="92"/>
      <c r="P89" s="68" t="s">
        <v>33</v>
      </c>
      <c r="Q89" s="92" t="s">
        <v>33</v>
      </c>
      <c r="R89" s="68" t="s">
        <v>44</v>
      </c>
      <c r="S89" s="92" t="s">
        <v>45</v>
      </c>
      <c r="T89" s="68"/>
      <c r="U89" s="92"/>
      <c r="V89" s="68"/>
      <c r="W89" s="92"/>
      <c r="X89" s="17"/>
      <c r="Y89" s="17"/>
      <c r="Z89" s="17"/>
      <c r="AA89" s="17" t="s">
        <v>47</v>
      </c>
    </row>
    <row r="90" spans="1:27" ht="60" customHeight="1" x14ac:dyDescent="0.2">
      <c r="A90" s="4" t="s">
        <v>1502</v>
      </c>
      <c r="B90" s="41" t="s">
        <v>3259</v>
      </c>
      <c r="C90" s="5" t="s">
        <v>1504</v>
      </c>
      <c r="D90" s="5" t="s">
        <v>1504</v>
      </c>
      <c r="E90" s="15">
        <v>1</v>
      </c>
      <c r="F90" s="78" t="s">
        <v>837</v>
      </c>
      <c r="G90" s="126" t="s">
        <v>29</v>
      </c>
      <c r="H90" s="73" t="s">
        <v>49</v>
      </c>
      <c r="I90" s="73" t="s">
        <v>3263</v>
      </c>
      <c r="J90" s="73" t="s">
        <v>51</v>
      </c>
      <c r="K90" s="87" t="s">
        <v>31</v>
      </c>
      <c r="L90" s="87" t="s">
        <v>52</v>
      </c>
      <c r="M90" s="83" t="str">
        <f t="shared" si="1"/>
        <v>MESSAGE - HEADER. Type of declaration</v>
      </c>
      <c r="N90" s="68"/>
      <c r="O90" s="92"/>
      <c r="P90" s="68" t="s">
        <v>33</v>
      </c>
      <c r="Q90" s="92" t="s">
        <v>66</v>
      </c>
      <c r="R90" s="68" t="s">
        <v>53</v>
      </c>
      <c r="S90" s="92" t="s">
        <v>54</v>
      </c>
      <c r="T90" s="68" t="s">
        <v>55</v>
      </c>
      <c r="U90" s="92" t="s">
        <v>55</v>
      </c>
      <c r="V90" s="68" t="s">
        <v>56</v>
      </c>
      <c r="W90" s="92" t="s">
        <v>841</v>
      </c>
      <c r="X90" s="17"/>
      <c r="Y90" s="17"/>
      <c r="Z90" s="17"/>
      <c r="AA90" s="17" t="s">
        <v>59</v>
      </c>
    </row>
    <row r="91" spans="1:27" ht="60" customHeight="1" x14ac:dyDescent="0.2">
      <c r="A91" s="4" t="s">
        <v>1502</v>
      </c>
      <c r="B91" s="41" t="s">
        <v>3259</v>
      </c>
      <c r="C91" s="5" t="s">
        <v>1504</v>
      </c>
      <c r="D91" s="5" t="s">
        <v>1504</v>
      </c>
      <c r="E91" s="15">
        <v>1</v>
      </c>
      <c r="F91" s="78" t="s">
        <v>2679</v>
      </c>
      <c r="G91" s="126" t="s">
        <v>29</v>
      </c>
      <c r="H91" s="73" t="s">
        <v>2164</v>
      </c>
      <c r="I91" s="73" t="s">
        <v>3264</v>
      </c>
      <c r="J91" s="73" t="s">
        <v>2166</v>
      </c>
      <c r="K91" s="87" t="s">
        <v>1128</v>
      </c>
      <c r="L91" s="87" t="s">
        <v>1128</v>
      </c>
      <c r="M91" s="83" t="str">
        <f t="shared" si="1"/>
        <v>x. x</v>
      </c>
      <c r="N91" s="68"/>
      <c r="O91" s="92"/>
      <c r="P91" s="68" t="s">
        <v>33</v>
      </c>
      <c r="Q91" s="92"/>
      <c r="R91" s="68" t="s">
        <v>134</v>
      </c>
      <c r="S91" s="92"/>
      <c r="T91" s="68" t="s">
        <v>2167</v>
      </c>
      <c r="U91" s="92"/>
      <c r="V91" s="68"/>
      <c r="W91" s="92"/>
      <c r="X91" s="17"/>
      <c r="Y91" s="17"/>
      <c r="Z91" s="17"/>
      <c r="AA91" s="17"/>
    </row>
    <row r="92" spans="1:27" ht="60" customHeight="1" x14ac:dyDescent="0.2">
      <c r="A92" s="4" t="s">
        <v>1502</v>
      </c>
      <c r="B92" s="41" t="s">
        <v>3259</v>
      </c>
      <c r="C92" s="5" t="s">
        <v>1504</v>
      </c>
      <c r="D92" s="5" t="s">
        <v>1504</v>
      </c>
      <c r="E92" s="15">
        <v>1</v>
      </c>
      <c r="F92" s="78" t="s">
        <v>3265</v>
      </c>
      <c r="G92" s="126" t="s">
        <v>29</v>
      </c>
      <c r="H92" s="73" t="s">
        <v>61</v>
      </c>
      <c r="I92" s="73" t="s">
        <v>3266</v>
      </c>
      <c r="J92" s="73" t="s">
        <v>63</v>
      </c>
      <c r="K92" s="87" t="s">
        <v>64</v>
      </c>
      <c r="L92" s="87" t="s">
        <v>65</v>
      </c>
      <c r="M92" s="83" t="str">
        <f t="shared" si="1"/>
        <v>MESSAGE - GOODS ITEM - PRODUCED DOCUMENTS/CERTIFICATES. Document reference</v>
      </c>
      <c r="N92" s="68"/>
      <c r="O92" s="92"/>
      <c r="P92" s="68" t="s">
        <v>66</v>
      </c>
      <c r="Q92" s="92" t="s">
        <v>66</v>
      </c>
      <c r="R92" s="68" t="s">
        <v>67</v>
      </c>
      <c r="S92" s="92" t="s">
        <v>68</v>
      </c>
      <c r="T92" s="68"/>
      <c r="U92" s="92"/>
      <c r="V92" s="68" t="s">
        <v>69</v>
      </c>
      <c r="W92" s="92" t="s">
        <v>2683</v>
      </c>
      <c r="X92" s="17"/>
      <c r="Y92" s="17"/>
      <c r="Z92" s="17"/>
      <c r="AA92" s="17" t="s">
        <v>3267</v>
      </c>
    </row>
    <row r="93" spans="1:27" ht="60" customHeight="1" x14ac:dyDescent="0.2">
      <c r="A93" s="4" t="s">
        <v>1502</v>
      </c>
      <c r="B93" s="41" t="s">
        <v>3259</v>
      </c>
      <c r="C93" s="5" t="s">
        <v>1504</v>
      </c>
      <c r="D93" s="5" t="s">
        <v>1504</v>
      </c>
      <c r="E93" s="15">
        <v>1</v>
      </c>
      <c r="F93" s="78" t="s">
        <v>74</v>
      </c>
      <c r="G93" s="126" t="s">
        <v>29</v>
      </c>
      <c r="H93" s="73" t="s">
        <v>75</v>
      </c>
      <c r="I93" s="73" t="s">
        <v>3268</v>
      </c>
      <c r="J93" s="73" t="s">
        <v>77</v>
      </c>
      <c r="K93" s="87" t="s">
        <v>31</v>
      </c>
      <c r="L93" s="87" t="s">
        <v>1063</v>
      </c>
      <c r="M93" s="83" t="str">
        <f t="shared" si="1"/>
        <v>MESSAGE - HEADER. Acceptance date</v>
      </c>
      <c r="N93" s="68"/>
      <c r="O93" s="92"/>
      <c r="P93" s="68" t="s">
        <v>33</v>
      </c>
      <c r="Q93" s="92" t="s">
        <v>33</v>
      </c>
      <c r="R93" s="68" t="s">
        <v>79</v>
      </c>
      <c r="S93" s="92" t="s">
        <v>80</v>
      </c>
      <c r="T93" s="68"/>
      <c r="U93" s="92"/>
      <c r="V93" s="68" t="s">
        <v>81</v>
      </c>
      <c r="W93" s="92"/>
      <c r="X93" s="17"/>
      <c r="Y93" s="17"/>
      <c r="Z93" s="17"/>
      <c r="AA93" s="17" t="s">
        <v>3269</v>
      </c>
    </row>
    <row r="94" spans="1:27" ht="60" customHeight="1" x14ac:dyDescent="0.2">
      <c r="A94" s="4" t="s">
        <v>1502</v>
      </c>
      <c r="B94" s="41" t="s">
        <v>3259</v>
      </c>
      <c r="C94" s="5" t="s">
        <v>1504</v>
      </c>
      <c r="D94" s="5" t="s">
        <v>1504</v>
      </c>
      <c r="E94" s="15">
        <v>1</v>
      </c>
      <c r="F94" s="78" t="s">
        <v>1066</v>
      </c>
      <c r="G94" s="126" t="s">
        <v>29</v>
      </c>
      <c r="H94" s="73" t="s">
        <v>85</v>
      </c>
      <c r="I94" s="73" t="s">
        <v>3270</v>
      </c>
      <c r="J94" s="73" t="s">
        <v>87</v>
      </c>
      <c r="K94" s="87" t="s">
        <v>31</v>
      </c>
      <c r="L94" s="87" t="s">
        <v>88</v>
      </c>
      <c r="M94" s="83" t="str">
        <f t="shared" si="1"/>
        <v>MESSAGE - HEADER. Issuing date</v>
      </c>
      <c r="N94" s="68"/>
      <c r="O94" s="92"/>
      <c r="P94" s="68" t="s">
        <v>33</v>
      </c>
      <c r="Q94" s="92" t="s">
        <v>33</v>
      </c>
      <c r="R94" s="68" t="s">
        <v>79</v>
      </c>
      <c r="S94" s="92" t="s">
        <v>80</v>
      </c>
      <c r="T94" s="68"/>
      <c r="U94" s="92"/>
      <c r="V94" s="68" t="s">
        <v>81</v>
      </c>
      <c r="W94" s="92"/>
      <c r="X94" s="17"/>
      <c r="Y94" s="17"/>
      <c r="Z94" s="17"/>
      <c r="AA94" s="17" t="s">
        <v>1068</v>
      </c>
    </row>
    <row r="95" spans="1:27" ht="60" customHeight="1" x14ac:dyDescent="0.2">
      <c r="A95" s="4" t="s">
        <v>1502</v>
      </c>
      <c r="B95" s="41" t="s">
        <v>3259</v>
      </c>
      <c r="C95" s="5" t="s">
        <v>1504</v>
      </c>
      <c r="D95" s="5" t="s">
        <v>1504</v>
      </c>
      <c r="E95" s="15">
        <v>1</v>
      </c>
      <c r="F95" s="78" t="s">
        <v>89</v>
      </c>
      <c r="G95" s="126" t="s">
        <v>29</v>
      </c>
      <c r="H95" s="73" t="s">
        <v>90</v>
      </c>
      <c r="I95" s="73" t="s">
        <v>3271</v>
      </c>
      <c r="J95" s="73" t="s">
        <v>92</v>
      </c>
      <c r="K95" s="87" t="s">
        <v>31</v>
      </c>
      <c r="L95" s="87" t="s">
        <v>93</v>
      </c>
      <c r="M95" s="83" t="str">
        <f t="shared" si="1"/>
        <v>MESSAGE - HEADER. Country of dispatch/export code</v>
      </c>
      <c r="N95" s="68"/>
      <c r="O95" s="92"/>
      <c r="P95" s="68" t="s">
        <v>66</v>
      </c>
      <c r="Q95" s="92" t="s">
        <v>66</v>
      </c>
      <c r="R95" s="68" t="s">
        <v>94</v>
      </c>
      <c r="S95" s="92" t="s">
        <v>94</v>
      </c>
      <c r="T95" s="68" t="s">
        <v>95</v>
      </c>
      <c r="U95" s="92" t="s">
        <v>95</v>
      </c>
      <c r="V95" s="68" t="s">
        <v>96</v>
      </c>
      <c r="W95" s="92" t="s">
        <v>97</v>
      </c>
      <c r="X95" s="17"/>
      <c r="Y95" s="17"/>
      <c r="Z95" s="17"/>
      <c r="AA95" s="17" t="s">
        <v>2686</v>
      </c>
    </row>
    <row r="96" spans="1:27" ht="60" customHeight="1" x14ac:dyDescent="0.2">
      <c r="A96" s="4" t="s">
        <v>1502</v>
      </c>
      <c r="B96" s="41" t="s">
        <v>3259</v>
      </c>
      <c r="C96" s="5" t="s">
        <v>1504</v>
      </c>
      <c r="D96" s="5" t="s">
        <v>1504</v>
      </c>
      <c r="E96" s="15">
        <v>1</v>
      </c>
      <c r="F96" s="78" t="s">
        <v>99</v>
      </c>
      <c r="G96" s="126" t="s">
        <v>29</v>
      </c>
      <c r="H96" s="73" t="s">
        <v>100</v>
      </c>
      <c r="I96" s="73" t="s">
        <v>3272</v>
      </c>
      <c r="J96" s="73" t="s">
        <v>102</v>
      </c>
      <c r="K96" s="87" t="s">
        <v>31</v>
      </c>
      <c r="L96" s="87" t="s">
        <v>100</v>
      </c>
      <c r="M96" s="83" t="str">
        <f t="shared" si="1"/>
        <v>MESSAGE - HEADER. Security</v>
      </c>
      <c r="N96" s="68"/>
      <c r="O96" s="92"/>
      <c r="P96" s="68" t="s">
        <v>33</v>
      </c>
      <c r="Q96" s="92" t="s">
        <v>103</v>
      </c>
      <c r="R96" s="68" t="s">
        <v>104</v>
      </c>
      <c r="S96" s="92" t="s">
        <v>104</v>
      </c>
      <c r="T96" s="68" t="s">
        <v>105</v>
      </c>
      <c r="U96" s="92" t="s">
        <v>105</v>
      </c>
      <c r="V96" s="68"/>
      <c r="W96" s="92" t="s">
        <v>106</v>
      </c>
      <c r="X96" s="17"/>
      <c r="Y96" s="17"/>
      <c r="Z96" s="17"/>
      <c r="AA96" s="17" t="s">
        <v>2173</v>
      </c>
    </row>
    <row r="97" spans="1:27" ht="60" customHeight="1" x14ac:dyDescent="0.2">
      <c r="A97" s="4" t="s">
        <v>1502</v>
      </c>
      <c r="B97" s="41" t="s">
        <v>3259</v>
      </c>
      <c r="C97" s="5" t="s">
        <v>1504</v>
      </c>
      <c r="D97" s="5" t="s">
        <v>1504</v>
      </c>
      <c r="E97" s="15">
        <v>1</v>
      </c>
      <c r="F97" s="78"/>
      <c r="G97" s="126" t="s">
        <v>29</v>
      </c>
      <c r="H97" s="73" t="s">
        <v>111</v>
      </c>
      <c r="I97" s="73" t="s">
        <v>3273</v>
      </c>
      <c r="J97" s="73" t="s">
        <v>113</v>
      </c>
      <c r="K97" s="87" t="s">
        <v>1128</v>
      </c>
      <c r="L97" s="87" t="s">
        <v>1128</v>
      </c>
      <c r="M97" s="83" t="str">
        <f t="shared" si="1"/>
        <v>x. x</v>
      </c>
      <c r="N97" s="68"/>
      <c r="O97" s="92"/>
      <c r="P97" s="68" t="s">
        <v>33</v>
      </c>
      <c r="Q97" s="92"/>
      <c r="R97" s="68" t="s">
        <v>104</v>
      </c>
      <c r="S97" s="92"/>
      <c r="T97" s="68" t="s">
        <v>114</v>
      </c>
      <c r="U97" s="92"/>
      <c r="V97" s="68"/>
      <c r="W97" s="92"/>
      <c r="X97" s="17"/>
      <c r="Y97" s="17"/>
      <c r="Z97" s="17"/>
      <c r="AA97" s="17" t="s">
        <v>3274</v>
      </c>
    </row>
    <row r="98" spans="1:27" ht="60" customHeight="1" x14ac:dyDescent="0.2">
      <c r="A98" s="4" t="s">
        <v>1502</v>
      </c>
      <c r="B98" s="41" t="s">
        <v>3259</v>
      </c>
      <c r="C98" s="5" t="s">
        <v>1504</v>
      </c>
      <c r="D98" s="5" t="s">
        <v>1504</v>
      </c>
      <c r="E98" s="15">
        <v>1</v>
      </c>
      <c r="F98" s="78"/>
      <c r="G98" s="126" t="s">
        <v>29</v>
      </c>
      <c r="H98" s="73" t="s">
        <v>119</v>
      </c>
      <c r="I98" s="73" t="s">
        <v>3275</v>
      </c>
      <c r="J98" s="73" t="s">
        <v>121</v>
      </c>
      <c r="K98" s="87" t="s">
        <v>31</v>
      </c>
      <c r="L98" s="87" t="s">
        <v>122</v>
      </c>
      <c r="M98" s="83" t="str">
        <f t="shared" si="1"/>
        <v>MESSAGE - HEADER. Transport mode at border</v>
      </c>
      <c r="N98" s="68"/>
      <c r="O98" s="92"/>
      <c r="P98" s="68" t="s">
        <v>66</v>
      </c>
      <c r="Q98" s="92" t="s">
        <v>66</v>
      </c>
      <c r="R98" s="68" t="s">
        <v>104</v>
      </c>
      <c r="S98" s="92" t="s">
        <v>123</v>
      </c>
      <c r="T98" s="68" t="s">
        <v>124</v>
      </c>
      <c r="U98" s="92" t="s">
        <v>124</v>
      </c>
      <c r="V98" s="68" t="s">
        <v>125</v>
      </c>
      <c r="W98" s="92" t="s">
        <v>126</v>
      </c>
      <c r="X98" s="17"/>
      <c r="Y98" s="17"/>
      <c r="Z98" s="17"/>
      <c r="AA98" s="17" t="s">
        <v>3276</v>
      </c>
    </row>
    <row r="99" spans="1:27" ht="60" customHeight="1" x14ac:dyDescent="0.2">
      <c r="A99" s="4" t="s">
        <v>1502</v>
      </c>
      <c r="B99" s="41" t="s">
        <v>3259</v>
      </c>
      <c r="C99" s="5" t="s">
        <v>1504</v>
      </c>
      <c r="D99" s="5" t="s">
        <v>1504</v>
      </c>
      <c r="E99" s="15">
        <v>1</v>
      </c>
      <c r="F99" s="78" t="s">
        <v>129</v>
      </c>
      <c r="G99" s="126" t="s">
        <v>29</v>
      </c>
      <c r="H99" s="73" t="s">
        <v>130</v>
      </c>
      <c r="I99" s="73" t="s">
        <v>3277</v>
      </c>
      <c r="J99" s="73" t="s">
        <v>132</v>
      </c>
      <c r="K99" s="87" t="s">
        <v>31</v>
      </c>
      <c r="L99" s="87" t="s">
        <v>2179</v>
      </c>
      <c r="M99" s="83" t="str">
        <f t="shared" si="1"/>
        <v>MESSAGE - HEADER. Specific Circumstance Indicator</v>
      </c>
      <c r="N99" s="68"/>
      <c r="O99" s="92"/>
      <c r="P99" s="125" t="s">
        <v>103</v>
      </c>
      <c r="Q99" s="92" t="s">
        <v>66</v>
      </c>
      <c r="R99" s="68" t="s">
        <v>133</v>
      </c>
      <c r="S99" s="92" t="s">
        <v>134</v>
      </c>
      <c r="T99" s="68" t="s">
        <v>135</v>
      </c>
      <c r="U99" s="92" t="s">
        <v>136</v>
      </c>
      <c r="V99" s="130"/>
      <c r="W99" s="92" t="s">
        <v>2180</v>
      </c>
      <c r="X99" s="17"/>
      <c r="Y99" s="17"/>
      <c r="Z99" s="17"/>
      <c r="AA99" s="17" t="s">
        <v>3278</v>
      </c>
    </row>
    <row r="100" spans="1:27" ht="60" customHeight="1" x14ac:dyDescent="0.2">
      <c r="A100" s="4" t="s">
        <v>1502</v>
      </c>
      <c r="B100" s="41" t="s">
        <v>3259</v>
      </c>
      <c r="C100" s="5" t="s">
        <v>1504</v>
      </c>
      <c r="D100" s="5" t="s">
        <v>1504</v>
      </c>
      <c r="E100" s="15">
        <v>1</v>
      </c>
      <c r="F100" s="78" t="s">
        <v>142</v>
      </c>
      <c r="G100" s="126" t="s">
        <v>29</v>
      </c>
      <c r="H100" s="73" t="s">
        <v>143</v>
      </c>
      <c r="I100" s="73" t="s">
        <v>3279</v>
      </c>
      <c r="J100" s="73" t="s">
        <v>145</v>
      </c>
      <c r="K100" s="87" t="s">
        <v>31</v>
      </c>
      <c r="L100" s="87" t="s">
        <v>143</v>
      </c>
      <c r="M100" s="83" t="str">
        <f t="shared" si="1"/>
        <v>MESSAGE - HEADER. Total number of items</v>
      </c>
      <c r="N100" s="68"/>
      <c r="O100" s="92"/>
      <c r="P100" s="68" t="s">
        <v>33</v>
      </c>
      <c r="Q100" s="92" t="s">
        <v>33</v>
      </c>
      <c r="R100" s="68" t="s">
        <v>146</v>
      </c>
      <c r="S100" s="92" t="s">
        <v>146</v>
      </c>
      <c r="T100" s="68"/>
      <c r="U100" s="92"/>
      <c r="V100" s="68"/>
      <c r="W100" s="92"/>
      <c r="X100" s="17"/>
      <c r="Y100" s="17"/>
      <c r="Z100" s="17"/>
      <c r="AA100" s="17" t="s">
        <v>148</v>
      </c>
    </row>
    <row r="101" spans="1:27" ht="60" customHeight="1" x14ac:dyDescent="0.2">
      <c r="A101" s="4" t="s">
        <v>1502</v>
      </c>
      <c r="B101" s="41" t="s">
        <v>3259</v>
      </c>
      <c r="C101" s="5" t="s">
        <v>1504</v>
      </c>
      <c r="D101" s="5" t="s">
        <v>1504</v>
      </c>
      <c r="E101" s="15">
        <v>1</v>
      </c>
      <c r="F101" s="78" t="s">
        <v>149</v>
      </c>
      <c r="G101" s="126" t="s">
        <v>29</v>
      </c>
      <c r="H101" s="73" t="s">
        <v>150</v>
      </c>
      <c r="I101" s="73" t="s">
        <v>3280</v>
      </c>
      <c r="J101" s="73" t="s">
        <v>152</v>
      </c>
      <c r="K101" s="87" t="s">
        <v>31</v>
      </c>
      <c r="L101" s="87" t="s">
        <v>150</v>
      </c>
      <c r="M101" s="83" t="str">
        <f t="shared" si="1"/>
        <v>MESSAGE - HEADER. Total number of packages</v>
      </c>
      <c r="N101" s="68"/>
      <c r="O101" s="92"/>
      <c r="P101" s="68" t="s">
        <v>33</v>
      </c>
      <c r="Q101" s="92" t="s">
        <v>103</v>
      </c>
      <c r="R101" s="68" t="s">
        <v>153</v>
      </c>
      <c r="S101" s="92" t="s">
        <v>154</v>
      </c>
      <c r="T101" s="68"/>
      <c r="U101" s="92"/>
      <c r="V101" s="68" t="s">
        <v>3281</v>
      </c>
      <c r="W101" s="92" t="s">
        <v>156</v>
      </c>
      <c r="X101" s="17"/>
      <c r="Y101" s="17"/>
      <c r="Z101" s="17"/>
      <c r="AA101" s="17" t="s">
        <v>160</v>
      </c>
    </row>
    <row r="102" spans="1:27" ht="60" customHeight="1" x14ac:dyDescent="0.2">
      <c r="A102" s="4" t="s">
        <v>1502</v>
      </c>
      <c r="B102" s="41" t="s">
        <v>3259</v>
      </c>
      <c r="C102" s="12" t="s">
        <v>1504</v>
      </c>
      <c r="D102" s="12" t="s">
        <v>1504</v>
      </c>
      <c r="E102" s="15">
        <v>1</v>
      </c>
      <c r="F102" s="78"/>
      <c r="G102" s="126" t="s">
        <v>29</v>
      </c>
      <c r="H102" s="73" t="s">
        <v>162</v>
      </c>
      <c r="I102" s="73" t="s">
        <v>3282</v>
      </c>
      <c r="J102" s="73" t="s">
        <v>164</v>
      </c>
      <c r="K102" s="87" t="s">
        <v>31</v>
      </c>
      <c r="L102" s="87" t="s">
        <v>162</v>
      </c>
      <c r="M102" s="83" t="str">
        <f t="shared" si="1"/>
        <v>MESSAGE - HEADER. Total gross mass</v>
      </c>
      <c r="N102" s="68"/>
      <c r="O102" s="92"/>
      <c r="P102" s="68" t="s">
        <v>33</v>
      </c>
      <c r="Q102" s="92" t="s">
        <v>33</v>
      </c>
      <c r="R102" s="68" t="s">
        <v>166</v>
      </c>
      <c r="S102" s="92" t="s">
        <v>167</v>
      </c>
      <c r="T102" s="68"/>
      <c r="U102" s="92"/>
      <c r="V102" s="68" t="s">
        <v>3283</v>
      </c>
      <c r="W102" s="92"/>
      <c r="X102" s="17"/>
      <c r="Y102" s="17"/>
      <c r="Z102" s="17"/>
      <c r="AA102" s="17" t="s">
        <v>1881</v>
      </c>
    </row>
    <row r="103" spans="1:27" ht="60" customHeight="1" x14ac:dyDescent="0.2">
      <c r="A103" s="4" t="s">
        <v>1502</v>
      </c>
      <c r="B103" s="30" t="s">
        <v>3259</v>
      </c>
      <c r="C103" s="36" t="s">
        <v>1504</v>
      </c>
      <c r="D103" s="36" t="s">
        <v>1504</v>
      </c>
      <c r="E103" s="132">
        <v>1</v>
      </c>
      <c r="F103" s="78" t="s">
        <v>3284</v>
      </c>
      <c r="G103" s="126" t="s">
        <v>29</v>
      </c>
      <c r="H103" s="73" t="s">
        <v>3285</v>
      </c>
      <c r="I103" s="73" t="s">
        <v>3286</v>
      </c>
      <c r="J103" s="73" t="s">
        <v>2193</v>
      </c>
      <c r="K103" s="87" t="s">
        <v>31</v>
      </c>
      <c r="L103" s="87" t="s">
        <v>2188</v>
      </c>
      <c r="M103" s="83" t="str">
        <f t="shared" si="1"/>
        <v>MESSAGE - HEADER. Dialog language indicator at departure</v>
      </c>
      <c r="N103" s="68"/>
      <c r="O103" s="92"/>
      <c r="P103" s="68" t="s">
        <v>103</v>
      </c>
      <c r="Q103" s="92" t="s">
        <v>103</v>
      </c>
      <c r="R103" s="68" t="s">
        <v>94</v>
      </c>
      <c r="S103" s="92" t="s">
        <v>94</v>
      </c>
      <c r="T103" s="68" t="s">
        <v>1639</v>
      </c>
      <c r="U103" s="92" t="s">
        <v>1639</v>
      </c>
      <c r="V103" s="68" t="s">
        <v>1640</v>
      </c>
      <c r="W103" s="92" t="s">
        <v>2189</v>
      </c>
      <c r="X103" s="17"/>
      <c r="Y103" s="17"/>
      <c r="Z103" s="17"/>
      <c r="AA103" s="17" t="s">
        <v>2190</v>
      </c>
    </row>
    <row r="104" spans="1:27" ht="60" customHeight="1" x14ac:dyDescent="0.2">
      <c r="A104" s="4" t="s">
        <v>1502</v>
      </c>
      <c r="B104" s="137" t="s">
        <v>3259</v>
      </c>
      <c r="C104" s="141" t="s">
        <v>1504</v>
      </c>
      <c r="D104" s="141" t="s">
        <v>1504</v>
      </c>
      <c r="E104" s="15">
        <v>1</v>
      </c>
      <c r="F104" s="78"/>
      <c r="G104" s="126" t="s">
        <v>29</v>
      </c>
      <c r="H104" s="73" t="s">
        <v>172</v>
      </c>
      <c r="I104" s="73" t="s">
        <v>3287</v>
      </c>
      <c r="J104" s="73" t="s">
        <v>174</v>
      </c>
      <c r="K104" s="87" t="s">
        <v>31</v>
      </c>
      <c r="L104" s="87" t="s">
        <v>172</v>
      </c>
      <c r="M104" s="83" t="str">
        <f t="shared" ref="M104:M168" si="2" xml:space="preserve"> CONCATENATE(K104,". ", L104)</f>
        <v>MESSAGE - HEADER. Binding itinerary</v>
      </c>
      <c r="N104" s="68"/>
      <c r="O104" s="92"/>
      <c r="P104" s="68" t="s">
        <v>33</v>
      </c>
      <c r="Q104" s="92" t="s">
        <v>33</v>
      </c>
      <c r="R104" s="68" t="s">
        <v>104</v>
      </c>
      <c r="S104" s="92" t="s">
        <v>104</v>
      </c>
      <c r="T104" s="68" t="s">
        <v>114</v>
      </c>
      <c r="U104" s="92" t="s">
        <v>114</v>
      </c>
      <c r="V104" s="68"/>
      <c r="W104" s="92"/>
      <c r="X104" s="17"/>
      <c r="Y104" s="17"/>
      <c r="Z104" s="17"/>
      <c r="AA104" s="17"/>
    </row>
    <row r="105" spans="1:27" ht="60" customHeight="1" x14ac:dyDescent="0.2">
      <c r="A105" s="4" t="s">
        <v>1502</v>
      </c>
      <c r="B105" s="41" t="s">
        <v>3259</v>
      </c>
      <c r="C105" s="5" t="s">
        <v>1504</v>
      </c>
      <c r="D105" s="5" t="s">
        <v>1504</v>
      </c>
      <c r="E105" s="15">
        <v>1</v>
      </c>
      <c r="F105" s="78"/>
      <c r="G105" s="171" t="s">
        <v>176</v>
      </c>
      <c r="H105" s="73"/>
      <c r="I105" s="73" t="s">
        <v>3288</v>
      </c>
      <c r="J105" s="73" t="s">
        <v>176</v>
      </c>
      <c r="K105" s="87" t="s">
        <v>178</v>
      </c>
      <c r="L105" s="87"/>
      <c r="M105" s="83" t="str">
        <f t="shared" si="2"/>
        <v xml:space="preserve">MESSAGE - (DEPARTURE) CUSTOMS OFFICE. </v>
      </c>
      <c r="N105" s="68" t="s">
        <v>32</v>
      </c>
      <c r="O105" s="92" t="s">
        <v>32</v>
      </c>
      <c r="P105" s="68" t="s">
        <v>33</v>
      </c>
      <c r="Q105" s="92" t="s">
        <v>33</v>
      </c>
      <c r="R105" s="68"/>
      <c r="S105" s="92"/>
      <c r="T105" s="68"/>
      <c r="U105" s="92"/>
      <c r="V105" s="68"/>
      <c r="W105" s="92"/>
      <c r="X105" s="17"/>
      <c r="Y105" s="17"/>
      <c r="Z105" s="17"/>
      <c r="AA105" s="17"/>
    </row>
    <row r="106" spans="1:27" ht="60" customHeight="1" x14ac:dyDescent="0.2">
      <c r="A106" s="4" t="s">
        <v>1502</v>
      </c>
      <c r="B106" s="41" t="s">
        <v>3259</v>
      </c>
      <c r="C106" s="5" t="s">
        <v>1504</v>
      </c>
      <c r="D106" s="5" t="s">
        <v>1504</v>
      </c>
      <c r="E106" s="15">
        <v>1</v>
      </c>
      <c r="F106" s="78" t="s">
        <v>179</v>
      </c>
      <c r="G106" s="126" t="s">
        <v>176</v>
      </c>
      <c r="H106" s="73" t="s">
        <v>180</v>
      </c>
      <c r="I106" s="73" t="s">
        <v>3289</v>
      </c>
      <c r="J106" s="73" t="s">
        <v>182</v>
      </c>
      <c r="K106" s="87" t="s">
        <v>178</v>
      </c>
      <c r="L106" s="87" t="s">
        <v>180</v>
      </c>
      <c r="M106" s="83" t="str">
        <f t="shared" si="2"/>
        <v>MESSAGE - (DEPARTURE) CUSTOMS OFFICE. Reference number</v>
      </c>
      <c r="N106" s="68"/>
      <c r="O106" s="92"/>
      <c r="P106" s="68" t="s">
        <v>33</v>
      </c>
      <c r="Q106" s="92" t="s">
        <v>33</v>
      </c>
      <c r="R106" s="68" t="s">
        <v>183</v>
      </c>
      <c r="S106" s="92" t="s">
        <v>183</v>
      </c>
      <c r="T106" s="68" t="s">
        <v>1520</v>
      </c>
      <c r="U106" s="92"/>
      <c r="V106" s="68"/>
      <c r="W106" s="92" t="s">
        <v>186</v>
      </c>
      <c r="X106" s="17"/>
      <c r="Y106" s="17"/>
      <c r="Z106" s="17"/>
      <c r="AA106" s="17" t="s">
        <v>2711</v>
      </c>
    </row>
    <row r="107" spans="1:27" ht="60" customHeight="1" x14ac:dyDescent="0.2">
      <c r="A107" s="4" t="s">
        <v>1502</v>
      </c>
      <c r="B107" s="41" t="s">
        <v>3259</v>
      </c>
      <c r="C107" s="5" t="s">
        <v>1504</v>
      </c>
      <c r="D107" s="5" t="s">
        <v>1504</v>
      </c>
      <c r="E107" s="15">
        <v>1</v>
      </c>
      <c r="F107" s="78"/>
      <c r="G107" s="171" t="s">
        <v>188</v>
      </c>
      <c r="H107" s="73"/>
      <c r="I107" s="73" t="s">
        <v>3290</v>
      </c>
      <c r="J107" s="73" t="s">
        <v>188</v>
      </c>
      <c r="K107" s="87" t="s">
        <v>190</v>
      </c>
      <c r="L107" s="87"/>
      <c r="M107" s="83" t="str">
        <f t="shared" si="2"/>
        <v xml:space="preserve">MESSAGE - (DESTINATION) CUSTOMS OFFICE. </v>
      </c>
      <c r="N107" s="68" t="s">
        <v>32</v>
      </c>
      <c r="O107" s="92" t="s">
        <v>32</v>
      </c>
      <c r="P107" s="68" t="s">
        <v>33</v>
      </c>
      <c r="Q107" s="92" t="s">
        <v>33</v>
      </c>
      <c r="R107" s="68"/>
      <c r="S107" s="92"/>
      <c r="T107" s="68"/>
      <c r="U107" s="92"/>
      <c r="V107" s="68"/>
      <c r="W107" s="92"/>
      <c r="X107" s="17"/>
      <c r="Y107" s="17"/>
      <c r="Z107" s="17"/>
      <c r="AA107" s="17" t="s">
        <v>2201</v>
      </c>
    </row>
    <row r="108" spans="1:27" ht="60" customHeight="1" x14ac:dyDescent="0.2">
      <c r="A108" s="4" t="s">
        <v>1502</v>
      </c>
      <c r="B108" s="41" t="s">
        <v>3259</v>
      </c>
      <c r="C108" s="5" t="s">
        <v>1504</v>
      </c>
      <c r="D108" s="5" t="s">
        <v>1504</v>
      </c>
      <c r="E108" s="15">
        <v>1</v>
      </c>
      <c r="F108" s="78" t="s">
        <v>192</v>
      </c>
      <c r="G108" s="126" t="s">
        <v>188</v>
      </c>
      <c r="H108" s="73" t="s">
        <v>180</v>
      </c>
      <c r="I108" s="73" t="s">
        <v>3291</v>
      </c>
      <c r="J108" s="73" t="s">
        <v>194</v>
      </c>
      <c r="K108" s="87" t="s">
        <v>190</v>
      </c>
      <c r="L108" s="87" t="s">
        <v>180</v>
      </c>
      <c r="M108" s="83" t="str">
        <f t="shared" si="2"/>
        <v>MESSAGE - (DESTINATION) CUSTOMS OFFICE. Reference number</v>
      </c>
      <c r="N108" s="68"/>
      <c r="O108" s="92"/>
      <c r="P108" s="68" t="s">
        <v>33</v>
      </c>
      <c r="Q108" s="92" t="s">
        <v>33</v>
      </c>
      <c r="R108" s="68" t="s">
        <v>183</v>
      </c>
      <c r="S108" s="92" t="s">
        <v>183</v>
      </c>
      <c r="T108" s="68"/>
      <c r="U108" s="92"/>
      <c r="V108" s="68" t="s">
        <v>3292</v>
      </c>
      <c r="W108" s="92" t="s">
        <v>2203</v>
      </c>
      <c r="X108" s="17"/>
      <c r="Y108" s="17"/>
      <c r="Z108" s="17"/>
      <c r="AA108" s="17" t="s">
        <v>1691</v>
      </c>
    </row>
    <row r="109" spans="1:27" ht="60" customHeight="1" x14ac:dyDescent="0.2">
      <c r="A109" s="4" t="s">
        <v>1502</v>
      </c>
      <c r="B109" s="41" t="s">
        <v>3259</v>
      </c>
      <c r="C109" s="5" t="s">
        <v>1504</v>
      </c>
      <c r="D109" s="5" t="s">
        <v>1504</v>
      </c>
      <c r="E109" s="15">
        <v>1</v>
      </c>
      <c r="F109" s="78"/>
      <c r="G109" s="171" t="s">
        <v>198</v>
      </c>
      <c r="H109" s="73"/>
      <c r="I109" s="73" t="s">
        <v>3293</v>
      </c>
      <c r="J109" s="73" t="s">
        <v>198</v>
      </c>
      <c r="K109" s="87" t="s">
        <v>200</v>
      </c>
      <c r="L109" s="87"/>
      <c r="M109" s="83" t="str">
        <f t="shared" si="2"/>
        <v xml:space="preserve">MESSAGE - (TRANSIT) CUSTOMS OFFICE. </v>
      </c>
      <c r="N109" s="68" t="s">
        <v>201</v>
      </c>
      <c r="O109" s="92" t="s">
        <v>201</v>
      </c>
      <c r="P109" s="68" t="s">
        <v>66</v>
      </c>
      <c r="Q109" s="92" t="s">
        <v>66</v>
      </c>
      <c r="R109" s="68"/>
      <c r="S109" s="92"/>
      <c r="T109" s="68"/>
      <c r="U109" s="92"/>
      <c r="V109" s="68" t="s">
        <v>202</v>
      </c>
      <c r="W109" s="92" t="s">
        <v>203</v>
      </c>
      <c r="X109" s="17"/>
      <c r="Y109" s="17"/>
      <c r="Z109" s="17"/>
      <c r="AA109" s="17" t="s">
        <v>3294</v>
      </c>
    </row>
    <row r="110" spans="1:27" ht="60" customHeight="1" x14ac:dyDescent="0.2">
      <c r="A110" s="4" t="s">
        <v>1502</v>
      </c>
      <c r="B110" s="41" t="s">
        <v>3259</v>
      </c>
      <c r="C110" s="5" t="s">
        <v>1504</v>
      </c>
      <c r="D110" s="5" t="s">
        <v>1504</v>
      </c>
      <c r="E110" s="15">
        <v>1</v>
      </c>
      <c r="F110" s="78"/>
      <c r="G110" s="126" t="s">
        <v>198</v>
      </c>
      <c r="H110" s="73" t="s">
        <v>206</v>
      </c>
      <c r="I110" s="73" t="s">
        <v>3295</v>
      </c>
      <c r="J110" s="73" t="s">
        <v>208</v>
      </c>
      <c r="K110" s="87" t="s">
        <v>1128</v>
      </c>
      <c r="L110" s="87" t="s">
        <v>1128</v>
      </c>
      <c r="M110" s="83" t="str">
        <f t="shared" si="2"/>
        <v>x. x</v>
      </c>
      <c r="N110" s="68"/>
      <c r="O110" s="92"/>
      <c r="P110" s="68" t="s">
        <v>33</v>
      </c>
      <c r="Q110" s="92"/>
      <c r="R110" s="68" t="s">
        <v>146</v>
      </c>
      <c r="S110" s="92"/>
      <c r="T110" s="68"/>
      <c r="U110" s="92"/>
      <c r="V110" s="68" t="s">
        <v>209</v>
      </c>
      <c r="W110" s="92"/>
      <c r="X110" s="17"/>
      <c r="Y110" s="17"/>
      <c r="Z110" s="17"/>
      <c r="AA110" s="17" t="s">
        <v>3296</v>
      </c>
    </row>
    <row r="111" spans="1:27" ht="60" customHeight="1" x14ac:dyDescent="0.2">
      <c r="A111" s="4" t="s">
        <v>1502</v>
      </c>
      <c r="B111" s="41" t="s">
        <v>3259</v>
      </c>
      <c r="C111" s="5" t="s">
        <v>1504</v>
      </c>
      <c r="D111" s="5" t="s">
        <v>1504</v>
      </c>
      <c r="E111" s="15">
        <v>1</v>
      </c>
      <c r="F111" s="78"/>
      <c r="G111" s="126" t="s">
        <v>198</v>
      </c>
      <c r="H111" s="73" t="s">
        <v>180</v>
      </c>
      <c r="I111" s="73" t="s">
        <v>3297</v>
      </c>
      <c r="J111" s="73" t="s">
        <v>214</v>
      </c>
      <c r="K111" s="87" t="s">
        <v>200</v>
      </c>
      <c r="L111" s="87" t="s">
        <v>180</v>
      </c>
      <c r="M111" s="83" t="str">
        <f t="shared" si="2"/>
        <v>MESSAGE - (TRANSIT) CUSTOMS OFFICE. Reference number</v>
      </c>
      <c r="N111" s="68"/>
      <c r="O111" s="92"/>
      <c r="P111" s="68" t="s">
        <v>33</v>
      </c>
      <c r="Q111" s="92" t="s">
        <v>33</v>
      </c>
      <c r="R111" s="68" t="s">
        <v>183</v>
      </c>
      <c r="S111" s="92" t="s">
        <v>183</v>
      </c>
      <c r="T111" s="68"/>
      <c r="U111" s="92"/>
      <c r="V111" s="68" t="s">
        <v>3292</v>
      </c>
      <c r="W111" s="92" t="s">
        <v>3298</v>
      </c>
      <c r="X111" s="17"/>
      <c r="Y111" s="17"/>
      <c r="Z111" s="17"/>
      <c r="AA111" s="17" t="s">
        <v>1699</v>
      </c>
    </row>
    <row r="112" spans="1:27" ht="60" customHeight="1" x14ac:dyDescent="0.2">
      <c r="A112" s="4" t="s">
        <v>1502</v>
      </c>
      <c r="B112" s="41" t="s">
        <v>3259</v>
      </c>
      <c r="C112" s="5" t="s">
        <v>1504</v>
      </c>
      <c r="D112" s="5" t="s">
        <v>1504</v>
      </c>
      <c r="E112" s="15">
        <v>1</v>
      </c>
      <c r="F112" s="78"/>
      <c r="G112" s="126" t="s">
        <v>198</v>
      </c>
      <c r="H112" s="73" t="s">
        <v>218</v>
      </c>
      <c r="I112" s="73" t="s">
        <v>3299</v>
      </c>
      <c r="J112" s="73" t="s">
        <v>220</v>
      </c>
      <c r="K112" s="87" t="s">
        <v>200</v>
      </c>
      <c r="L112" s="87" t="s">
        <v>221</v>
      </c>
      <c r="M112" s="83" t="str">
        <f t="shared" si="2"/>
        <v>MESSAGE - (TRANSIT) CUSTOMS OFFICE. Arrival Time</v>
      </c>
      <c r="N112" s="68"/>
      <c r="O112" s="92"/>
      <c r="P112" s="68" t="s">
        <v>66</v>
      </c>
      <c r="Q112" s="92" t="s">
        <v>66</v>
      </c>
      <c r="R112" s="68" t="s">
        <v>222</v>
      </c>
      <c r="S112" s="92" t="s">
        <v>1136</v>
      </c>
      <c r="T112" s="68"/>
      <c r="U112" s="92"/>
      <c r="V112" s="68" t="s">
        <v>223</v>
      </c>
      <c r="W112" s="92" t="s">
        <v>2211</v>
      </c>
      <c r="X112" s="17"/>
      <c r="Y112" s="17"/>
      <c r="Z112" s="17"/>
      <c r="AA112" s="17" t="s">
        <v>3300</v>
      </c>
    </row>
    <row r="113" spans="1:27" ht="60" customHeight="1" x14ac:dyDescent="0.2">
      <c r="A113" s="4" t="s">
        <v>1502</v>
      </c>
      <c r="B113" s="41" t="s">
        <v>3259</v>
      </c>
      <c r="C113" s="5" t="s">
        <v>1504</v>
      </c>
      <c r="D113" s="5" t="s">
        <v>1504</v>
      </c>
      <c r="E113" s="15">
        <v>1</v>
      </c>
      <c r="F113" s="78"/>
      <c r="G113" s="171" t="s">
        <v>226</v>
      </c>
      <c r="H113" s="73"/>
      <c r="I113" s="73" t="s">
        <v>3301</v>
      </c>
      <c r="J113" s="73" t="s">
        <v>226</v>
      </c>
      <c r="K113" s="87" t="s">
        <v>1128</v>
      </c>
      <c r="L113" s="87" t="s">
        <v>1128</v>
      </c>
      <c r="M113" s="83" t="str">
        <f t="shared" si="2"/>
        <v>x. x</v>
      </c>
      <c r="N113" s="68" t="s">
        <v>201</v>
      </c>
      <c r="O113" s="92"/>
      <c r="P113" s="68" t="s">
        <v>66</v>
      </c>
      <c r="Q113" s="92"/>
      <c r="R113" s="68"/>
      <c r="S113" s="92"/>
      <c r="T113" s="68"/>
      <c r="U113" s="92"/>
      <c r="V113" s="68" t="s">
        <v>551</v>
      </c>
      <c r="W113" s="92"/>
      <c r="X113" s="17"/>
      <c r="Y113" s="17"/>
      <c r="Z113" s="17"/>
      <c r="AA113" s="17" t="s">
        <v>230</v>
      </c>
    </row>
    <row r="114" spans="1:27" ht="60" customHeight="1" x14ac:dyDescent="0.2">
      <c r="A114" s="4" t="s">
        <v>1502</v>
      </c>
      <c r="B114" s="41" t="s">
        <v>3259</v>
      </c>
      <c r="C114" s="5" t="s">
        <v>1504</v>
      </c>
      <c r="D114" s="5" t="s">
        <v>1504</v>
      </c>
      <c r="E114" s="15">
        <v>1</v>
      </c>
      <c r="F114" s="78"/>
      <c r="G114" s="126" t="s">
        <v>226</v>
      </c>
      <c r="H114" s="73" t="s">
        <v>206</v>
      </c>
      <c r="I114" s="73" t="s">
        <v>3301</v>
      </c>
      <c r="J114" s="73" t="s">
        <v>232</v>
      </c>
      <c r="K114" s="87" t="s">
        <v>1128</v>
      </c>
      <c r="L114" s="87" t="s">
        <v>1128</v>
      </c>
      <c r="M114" s="83" t="str">
        <f t="shared" si="2"/>
        <v>x. x</v>
      </c>
      <c r="N114" s="68"/>
      <c r="O114" s="92"/>
      <c r="P114" s="68" t="s">
        <v>33</v>
      </c>
      <c r="Q114" s="92"/>
      <c r="R114" s="68" t="s">
        <v>146</v>
      </c>
      <c r="S114" s="92"/>
      <c r="T114" s="68"/>
      <c r="U114" s="92"/>
      <c r="V114" s="68" t="s">
        <v>209</v>
      </c>
      <c r="W114" s="92"/>
      <c r="X114" s="17"/>
      <c r="Y114" s="17"/>
      <c r="Z114" s="17"/>
      <c r="AA114" s="17" t="s">
        <v>3296</v>
      </c>
    </row>
    <row r="115" spans="1:27" ht="60" customHeight="1" x14ac:dyDescent="0.2">
      <c r="A115" s="4" t="s">
        <v>1502</v>
      </c>
      <c r="B115" s="41" t="s">
        <v>3259</v>
      </c>
      <c r="C115" s="5" t="s">
        <v>1504</v>
      </c>
      <c r="D115" s="5" t="s">
        <v>1504</v>
      </c>
      <c r="E115" s="15">
        <v>1</v>
      </c>
      <c r="F115" s="78"/>
      <c r="G115" s="126" t="s">
        <v>226</v>
      </c>
      <c r="H115" s="73" t="s">
        <v>180</v>
      </c>
      <c r="I115" s="73" t="s">
        <v>3301</v>
      </c>
      <c r="J115" s="73" t="s">
        <v>234</v>
      </c>
      <c r="K115" s="87" t="s">
        <v>1128</v>
      </c>
      <c r="L115" s="87" t="s">
        <v>1128</v>
      </c>
      <c r="M115" s="83" t="str">
        <f t="shared" si="2"/>
        <v>x. x</v>
      </c>
      <c r="N115" s="68"/>
      <c r="O115" s="92"/>
      <c r="P115" s="68" t="s">
        <v>33</v>
      </c>
      <c r="Q115" s="92"/>
      <c r="R115" s="68" t="s">
        <v>183</v>
      </c>
      <c r="S115" s="92"/>
      <c r="T115" s="68"/>
      <c r="U115" s="92"/>
      <c r="V115" s="68" t="s">
        <v>3292</v>
      </c>
      <c r="W115" s="92"/>
      <c r="X115" s="17"/>
      <c r="Y115" s="17"/>
      <c r="Z115" s="17"/>
      <c r="AA115" s="17" t="s">
        <v>1706</v>
      </c>
    </row>
    <row r="116" spans="1:27" ht="60" customHeight="1" x14ac:dyDescent="0.2">
      <c r="A116" s="4" t="s">
        <v>1502</v>
      </c>
      <c r="B116" s="41" t="s">
        <v>3259</v>
      </c>
      <c r="C116" s="5" t="s">
        <v>1504</v>
      </c>
      <c r="D116" s="5" t="s">
        <v>1504</v>
      </c>
      <c r="E116" s="15">
        <v>1</v>
      </c>
      <c r="F116" s="78"/>
      <c r="G116" s="171" t="s">
        <v>3302</v>
      </c>
      <c r="H116" s="73"/>
      <c r="I116" s="73" t="s">
        <v>3303</v>
      </c>
      <c r="J116" s="73" t="s">
        <v>3302</v>
      </c>
      <c r="K116" s="87" t="s">
        <v>3304</v>
      </c>
      <c r="L116" s="87"/>
      <c r="M116" s="83" t="str">
        <f t="shared" si="2"/>
        <v xml:space="preserve">MESSAGE - (RETURN COPIES) CUSTOMS OFFICE. </v>
      </c>
      <c r="N116" s="68" t="s">
        <v>32</v>
      </c>
      <c r="O116" s="92" t="s">
        <v>32</v>
      </c>
      <c r="P116" s="68" t="s">
        <v>103</v>
      </c>
      <c r="Q116" s="92" t="s">
        <v>103</v>
      </c>
      <c r="R116" s="68"/>
      <c r="S116" s="92"/>
      <c r="T116" s="68"/>
      <c r="U116" s="92"/>
      <c r="V116" s="68"/>
      <c r="W116" s="92"/>
      <c r="X116" s="17"/>
      <c r="Y116" s="17"/>
      <c r="Z116" s="17"/>
      <c r="AA116" s="17"/>
    </row>
    <row r="117" spans="1:27" ht="60" customHeight="1" x14ac:dyDescent="0.2">
      <c r="A117" s="4" t="s">
        <v>1502</v>
      </c>
      <c r="B117" s="41" t="s">
        <v>3259</v>
      </c>
      <c r="C117" s="5" t="s">
        <v>1504</v>
      </c>
      <c r="D117" s="5" t="s">
        <v>1504</v>
      </c>
      <c r="E117" s="15">
        <v>1</v>
      </c>
      <c r="F117" s="78"/>
      <c r="G117" s="126" t="s">
        <v>3302</v>
      </c>
      <c r="H117" s="73" t="s">
        <v>180</v>
      </c>
      <c r="I117" s="73" t="s">
        <v>3305</v>
      </c>
      <c r="J117" s="73" t="s">
        <v>3306</v>
      </c>
      <c r="K117" s="87" t="s">
        <v>3304</v>
      </c>
      <c r="L117" s="87" t="s">
        <v>1052</v>
      </c>
      <c r="M117" s="83" t="str">
        <f t="shared" si="2"/>
        <v>MESSAGE - (RETURN COPIES) CUSTOMS OFFICE. Reference number </v>
      </c>
      <c r="N117" s="68"/>
      <c r="O117" s="92"/>
      <c r="P117" s="68" t="s">
        <v>33</v>
      </c>
      <c r="Q117" s="92" t="s">
        <v>33</v>
      </c>
      <c r="R117" s="68" t="s">
        <v>183</v>
      </c>
      <c r="S117" s="92" t="s">
        <v>183</v>
      </c>
      <c r="T117" s="68" t="s">
        <v>184</v>
      </c>
      <c r="U117" s="92"/>
      <c r="V117" s="68"/>
      <c r="W117" s="92"/>
      <c r="X117" s="17"/>
      <c r="Y117" s="17"/>
      <c r="Z117" s="17"/>
      <c r="AA117" s="17"/>
    </row>
    <row r="118" spans="1:27" ht="60" customHeight="1" x14ac:dyDescent="0.2">
      <c r="A118" s="4" t="s">
        <v>1502</v>
      </c>
      <c r="B118" s="41" t="s">
        <v>3259</v>
      </c>
      <c r="C118" s="5" t="s">
        <v>1504</v>
      </c>
      <c r="D118" s="5" t="s">
        <v>1504</v>
      </c>
      <c r="E118" s="15">
        <v>1</v>
      </c>
      <c r="F118" s="78" t="s">
        <v>3307</v>
      </c>
      <c r="G118" s="171" t="s">
        <v>236</v>
      </c>
      <c r="H118" s="73"/>
      <c r="I118" s="73" t="s">
        <v>3308</v>
      </c>
      <c r="J118" s="73" t="s">
        <v>236</v>
      </c>
      <c r="K118" s="87" t="s">
        <v>238</v>
      </c>
      <c r="L118" s="87"/>
      <c r="M118" s="83" t="str">
        <f t="shared" si="2"/>
        <v xml:space="preserve">MESSAGE - (PRINCIPAL) TRADER. </v>
      </c>
      <c r="N118" s="68" t="s">
        <v>32</v>
      </c>
      <c r="O118" s="92" t="s">
        <v>32</v>
      </c>
      <c r="P118" s="68" t="s">
        <v>33</v>
      </c>
      <c r="Q118" s="92" t="s">
        <v>33</v>
      </c>
      <c r="R118" s="68"/>
      <c r="S118" s="92"/>
      <c r="T118" s="68"/>
      <c r="U118" s="92"/>
      <c r="V118" s="68"/>
      <c r="W118" s="92"/>
      <c r="X118" s="17"/>
      <c r="Y118" s="17"/>
      <c r="Z118" s="17"/>
      <c r="AA118" s="17"/>
    </row>
    <row r="119" spans="1:27" ht="60" customHeight="1" x14ac:dyDescent="0.2">
      <c r="A119" s="4" t="s">
        <v>1502</v>
      </c>
      <c r="B119" s="41" t="s">
        <v>3259</v>
      </c>
      <c r="C119" s="5" t="s">
        <v>1504</v>
      </c>
      <c r="D119" s="5" t="s">
        <v>1504</v>
      </c>
      <c r="E119" s="15">
        <v>1</v>
      </c>
      <c r="F119" s="78" t="s">
        <v>235</v>
      </c>
      <c r="G119" s="126" t="s">
        <v>236</v>
      </c>
      <c r="H119" s="73" t="s">
        <v>240</v>
      </c>
      <c r="I119" s="73" t="s">
        <v>3309</v>
      </c>
      <c r="J119" s="73" t="s">
        <v>242</v>
      </c>
      <c r="K119" s="87" t="s">
        <v>238</v>
      </c>
      <c r="L119" s="87" t="s">
        <v>243</v>
      </c>
      <c r="M119" s="83" t="str">
        <f t="shared" si="2"/>
        <v>MESSAGE - (PRINCIPAL) TRADER. TIN</v>
      </c>
      <c r="N119" s="68"/>
      <c r="O119" s="92"/>
      <c r="P119" s="68" t="s">
        <v>33</v>
      </c>
      <c r="Q119" s="92" t="s">
        <v>66</v>
      </c>
      <c r="R119" s="68" t="s">
        <v>244</v>
      </c>
      <c r="S119" s="92" t="s">
        <v>244</v>
      </c>
      <c r="T119" s="68"/>
      <c r="U119" s="92"/>
      <c r="V119" s="68" t="s">
        <v>1525</v>
      </c>
      <c r="W119" s="92" t="s">
        <v>2219</v>
      </c>
      <c r="X119" s="17"/>
      <c r="Y119" s="17"/>
      <c r="Z119" s="17"/>
      <c r="AA119" s="17" t="s">
        <v>2731</v>
      </c>
    </row>
    <row r="120" spans="1:27" ht="60" customHeight="1" x14ac:dyDescent="0.2">
      <c r="A120" s="4" t="s">
        <v>1502</v>
      </c>
      <c r="B120" s="41" t="s">
        <v>3259</v>
      </c>
      <c r="C120" s="32" t="s">
        <v>1504</v>
      </c>
      <c r="D120" s="5" t="s">
        <v>1504</v>
      </c>
      <c r="E120" s="15">
        <v>1</v>
      </c>
      <c r="F120" s="78" t="s">
        <v>239</v>
      </c>
      <c r="G120" s="126" t="s">
        <v>236</v>
      </c>
      <c r="H120" s="73" t="s">
        <v>248</v>
      </c>
      <c r="I120" s="73" t="s">
        <v>3310</v>
      </c>
      <c r="J120" s="73" t="s">
        <v>250</v>
      </c>
      <c r="K120" s="87" t="s">
        <v>238</v>
      </c>
      <c r="L120" s="87" t="s">
        <v>251</v>
      </c>
      <c r="M120" s="83" t="str">
        <f t="shared" si="2"/>
        <v>MESSAGE - (PRINCIPAL) TRADER. Holder ID TIR</v>
      </c>
      <c r="N120" s="68"/>
      <c r="O120" s="92"/>
      <c r="P120" s="68" t="s">
        <v>103</v>
      </c>
      <c r="Q120" s="92" t="s">
        <v>66</v>
      </c>
      <c r="R120" s="68" t="s">
        <v>244</v>
      </c>
      <c r="S120" s="92" t="s">
        <v>244</v>
      </c>
      <c r="T120" s="68"/>
      <c r="U120" s="92"/>
      <c r="V120" s="68" t="s">
        <v>252</v>
      </c>
      <c r="W120" s="92" t="s">
        <v>253</v>
      </c>
      <c r="X120" s="17"/>
      <c r="Y120" s="17"/>
      <c r="Z120" s="17"/>
      <c r="AA120" s="17" t="s">
        <v>254</v>
      </c>
    </row>
    <row r="121" spans="1:27" ht="60" customHeight="1" x14ac:dyDescent="0.2">
      <c r="A121" s="4" t="s">
        <v>1502</v>
      </c>
      <c r="B121" s="41" t="s">
        <v>3259</v>
      </c>
      <c r="C121" s="32" t="s">
        <v>1504</v>
      </c>
      <c r="D121" s="5" t="s">
        <v>1504</v>
      </c>
      <c r="E121" s="15">
        <v>1</v>
      </c>
      <c r="F121" s="78" t="s">
        <v>247</v>
      </c>
      <c r="G121" s="126" t="s">
        <v>236</v>
      </c>
      <c r="H121" s="73" t="s">
        <v>255</v>
      </c>
      <c r="I121" s="73" t="s">
        <v>3311</v>
      </c>
      <c r="J121" s="73" t="s">
        <v>257</v>
      </c>
      <c r="K121" s="87" t="s">
        <v>238</v>
      </c>
      <c r="L121" s="87" t="s">
        <v>255</v>
      </c>
      <c r="M121" s="83" t="str">
        <f t="shared" si="2"/>
        <v>MESSAGE - (PRINCIPAL) TRADER. Name</v>
      </c>
      <c r="N121" s="68"/>
      <c r="O121" s="92"/>
      <c r="P121" s="68" t="s">
        <v>66</v>
      </c>
      <c r="Q121" s="92" t="s">
        <v>66</v>
      </c>
      <c r="R121" s="68" t="s">
        <v>258</v>
      </c>
      <c r="S121" s="92" t="s">
        <v>68</v>
      </c>
      <c r="T121" s="68"/>
      <c r="U121" s="92"/>
      <c r="V121" s="68" t="s">
        <v>1531</v>
      </c>
      <c r="W121" s="92" t="s">
        <v>2224</v>
      </c>
      <c r="X121" s="17"/>
      <c r="Y121" s="17"/>
      <c r="Z121" s="17"/>
      <c r="AA121" s="17" t="s">
        <v>2507</v>
      </c>
    </row>
    <row r="122" spans="1:27" ht="60" customHeight="1" x14ac:dyDescent="0.2">
      <c r="A122" s="4" t="s">
        <v>1502</v>
      </c>
      <c r="B122" s="41" t="s">
        <v>3259</v>
      </c>
      <c r="C122" s="32" t="s">
        <v>1504</v>
      </c>
      <c r="D122" s="5" t="s">
        <v>1504</v>
      </c>
      <c r="E122" s="15">
        <v>2</v>
      </c>
      <c r="F122" s="78"/>
      <c r="G122" s="181" t="s">
        <v>261</v>
      </c>
      <c r="H122" s="73"/>
      <c r="I122" s="73" t="s">
        <v>3312</v>
      </c>
      <c r="J122" s="73" t="s">
        <v>263</v>
      </c>
      <c r="K122" s="87" t="s">
        <v>1128</v>
      </c>
      <c r="L122" s="87" t="s">
        <v>1128</v>
      </c>
      <c r="M122" s="83" t="str">
        <f t="shared" si="2"/>
        <v>x. x</v>
      </c>
      <c r="N122" s="68" t="s">
        <v>32</v>
      </c>
      <c r="O122" s="92"/>
      <c r="P122" s="68" t="s">
        <v>66</v>
      </c>
      <c r="Q122" s="92"/>
      <c r="R122" s="68"/>
      <c r="S122" s="92"/>
      <c r="T122" s="68"/>
      <c r="U122" s="92"/>
      <c r="V122" s="68" t="s">
        <v>1531</v>
      </c>
      <c r="W122" s="92"/>
      <c r="X122" s="17"/>
      <c r="Y122" s="17"/>
      <c r="Z122" s="17"/>
      <c r="AA122" s="17" t="s">
        <v>2736</v>
      </c>
    </row>
    <row r="123" spans="1:27" ht="60" customHeight="1" x14ac:dyDescent="0.2">
      <c r="A123" s="4" t="s">
        <v>1502</v>
      </c>
      <c r="B123" s="41" t="s">
        <v>3259</v>
      </c>
      <c r="C123" s="32" t="s">
        <v>1504</v>
      </c>
      <c r="D123" s="5" t="s">
        <v>1504</v>
      </c>
      <c r="E123" s="15">
        <v>2</v>
      </c>
      <c r="F123" s="78" t="s">
        <v>235</v>
      </c>
      <c r="G123" s="180" t="s">
        <v>261</v>
      </c>
      <c r="H123" s="73" t="s">
        <v>265</v>
      </c>
      <c r="I123" s="73" t="s">
        <v>3313</v>
      </c>
      <c r="J123" s="73" t="s">
        <v>267</v>
      </c>
      <c r="K123" s="87" t="s">
        <v>238</v>
      </c>
      <c r="L123" s="87" t="s">
        <v>265</v>
      </c>
      <c r="M123" s="83" t="str">
        <f t="shared" si="2"/>
        <v>MESSAGE - (PRINCIPAL) TRADER. Street and number</v>
      </c>
      <c r="N123" s="68"/>
      <c r="O123" s="92"/>
      <c r="P123" s="68" t="s">
        <v>33</v>
      </c>
      <c r="Q123" s="92" t="s">
        <v>66</v>
      </c>
      <c r="R123" s="68" t="s">
        <v>258</v>
      </c>
      <c r="S123" s="92" t="s">
        <v>68</v>
      </c>
      <c r="T123" s="68"/>
      <c r="U123" s="92"/>
      <c r="V123" s="68"/>
      <c r="W123" s="92" t="s">
        <v>2224</v>
      </c>
      <c r="X123" s="17"/>
      <c r="Y123" s="17"/>
      <c r="Z123" s="17"/>
      <c r="AA123" s="17"/>
    </row>
    <row r="124" spans="1:27" ht="60" customHeight="1" x14ac:dyDescent="0.2">
      <c r="A124" s="4" t="s">
        <v>1502</v>
      </c>
      <c r="B124" s="41" t="s">
        <v>3259</v>
      </c>
      <c r="C124" s="32" t="s">
        <v>1504</v>
      </c>
      <c r="D124" s="5" t="s">
        <v>1504</v>
      </c>
      <c r="E124" s="15">
        <v>2</v>
      </c>
      <c r="F124" s="78" t="s">
        <v>235</v>
      </c>
      <c r="G124" s="180" t="s">
        <v>261</v>
      </c>
      <c r="H124" s="73" t="s">
        <v>269</v>
      </c>
      <c r="I124" s="73" t="s">
        <v>3314</v>
      </c>
      <c r="J124" s="73" t="s">
        <v>271</v>
      </c>
      <c r="K124" s="87" t="s">
        <v>238</v>
      </c>
      <c r="L124" s="87" t="s">
        <v>862</v>
      </c>
      <c r="M124" s="83" t="str">
        <f t="shared" si="2"/>
        <v>MESSAGE - (PRINCIPAL) TRADER. Postal code</v>
      </c>
      <c r="N124" s="68"/>
      <c r="O124" s="92"/>
      <c r="P124" s="68" t="s">
        <v>66</v>
      </c>
      <c r="Q124" s="92" t="s">
        <v>66</v>
      </c>
      <c r="R124" s="68" t="s">
        <v>244</v>
      </c>
      <c r="S124" s="92" t="s">
        <v>54</v>
      </c>
      <c r="T124" s="68"/>
      <c r="U124" s="92"/>
      <c r="V124" s="68" t="s">
        <v>1339</v>
      </c>
      <c r="W124" s="92" t="s">
        <v>2224</v>
      </c>
      <c r="X124" s="17"/>
      <c r="Y124" s="17"/>
      <c r="Z124" s="17"/>
      <c r="AA124" s="17" t="s">
        <v>2229</v>
      </c>
    </row>
    <row r="125" spans="1:27" ht="60" customHeight="1" x14ac:dyDescent="0.2">
      <c r="A125" s="4" t="s">
        <v>1502</v>
      </c>
      <c r="B125" s="41" t="s">
        <v>3259</v>
      </c>
      <c r="C125" s="32" t="s">
        <v>1504</v>
      </c>
      <c r="D125" s="5" t="s">
        <v>1504</v>
      </c>
      <c r="E125" s="15">
        <v>2</v>
      </c>
      <c r="F125" s="78" t="s">
        <v>235</v>
      </c>
      <c r="G125" s="180" t="s">
        <v>261</v>
      </c>
      <c r="H125" s="73" t="s">
        <v>276</v>
      </c>
      <c r="I125" s="73" t="s">
        <v>3315</v>
      </c>
      <c r="J125" s="73" t="s">
        <v>278</v>
      </c>
      <c r="K125" s="87" t="s">
        <v>238</v>
      </c>
      <c r="L125" s="87" t="s">
        <v>276</v>
      </c>
      <c r="M125" s="83" t="str">
        <f t="shared" si="2"/>
        <v>MESSAGE - (PRINCIPAL) TRADER. City</v>
      </c>
      <c r="N125" s="68"/>
      <c r="O125" s="92"/>
      <c r="P125" s="68" t="s">
        <v>33</v>
      </c>
      <c r="Q125" s="92" t="s">
        <v>66</v>
      </c>
      <c r="R125" s="68" t="s">
        <v>68</v>
      </c>
      <c r="S125" s="92" t="s">
        <v>68</v>
      </c>
      <c r="T125" s="68"/>
      <c r="U125" s="92"/>
      <c r="V125" s="68"/>
      <c r="W125" s="92" t="s">
        <v>2224</v>
      </c>
      <c r="X125" s="17"/>
      <c r="Y125" s="17"/>
      <c r="Z125" s="17"/>
      <c r="AA125" s="17"/>
    </row>
    <row r="126" spans="1:27" ht="60" customHeight="1" x14ac:dyDescent="0.2">
      <c r="A126" s="4" t="s">
        <v>1502</v>
      </c>
      <c r="B126" s="41" t="s">
        <v>3259</v>
      </c>
      <c r="C126" s="32" t="s">
        <v>1504</v>
      </c>
      <c r="D126" s="5" t="s">
        <v>1504</v>
      </c>
      <c r="E126" s="15">
        <v>2</v>
      </c>
      <c r="F126" s="78" t="s">
        <v>235</v>
      </c>
      <c r="G126" s="180" t="s">
        <v>261</v>
      </c>
      <c r="H126" s="73" t="s">
        <v>279</v>
      </c>
      <c r="I126" s="73" t="s">
        <v>3316</v>
      </c>
      <c r="J126" s="73" t="s">
        <v>281</v>
      </c>
      <c r="K126" s="87" t="s">
        <v>238</v>
      </c>
      <c r="L126" s="87" t="s">
        <v>282</v>
      </c>
      <c r="M126" s="83" t="str">
        <f t="shared" si="2"/>
        <v>MESSAGE - (PRINCIPAL) TRADER. Country code</v>
      </c>
      <c r="N126" s="68"/>
      <c r="O126" s="92"/>
      <c r="P126" s="68" t="s">
        <v>33</v>
      </c>
      <c r="Q126" s="92" t="s">
        <v>66</v>
      </c>
      <c r="R126" s="68" t="s">
        <v>94</v>
      </c>
      <c r="S126" s="92" t="s">
        <v>94</v>
      </c>
      <c r="T126" s="68" t="s">
        <v>95</v>
      </c>
      <c r="U126" s="92" t="s">
        <v>95</v>
      </c>
      <c r="V126" s="68"/>
      <c r="W126" s="92" t="s">
        <v>2224</v>
      </c>
      <c r="X126" s="17"/>
      <c r="Y126" s="17"/>
      <c r="Z126" s="17"/>
      <c r="AA126" s="17"/>
    </row>
    <row r="127" spans="1:27" ht="60" customHeight="1" x14ac:dyDescent="0.2">
      <c r="A127" s="4" t="s">
        <v>1502</v>
      </c>
      <c r="B127" s="41" t="s">
        <v>3259</v>
      </c>
      <c r="C127" s="32" t="s">
        <v>1504</v>
      </c>
      <c r="D127" s="5" t="s">
        <v>1504</v>
      </c>
      <c r="E127" s="15">
        <v>1</v>
      </c>
      <c r="F127" s="78" t="s">
        <v>2232</v>
      </c>
      <c r="G127" s="171" t="s">
        <v>2233</v>
      </c>
      <c r="H127" s="73"/>
      <c r="I127" s="73" t="s">
        <v>3317</v>
      </c>
      <c r="J127" s="73" t="s">
        <v>2233</v>
      </c>
      <c r="K127" s="87" t="s">
        <v>2235</v>
      </c>
      <c r="L127" s="87"/>
      <c r="M127" s="83" t="str">
        <f t="shared" si="2"/>
        <v xml:space="preserve">MESSAGE - REPRESENTATIVE. </v>
      </c>
      <c r="N127" s="68" t="s">
        <v>32</v>
      </c>
      <c r="O127" s="92" t="s">
        <v>32</v>
      </c>
      <c r="P127" s="68" t="s">
        <v>103</v>
      </c>
      <c r="Q127" s="92" t="s">
        <v>103</v>
      </c>
      <c r="R127" s="68"/>
      <c r="S127" s="92"/>
      <c r="T127" s="68"/>
      <c r="U127" s="92"/>
      <c r="V127" s="68" t="s">
        <v>2236</v>
      </c>
      <c r="W127" s="92"/>
      <c r="X127" s="17"/>
      <c r="Y127" s="17"/>
      <c r="Z127" s="17"/>
      <c r="AA127" s="17" t="s">
        <v>2743</v>
      </c>
    </row>
    <row r="128" spans="1:27" ht="60" customHeight="1" x14ac:dyDescent="0.2">
      <c r="A128" s="4" t="s">
        <v>1502</v>
      </c>
      <c r="B128" s="41" t="s">
        <v>3259</v>
      </c>
      <c r="C128" s="32" t="s">
        <v>1504</v>
      </c>
      <c r="D128" s="5" t="s">
        <v>1504</v>
      </c>
      <c r="E128" s="15">
        <v>1</v>
      </c>
      <c r="F128" s="78" t="s">
        <v>2238</v>
      </c>
      <c r="G128" s="126" t="s">
        <v>2233</v>
      </c>
      <c r="H128" s="73" t="s">
        <v>240</v>
      </c>
      <c r="I128" s="73" t="s">
        <v>3318</v>
      </c>
      <c r="J128" s="73" t="s">
        <v>2240</v>
      </c>
      <c r="K128" s="87" t="s">
        <v>1128</v>
      </c>
      <c r="L128" s="87" t="s">
        <v>1128</v>
      </c>
      <c r="M128" s="83" t="str">
        <f t="shared" si="2"/>
        <v>x. x</v>
      </c>
      <c r="N128" s="68"/>
      <c r="O128" s="92"/>
      <c r="P128" s="68" t="s">
        <v>33</v>
      </c>
      <c r="Q128" s="92"/>
      <c r="R128" s="68" t="s">
        <v>244</v>
      </c>
      <c r="S128" s="92"/>
      <c r="T128" s="68"/>
      <c r="U128" s="92"/>
      <c r="V128" s="68" t="s">
        <v>1525</v>
      </c>
      <c r="W128" s="92"/>
      <c r="X128" s="17"/>
      <c r="Y128" s="17"/>
      <c r="Z128" s="17"/>
      <c r="AA128" s="17" t="s">
        <v>3319</v>
      </c>
    </row>
    <row r="129" spans="1:27" ht="60" customHeight="1" x14ac:dyDescent="0.2">
      <c r="A129" s="4" t="s">
        <v>1502</v>
      </c>
      <c r="B129" s="41" t="s">
        <v>3259</v>
      </c>
      <c r="C129" s="32" t="s">
        <v>1504</v>
      </c>
      <c r="D129" s="5" t="s">
        <v>1504</v>
      </c>
      <c r="E129" s="15">
        <v>1</v>
      </c>
      <c r="F129" s="78" t="s">
        <v>2242</v>
      </c>
      <c r="G129" s="126" t="s">
        <v>2233</v>
      </c>
      <c r="H129" s="73" t="s">
        <v>2243</v>
      </c>
      <c r="I129" s="73" t="s">
        <v>3320</v>
      </c>
      <c r="J129" s="73" t="s">
        <v>2245</v>
      </c>
      <c r="K129" s="87" t="s">
        <v>1128</v>
      </c>
      <c r="L129" s="87" t="s">
        <v>1128</v>
      </c>
      <c r="M129" s="83" t="str">
        <f t="shared" si="2"/>
        <v>x. x</v>
      </c>
      <c r="N129" s="68"/>
      <c r="O129" s="92"/>
      <c r="P129" s="68" t="s">
        <v>33</v>
      </c>
      <c r="Q129" s="92"/>
      <c r="R129" s="68" t="s">
        <v>104</v>
      </c>
      <c r="S129" s="92"/>
      <c r="T129" s="68" t="s">
        <v>2246</v>
      </c>
      <c r="U129" s="92"/>
      <c r="V129" s="68"/>
      <c r="W129" s="92"/>
      <c r="X129" s="17"/>
      <c r="Y129" s="17"/>
      <c r="Z129" s="17"/>
      <c r="AA129" s="17" t="s">
        <v>2747</v>
      </c>
    </row>
    <row r="130" spans="1:27" ht="60" customHeight="1" x14ac:dyDescent="0.2">
      <c r="A130" s="4" t="s">
        <v>1502</v>
      </c>
      <c r="B130" s="41" t="s">
        <v>3259</v>
      </c>
      <c r="C130" s="32" t="s">
        <v>1504</v>
      </c>
      <c r="D130" s="5" t="s">
        <v>1504</v>
      </c>
      <c r="E130" s="15">
        <v>1</v>
      </c>
      <c r="F130" s="78"/>
      <c r="G130" s="171" t="s">
        <v>283</v>
      </c>
      <c r="H130" s="73"/>
      <c r="I130" s="73" t="s">
        <v>3321</v>
      </c>
      <c r="J130" s="73" t="s">
        <v>283</v>
      </c>
      <c r="K130" s="87" t="s">
        <v>285</v>
      </c>
      <c r="L130" s="87"/>
      <c r="M130" s="83" t="str">
        <f t="shared" si="2"/>
        <v xml:space="preserve">MESSAGE - CONTROL RESULT. </v>
      </c>
      <c r="N130" s="68" t="s">
        <v>32</v>
      </c>
      <c r="O130" s="92" t="s">
        <v>32</v>
      </c>
      <c r="P130" s="68" t="s">
        <v>66</v>
      </c>
      <c r="Q130" s="92" t="s">
        <v>103</v>
      </c>
      <c r="R130" s="68"/>
      <c r="S130" s="92"/>
      <c r="T130" s="68"/>
      <c r="U130" s="92"/>
      <c r="V130" s="68" t="s">
        <v>2249</v>
      </c>
      <c r="W130" s="92"/>
      <c r="X130" s="17"/>
      <c r="Y130" s="17"/>
      <c r="Z130" s="17"/>
      <c r="AA130" s="17"/>
    </row>
    <row r="131" spans="1:27" ht="60" customHeight="1" x14ac:dyDescent="0.2">
      <c r="A131" s="4" t="s">
        <v>1502</v>
      </c>
      <c r="B131" s="41" t="s">
        <v>3259</v>
      </c>
      <c r="C131" s="32" t="s">
        <v>1504</v>
      </c>
      <c r="D131" s="5" t="s">
        <v>1504</v>
      </c>
      <c r="E131" s="15">
        <v>1</v>
      </c>
      <c r="F131" s="78"/>
      <c r="G131" s="126" t="s">
        <v>283</v>
      </c>
      <c r="H131" s="73" t="s">
        <v>287</v>
      </c>
      <c r="I131" s="73" t="s">
        <v>3322</v>
      </c>
      <c r="J131" s="73" t="s">
        <v>289</v>
      </c>
      <c r="K131" s="87" t="s">
        <v>285</v>
      </c>
      <c r="L131" s="87" t="s">
        <v>3323</v>
      </c>
      <c r="M131" s="83" t="str">
        <f t="shared" si="2"/>
        <v>MESSAGE - CONTROL RESULT.  Control result code</v>
      </c>
      <c r="N131" s="68"/>
      <c r="O131" s="92"/>
      <c r="P131" s="68" t="s">
        <v>33</v>
      </c>
      <c r="Q131" s="92" t="s">
        <v>33</v>
      </c>
      <c r="R131" s="68" t="s">
        <v>291</v>
      </c>
      <c r="S131" s="92" t="s">
        <v>291</v>
      </c>
      <c r="T131" s="68" t="s">
        <v>292</v>
      </c>
      <c r="U131" s="92" t="s">
        <v>292</v>
      </c>
      <c r="V131" s="68" t="s">
        <v>293</v>
      </c>
      <c r="W131" s="92" t="s">
        <v>294</v>
      </c>
      <c r="X131" s="17"/>
      <c r="Y131" s="17"/>
      <c r="Z131" s="17"/>
      <c r="AA131" s="17" t="s">
        <v>295</v>
      </c>
    </row>
    <row r="132" spans="1:27" ht="60" customHeight="1" x14ac:dyDescent="0.2">
      <c r="A132" s="4" t="s">
        <v>1502</v>
      </c>
      <c r="B132" s="41" t="s">
        <v>3259</v>
      </c>
      <c r="C132" s="32" t="s">
        <v>1504</v>
      </c>
      <c r="D132" s="5" t="s">
        <v>1504</v>
      </c>
      <c r="E132" s="15">
        <v>1</v>
      </c>
      <c r="F132" s="78"/>
      <c r="G132" s="126" t="s">
        <v>283</v>
      </c>
      <c r="H132" s="73" t="s">
        <v>3324</v>
      </c>
      <c r="I132" s="73" t="s">
        <v>3325</v>
      </c>
      <c r="J132" s="73" t="s">
        <v>3326</v>
      </c>
      <c r="K132" s="87" t="s">
        <v>285</v>
      </c>
      <c r="L132" s="87" t="s">
        <v>3327</v>
      </c>
      <c r="M132" s="83" t="str">
        <f t="shared" si="2"/>
        <v>MESSAGE - CONTROL RESULT. Date limit</v>
      </c>
      <c r="N132" s="68"/>
      <c r="O132" s="92"/>
      <c r="P132" s="68" t="s">
        <v>33</v>
      </c>
      <c r="Q132" s="92" t="s">
        <v>33</v>
      </c>
      <c r="R132" s="68" t="s">
        <v>79</v>
      </c>
      <c r="S132" s="92" t="s">
        <v>80</v>
      </c>
      <c r="T132" s="68"/>
      <c r="U132" s="92"/>
      <c r="V132" s="68" t="s">
        <v>81</v>
      </c>
      <c r="W132" s="92"/>
      <c r="X132" s="17"/>
      <c r="Y132" s="17"/>
      <c r="Z132" s="17"/>
      <c r="AA132" s="17" t="s">
        <v>1602</v>
      </c>
    </row>
    <row r="133" spans="1:27" ht="60" customHeight="1" x14ac:dyDescent="0.2">
      <c r="A133" s="4" t="s">
        <v>1502</v>
      </c>
      <c r="B133" s="41" t="s">
        <v>3259</v>
      </c>
      <c r="C133" s="32" t="s">
        <v>1504</v>
      </c>
      <c r="D133" s="5" t="s">
        <v>1504</v>
      </c>
      <c r="E133" s="15">
        <v>1</v>
      </c>
      <c r="F133" s="78"/>
      <c r="G133" s="126" t="s">
        <v>283</v>
      </c>
      <c r="H133" s="73" t="s">
        <v>297</v>
      </c>
      <c r="I133" s="73" t="s">
        <v>3328</v>
      </c>
      <c r="J133" s="73" t="s">
        <v>299</v>
      </c>
      <c r="K133" s="87" t="s">
        <v>285</v>
      </c>
      <c r="L133" s="87" t="s">
        <v>3324</v>
      </c>
      <c r="M133" s="83" t="str">
        <f t="shared" si="2"/>
        <v>MESSAGE - CONTROL RESULT. Control date</v>
      </c>
      <c r="N133" s="68"/>
      <c r="O133" s="92"/>
      <c r="P133" s="68" t="s">
        <v>33</v>
      </c>
      <c r="Q133" s="92" t="s">
        <v>33</v>
      </c>
      <c r="R133" s="68" t="s">
        <v>79</v>
      </c>
      <c r="S133" s="92" t="s">
        <v>80</v>
      </c>
      <c r="T133" s="68"/>
      <c r="U133" s="92"/>
      <c r="V133" s="68" t="s">
        <v>81</v>
      </c>
      <c r="W133" s="92"/>
      <c r="X133" s="17"/>
      <c r="Y133" s="17"/>
      <c r="Z133" s="17"/>
      <c r="AA133" s="17" t="s">
        <v>3329</v>
      </c>
    </row>
    <row r="134" spans="1:27" ht="60" customHeight="1" x14ac:dyDescent="0.2">
      <c r="A134" s="4" t="s">
        <v>1502</v>
      </c>
      <c r="B134" s="41" t="s">
        <v>3259</v>
      </c>
      <c r="C134" s="32" t="s">
        <v>1504</v>
      </c>
      <c r="D134" s="5" t="s">
        <v>1504</v>
      </c>
      <c r="E134" s="15">
        <v>1</v>
      </c>
      <c r="F134" s="78"/>
      <c r="G134" s="126" t="s">
        <v>283</v>
      </c>
      <c r="H134" s="73" t="s">
        <v>3330</v>
      </c>
      <c r="I134" s="73" t="s">
        <v>3331</v>
      </c>
      <c r="J134" s="73" t="s">
        <v>3332</v>
      </c>
      <c r="K134" s="87" t="s">
        <v>285</v>
      </c>
      <c r="L134" s="87" t="s">
        <v>3330</v>
      </c>
      <c r="M134" s="83" t="str">
        <f t="shared" si="2"/>
        <v>MESSAGE - CONTROL RESULT. Controlled by</v>
      </c>
      <c r="N134" s="68"/>
      <c r="O134" s="92"/>
      <c r="P134" s="68" t="s">
        <v>33</v>
      </c>
      <c r="Q134" s="92" t="s">
        <v>33</v>
      </c>
      <c r="R134" s="68" t="s">
        <v>68</v>
      </c>
      <c r="S134" s="92" t="s">
        <v>68</v>
      </c>
      <c r="T134" s="68"/>
      <c r="U134" s="92"/>
      <c r="V134" s="68"/>
      <c r="W134" s="92"/>
      <c r="X134" s="17"/>
      <c r="Y134" s="17"/>
      <c r="Z134" s="17"/>
      <c r="AA134" s="17"/>
    </row>
    <row r="135" spans="1:27" ht="60" customHeight="1" x14ac:dyDescent="0.2">
      <c r="A135" s="4" t="s">
        <v>1502</v>
      </c>
      <c r="B135" s="41" t="s">
        <v>3259</v>
      </c>
      <c r="C135" s="32" t="s">
        <v>1504</v>
      </c>
      <c r="D135" s="5" t="s">
        <v>1504</v>
      </c>
      <c r="E135" s="15">
        <v>1</v>
      </c>
      <c r="F135" s="78"/>
      <c r="G135" s="126" t="s">
        <v>283</v>
      </c>
      <c r="H135" s="73" t="s">
        <v>302</v>
      </c>
      <c r="I135" s="73" t="s">
        <v>3333</v>
      </c>
      <c r="J135" s="73" t="s">
        <v>304</v>
      </c>
      <c r="K135" s="87"/>
      <c r="L135" s="87"/>
      <c r="M135" s="83"/>
      <c r="N135" s="68"/>
      <c r="O135" s="92"/>
      <c r="P135" s="68" t="s">
        <v>103</v>
      </c>
      <c r="Q135" s="92"/>
      <c r="R135" s="68" t="s">
        <v>305</v>
      </c>
      <c r="S135" s="92"/>
      <c r="T135" s="68"/>
      <c r="U135" s="92"/>
      <c r="V135" s="68"/>
      <c r="W135" s="92"/>
      <c r="X135" s="17"/>
      <c r="Y135" s="17"/>
      <c r="Z135" s="17"/>
      <c r="AA135" s="17"/>
    </row>
    <row r="136" spans="1:27" ht="60" customHeight="1" x14ac:dyDescent="0.2">
      <c r="A136" s="4" t="s">
        <v>1502</v>
      </c>
      <c r="B136" s="41" t="s">
        <v>3259</v>
      </c>
      <c r="C136" s="32" t="s">
        <v>1504</v>
      </c>
      <c r="D136" s="5" t="s">
        <v>1504</v>
      </c>
      <c r="E136" s="15">
        <v>1</v>
      </c>
      <c r="F136" s="78"/>
      <c r="G136" s="171" t="s">
        <v>2254</v>
      </c>
      <c r="H136" s="73"/>
      <c r="I136" s="73" t="s">
        <v>3334</v>
      </c>
      <c r="J136" s="73" t="s">
        <v>2254</v>
      </c>
      <c r="K136" s="87" t="s">
        <v>2256</v>
      </c>
      <c r="L136" s="87"/>
      <c r="M136" s="83" t="str">
        <f t="shared" si="2"/>
        <v xml:space="preserve">MESSAGE - GUARANTEE. </v>
      </c>
      <c r="N136" s="68" t="s">
        <v>201</v>
      </c>
      <c r="O136" s="92" t="s">
        <v>201</v>
      </c>
      <c r="P136" s="68" t="s">
        <v>33</v>
      </c>
      <c r="Q136" s="92" t="s">
        <v>33</v>
      </c>
      <c r="R136" s="68"/>
      <c r="S136" s="92"/>
      <c r="T136" s="68"/>
      <c r="U136" s="92"/>
      <c r="V136" s="68"/>
      <c r="W136" s="92"/>
      <c r="X136" s="17"/>
      <c r="Y136" s="17"/>
      <c r="Z136" s="17"/>
      <c r="AA136" s="17"/>
    </row>
    <row r="137" spans="1:27" ht="60" customHeight="1" x14ac:dyDescent="0.2">
      <c r="A137" s="4" t="s">
        <v>1502</v>
      </c>
      <c r="B137" s="41" t="s">
        <v>3259</v>
      </c>
      <c r="C137" s="32" t="s">
        <v>1504</v>
      </c>
      <c r="D137" s="5" t="s">
        <v>1504</v>
      </c>
      <c r="E137" s="15">
        <v>1</v>
      </c>
      <c r="F137" s="78"/>
      <c r="G137" s="126" t="s">
        <v>2254</v>
      </c>
      <c r="H137" s="73" t="s">
        <v>206</v>
      </c>
      <c r="I137" s="73" t="s">
        <v>3335</v>
      </c>
      <c r="J137" s="73" t="s">
        <v>2259</v>
      </c>
      <c r="K137" s="87" t="s">
        <v>1128</v>
      </c>
      <c r="L137" s="87" t="s">
        <v>1128</v>
      </c>
      <c r="M137" s="83" t="str">
        <f t="shared" si="2"/>
        <v>x. x</v>
      </c>
      <c r="N137" s="68"/>
      <c r="O137" s="92"/>
      <c r="P137" s="68" t="s">
        <v>33</v>
      </c>
      <c r="Q137" s="92"/>
      <c r="R137" s="68" t="s">
        <v>146</v>
      </c>
      <c r="S137" s="92"/>
      <c r="T137" s="68"/>
      <c r="U137" s="92"/>
      <c r="V137" s="68" t="s">
        <v>209</v>
      </c>
      <c r="W137" s="92"/>
      <c r="X137" s="17"/>
      <c r="Y137" s="17"/>
      <c r="Z137" s="17"/>
      <c r="AA137" s="17" t="s">
        <v>3296</v>
      </c>
    </row>
    <row r="138" spans="1:27" ht="60" customHeight="1" x14ac:dyDescent="0.2">
      <c r="A138" s="4" t="s">
        <v>1502</v>
      </c>
      <c r="B138" s="41" t="s">
        <v>3259</v>
      </c>
      <c r="C138" s="32" t="s">
        <v>1504</v>
      </c>
      <c r="D138" s="5" t="s">
        <v>1504</v>
      </c>
      <c r="E138" s="15">
        <v>1</v>
      </c>
      <c r="F138" s="78"/>
      <c r="G138" s="126" t="s">
        <v>2254</v>
      </c>
      <c r="H138" s="73" t="s">
        <v>2261</v>
      </c>
      <c r="I138" s="73" t="s">
        <v>3336</v>
      </c>
      <c r="J138" s="73" t="s">
        <v>2263</v>
      </c>
      <c r="K138" s="87" t="s">
        <v>2256</v>
      </c>
      <c r="L138" s="87" t="s">
        <v>2261</v>
      </c>
      <c r="M138" s="83" t="str">
        <f t="shared" si="2"/>
        <v>MESSAGE - GUARANTEE. Guarantee type</v>
      </c>
      <c r="N138" s="68"/>
      <c r="O138" s="92"/>
      <c r="P138" s="68" t="s">
        <v>66</v>
      </c>
      <c r="Q138" s="92" t="s">
        <v>33</v>
      </c>
      <c r="R138" s="68" t="s">
        <v>311</v>
      </c>
      <c r="S138" s="92" t="s">
        <v>311</v>
      </c>
      <c r="T138" s="68" t="s">
        <v>2264</v>
      </c>
      <c r="U138" s="92" t="s">
        <v>2264</v>
      </c>
      <c r="V138" s="68" t="s">
        <v>2265</v>
      </c>
      <c r="W138" s="92" t="s">
        <v>2266</v>
      </c>
      <c r="X138" s="17"/>
      <c r="Y138" s="17"/>
      <c r="Z138" s="17"/>
      <c r="AA138" s="17"/>
    </row>
    <row r="139" spans="1:27" ht="60" customHeight="1" x14ac:dyDescent="0.2">
      <c r="A139" s="4" t="s">
        <v>1502</v>
      </c>
      <c r="B139" s="41" t="s">
        <v>3259</v>
      </c>
      <c r="C139" s="32" t="s">
        <v>1504</v>
      </c>
      <c r="D139" s="5" t="s">
        <v>1504</v>
      </c>
      <c r="E139" s="15">
        <v>2</v>
      </c>
      <c r="F139" s="78"/>
      <c r="G139" s="181" t="s">
        <v>3337</v>
      </c>
      <c r="H139" s="73"/>
      <c r="I139" s="73" t="s">
        <v>3338</v>
      </c>
      <c r="J139" s="73" t="s">
        <v>2269</v>
      </c>
      <c r="K139" s="87" t="s">
        <v>2270</v>
      </c>
      <c r="L139" s="87"/>
      <c r="M139" s="83" t="str">
        <f t="shared" si="2"/>
        <v xml:space="preserve">MESSAGE - GUARANTEE - GUARANTEE REFERENCE. </v>
      </c>
      <c r="N139" s="68" t="s">
        <v>444</v>
      </c>
      <c r="O139" s="92" t="s">
        <v>444</v>
      </c>
      <c r="P139" s="68" t="s">
        <v>66</v>
      </c>
      <c r="Q139" s="92" t="s">
        <v>66</v>
      </c>
      <c r="R139" s="68"/>
      <c r="S139" s="92"/>
      <c r="T139" s="68"/>
      <c r="U139" s="92"/>
      <c r="V139" s="68" t="s">
        <v>2271</v>
      </c>
      <c r="W139" s="92" t="s">
        <v>2272</v>
      </c>
      <c r="X139" s="17"/>
      <c r="Y139" s="17"/>
      <c r="Z139" s="17"/>
      <c r="AA139" s="17" t="s">
        <v>2761</v>
      </c>
    </row>
    <row r="140" spans="1:27" ht="60" customHeight="1" x14ac:dyDescent="0.2">
      <c r="A140" s="4" t="s">
        <v>1502</v>
      </c>
      <c r="B140" s="41" t="s">
        <v>3259</v>
      </c>
      <c r="C140" s="32" t="s">
        <v>1504</v>
      </c>
      <c r="D140" s="5" t="s">
        <v>1504</v>
      </c>
      <c r="E140" s="15">
        <v>2</v>
      </c>
      <c r="F140" s="78"/>
      <c r="G140" s="180" t="s">
        <v>3337</v>
      </c>
      <c r="H140" s="73" t="s">
        <v>206</v>
      </c>
      <c r="I140" s="73" t="s">
        <v>3339</v>
      </c>
      <c r="J140" s="73" t="s">
        <v>2275</v>
      </c>
      <c r="K140" s="87" t="s">
        <v>1128</v>
      </c>
      <c r="L140" s="87" t="s">
        <v>1128</v>
      </c>
      <c r="M140" s="83" t="str">
        <f t="shared" si="2"/>
        <v>x. x</v>
      </c>
      <c r="N140" s="68"/>
      <c r="O140" s="92"/>
      <c r="P140" s="68" t="s">
        <v>33</v>
      </c>
      <c r="Q140" s="92"/>
      <c r="R140" s="68" t="s">
        <v>146</v>
      </c>
      <c r="S140" s="92"/>
      <c r="T140" s="68"/>
      <c r="U140" s="92"/>
      <c r="V140" s="68" t="s">
        <v>209</v>
      </c>
      <c r="W140" s="92"/>
      <c r="X140" s="17"/>
      <c r="Y140" s="17"/>
      <c r="Z140" s="17"/>
      <c r="AA140" s="17" t="s">
        <v>3296</v>
      </c>
    </row>
    <row r="141" spans="1:27" ht="60" customHeight="1" x14ac:dyDescent="0.2">
      <c r="A141" s="4" t="s">
        <v>1502</v>
      </c>
      <c r="B141" s="41" t="s">
        <v>3259</v>
      </c>
      <c r="C141" s="32" t="s">
        <v>1504</v>
      </c>
      <c r="D141" s="5" t="s">
        <v>1504</v>
      </c>
      <c r="E141" s="15">
        <v>2</v>
      </c>
      <c r="F141" s="78"/>
      <c r="G141" s="180" t="s">
        <v>3337</v>
      </c>
      <c r="H141" s="73" t="s">
        <v>2276</v>
      </c>
      <c r="I141" s="73" t="s">
        <v>3340</v>
      </c>
      <c r="J141" s="73" t="s">
        <v>2278</v>
      </c>
      <c r="K141" s="87" t="s">
        <v>2270</v>
      </c>
      <c r="L141" s="87" t="s">
        <v>2279</v>
      </c>
      <c r="M141" s="83" t="str">
        <f t="shared" si="2"/>
        <v>MESSAGE - GUARANTEE - GUARANTEE REFERENCE. Guarantee reference number (GRN)</v>
      </c>
      <c r="N141" s="68"/>
      <c r="O141" s="92"/>
      <c r="P141" s="68" t="s">
        <v>66</v>
      </c>
      <c r="Q141" s="92" t="s">
        <v>66</v>
      </c>
      <c r="R141" s="68" t="s">
        <v>2280</v>
      </c>
      <c r="S141" s="92" t="s">
        <v>2280</v>
      </c>
      <c r="T141" s="68"/>
      <c r="U141" s="92"/>
      <c r="V141" s="68" t="s">
        <v>2281</v>
      </c>
      <c r="W141" s="92" t="s">
        <v>2282</v>
      </c>
      <c r="X141" s="17"/>
      <c r="Y141" s="17"/>
      <c r="Z141" s="17"/>
      <c r="AA141" s="17"/>
    </row>
    <row r="142" spans="1:27" ht="60" customHeight="1" x14ac:dyDescent="0.2">
      <c r="A142" s="4" t="s">
        <v>1502</v>
      </c>
      <c r="B142" s="41" t="s">
        <v>3259</v>
      </c>
      <c r="C142" s="32" t="s">
        <v>1504</v>
      </c>
      <c r="D142" s="5" t="s">
        <v>1504</v>
      </c>
      <c r="E142" s="15">
        <v>2</v>
      </c>
      <c r="F142" s="78"/>
      <c r="G142" s="180" t="s">
        <v>3337</v>
      </c>
      <c r="H142" s="73" t="s">
        <v>2283</v>
      </c>
      <c r="I142" s="73" t="s">
        <v>3341</v>
      </c>
      <c r="J142" s="73" t="s">
        <v>2285</v>
      </c>
      <c r="K142" s="87" t="s">
        <v>2270</v>
      </c>
      <c r="L142" s="87" t="s">
        <v>2283</v>
      </c>
      <c r="M142" s="83" t="str">
        <f t="shared" si="2"/>
        <v>MESSAGE - GUARANTEE - GUARANTEE REFERENCE. Other guarantee reference</v>
      </c>
      <c r="N142" s="68"/>
      <c r="O142" s="92"/>
      <c r="P142" s="68" t="s">
        <v>66</v>
      </c>
      <c r="Q142" s="92" t="s">
        <v>66</v>
      </c>
      <c r="R142" s="68" t="s">
        <v>68</v>
      </c>
      <c r="S142" s="92" t="s">
        <v>68</v>
      </c>
      <c r="T142" s="68"/>
      <c r="U142" s="92"/>
      <c r="V142" s="68" t="s">
        <v>2286</v>
      </c>
      <c r="W142" s="92" t="s">
        <v>2287</v>
      </c>
      <c r="X142" s="17"/>
      <c r="Y142" s="17"/>
      <c r="Z142" s="17"/>
      <c r="AA142" s="17"/>
    </row>
    <row r="143" spans="1:27" ht="60" customHeight="1" x14ac:dyDescent="0.2">
      <c r="A143" s="4" t="s">
        <v>1502</v>
      </c>
      <c r="B143" s="41" t="s">
        <v>3259</v>
      </c>
      <c r="C143" s="32" t="s">
        <v>1504</v>
      </c>
      <c r="D143" s="5" t="s">
        <v>1504</v>
      </c>
      <c r="E143" s="15">
        <v>2</v>
      </c>
      <c r="F143" s="78"/>
      <c r="G143" s="180" t="s">
        <v>3337</v>
      </c>
      <c r="H143" s="73" t="s">
        <v>2288</v>
      </c>
      <c r="I143" s="73" t="s">
        <v>3342</v>
      </c>
      <c r="J143" s="73" t="s">
        <v>2290</v>
      </c>
      <c r="K143" s="87" t="s">
        <v>1128</v>
      </c>
      <c r="L143" s="87" t="s">
        <v>1128</v>
      </c>
      <c r="M143" s="83" t="str">
        <f t="shared" si="2"/>
        <v>x. x</v>
      </c>
      <c r="N143" s="68"/>
      <c r="O143" s="92"/>
      <c r="P143" s="68" t="s">
        <v>33</v>
      </c>
      <c r="Q143" s="92"/>
      <c r="R143" s="68" t="s">
        <v>2291</v>
      </c>
      <c r="S143" s="92"/>
      <c r="T143" s="68"/>
      <c r="U143" s="92"/>
      <c r="V143" s="68" t="s">
        <v>665</v>
      </c>
      <c r="W143" s="92"/>
      <c r="X143" s="17"/>
      <c r="Y143" s="17"/>
      <c r="Z143" s="17"/>
      <c r="AA143" s="17" t="s">
        <v>2768</v>
      </c>
    </row>
    <row r="144" spans="1:27" ht="60" customHeight="1" x14ac:dyDescent="0.2">
      <c r="A144" s="4" t="s">
        <v>1502</v>
      </c>
      <c r="B144" s="41" t="s">
        <v>3259</v>
      </c>
      <c r="C144" s="32" t="s">
        <v>1504</v>
      </c>
      <c r="D144" s="5" t="s">
        <v>1504</v>
      </c>
      <c r="E144" s="15">
        <v>2</v>
      </c>
      <c r="F144" s="78"/>
      <c r="G144" s="180" t="s">
        <v>3337</v>
      </c>
      <c r="H144" s="73" t="s">
        <v>2293</v>
      </c>
      <c r="I144" s="73" t="s">
        <v>3343</v>
      </c>
      <c r="J144" s="73" t="s">
        <v>2295</v>
      </c>
      <c r="K144" s="87" t="s">
        <v>1128</v>
      </c>
      <c r="L144" s="87" t="s">
        <v>1128</v>
      </c>
      <c r="M144" s="83" t="str">
        <f t="shared" si="2"/>
        <v>x. x</v>
      </c>
      <c r="N144" s="68"/>
      <c r="O144" s="92"/>
      <c r="P144" s="68" t="s">
        <v>33</v>
      </c>
      <c r="Q144" s="92"/>
      <c r="R144" s="68" t="s">
        <v>2296</v>
      </c>
      <c r="S144" s="92"/>
      <c r="T144" s="68" t="s">
        <v>2297</v>
      </c>
      <c r="U144" s="92"/>
      <c r="V144" s="68"/>
      <c r="W144" s="92"/>
      <c r="X144" s="17"/>
      <c r="Y144" s="17"/>
      <c r="Z144" s="17"/>
      <c r="AA144" s="17" t="s">
        <v>2298</v>
      </c>
    </row>
    <row r="145" spans="1:27" ht="60" customHeight="1" x14ac:dyDescent="0.2">
      <c r="A145" s="4" t="s">
        <v>1502</v>
      </c>
      <c r="B145" s="41" t="s">
        <v>3259</v>
      </c>
      <c r="C145" s="32" t="s">
        <v>1504</v>
      </c>
      <c r="D145" s="5" t="s">
        <v>1504</v>
      </c>
      <c r="E145" s="15">
        <v>2</v>
      </c>
      <c r="F145" s="78"/>
      <c r="G145" s="180" t="s">
        <v>3337</v>
      </c>
      <c r="H145" s="73" t="s">
        <v>2299</v>
      </c>
      <c r="I145" s="73" t="s">
        <v>3344</v>
      </c>
      <c r="J145" s="73" t="s">
        <v>2301</v>
      </c>
      <c r="K145" s="87" t="s">
        <v>2270</v>
      </c>
      <c r="L145" s="87" t="s">
        <v>2299</v>
      </c>
      <c r="M145" s="83" t="str">
        <f t="shared" si="2"/>
        <v>MESSAGE - GUARANTEE - GUARANTEE REFERENCE. Access code</v>
      </c>
      <c r="N145" s="68"/>
      <c r="O145" s="92"/>
      <c r="P145" s="68" t="s">
        <v>66</v>
      </c>
      <c r="Q145" s="92" t="s">
        <v>66</v>
      </c>
      <c r="R145" s="68" t="s">
        <v>680</v>
      </c>
      <c r="S145" s="92" t="s">
        <v>660</v>
      </c>
      <c r="T145" s="68"/>
      <c r="U145" s="92"/>
      <c r="V145" s="68" t="s">
        <v>2302</v>
      </c>
      <c r="W145" s="92" t="s">
        <v>2303</v>
      </c>
      <c r="X145" s="17"/>
      <c r="Y145" s="17"/>
      <c r="Z145" s="17"/>
      <c r="AA145" s="17"/>
    </row>
    <row r="146" spans="1:27" ht="60" customHeight="1" x14ac:dyDescent="0.2">
      <c r="A146" s="4" t="s">
        <v>1502</v>
      </c>
      <c r="B146" s="41" t="s">
        <v>3259</v>
      </c>
      <c r="C146" s="32" t="s">
        <v>1504</v>
      </c>
      <c r="D146" s="12" t="s">
        <v>1504</v>
      </c>
      <c r="E146" s="154">
        <v>3</v>
      </c>
      <c r="F146" s="156"/>
      <c r="G146" s="175" t="s">
        <v>3345</v>
      </c>
      <c r="H146" s="73"/>
      <c r="I146" s="73" t="s">
        <v>3346</v>
      </c>
      <c r="J146" s="73" t="s">
        <v>2305</v>
      </c>
      <c r="K146" s="87" t="s">
        <v>2306</v>
      </c>
      <c r="L146" s="87"/>
      <c r="M146" s="83" t="s">
        <v>2307</v>
      </c>
      <c r="N146" s="68" t="s">
        <v>444</v>
      </c>
      <c r="O146" s="92" t="s">
        <v>444</v>
      </c>
      <c r="P146" s="68" t="s">
        <v>103</v>
      </c>
      <c r="Q146" s="92" t="s">
        <v>103</v>
      </c>
      <c r="R146" s="68"/>
      <c r="S146" s="92"/>
      <c r="T146" s="68"/>
      <c r="U146" s="92"/>
      <c r="V146" s="68"/>
      <c r="W146" s="92"/>
      <c r="X146" s="17"/>
      <c r="Y146" s="283"/>
      <c r="Z146" s="17"/>
      <c r="AA146" s="283"/>
    </row>
    <row r="147" spans="1:27" ht="60" customHeight="1" x14ac:dyDescent="0.2">
      <c r="A147" s="4" t="s">
        <v>1502</v>
      </c>
      <c r="B147" s="41" t="s">
        <v>3259</v>
      </c>
      <c r="C147" s="32" t="s">
        <v>1504</v>
      </c>
      <c r="D147" s="5" t="s">
        <v>1504</v>
      </c>
      <c r="E147" s="15">
        <v>3</v>
      </c>
      <c r="F147" s="78" t="s">
        <v>2308</v>
      </c>
      <c r="G147" s="164" t="s">
        <v>3345</v>
      </c>
      <c r="H147" s="73" t="s">
        <v>2309</v>
      </c>
      <c r="I147" s="73" t="s">
        <v>3347</v>
      </c>
      <c r="J147" s="73" t="s">
        <v>2311</v>
      </c>
      <c r="K147" s="87" t="s">
        <v>2306</v>
      </c>
      <c r="L147" s="87" t="s">
        <v>2312</v>
      </c>
      <c r="M147" s="83" t="s">
        <v>2307</v>
      </c>
      <c r="N147" s="68"/>
      <c r="O147" s="92"/>
      <c r="P147" s="68" t="s">
        <v>33</v>
      </c>
      <c r="Q147" s="92" t="s">
        <v>33</v>
      </c>
      <c r="R147" s="68" t="s">
        <v>94</v>
      </c>
      <c r="S147" s="92" t="s">
        <v>94</v>
      </c>
      <c r="T147" s="68" t="s">
        <v>2313</v>
      </c>
      <c r="U147" s="92" t="s">
        <v>2314</v>
      </c>
      <c r="V147" s="68"/>
      <c r="W147" s="92" t="s">
        <v>2315</v>
      </c>
      <c r="X147" s="17"/>
      <c r="Y147" s="283"/>
      <c r="Z147" s="17"/>
      <c r="AA147" s="283"/>
    </row>
    <row r="148" spans="1:27" ht="60" customHeight="1" x14ac:dyDescent="0.2">
      <c r="A148" s="4" t="s">
        <v>1502</v>
      </c>
      <c r="B148" s="283" t="s">
        <v>3259</v>
      </c>
      <c r="C148" s="32" t="s">
        <v>1504</v>
      </c>
      <c r="D148" s="5" t="s">
        <v>1504</v>
      </c>
      <c r="E148" s="15">
        <v>3</v>
      </c>
      <c r="F148" s="78"/>
      <c r="G148" s="181" t="s">
        <v>3348</v>
      </c>
      <c r="H148" s="73"/>
      <c r="I148" s="73" t="s">
        <v>3349</v>
      </c>
      <c r="J148" s="73" t="s">
        <v>2317</v>
      </c>
      <c r="K148" s="87" t="s">
        <v>1128</v>
      </c>
      <c r="L148" s="87" t="s">
        <v>1128</v>
      </c>
      <c r="M148" s="83" t="str">
        <f t="shared" si="2"/>
        <v>x. x</v>
      </c>
      <c r="N148" s="68" t="s">
        <v>32</v>
      </c>
      <c r="O148" s="92"/>
      <c r="P148" s="68" t="s">
        <v>33</v>
      </c>
      <c r="Q148" s="92"/>
      <c r="R148" s="68"/>
      <c r="S148" s="92"/>
      <c r="T148" s="68"/>
      <c r="U148" s="92"/>
      <c r="V148" s="68"/>
      <c r="W148" s="92"/>
      <c r="X148" s="17"/>
      <c r="Y148" s="17"/>
      <c r="Z148" s="17"/>
      <c r="AA148" s="17"/>
    </row>
    <row r="149" spans="1:27" ht="60" customHeight="1" x14ac:dyDescent="0.2">
      <c r="A149" s="4" t="s">
        <v>1502</v>
      </c>
      <c r="B149" s="283" t="s">
        <v>3259</v>
      </c>
      <c r="C149" s="32" t="s">
        <v>1504</v>
      </c>
      <c r="D149" s="5" t="s">
        <v>1504</v>
      </c>
      <c r="E149" s="15">
        <v>3</v>
      </c>
      <c r="F149" s="78"/>
      <c r="G149" s="180" t="s">
        <v>3348</v>
      </c>
      <c r="H149" s="73" t="s">
        <v>180</v>
      </c>
      <c r="I149" s="73" t="s">
        <v>3350</v>
      </c>
      <c r="J149" s="73" t="s">
        <v>2319</v>
      </c>
      <c r="K149" s="87" t="s">
        <v>1128</v>
      </c>
      <c r="L149" s="87" t="s">
        <v>1128</v>
      </c>
      <c r="M149" s="83" t="str">
        <f t="shared" si="2"/>
        <v>x. x</v>
      </c>
      <c r="N149" s="68"/>
      <c r="O149" s="92"/>
      <c r="P149" s="68" t="s">
        <v>33</v>
      </c>
      <c r="Q149" s="92"/>
      <c r="R149" s="68" t="s">
        <v>183</v>
      </c>
      <c r="S149" s="92"/>
      <c r="T149" s="68"/>
      <c r="U149" s="92"/>
      <c r="V149" s="68"/>
      <c r="W149" s="92"/>
      <c r="X149" s="17"/>
      <c r="Y149" s="17"/>
      <c r="Z149" s="17"/>
      <c r="AA149" s="17" t="s">
        <v>2778</v>
      </c>
    </row>
    <row r="150" spans="1:27" ht="60" customHeight="1" x14ac:dyDescent="0.2">
      <c r="A150" s="4" t="s">
        <v>1502</v>
      </c>
      <c r="B150" s="41" t="s">
        <v>3259</v>
      </c>
      <c r="C150" s="32" t="s">
        <v>1504</v>
      </c>
      <c r="D150" s="5" t="s">
        <v>1504</v>
      </c>
      <c r="E150" s="15">
        <v>1</v>
      </c>
      <c r="F150" s="78"/>
      <c r="G150" s="171" t="s">
        <v>350</v>
      </c>
      <c r="H150" s="73"/>
      <c r="I150" s="73" t="s">
        <v>3351</v>
      </c>
      <c r="J150" s="73" t="s">
        <v>350</v>
      </c>
      <c r="K150" s="87" t="s">
        <v>1128</v>
      </c>
      <c r="L150" s="87" t="s">
        <v>1128</v>
      </c>
      <c r="M150" s="83" t="str">
        <f t="shared" si="2"/>
        <v>x. x</v>
      </c>
      <c r="N150" s="68" t="s">
        <v>32</v>
      </c>
      <c r="O150" s="92"/>
      <c r="P150" s="68" t="s">
        <v>33</v>
      </c>
      <c r="Q150" s="92"/>
      <c r="R150" s="68"/>
      <c r="S150" s="92"/>
      <c r="T150" s="68"/>
      <c r="U150" s="92"/>
      <c r="V150" s="68"/>
      <c r="W150" s="92"/>
      <c r="X150" s="17"/>
      <c r="Y150" s="17"/>
      <c r="Z150" s="17"/>
      <c r="AA150" s="17" t="s">
        <v>2330</v>
      </c>
    </row>
    <row r="151" spans="1:27" ht="60" customHeight="1" x14ac:dyDescent="0.2">
      <c r="A151" s="4" t="s">
        <v>1502</v>
      </c>
      <c r="B151" s="41" t="s">
        <v>3259</v>
      </c>
      <c r="C151" s="32" t="s">
        <v>1504</v>
      </c>
      <c r="D151" s="5" t="s">
        <v>1504</v>
      </c>
      <c r="E151" s="15">
        <v>1</v>
      </c>
      <c r="F151" s="78" t="s">
        <v>353</v>
      </c>
      <c r="G151" s="126" t="s">
        <v>350</v>
      </c>
      <c r="H151" s="73" t="s">
        <v>354</v>
      </c>
      <c r="I151" s="73" t="s">
        <v>3352</v>
      </c>
      <c r="J151" s="73" t="s">
        <v>356</v>
      </c>
      <c r="K151" s="87" t="s">
        <v>31</v>
      </c>
      <c r="L151" s="87" t="s">
        <v>357</v>
      </c>
      <c r="M151" s="83" t="str">
        <f t="shared" si="2"/>
        <v>MESSAGE - HEADER. Containerised indicator</v>
      </c>
      <c r="N151" s="68"/>
      <c r="O151" s="92"/>
      <c r="P151" s="68" t="s">
        <v>33</v>
      </c>
      <c r="Q151" s="92" t="s">
        <v>33</v>
      </c>
      <c r="R151" s="68" t="s">
        <v>104</v>
      </c>
      <c r="S151" s="92" t="s">
        <v>104</v>
      </c>
      <c r="T151" s="68" t="s">
        <v>114</v>
      </c>
      <c r="U151" s="92" t="s">
        <v>114</v>
      </c>
      <c r="V151" s="68"/>
      <c r="W151" s="92"/>
      <c r="X151" s="17"/>
      <c r="Y151" s="17"/>
      <c r="Z151" s="17"/>
      <c r="AA151" s="17" t="s">
        <v>1172</v>
      </c>
    </row>
    <row r="152" spans="1:27" ht="60" customHeight="1" x14ac:dyDescent="0.2">
      <c r="A152" s="4" t="s">
        <v>1502</v>
      </c>
      <c r="B152" s="41" t="s">
        <v>3259</v>
      </c>
      <c r="C152" s="32" t="s">
        <v>1504</v>
      </c>
      <c r="D152" s="5" t="s">
        <v>1504</v>
      </c>
      <c r="E152" s="15">
        <v>1</v>
      </c>
      <c r="F152" s="78"/>
      <c r="G152" s="126" t="s">
        <v>350</v>
      </c>
      <c r="H152" s="73" t="s">
        <v>359</v>
      </c>
      <c r="I152" s="73" t="s">
        <v>3353</v>
      </c>
      <c r="J152" s="73" t="s">
        <v>361</v>
      </c>
      <c r="K152" s="87" t="s">
        <v>31</v>
      </c>
      <c r="L152" s="87" t="s">
        <v>2334</v>
      </c>
      <c r="M152" s="83" t="str">
        <f t="shared" si="2"/>
        <v>MESSAGE - HEADER. Inland transport mode</v>
      </c>
      <c r="N152" s="68"/>
      <c r="O152" s="92"/>
      <c r="P152" s="68" t="s">
        <v>103</v>
      </c>
      <c r="Q152" s="92" t="s">
        <v>103</v>
      </c>
      <c r="R152" s="68" t="s">
        <v>104</v>
      </c>
      <c r="S152" s="92" t="s">
        <v>123</v>
      </c>
      <c r="T152" s="68" t="s">
        <v>124</v>
      </c>
      <c r="U152" s="92" t="s">
        <v>124</v>
      </c>
      <c r="V152" s="68"/>
      <c r="W152" s="92"/>
      <c r="X152" s="17"/>
      <c r="Y152" s="17"/>
      <c r="Z152" s="17"/>
      <c r="AA152" s="17"/>
    </row>
    <row r="153" spans="1:27" ht="60" customHeight="1" x14ac:dyDescent="0.2">
      <c r="A153" s="4" t="s">
        <v>1502</v>
      </c>
      <c r="B153" s="41" t="s">
        <v>3259</v>
      </c>
      <c r="C153" s="32" t="s">
        <v>1504</v>
      </c>
      <c r="D153" s="5" t="s">
        <v>1504</v>
      </c>
      <c r="E153" s="15">
        <v>1</v>
      </c>
      <c r="F153" s="78"/>
      <c r="G153" s="126" t="s">
        <v>350</v>
      </c>
      <c r="H153" s="73" t="s">
        <v>363</v>
      </c>
      <c r="I153" s="73" t="s">
        <v>3354</v>
      </c>
      <c r="J153" s="73" t="s">
        <v>365</v>
      </c>
      <c r="K153" s="87" t="s">
        <v>2337</v>
      </c>
      <c r="L153" s="87" t="s">
        <v>366</v>
      </c>
      <c r="M153" s="83" t="str">
        <f t="shared" si="2"/>
        <v>MESSAGE - HEADER
. Country of destination code</v>
      </c>
      <c r="N153" s="68"/>
      <c r="O153" s="92"/>
      <c r="P153" s="68" t="s">
        <v>66</v>
      </c>
      <c r="Q153" s="92" t="s">
        <v>66</v>
      </c>
      <c r="R153" s="68" t="s">
        <v>94</v>
      </c>
      <c r="S153" s="92" t="s">
        <v>94</v>
      </c>
      <c r="T153" s="68" t="s">
        <v>95</v>
      </c>
      <c r="U153" s="92" t="s">
        <v>95</v>
      </c>
      <c r="V153" s="68" t="s">
        <v>367</v>
      </c>
      <c r="W153" s="92" t="s">
        <v>847</v>
      </c>
      <c r="X153" s="17"/>
      <c r="Y153" s="17"/>
      <c r="Z153" s="17"/>
      <c r="AA153" s="17" t="s">
        <v>3355</v>
      </c>
    </row>
    <row r="154" spans="1:27" ht="60" customHeight="1" x14ac:dyDescent="0.2">
      <c r="A154" s="4" t="s">
        <v>1502</v>
      </c>
      <c r="B154" s="41" t="s">
        <v>3259</v>
      </c>
      <c r="C154" s="32" t="s">
        <v>1504</v>
      </c>
      <c r="D154" s="5" t="s">
        <v>1504</v>
      </c>
      <c r="E154" s="15">
        <v>2</v>
      </c>
      <c r="F154" s="78" t="s">
        <v>370</v>
      </c>
      <c r="G154" s="181" t="s">
        <v>371</v>
      </c>
      <c r="H154" s="73"/>
      <c r="I154" s="73" t="s">
        <v>3356</v>
      </c>
      <c r="J154" s="73" t="s">
        <v>373</v>
      </c>
      <c r="K154" s="87" t="s">
        <v>2340</v>
      </c>
      <c r="L154" s="87"/>
      <c r="M154" s="83" t="str">
        <f t="shared" si="2"/>
        <v xml:space="preserve">MESSAGE - (CARRIER) TRADER. </v>
      </c>
      <c r="N154" s="68" t="s">
        <v>32</v>
      </c>
      <c r="O154" s="92" t="s">
        <v>32</v>
      </c>
      <c r="P154" s="68" t="s">
        <v>66</v>
      </c>
      <c r="Q154" s="92" t="s">
        <v>66</v>
      </c>
      <c r="R154" s="68"/>
      <c r="S154" s="92"/>
      <c r="T154" s="68"/>
      <c r="U154" s="92"/>
      <c r="V154" s="68" t="s">
        <v>375</v>
      </c>
      <c r="W154" s="92" t="s">
        <v>2341</v>
      </c>
      <c r="X154" s="17"/>
      <c r="Y154" s="17"/>
      <c r="Z154" s="17"/>
      <c r="AA154" s="17"/>
    </row>
    <row r="155" spans="1:27" ht="60" customHeight="1" x14ac:dyDescent="0.2">
      <c r="A155" s="4" t="s">
        <v>1502</v>
      </c>
      <c r="B155" s="41" t="s">
        <v>3259</v>
      </c>
      <c r="C155" s="32" t="s">
        <v>1504</v>
      </c>
      <c r="D155" s="5" t="s">
        <v>1504</v>
      </c>
      <c r="E155" s="15">
        <v>2</v>
      </c>
      <c r="F155" s="78" t="s">
        <v>377</v>
      </c>
      <c r="G155" s="180" t="s">
        <v>371</v>
      </c>
      <c r="H155" s="73" t="s">
        <v>240</v>
      </c>
      <c r="I155" s="73" t="s">
        <v>3357</v>
      </c>
      <c r="J155" s="73" t="s">
        <v>379</v>
      </c>
      <c r="K155" s="87" t="s">
        <v>2340</v>
      </c>
      <c r="L155" s="87" t="s">
        <v>243</v>
      </c>
      <c r="M155" s="83" t="str">
        <f t="shared" si="2"/>
        <v>MESSAGE - (CARRIER) TRADER. TIN</v>
      </c>
      <c r="N155" s="68"/>
      <c r="O155" s="92"/>
      <c r="P155" s="68" t="s">
        <v>33</v>
      </c>
      <c r="Q155" s="92" t="s">
        <v>103</v>
      </c>
      <c r="R155" s="68" t="s">
        <v>244</v>
      </c>
      <c r="S155" s="92" t="s">
        <v>244</v>
      </c>
      <c r="T155" s="68"/>
      <c r="U155" s="92"/>
      <c r="V155" s="68" t="s">
        <v>380</v>
      </c>
      <c r="W155" s="92"/>
      <c r="X155" s="17"/>
      <c r="Y155" s="17"/>
      <c r="Z155" s="17"/>
      <c r="AA155" s="17" t="s">
        <v>381</v>
      </c>
    </row>
    <row r="156" spans="1:27" ht="60" customHeight="1" x14ac:dyDescent="0.2">
      <c r="A156" s="4" t="s">
        <v>1502</v>
      </c>
      <c r="B156" s="41" t="s">
        <v>3259</v>
      </c>
      <c r="C156" s="32" t="s">
        <v>1504</v>
      </c>
      <c r="D156" s="5" t="s">
        <v>1504</v>
      </c>
      <c r="E156" s="15">
        <v>3</v>
      </c>
      <c r="F156" s="78"/>
      <c r="G156" s="181" t="s">
        <v>382</v>
      </c>
      <c r="H156" s="73"/>
      <c r="I156" s="73" t="s">
        <v>3358</v>
      </c>
      <c r="J156" s="73" t="s">
        <v>384</v>
      </c>
      <c r="K156" s="87" t="s">
        <v>1128</v>
      </c>
      <c r="L156" s="87" t="s">
        <v>1128</v>
      </c>
      <c r="M156" s="83" t="str">
        <f t="shared" si="2"/>
        <v>x. x</v>
      </c>
      <c r="N156" s="68" t="s">
        <v>32</v>
      </c>
      <c r="O156" s="92"/>
      <c r="P156" s="68" t="s">
        <v>103</v>
      </c>
      <c r="Q156" s="92"/>
      <c r="R156" s="68"/>
      <c r="S156" s="92"/>
      <c r="T156" s="68"/>
      <c r="U156" s="92"/>
      <c r="V156" s="68"/>
      <c r="W156" s="92"/>
      <c r="X156" s="17"/>
      <c r="Y156" s="17"/>
      <c r="Z156" s="17"/>
      <c r="AA156" s="17"/>
    </row>
    <row r="157" spans="1:27" ht="60" customHeight="1" x14ac:dyDescent="0.2">
      <c r="A157" s="4" t="s">
        <v>1502</v>
      </c>
      <c r="B157" s="41" t="s">
        <v>3259</v>
      </c>
      <c r="C157" s="32" t="s">
        <v>1504</v>
      </c>
      <c r="D157" s="5" t="s">
        <v>1504</v>
      </c>
      <c r="E157" s="15">
        <v>3</v>
      </c>
      <c r="F157" s="78"/>
      <c r="G157" s="180" t="s">
        <v>382</v>
      </c>
      <c r="H157" s="73" t="s">
        <v>386</v>
      </c>
      <c r="I157" s="73" t="s">
        <v>3359</v>
      </c>
      <c r="J157" s="73" t="s">
        <v>388</v>
      </c>
      <c r="K157" s="87" t="s">
        <v>1128</v>
      </c>
      <c r="L157" s="87" t="s">
        <v>1128</v>
      </c>
      <c r="M157" s="83" t="str">
        <f t="shared" si="2"/>
        <v>x. x</v>
      </c>
      <c r="N157" s="68"/>
      <c r="O157" s="92"/>
      <c r="P157" s="68" t="s">
        <v>33</v>
      </c>
      <c r="Q157" s="92"/>
      <c r="R157" s="68" t="s">
        <v>389</v>
      </c>
      <c r="S157" s="92"/>
      <c r="T157" s="68" t="s">
        <v>390</v>
      </c>
      <c r="U157" s="92"/>
      <c r="V157" s="68"/>
      <c r="W157" s="92"/>
      <c r="X157" s="17"/>
      <c r="Y157" s="17"/>
      <c r="Z157" s="17"/>
      <c r="AA157" s="17" t="s">
        <v>392</v>
      </c>
    </row>
    <row r="158" spans="1:27" ht="60" customHeight="1" x14ac:dyDescent="0.2">
      <c r="A158" s="4" t="s">
        <v>1502</v>
      </c>
      <c r="B158" s="41" t="s">
        <v>3259</v>
      </c>
      <c r="C158" s="32" t="s">
        <v>1504</v>
      </c>
      <c r="D158" s="5" t="s">
        <v>1504</v>
      </c>
      <c r="E158" s="15">
        <v>3</v>
      </c>
      <c r="F158" s="78"/>
      <c r="G158" s="180" t="s">
        <v>382</v>
      </c>
      <c r="H158" s="73" t="s">
        <v>393</v>
      </c>
      <c r="I158" s="73" t="s">
        <v>3360</v>
      </c>
      <c r="J158" s="73" t="s">
        <v>395</v>
      </c>
      <c r="K158" s="87" t="s">
        <v>1128</v>
      </c>
      <c r="L158" s="87" t="s">
        <v>1128</v>
      </c>
      <c r="M158" s="83" t="str">
        <f t="shared" si="2"/>
        <v>x. x</v>
      </c>
      <c r="N158" s="68"/>
      <c r="O158" s="92"/>
      <c r="P158" s="68" t="s">
        <v>33</v>
      </c>
      <c r="Q158" s="92"/>
      <c r="R158" s="68" t="s">
        <v>305</v>
      </c>
      <c r="S158" s="92"/>
      <c r="T158" s="68"/>
      <c r="U158" s="92"/>
      <c r="V158" s="68"/>
      <c r="W158" s="92"/>
      <c r="X158" s="17"/>
      <c r="Y158" s="17"/>
      <c r="Z158" s="17"/>
      <c r="AA158" s="17" t="s">
        <v>2795</v>
      </c>
    </row>
    <row r="159" spans="1:27" ht="60" customHeight="1" x14ac:dyDescent="0.2">
      <c r="A159" s="4" t="s">
        <v>1502</v>
      </c>
      <c r="B159" s="41" t="s">
        <v>3259</v>
      </c>
      <c r="C159" s="32" t="s">
        <v>1504</v>
      </c>
      <c r="D159" s="5" t="s">
        <v>1504</v>
      </c>
      <c r="E159" s="15">
        <v>2</v>
      </c>
      <c r="F159" s="78" t="s">
        <v>397</v>
      </c>
      <c r="G159" s="181" t="s">
        <v>398</v>
      </c>
      <c r="H159" s="73"/>
      <c r="I159" s="73" t="s">
        <v>3361</v>
      </c>
      <c r="J159" s="73" t="s">
        <v>400</v>
      </c>
      <c r="K159" s="87" t="s">
        <v>401</v>
      </c>
      <c r="L159" s="87"/>
      <c r="M159" s="83" t="str">
        <f t="shared" si="2"/>
        <v xml:space="preserve">MESSAGE - (CONSIGNOR) TRADER. </v>
      </c>
      <c r="N159" s="68" t="s">
        <v>32</v>
      </c>
      <c r="O159" s="92" t="s">
        <v>32</v>
      </c>
      <c r="P159" s="68" t="s">
        <v>66</v>
      </c>
      <c r="Q159" s="92" t="s">
        <v>103</v>
      </c>
      <c r="R159" s="68"/>
      <c r="S159" s="92"/>
      <c r="T159" s="68"/>
      <c r="U159" s="92"/>
      <c r="V159" s="68" t="s">
        <v>403</v>
      </c>
      <c r="W159" s="92" t="s">
        <v>404</v>
      </c>
      <c r="X159" s="17"/>
      <c r="Y159" s="17"/>
      <c r="Z159" s="17"/>
      <c r="AA159" s="17" t="s">
        <v>3362</v>
      </c>
    </row>
    <row r="160" spans="1:27" ht="60" customHeight="1" x14ac:dyDescent="0.2">
      <c r="A160" s="4" t="s">
        <v>1502</v>
      </c>
      <c r="B160" s="41" t="s">
        <v>3259</v>
      </c>
      <c r="C160" s="32" t="s">
        <v>1504</v>
      </c>
      <c r="D160" s="5" t="s">
        <v>1504</v>
      </c>
      <c r="E160" s="15">
        <v>2</v>
      </c>
      <c r="F160" s="78" t="s">
        <v>397</v>
      </c>
      <c r="G160" s="180" t="s">
        <v>398</v>
      </c>
      <c r="H160" s="73" t="s">
        <v>240</v>
      </c>
      <c r="I160" s="73" t="s">
        <v>3363</v>
      </c>
      <c r="J160" s="73" t="s">
        <v>409</v>
      </c>
      <c r="K160" s="87" t="s">
        <v>401</v>
      </c>
      <c r="L160" s="87" t="s">
        <v>243</v>
      </c>
      <c r="M160" s="83" t="str">
        <f t="shared" si="2"/>
        <v>MESSAGE - (CONSIGNOR) TRADER. TIN</v>
      </c>
      <c r="N160" s="68"/>
      <c r="O160" s="92"/>
      <c r="P160" s="68" t="s">
        <v>103</v>
      </c>
      <c r="Q160" s="92" t="s">
        <v>103</v>
      </c>
      <c r="R160" s="68" t="s">
        <v>244</v>
      </c>
      <c r="S160" s="92" t="s">
        <v>244</v>
      </c>
      <c r="T160" s="68"/>
      <c r="U160" s="92"/>
      <c r="V160" s="68" t="s">
        <v>1525</v>
      </c>
      <c r="W160" s="92"/>
      <c r="X160" s="17"/>
      <c r="Y160" s="17"/>
      <c r="Z160" s="17"/>
      <c r="AA160" s="17" t="s">
        <v>410</v>
      </c>
    </row>
    <row r="161" spans="1:27" ht="60" customHeight="1" x14ac:dyDescent="0.2">
      <c r="A161" s="4" t="s">
        <v>1502</v>
      </c>
      <c r="B161" s="41" t="s">
        <v>3259</v>
      </c>
      <c r="C161" s="32" t="s">
        <v>1504</v>
      </c>
      <c r="D161" s="5" t="s">
        <v>1504</v>
      </c>
      <c r="E161" s="15">
        <v>2</v>
      </c>
      <c r="F161" s="78" t="s">
        <v>397</v>
      </c>
      <c r="G161" s="180" t="s">
        <v>398</v>
      </c>
      <c r="H161" s="73" t="s">
        <v>255</v>
      </c>
      <c r="I161" s="73" t="s">
        <v>3364</v>
      </c>
      <c r="J161" s="73" t="s">
        <v>412</v>
      </c>
      <c r="K161" s="87" t="s">
        <v>401</v>
      </c>
      <c r="L161" s="87" t="s">
        <v>255</v>
      </c>
      <c r="M161" s="83" t="str">
        <f t="shared" si="2"/>
        <v>MESSAGE - (CONSIGNOR) TRADER. Name</v>
      </c>
      <c r="N161" s="68"/>
      <c r="O161" s="92"/>
      <c r="P161" s="68" t="s">
        <v>66</v>
      </c>
      <c r="Q161" s="92" t="s">
        <v>33</v>
      </c>
      <c r="R161" s="68" t="s">
        <v>258</v>
      </c>
      <c r="S161" s="92" t="s">
        <v>68</v>
      </c>
      <c r="T161" s="68"/>
      <c r="U161" s="92"/>
      <c r="V161" s="68" t="s">
        <v>1531</v>
      </c>
      <c r="W161" s="92"/>
      <c r="X161" s="17"/>
      <c r="Y161" s="17"/>
      <c r="Z161" s="17"/>
      <c r="AA161" s="17" t="s">
        <v>2803</v>
      </c>
    </row>
    <row r="162" spans="1:27" ht="60" customHeight="1" x14ac:dyDescent="0.2">
      <c r="A162" s="4" t="s">
        <v>1502</v>
      </c>
      <c r="B162" s="41" t="s">
        <v>3259</v>
      </c>
      <c r="C162" s="32" t="s">
        <v>1504</v>
      </c>
      <c r="D162" s="5" t="s">
        <v>1504</v>
      </c>
      <c r="E162" s="15">
        <v>3</v>
      </c>
      <c r="F162" s="78"/>
      <c r="G162" s="181" t="s">
        <v>413</v>
      </c>
      <c r="H162" s="73"/>
      <c r="I162" s="73" t="s">
        <v>3365</v>
      </c>
      <c r="J162" s="73" t="s">
        <v>263</v>
      </c>
      <c r="K162" s="87" t="s">
        <v>1128</v>
      </c>
      <c r="L162" s="87" t="s">
        <v>1128</v>
      </c>
      <c r="M162" s="83" t="str">
        <f t="shared" si="2"/>
        <v>x. x</v>
      </c>
      <c r="N162" s="68" t="s">
        <v>32</v>
      </c>
      <c r="O162" s="92"/>
      <c r="P162" s="68" t="s">
        <v>66</v>
      </c>
      <c r="Q162" s="92"/>
      <c r="R162" s="68"/>
      <c r="S162" s="92"/>
      <c r="T162" s="68"/>
      <c r="U162" s="92"/>
      <c r="V162" s="68" t="s">
        <v>1531</v>
      </c>
      <c r="W162" s="92"/>
      <c r="X162" s="17"/>
      <c r="Y162" s="17"/>
      <c r="Z162" s="17"/>
      <c r="AA162" s="17" t="s">
        <v>2354</v>
      </c>
    </row>
    <row r="163" spans="1:27" ht="60" customHeight="1" x14ac:dyDescent="0.2">
      <c r="A163" s="4" t="s">
        <v>1502</v>
      </c>
      <c r="B163" s="41" t="s">
        <v>3259</v>
      </c>
      <c r="C163" s="32" t="s">
        <v>1504</v>
      </c>
      <c r="D163" s="5" t="s">
        <v>1504</v>
      </c>
      <c r="E163" s="15">
        <v>3</v>
      </c>
      <c r="F163" s="78" t="s">
        <v>397</v>
      </c>
      <c r="G163" s="180" t="s">
        <v>413</v>
      </c>
      <c r="H163" s="73" t="s">
        <v>265</v>
      </c>
      <c r="I163" s="73" t="s">
        <v>3366</v>
      </c>
      <c r="J163" s="73" t="s">
        <v>267</v>
      </c>
      <c r="K163" s="87" t="s">
        <v>401</v>
      </c>
      <c r="L163" s="87" t="s">
        <v>265</v>
      </c>
      <c r="M163" s="83" t="str">
        <f t="shared" si="2"/>
        <v>MESSAGE - (CONSIGNOR) TRADER. Street and number</v>
      </c>
      <c r="N163" s="68"/>
      <c r="O163" s="92"/>
      <c r="P163" s="68" t="s">
        <v>33</v>
      </c>
      <c r="Q163" s="92" t="s">
        <v>33</v>
      </c>
      <c r="R163" s="68" t="s">
        <v>258</v>
      </c>
      <c r="S163" s="92" t="s">
        <v>68</v>
      </c>
      <c r="T163" s="68"/>
      <c r="U163" s="92"/>
      <c r="V163" s="68"/>
      <c r="W163" s="92"/>
      <c r="X163" s="17"/>
      <c r="Y163" s="17"/>
      <c r="Z163" s="17"/>
      <c r="AA163" s="17"/>
    </row>
    <row r="164" spans="1:27" ht="60" customHeight="1" x14ac:dyDescent="0.2">
      <c r="A164" s="4" t="s">
        <v>1502</v>
      </c>
      <c r="B164" s="41" t="s">
        <v>3259</v>
      </c>
      <c r="C164" s="32" t="s">
        <v>1504</v>
      </c>
      <c r="D164" s="5" t="s">
        <v>1504</v>
      </c>
      <c r="E164" s="15">
        <v>3</v>
      </c>
      <c r="F164" s="78" t="s">
        <v>397</v>
      </c>
      <c r="G164" s="180" t="s">
        <v>413</v>
      </c>
      <c r="H164" s="73" t="s">
        <v>269</v>
      </c>
      <c r="I164" s="73" t="s">
        <v>3367</v>
      </c>
      <c r="J164" s="73" t="s">
        <v>271</v>
      </c>
      <c r="K164" s="87" t="s">
        <v>2357</v>
      </c>
      <c r="L164" s="87" t="s">
        <v>272</v>
      </c>
      <c r="M164" s="83" t="str">
        <f t="shared" si="2"/>
        <v>MESSAGE - (CONSIGNOR) TRADER
. Postal Code</v>
      </c>
      <c r="N164" s="68"/>
      <c r="O164" s="92"/>
      <c r="P164" s="68" t="s">
        <v>66</v>
      </c>
      <c r="Q164" s="92" t="s">
        <v>33</v>
      </c>
      <c r="R164" s="68" t="s">
        <v>244</v>
      </c>
      <c r="S164" s="92" t="s">
        <v>54</v>
      </c>
      <c r="T164" s="68"/>
      <c r="U164" s="92"/>
      <c r="V164" s="68" t="s">
        <v>1339</v>
      </c>
      <c r="W164" s="92"/>
      <c r="X164" s="17"/>
      <c r="Y164" s="17"/>
      <c r="Z164" s="17"/>
      <c r="AA164" s="17" t="s">
        <v>3368</v>
      </c>
    </row>
    <row r="165" spans="1:27" ht="60" customHeight="1" x14ac:dyDescent="0.2">
      <c r="A165" s="4" t="s">
        <v>1502</v>
      </c>
      <c r="B165" s="41" t="s">
        <v>3259</v>
      </c>
      <c r="C165" s="32" t="s">
        <v>1504</v>
      </c>
      <c r="D165" s="5" t="s">
        <v>1504</v>
      </c>
      <c r="E165" s="15">
        <v>3</v>
      </c>
      <c r="F165" s="78" t="s">
        <v>397</v>
      </c>
      <c r="G165" s="180" t="s">
        <v>413</v>
      </c>
      <c r="H165" s="73" t="s">
        <v>276</v>
      </c>
      <c r="I165" s="73" t="s">
        <v>3369</v>
      </c>
      <c r="J165" s="73" t="s">
        <v>278</v>
      </c>
      <c r="K165" s="87" t="s">
        <v>2357</v>
      </c>
      <c r="L165" s="87" t="s">
        <v>276</v>
      </c>
      <c r="M165" s="83" t="str">
        <f t="shared" si="2"/>
        <v>MESSAGE - (CONSIGNOR) TRADER
. City</v>
      </c>
      <c r="N165" s="68"/>
      <c r="O165" s="92"/>
      <c r="P165" s="68" t="s">
        <v>33</v>
      </c>
      <c r="Q165" s="92" t="s">
        <v>33</v>
      </c>
      <c r="R165" s="68" t="s">
        <v>68</v>
      </c>
      <c r="S165" s="92" t="s">
        <v>68</v>
      </c>
      <c r="T165" s="68"/>
      <c r="U165" s="92"/>
      <c r="V165" s="68"/>
      <c r="W165" s="92"/>
      <c r="X165" s="17"/>
      <c r="Y165" s="17"/>
      <c r="Z165" s="17"/>
      <c r="AA165" s="17"/>
    </row>
    <row r="166" spans="1:27" ht="60" customHeight="1" x14ac:dyDescent="0.2">
      <c r="A166" s="4" t="s">
        <v>1502</v>
      </c>
      <c r="B166" s="41" t="s">
        <v>3259</v>
      </c>
      <c r="C166" s="32" t="s">
        <v>1504</v>
      </c>
      <c r="D166" s="5" t="s">
        <v>1504</v>
      </c>
      <c r="E166" s="15">
        <v>3</v>
      </c>
      <c r="F166" s="78" t="s">
        <v>397</v>
      </c>
      <c r="G166" s="180" t="s">
        <v>413</v>
      </c>
      <c r="H166" s="73" t="s">
        <v>279</v>
      </c>
      <c r="I166" s="73" t="s">
        <v>3370</v>
      </c>
      <c r="J166" s="73" t="s">
        <v>281</v>
      </c>
      <c r="K166" s="87" t="s">
        <v>401</v>
      </c>
      <c r="L166" s="87" t="s">
        <v>282</v>
      </c>
      <c r="M166" s="83" t="str">
        <f t="shared" si="2"/>
        <v>MESSAGE - (CONSIGNOR) TRADER. Country code</v>
      </c>
      <c r="N166" s="68"/>
      <c r="O166" s="92"/>
      <c r="P166" s="68" t="s">
        <v>33</v>
      </c>
      <c r="Q166" s="92" t="s">
        <v>33</v>
      </c>
      <c r="R166" s="68" t="s">
        <v>94</v>
      </c>
      <c r="S166" s="92" t="s">
        <v>94</v>
      </c>
      <c r="T166" s="68" t="s">
        <v>95</v>
      </c>
      <c r="U166" s="92" t="s">
        <v>95</v>
      </c>
      <c r="V166" s="68"/>
      <c r="W166" s="92"/>
      <c r="X166" s="17"/>
      <c r="Y166" s="17"/>
      <c r="Z166" s="17"/>
      <c r="AA166" s="17"/>
    </row>
    <row r="167" spans="1:27" ht="60" customHeight="1" x14ac:dyDescent="0.2">
      <c r="A167" s="4" t="s">
        <v>1502</v>
      </c>
      <c r="B167" s="41" t="s">
        <v>3259</v>
      </c>
      <c r="C167" s="32" t="s">
        <v>1504</v>
      </c>
      <c r="D167" s="5" t="s">
        <v>1504</v>
      </c>
      <c r="E167" s="15">
        <v>2</v>
      </c>
      <c r="F167" s="78"/>
      <c r="G167" s="181" t="s">
        <v>420</v>
      </c>
      <c r="H167" s="73"/>
      <c r="I167" s="73" t="s">
        <v>3371</v>
      </c>
      <c r="J167" s="73" t="s">
        <v>422</v>
      </c>
      <c r="K167" s="87" t="s">
        <v>423</v>
      </c>
      <c r="L167" s="87"/>
      <c r="M167" s="83" t="str">
        <f t="shared" si="2"/>
        <v xml:space="preserve">MESSAGE - (CONSIGNEE) TRADER. </v>
      </c>
      <c r="N167" s="68" t="s">
        <v>32</v>
      </c>
      <c r="O167" s="92" t="s">
        <v>32</v>
      </c>
      <c r="P167" s="68" t="s">
        <v>66</v>
      </c>
      <c r="Q167" s="92" t="s">
        <v>66</v>
      </c>
      <c r="R167" s="68"/>
      <c r="S167" s="92"/>
      <c r="T167" s="68"/>
      <c r="U167" s="92"/>
      <c r="V167" s="68" t="s">
        <v>424</v>
      </c>
      <c r="W167" s="92" t="s">
        <v>2362</v>
      </c>
      <c r="X167" s="17"/>
      <c r="Y167" s="17"/>
      <c r="Z167" s="17"/>
      <c r="AA167" s="17" t="s">
        <v>3372</v>
      </c>
    </row>
    <row r="168" spans="1:27" ht="60" customHeight="1" x14ac:dyDescent="0.2">
      <c r="A168" s="4" t="s">
        <v>1502</v>
      </c>
      <c r="B168" s="41" t="s">
        <v>3259</v>
      </c>
      <c r="C168" s="32" t="s">
        <v>1504</v>
      </c>
      <c r="D168" s="5" t="s">
        <v>1504</v>
      </c>
      <c r="E168" s="15">
        <v>2</v>
      </c>
      <c r="F168" s="78"/>
      <c r="G168" s="180" t="s">
        <v>420</v>
      </c>
      <c r="H168" s="73" t="s">
        <v>240</v>
      </c>
      <c r="I168" s="73" t="s">
        <v>3373</v>
      </c>
      <c r="J168" s="73" t="s">
        <v>429</v>
      </c>
      <c r="K168" s="87" t="s">
        <v>423</v>
      </c>
      <c r="L168" s="87" t="s">
        <v>243</v>
      </c>
      <c r="M168" s="83" t="str">
        <f t="shared" si="2"/>
        <v>MESSAGE - (CONSIGNEE) TRADER. TIN</v>
      </c>
      <c r="N168" s="68"/>
      <c r="O168" s="92"/>
      <c r="P168" s="68" t="s">
        <v>33</v>
      </c>
      <c r="Q168" s="92" t="s">
        <v>103</v>
      </c>
      <c r="R168" s="68" t="s">
        <v>244</v>
      </c>
      <c r="S168" s="92" t="s">
        <v>244</v>
      </c>
      <c r="T168" s="68"/>
      <c r="U168" s="92"/>
      <c r="V168" s="68" t="s">
        <v>1525</v>
      </c>
      <c r="W168" s="92"/>
      <c r="X168" s="17"/>
      <c r="Y168" s="17"/>
      <c r="Z168" s="17"/>
      <c r="AA168" s="17" t="s">
        <v>3374</v>
      </c>
    </row>
    <row r="169" spans="1:27" ht="60" customHeight="1" x14ac:dyDescent="0.2">
      <c r="A169" s="4" t="s">
        <v>1502</v>
      </c>
      <c r="B169" s="41" t="s">
        <v>3259</v>
      </c>
      <c r="C169" s="32" t="s">
        <v>1504</v>
      </c>
      <c r="D169" s="5" t="s">
        <v>1504</v>
      </c>
      <c r="E169" s="15">
        <v>2</v>
      </c>
      <c r="F169" s="78"/>
      <c r="G169" s="180" t="s">
        <v>420</v>
      </c>
      <c r="H169" s="73" t="s">
        <v>255</v>
      </c>
      <c r="I169" s="73" t="s">
        <v>3375</v>
      </c>
      <c r="J169" s="73" t="s">
        <v>433</v>
      </c>
      <c r="K169" s="87" t="s">
        <v>423</v>
      </c>
      <c r="L169" s="87" t="s">
        <v>255</v>
      </c>
      <c r="M169" s="83" t="str">
        <f t="shared" ref="M169:M226" si="3" xml:space="preserve"> CONCATENATE(K169,". ", L169)</f>
        <v>MESSAGE - (CONSIGNEE) TRADER. Name</v>
      </c>
      <c r="N169" s="68"/>
      <c r="O169" s="92"/>
      <c r="P169" s="68" t="s">
        <v>66</v>
      </c>
      <c r="Q169" s="92" t="s">
        <v>33</v>
      </c>
      <c r="R169" s="68" t="s">
        <v>258</v>
      </c>
      <c r="S169" s="92" t="s">
        <v>68</v>
      </c>
      <c r="T169" s="68"/>
      <c r="U169" s="92"/>
      <c r="V169" s="68" t="s">
        <v>1531</v>
      </c>
      <c r="W169" s="92"/>
      <c r="X169" s="17"/>
      <c r="Y169" s="17"/>
      <c r="Z169" s="17"/>
      <c r="AA169" s="17" t="s">
        <v>2507</v>
      </c>
    </row>
    <row r="170" spans="1:27" ht="60" customHeight="1" x14ac:dyDescent="0.2">
      <c r="A170" s="4" t="s">
        <v>1502</v>
      </c>
      <c r="B170" s="41" t="s">
        <v>3259</v>
      </c>
      <c r="C170" s="32" t="s">
        <v>1504</v>
      </c>
      <c r="D170" s="5" t="s">
        <v>1504</v>
      </c>
      <c r="E170" s="15">
        <v>3</v>
      </c>
      <c r="F170" s="78"/>
      <c r="G170" s="181" t="s">
        <v>413</v>
      </c>
      <c r="H170" s="73"/>
      <c r="I170" s="73" t="s">
        <v>3376</v>
      </c>
      <c r="J170" s="73" t="s">
        <v>263</v>
      </c>
      <c r="K170" s="87" t="s">
        <v>1128</v>
      </c>
      <c r="L170" s="87" t="s">
        <v>1128</v>
      </c>
      <c r="M170" s="83" t="str">
        <f t="shared" si="3"/>
        <v>x. x</v>
      </c>
      <c r="N170" s="68" t="s">
        <v>32</v>
      </c>
      <c r="O170" s="92"/>
      <c r="P170" s="68" t="s">
        <v>66</v>
      </c>
      <c r="Q170" s="92"/>
      <c r="R170" s="68"/>
      <c r="S170" s="92"/>
      <c r="T170" s="68"/>
      <c r="U170" s="92"/>
      <c r="V170" s="68" t="s">
        <v>1531</v>
      </c>
      <c r="W170" s="92"/>
      <c r="X170" s="17"/>
      <c r="Y170" s="17"/>
      <c r="Z170" s="17"/>
      <c r="AA170" s="17" t="s">
        <v>3377</v>
      </c>
    </row>
    <row r="171" spans="1:27" ht="60" customHeight="1" x14ac:dyDescent="0.2">
      <c r="A171" s="4" t="s">
        <v>1502</v>
      </c>
      <c r="B171" s="41" t="s">
        <v>3259</v>
      </c>
      <c r="C171" s="32" t="s">
        <v>1504</v>
      </c>
      <c r="D171" s="5" t="s">
        <v>1504</v>
      </c>
      <c r="E171" s="15">
        <v>3</v>
      </c>
      <c r="F171" s="78"/>
      <c r="G171" s="180" t="s">
        <v>413</v>
      </c>
      <c r="H171" s="73" t="s">
        <v>265</v>
      </c>
      <c r="I171" s="73" t="s">
        <v>3378</v>
      </c>
      <c r="J171" s="73" t="s">
        <v>267</v>
      </c>
      <c r="K171" s="87" t="s">
        <v>423</v>
      </c>
      <c r="L171" s="87" t="s">
        <v>265</v>
      </c>
      <c r="M171" s="83" t="str">
        <f t="shared" si="3"/>
        <v>MESSAGE - (CONSIGNEE) TRADER. Street and number</v>
      </c>
      <c r="N171" s="68"/>
      <c r="O171" s="92"/>
      <c r="P171" s="68" t="s">
        <v>33</v>
      </c>
      <c r="Q171" s="92" t="s">
        <v>33</v>
      </c>
      <c r="R171" s="68" t="s">
        <v>258</v>
      </c>
      <c r="S171" s="92" t="s">
        <v>68</v>
      </c>
      <c r="T171" s="68"/>
      <c r="U171" s="92"/>
      <c r="V171" s="68"/>
      <c r="W171" s="92"/>
      <c r="X171" s="17"/>
      <c r="Y171" s="17"/>
      <c r="Z171" s="17"/>
      <c r="AA171" s="17"/>
    </row>
    <row r="172" spans="1:27" ht="60" customHeight="1" x14ac:dyDescent="0.2">
      <c r="A172" s="4" t="s">
        <v>1502</v>
      </c>
      <c r="B172" s="41" t="s">
        <v>3259</v>
      </c>
      <c r="C172" s="32" t="s">
        <v>1504</v>
      </c>
      <c r="D172" s="5" t="s">
        <v>1504</v>
      </c>
      <c r="E172" s="15">
        <v>3</v>
      </c>
      <c r="F172" s="78"/>
      <c r="G172" s="180" t="s">
        <v>413</v>
      </c>
      <c r="H172" s="73" t="s">
        <v>269</v>
      </c>
      <c r="I172" s="73" t="s">
        <v>3379</v>
      </c>
      <c r="J172" s="73" t="s">
        <v>271</v>
      </c>
      <c r="K172" s="87" t="s">
        <v>423</v>
      </c>
      <c r="L172" s="87" t="s">
        <v>272</v>
      </c>
      <c r="M172" s="83" t="str">
        <f t="shared" si="3"/>
        <v>MESSAGE - (CONSIGNEE) TRADER. Postal Code</v>
      </c>
      <c r="N172" s="68"/>
      <c r="O172" s="92"/>
      <c r="P172" s="68" t="s">
        <v>66</v>
      </c>
      <c r="Q172" s="92" t="s">
        <v>33</v>
      </c>
      <c r="R172" s="68" t="s">
        <v>244</v>
      </c>
      <c r="S172" s="92" t="s">
        <v>54</v>
      </c>
      <c r="T172" s="68"/>
      <c r="U172" s="92"/>
      <c r="V172" s="68" t="s">
        <v>1339</v>
      </c>
      <c r="W172" s="92"/>
      <c r="X172" s="17"/>
      <c r="Y172" s="17"/>
      <c r="Z172" s="17"/>
      <c r="AA172" s="17" t="s">
        <v>3380</v>
      </c>
    </row>
    <row r="173" spans="1:27" ht="60" customHeight="1" x14ac:dyDescent="0.2">
      <c r="A173" s="4" t="s">
        <v>1502</v>
      </c>
      <c r="B173" s="41" t="s">
        <v>3259</v>
      </c>
      <c r="C173" s="32" t="s">
        <v>1504</v>
      </c>
      <c r="D173" s="5" t="s">
        <v>1504</v>
      </c>
      <c r="E173" s="15">
        <v>3</v>
      </c>
      <c r="F173" s="78"/>
      <c r="G173" s="180" t="s">
        <v>413</v>
      </c>
      <c r="H173" s="73" t="s">
        <v>276</v>
      </c>
      <c r="I173" s="73" t="s">
        <v>3381</v>
      </c>
      <c r="J173" s="73" t="s">
        <v>278</v>
      </c>
      <c r="K173" s="87" t="s">
        <v>423</v>
      </c>
      <c r="L173" s="87" t="s">
        <v>276</v>
      </c>
      <c r="M173" s="83" t="str">
        <f t="shared" si="3"/>
        <v>MESSAGE - (CONSIGNEE) TRADER. City</v>
      </c>
      <c r="N173" s="68"/>
      <c r="O173" s="92"/>
      <c r="P173" s="68" t="s">
        <v>33</v>
      </c>
      <c r="Q173" s="92" t="s">
        <v>33</v>
      </c>
      <c r="R173" s="68" t="s">
        <v>68</v>
      </c>
      <c r="S173" s="92" t="s">
        <v>68</v>
      </c>
      <c r="T173" s="68"/>
      <c r="U173" s="92"/>
      <c r="V173" s="68"/>
      <c r="W173" s="92"/>
      <c r="X173" s="17"/>
      <c r="Y173" s="17"/>
      <c r="Z173" s="17"/>
      <c r="AA173" s="17"/>
    </row>
    <row r="174" spans="1:27" ht="60" customHeight="1" x14ac:dyDescent="0.2">
      <c r="A174" s="4" t="s">
        <v>1502</v>
      </c>
      <c r="B174" s="41" t="s">
        <v>3259</v>
      </c>
      <c r="C174" s="32" t="s">
        <v>1504</v>
      </c>
      <c r="D174" s="5" t="s">
        <v>1504</v>
      </c>
      <c r="E174" s="15">
        <v>3</v>
      </c>
      <c r="F174" s="78"/>
      <c r="G174" s="180" t="s">
        <v>413</v>
      </c>
      <c r="H174" s="73" t="s">
        <v>279</v>
      </c>
      <c r="I174" s="73" t="s">
        <v>3382</v>
      </c>
      <c r="J174" s="73" t="s">
        <v>281</v>
      </c>
      <c r="K174" s="87" t="s">
        <v>423</v>
      </c>
      <c r="L174" s="87" t="s">
        <v>282</v>
      </c>
      <c r="M174" s="83" t="str">
        <f t="shared" si="3"/>
        <v>MESSAGE - (CONSIGNEE) TRADER. Country code</v>
      </c>
      <c r="N174" s="68"/>
      <c r="O174" s="92"/>
      <c r="P174" s="68" t="s">
        <v>33</v>
      </c>
      <c r="Q174" s="92" t="s">
        <v>33</v>
      </c>
      <c r="R174" s="68" t="s">
        <v>94</v>
      </c>
      <c r="S174" s="92" t="s">
        <v>94</v>
      </c>
      <c r="T174" s="68" t="s">
        <v>95</v>
      </c>
      <c r="U174" s="92" t="s">
        <v>95</v>
      </c>
      <c r="V174" s="68"/>
      <c r="W174" s="92"/>
      <c r="X174" s="17"/>
      <c r="Y174" s="17"/>
      <c r="Z174" s="17"/>
      <c r="AA174" s="17"/>
    </row>
    <row r="175" spans="1:27" ht="60" customHeight="1" x14ac:dyDescent="0.2">
      <c r="A175" s="4" t="s">
        <v>1502</v>
      </c>
      <c r="B175" s="41" t="s">
        <v>3259</v>
      </c>
      <c r="C175" s="32" t="s">
        <v>1504</v>
      </c>
      <c r="D175" s="5" t="s">
        <v>1504</v>
      </c>
      <c r="E175" s="15">
        <v>2</v>
      </c>
      <c r="F175" s="78"/>
      <c r="G175" s="181" t="s">
        <v>441</v>
      </c>
      <c r="H175" s="73"/>
      <c r="I175" s="73" t="s">
        <v>3383</v>
      </c>
      <c r="J175" s="73" t="s">
        <v>443</v>
      </c>
      <c r="K175" s="87" t="s">
        <v>1128</v>
      </c>
      <c r="L175" s="87" t="s">
        <v>1128</v>
      </c>
      <c r="M175" s="83" t="str">
        <f t="shared" si="3"/>
        <v>x. x</v>
      </c>
      <c r="N175" s="68" t="s">
        <v>444</v>
      </c>
      <c r="O175" s="92"/>
      <c r="P175" s="68" t="s">
        <v>66</v>
      </c>
      <c r="Q175" s="92"/>
      <c r="R175" s="68"/>
      <c r="S175" s="92"/>
      <c r="T175" s="68"/>
      <c r="U175" s="92"/>
      <c r="V175" s="68" t="s">
        <v>445</v>
      </c>
      <c r="W175" s="92"/>
      <c r="X175" s="17"/>
      <c r="Y175" s="17"/>
      <c r="Z175" s="17"/>
      <c r="AA175" s="17" t="s">
        <v>2528</v>
      </c>
    </row>
    <row r="176" spans="1:27" ht="60" customHeight="1" x14ac:dyDescent="0.2">
      <c r="A176" s="4" t="s">
        <v>1502</v>
      </c>
      <c r="B176" s="41" t="s">
        <v>3259</v>
      </c>
      <c r="C176" s="32" t="s">
        <v>1504</v>
      </c>
      <c r="D176" s="5" t="s">
        <v>1504</v>
      </c>
      <c r="E176" s="15">
        <v>2</v>
      </c>
      <c r="F176" s="78"/>
      <c r="G176" s="180" t="s">
        <v>441</v>
      </c>
      <c r="H176" s="73" t="s">
        <v>206</v>
      </c>
      <c r="I176" s="73" t="s">
        <v>3384</v>
      </c>
      <c r="J176" s="73" t="s">
        <v>449</v>
      </c>
      <c r="K176" s="87" t="s">
        <v>1128</v>
      </c>
      <c r="L176" s="87" t="s">
        <v>1128</v>
      </c>
      <c r="M176" s="83" t="str">
        <f t="shared" si="3"/>
        <v>x. x</v>
      </c>
      <c r="N176" s="68"/>
      <c r="O176" s="92"/>
      <c r="P176" s="68" t="s">
        <v>33</v>
      </c>
      <c r="Q176" s="92"/>
      <c r="R176" s="68" t="s">
        <v>146</v>
      </c>
      <c r="S176" s="92"/>
      <c r="T176" s="68"/>
      <c r="U176" s="92"/>
      <c r="V176" s="68" t="s">
        <v>209</v>
      </c>
      <c r="W176" s="92"/>
      <c r="X176" s="17"/>
      <c r="Y176" s="17"/>
      <c r="Z176" s="17"/>
      <c r="AA176" s="17" t="s">
        <v>1628</v>
      </c>
    </row>
    <row r="177" spans="1:27" ht="60" customHeight="1" x14ac:dyDescent="0.2">
      <c r="A177" s="4" t="s">
        <v>1502</v>
      </c>
      <c r="B177" s="41" t="s">
        <v>3259</v>
      </c>
      <c r="C177" s="32" t="s">
        <v>1504</v>
      </c>
      <c r="D177" s="5" t="s">
        <v>1504</v>
      </c>
      <c r="E177" s="15">
        <v>2</v>
      </c>
      <c r="F177" s="78"/>
      <c r="G177" s="180" t="s">
        <v>441</v>
      </c>
      <c r="H177" s="73" t="s">
        <v>450</v>
      </c>
      <c r="I177" s="73" t="s">
        <v>3385</v>
      </c>
      <c r="J177" s="73" t="s">
        <v>452</v>
      </c>
      <c r="K177" s="87" t="s">
        <v>1128</v>
      </c>
      <c r="L177" s="87" t="s">
        <v>1128</v>
      </c>
      <c r="M177" s="83" t="str">
        <f t="shared" si="3"/>
        <v>x. x</v>
      </c>
      <c r="N177" s="68"/>
      <c r="O177" s="92"/>
      <c r="P177" s="68" t="s">
        <v>33</v>
      </c>
      <c r="Q177" s="92"/>
      <c r="R177" s="68" t="s">
        <v>453</v>
      </c>
      <c r="S177" s="92"/>
      <c r="T177" s="68" t="s">
        <v>454</v>
      </c>
      <c r="U177" s="92"/>
      <c r="V177" s="68"/>
      <c r="W177" s="92"/>
      <c r="X177" s="17"/>
      <c r="Y177" s="17"/>
      <c r="Z177" s="17"/>
      <c r="AA177" s="17" t="s">
        <v>455</v>
      </c>
    </row>
    <row r="178" spans="1:27" ht="60" customHeight="1" x14ac:dyDescent="0.2">
      <c r="A178" s="4" t="s">
        <v>1502</v>
      </c>
      <c r="B178" s="41" t="s">
        <v>3259</v>
      </c>
      <c r="C178" s="32" t="s">
        <v>1504</v>
      </c>
      <c r="D178" s="5" t="s">
        <v>1504</v>
      </c>
      <c r="E178" s="15">
        <v>2</v>
      </c>
      <c r="F178" s="78"/>
      <c r="G178" s="180" t="s">
        <v>441</v>
      </c>
      <c r="H178" s="73" t="s">
        <v>240</v>
      </c>
      <c r="I178" s="73" t="s">
        <v>3386</v>
      </c>
      <c r="J178" s="73" t="s">
        <v>457</v>
      </c>
      <c r="K178" s="87" t="s">
        <v>1128</v>
      </c>
      <c r="L178" s="87" t="s">
        <v>1128</v>
      </c>
      <c r="M178" s="83" t="str">
        <f t="shared" si="3"/>
        <v>x. x</v>
      </c>
      <c r="N178" s="68"/>
      <c r="O178" s="92"/>
      <c r="P178" s="68" t="s">
        <v>33</v>
      </c>
      <c r="Q178" s="92"/>
      <c r="R178" s="68" t="s">
        <v>244</v>
      </c>
      <c r="S178" s="92"/>
      <c r="T178" s="68"/>
      <c r="U178" s="92"/>
      <c r="V178" s="68" t="s">
        <v>380</v>
      </c>
      <c r="W178" s="92"/>
      <c r="X178" s="17"/>
      <c r="Y178" s="17"/>
      <c r="Z178" s="17"/>
      <c r="AA178" s="17" t="s">
        <v>773</v>
      </c>
    </row>
    <row r="179" spans="1:27" ht="60" customHeight="1" x14ac:dyDescent="0.2">
      <c r="A179" s="4" t="s">
        <v>1502</v>
      </c>
      <c r="B179" s="41" t="s">
        <v>3259</v>
      </c>
      <c r="C179" s="32" t="s">
        <v>1504</v>
      </c>
      <c r="D179" s="5" t="s">
        <v>1504</v>
      </c>
      <c r="E179" s="15">
        <v>2</v>
      </c>
      <c r="F179" s="78"/>
      <c r="G179" s="181" t="s">
        <v>459</v>
      </c>
      <c r="H179" s="73"/>
      <c r="I179" s="73" t="s">
        <v>3387</v>
      </c>
      <c r="J179" s="73" t="s">
        <v>461</v>
      </c>
      <c r="K179" s="87" t="s">
        <v>462</v>
      </c>
      <c r="L179" s="87"/>
      <c r="M179" s="83" t="str">
        <f t="shared" si="3"/>
        <v xml:space="preserve">MESSAGE - GOODS ITEM - CONTAINERS. </v>
      </c>
      <c r="N179" s="68" t="s">
        <v>463</v>
      </c>
      <c r="O179" s="92" t="s">
        <v>444</v>
      </c>
      <c r="P179" s="68" t="s">
        <v>66</v>
      </c>
      <c r="Q179" s="92" t="s">
        <v>66</v>
      </c>
      <c r="R179" s="68"/>
      <c r="S179" s="92"/>
      <c r="T179" s="68"/>
      <c r="U179" s="92"/>
      <c r="V179" s="68" t="s">
        <v>464</v>
      </c>
      <c r="W179" s="92" t="s">
        <v>465</v>
      </c>
      <c r="X179" s="17"/>
      <c r="Y179" s="17"/>
      <c r="Z179" s="17"/>
      <c r="AA179" s="17" t="s">
        <v>3388</v>
      </c>
    </row>
    <row r="180" spans="1:27" ht="60" customHeight="1" x14ac:dyDescent="0.2">
      <c r="A180" s="4" t="s">
        <v>1502</v>
      </c>
      <c r="B180" s="41" t="s">
        <v>3259</v>
      </c>
      <c r="C180" s="32" t="s">
        <v>1504</v>
      </c>
      <c r="D180" s="5" t="s">
        <v>1504</v>
      </c>
      <c r="E180" s="15">
        <v>2</v>
      </c>
      <c r="F180" s="78"/>
      <c r="G180" s="180" t="s">
        <v>459</v>
      </c>
      <c r="H180" s="73" t="s">
        <v>206</v>
      </c>
      <c r="I180" s="73" t="s">
        <v>3389</v>
      </c>
      <c r="J180" s="73" t="s">
        <v>468</v>
      </c>
      <c r="K180" s="87" t="s">
        <v>1128</v>
      </c>
      <c r="L180" s="87" t="s">
        <v>1128</v>
      </c>
      <c r="M180" s="83" t="str">
        <f t="shared" si="3"/>
        <v>x. x</v>
      </c>
      <c r="N180" s="68"/>
      <c r="O180" s="92"/>
      <c r="P180" s="68" t="s">
        <v>33</v>
      </c>
      <c r="Q180" s="92"/>
      <c r="R180" s="68" t="s">
        <v>146</v>
      </c>
      <c r="S180" s="92"/>
      <c r="T180" s="68"/>
      <c r="U180" s="92"/>
      <c r="V180" s="68" t="s">
        <v>209</v>
      </c>
      <c r="W180" s="92"/>
      <c r="X180" s="17"/>
      <c r="Y180" s="17"/>
      <c r="Z180" s="17"/>
      <c r="AA180" s="17" t="s">
        <v>3296</v>
      </c>
    </row>
    <row r="181" spans="1:27" ht="60" customHeight="1" x14ac:dyDescent="0.2">
      <c r="A181" s="4" t="s">
        <v>1502</v>
      </c>
      <c r="B181" s="41" t="s">
        <v>3259</v>
      </c>
      <c r="C181" s="32" t="s">
        <v>1504</v>
      </c>
      <c r="D181" s="5" t="s">
        <v>1504</v>
      </c>
      <c r="E181" s="15">
        <v>2</v>
      </c>
      <c r="F181" s="78" t="s">
        <v>469</v>
      </c>
      <c r="G181" s="180" t="s">
        <v>459</v>
      </c>
      <c r="H181" s="73" t="s">
        <v>470</v>
      </c>
      <c r="I181" s="73" t="s">
        <v>3390</v>
      </c>
      <c r="J181" s="73" t="s">
        <v>472</v>
      </c>
      <c r="K181" s="87" t="s">
        <v>462</v>
      </c>
      <c r="L181" s="87" t="s">
        <v>473</v>
      </c>
      <c r="M181" s="83" t="str">
        <f t="shared" si="3"/>
        <v>MESSAGE - GOODS ITEM - CONTAINERS. Container number</v>
      </c>
      <c r="N181" s="68"/>
      <c r="O181" s="92"/>
      <c r="P181" s="68" t="s">
        <v>66</v>
      </c>
      <c r="Q181" s="92" t="s">
        <v>33</v>
      </c>
      <c r="R181" s="68" t="s">
        <v>244</v>
      </c>
      <c r="S181" s="92" t="s">
        <v>244</v>
      </c>
      <c r="T181" s="68"/>
      <c r="U181" s="92"/>
      <c r="V181" s="68" t="s">
        <v>475</v>
      </c>
      <c r="W181" s="92"/>
      <c r="X181" s="17"/>
      <c r="Y181" s="17"/>
      <c r="Z181" s="17"/>
      <c r="AA181" s="17" t="s">
        <v>3391</v>
      </c>
    </row>
    <row r="182" spans="1:27" ht="60" customHeight="1" x14ac:dyDescent="0.2">
      <c r="A182" s="4" t="s">
        <v>1502</v>
      </c>
      <c r="B182" s="41" t="s">
        <v>3259</v>
      </c>
      <c r="C182" s="32" t="s">
        <v>1504</v>
      </c>
      <c r="D182" s="5" t="s">
        <v>1504</v>
      </c>
      <c r="E182" s="15">
        <v>2</v>
      </c>
      <c r="F182" s="78" t="s">
        <v>477</v>
      </c>
      <c r="G182" s="180" t="s">
        <v>459</v>
      </c>
      <c r="H182" s="73" t="s">
        <v>478</v>
      </c>
      <c r="I182" s="73" t="s">
        <v>3392</v>
      </c>
      <c r="J182" s="73" t="s">
        <v>480</v>
      </c>
      <c r="K182" s="87" t="s">
        <v>481</v>
      </c>
      <c r="L182" s="87" t="s">
        <v>482</v>
      </c>
      <c r="M182" s="83" t="str">
        <f t="shared" si="3"/>
        <v>MESSAGE - SEALS INFO. Seals number</v>
      </c>
      <c r="N182" s="68"/>
      <c r="O182" s="92"/>
      <c r="P182" s="68" t="s">
        <v>33</v>
      </c>
      <c r="Q182" s="92" t="s">
        <v>33</v>
      </c>
      <c r="R182" s="68" t="s">
        <v>483</v>
      </c>
      <c r="S182" s="92" t="s">
        <v>483</v>
      </c>
      <c r="T182" s="68"/>
      <c r="U182" s="92"/>
      <c r="V182" s="68" t="s">
        <v>484</v>
      </c>
      <c r="W182" s="92"/>
      <c r="X182" s="17"/>
      <c r="Y182" s="17"/>
      <c r="Z182" s="17"/>
      <c r="AA182" s="17" t="s">
        <v>2385</v>
      </c>
    </row>
    <row r="183" spans="1:27" ht="60" customHeight="1" x14ac:dyDescent="0.2">
      <c r="A183" s="4" t="s">
        <v>1502</v>
      </c>
      <c r="B183" s="41" t="s">
        <v>3259</v>
      </c>
      <c r="C183" s="32" t="s">
        <v>1504</v>
      </c>
      <c r="D183" s="5" t="s">
        <v>1504</v>
      </c>
      <c r="E183" s="15">
        <v>3</v>
      </c>
      <c r="F183" s="78"/>
      <c r="G183" s="181" t="s">
        <v>486</v>
      </c>
      <c r="H183" s="73"/>
      <c r="I183" s="73" t="s">
        <v>3393</v>
      </c>
      <c r="J183" s="73" t="s">
        <v>488</v>
      </c>
      <c r="K183" s="87" t="s">
        <v>489</v>
      </c>
      <c r="L183" s="87"/>
      <c r="M183" s="83" t="str">
        <f t="shared" si="3"/>
        <v xml:space="preserve">MESSAGE - SEALS INFO - SEALS ID. </v>
      </c>
      <c r="N183" s="68" t="s">
        <v>444</v>
      </c>
      <c r="O183" s="92" t="s">
        <v>463</v>
      </c>
      <c r="P183" s="68" t="s">
        <v>66</v>
      </c>
      <c r="Q183" s="92" t="s">
        <v>33</v>
      </c>
      <c r="R183" s="68"/>
      <c r="S183" s="92"/>
      <c r="T183" s="68"/>
      <c r="U183" s="92"/>
      <c r="V183" s="68" t="s">
        <v>490</v>
      </c>
      <c r="W183" s="92"/>
      <c r="X183" s="17"/>
      <c r="Y183" s="17"/>
      <c r="Z183" s="17"/>
      <c r="AA183" s="17" t="s">
        <v>493</v>
      </c>
    </row>
    <row r="184" spans="1:27" ht="60" customHeight="1" x14ac:dyDescent="0.2">
      <c r="A184" s="4" t="s">
        <v>1502</v>
      </c>
      <c r="B184" s="41" t="s">
        <v>3259</v>
      </c>
      <c r="C184" s="32" t="s">
        <v>1504</v>
      </c>
      <c r="D184" s="5" t="s">
        <v>1504</v>
      </c>
      <c r="E184" s="15">
        <v>3</v>
      </c>
      <c r="F184" s="78"/>
      <c r="G184" s="180" t="s">
        <v>486</v>
      </c>
      <c r="H184" s="73" t="s">
        <v>206</v>
      </c>
      <c r="I184" s="73" t="s">
        <v>3394</v>
      </c>
      <c r="J184" s="73" t="s">
        <v>495</v>
      </c>
      <c r="K184" s="87" t="s">
        <v>1128</v>
      </c>
      <c r="L184" s="87" t="s">
        <v>1128</v>
      </c>
      <c r="M184" s="83" t="str">
        <f t="shared" si="3"/>
        <v>x. x</v>
      </c>
      <c r="N184" s="68"/>
      <c r="O184" s="92"/>
      <c r="P184" s="68" t="s">
        <v>33</v>
      </c>
      <c r="Q184" s="92"/>
      <c r="R184" s="68" t="s">
        <v>146</v>
      </c>
      <c r="S184" s="92"/>
      <c r="T184" s="68"/>
      <c r="U184" s="92"/>
      <c r="V184" s="68" t="s">
        <v>209</v>
      </c>
      <c r="W184" s="92"/>
      <c r="X184" s="17"/>
      <c r="Y184" s="17"/>
      <c r="Z184" s="17"/>
      <c r="AA184" s="17" t="s">
        <v>3296</v>
      </c>
    </row>
    <row r="185" spans="1:27" ht="60" customHeight="1" x14ac:dyDescent="0.2">
      <c r="A185" s="4" t="s">
        <v>1502</v>
      </c>
      <c r="B185" s="41" t="s">
        <v>3259</v>
      </c>
      <c r="C185" s="32" t="s">
        <v>1504</v>
      </c>
      <c r="D185" s="5" t="s">
        <v>1504</v>
      </c>
      <c r="E185" s="15">
        <v>3</v>
      </c>
      <c r="F185" s="78"/>
      <c r="G185" s="180" t="s">
        <v>486</v>
      </c>
      <c r="H185" s="73" t="s">
        <v>393</v>
      </c>
      <c r="I185" s="73" t="s">
        <v>3395</v>
      </c>
      <c r="J185" s="73" t="s">
        <v>497</v>
      </c>
      <c r="K185" s="87" t="s">
        <v>489</v>
      </c>
      <c r="L185" s="87" t="s">
        <v>498</v>
      </c>
      <c r="M185" s="83" t="str">
        <f t="shared" si="3"/>
        <v>MESSAGE - SEALS INFO - SEALS ID. Seals identity</v>
      </c>
      <c r="N185" s="68"/>
      <c r="O185" s="92"/>
      <c r="P185" s="68" t="s">
        <v>33</v>
      </c>
      <c r="Q185" s="92" t="s">
        <v>33</v>
      </c>
      <c r="R185" s="68" t="s">
        <v>499</v>
      </c>
      <c r="S185" s="92" t="s">
        <v>499</v>
      </c>
      <c r="T185" s="68"/>
      <c r="U185" s="92"/>
      <c r="V185" s="68" t="s">
        <v>81</v>
      </c>
      <c r="W185" s="92"/>
      <c r="X185" s="17"/>
      <c r="Y185" s="17"/>
      <c r="Z185" s="17"/>
      <c r="AA185" s="17" t="s">
        <v>3396</v>
      </c>
    </row>
    <row r="186" spans="1:27" ht="60" customHeight="1" x14ac:dyDescent="0.2">
      <c r="A186" s="4" t="s">
        <v>1502</v>
      </c>
      <c r="B186" s="41" t="s">
        <v>3259</v>
      </c>
      <c r="C186" s="32" t="s">
        <v>1504</v>
      </c>
      <c r="D186" s="5" t="s">
        <v>1504</v>
      </c>
      <c r="E186" s="15">
        <v>3</v>
      </c>
      <c r="F186" s="78"/>
      <c r="G186" s="181" t="s">
        <v>501</v>
      </c>
      <c r="H186" s="73"/>
      <c r="I186" s="73" t="s">
        <v>3397</v>
      </c>
      <c r="J186" s="73" t="s">
        <v>503</v>
      </c>
      <c r="K186" s="87" t="s">
        <v>1128</v>
      </c>
      <c r="L186" s="87" t="s">
        <v>1128</v>
      </c>
      <c r="M186" s="83" t="str">
        <f t="shared" si="3"/>
        <v>x. x</v>
      </c>
      <c r="N186" s="68" t="s">
        <v>463</v>
      </c>
      <c r="O186" s="92"/>
      <c r="P186" s="68" t="s">
        <v>66</v>
      </c>
      <c r="Q186" s="92"/>
      <c r="R186" s="68"/>
      <c r="S186" s="92"/>
      <c r="T186" s="68"/>
      <c r="U186" s="92"/>
      <c r="V186" s="68" t="s">
        <v>504</v>
      </c>
      <c r="W186" s="92"/>
      <c r="X186" s="17"/>
      <c r="Y186" s="17"/>
      <c r="Z186" s="17"/>
      <c r="AA186" s="17" t="s">
        <v>2393</v>
      </c>
    </row>
    <row r="187" spans="1:27" ht="60" customHeight="1" x14ac:dyDescent="0.2">
      <c r="A187" s="4" t="s">
        <v>1502</v>
      </c>
      <c r="B187" s="41" t="s">
        <v>3259</v>
      </c>
      <c r="C187" s="32" t="s">
        <v>1504</v>
      </c>
      <c r="D187" s="5" t="s">
        <v>1504</v>
      </c>
      <c r="E187" s="15">
        <v>3</v>
      </c>
      <c r="F187" s="78"/>
      <c r="G187" s="180" t="s">
        <v>501</v>
      </c>
      <c r="H187" s="73" t="s">
        <v>206</v>
      </c>
      <c r="I187" s="73" t="s">
        <v>3398</v>
      </c>
      <c r="J187" s="73" t="s">
        <v>508</v>
      </c>
      <c r="K187" s="87" t="s">
        <v>1128</v>
      </c>
      <c r="L187" s="87" t="s">
        <v>1128</v>
      </c>
      <c r="M187" s="83" t="str">
        <f t="shared" si="3"/>
        <v>x. x</v>
      </c>
      <c r="N187" s="68"/>
      <c r="O187" s="92"/>
      <c r="P187" s="68" t="s">
        <v>33</v>
      </c>
      <c r="Q187" s="92"/>
      <c r="R187" s="68" t="s">
        <v>146</v>
      </c>
      <c r="S187" s="92"/>
      <c r="T187" s="68"/>
      <c r="U187" s="92"/>
      <c r="V187" s="68" t="s">
        <v>209</v>
      </c>
      <c r="W187" s="92"/>
      <c r="X187" s="17"/>
      <c r="Y187" s="17"/>
      <c r="Z187" s="17"/>
      <c r="AA187" s="17" t="s">
        <v>3296</v>
      </c>
    </row>
    <row r="188" spans="1:27" ht="60" customHeight="1" x14ac:dyDescent="0.2">
      <c r="A188" s="4" t="s">
        <v>1502</v>
      </c>
      <c r="B188" s="41" t="s">
        <v>3259</v>
      </c>
      <c r="C188" s="32" t="s">
        <v>1504</v>
      </c>
      <c r="D188" s="5" t="s">
        <v>1504</v>
      </c>
      <c r="E188" s="15">
        <v>3</v>
      </c>
      <c r="F188" s="78"/>
      <c r="G188" s="180" t="s">
        <v>501</v>
      </c>
      <c r="H188" s="73" t="s">
        <v>509</v>
      </c>
      <c r="I188" s="73" t="s">
        <v>3399</v>
      </c>
      <c r="J188" s="73" t="s">
        <v>511</v>
      </c>
      <c r="K188" s="87" t="s">
        <v>821</v>
      </c>
      <c r="L188" s="87" t="s">
        <v>325</v>
      </c>
      <c r="M188" s="83" t="str">
        <f t="shared" si="3"/>
        <v>MESSAGE - GOODS ITEM. Item number</v>
      </c>
      <c r="N188" s="68"/>
      <c r="O188" s="92"/>
      <c r="P188" s="68" t="s">
        <v>33</v>
      </c>
      <c r="Q188" s="92"/>
      <c r="R188" s="68" t="s">
        <v>146</v>
      </c>
      <c r="S188" s="92"/>
      <c r="T188" s="68"/>
      <c r="U188" s="92"/>
      <c r="V188" s="68" t="s">
        <v>512</v>
      </c>
      <c r="W188" s="92"/>
      <c r="X188" s="17"/>
      <c r="Y188" s="17"/>
      <c r="Z188" s="17"/>
      <c r="AA188" s="17" t="s">
        <v>513</v>
      </c>
    </row>
    <row r="189" spans="1:27" ht="60" customHeight="1" x14ac:dyDescent="0.2">
      <c r="A189" s="4" t="s">
        <v>1502</v>
      </c>
      <c r="B189" s="41" t="s">
        <v>3259</v>
      </c>
      <c r="C189" s="32" t="s">
        <v>1504</v>
      </c>
      <c r="D189" s="5" t="s">
        <v>1504</v>
      </c>
      <c r="E189" s="15">
        <v>2</v>
      </c>
      <c r="F189" s="78" t="s">
        <v>2397</v>
      </c>
      <c r="G189" s="181" t="s">
        <v>1642</v>
      </c>
      <c r="H189" s="73"/>
      <c r="I189" s="73" t="s">
        <v>3400</v>
      </c>
      <c r="J189" s="73" t="s">
        <v>1644</v>
      </c>
      <c r="K189" s="87" t="s">
        <v>1128</v>
      </c>
      <c r="L189" s="87" t="s">
        <v>1128</v>
      </c>
      <c r="M189" s="83" t="str">
        <f t="shared" si="3"/>
        <v>x. x</v>
      </c>
      <c r="N189" s="68" t="s">
        <v>32</v>
      </c>
      <c r="O189" s="92"/>
      <c r="P189" s="68" t="s">
        <v>66</v>
      </c>
      <c r="Q189" s="92"/>
      <c r="R189" s="68"/>
      <c r="S189" s="92"/>
      <c r="T189" s="68"/>
      <c r="U189" s="92"/>
      <c r="V189" s="68" t="s">
        <v>1645</v>
      </c>
      <c r="W189" s="92"/>
      <c r="X189" s="17"/>
      <c r="Y189" s="17"/>
      <c r="Z189" s="17"/>
      <c r="AA189" s="17" t="s">
        <v>3401</v>
      </c>
    </row>
    <row r="190" spans="1:27" ht="60" customHeight="1" x14ac:dyDescent="0.2">
      <c r="A190" s="4" t="s">
        <v>1502</v>
      </c>
      <c r="B190" s="41" t="s">
        <v>3259</v>
      </c>
      <c r="C190" s="32" t="s">
        <v>1504</v>
      </c>
      <c r="D190" s="5" t="s">
        <v>1504</v>
      </c>
      <c r="E190" s="15">
        <v>2</v>
      </c>
      <c r="F190" s="78" t="s">
        <v>2397</v>
      </c>
      <c r="G190" s="180" t="s">
        <v>1642</v>
      </c>
      <c r="H190" s="73" t="s">
        <v>1646</v>
      </c>
      <c r="I190" s="73" t="s">
        <v>3402</v>
      </c>
      <c r="J190" s="73" t="s">
        <v>1648</v>
      </c>
      <c r="K190" s="87" t="s">
        <v>31</v>
      </c>
      <c r="L190" s="87" t="s">
        <v>2402</v>
      </c>
      <c r="M190" s="83" t="str">
        <f t="shared" si="3"/>
        <v>MESSAGE - HEADER. Authorised location of goods, code or Agreed location of goods, code</v>
      </c>
      <c r="N190" s="68"/>
      <c r="O190" s="92"/>
      <c r="P190" s="68" t="s">
        <v>33</v>
      </c>
      <c r="Q190" s="92" t="s">
        <v>66</v>
      </c>
      <c r="R190" s="68" t="s">
        <v>134</v>
      </c>
      <c r="S190" s="92" t="s">
        <v>244</v>
      </c>
      <c r="T190" s="68" t="s">
        <v>1650</v>
      </c>
      <c r="U190" s="92"/>
      <c r="V190" s="68"/>
      <c r="W190" s="92" t="s">
        <v>2403</v>
      </c>
      <c r="X190" s="17"/>
      <c r="Y190" s="17"/>
      <c r="Z190" s="17"/>
      <c r="AA190" s="17" t="s">
        <v>3403</v>
      </c>
    </row>
    <row r="191" spans="1:27" ht="60" customHeight="1" x14ac:dyDescent="0.2">
      <c r="A191" s="4" t="s">
        <v>1502</v>
      </c>
      <c r="B191" s="41" t="s">
        <v>3259</v>
      </c>
      <c r="C191" s="32" t="s">
        <v>1504</v>
      </c>
      <c r="D191" s="5" t="s">
        <v>1504</v>
      </c>
      <c r="E191" s="15">
        <v>2</v>
      </c>
      <c r="F191" s="78" t="s">
        <v>2397</v>
      </c>
      <c r="G191" s="180" t="s">
        <v>1642</v>
      </c>
      <c r="H191" s="73" t="s">
        <v>1315</v>
      </c>
      <c r="I191" s="73" t="s">
        <v>3404</v>
      </c>
      <c r="J191" s="73" t="s">
        <v>1653</v>
      </c>
      <c r="K191" s="87"/>
      <c r="L191" s="87" t="s">
        <v>1128</v>
      </c>
      <c r="M191" s="83" t="str">
        <f t="shared" si="3"/>
        <v>. x</v>
      </c>
      <c r="N191" s="68"/>
      <c r="O191" s="92"/>
      <c r="P191" s="68" t="s">
        <v>33</v>
      </c>
      <c r="Q191" s="92"/>
      <c r="R191" s="68" t="s">
        <v>134</v>
      </c>
      <c r="S191" s="92"/>
      <c r="T191" s="68" t="s">
        <v>1654</v>
      </c>
      <c r="U191" s="92"/>
      <c r="V191" s="68"/>
      <c r="W191" s="92"/>
      <c r="X191" s="17" t="s">
        <v>115</v>
      </c>
      <c r="Y191" s="17" t="s">
        <v>1319</v>
      </c>
      <c r="Z191" s="17" t="s">
        <v>117</v>
      </c>
      <c r="AA191" s="17" t="s">
        <v>2856</v>
      </c>
    </row>
    <row r="192" spans="1:27" ht="60" customHeight="1" x14ac:dyDescent="0.2">
      <c r="A192" s="4" t="s">
        <v>1502</v>
      </c>
      <c r="B192" s="41" t="s">
        <v>3259</v>
      </c>
      <c r="C192" s="32" t="s">
        <v>1504</v>
      </c>
      <c r="D192" s="5" t="s">
        <v>1504</v>
      </c>
      <c r="E192" s="15">
        <v>2</v>
      </c>
      <c r="F192" s="78" t="s">
        <v>2397</v>
      </c>
      <c r="G192" s="180" t="s">
        <v>1642</v>
      </c>
      <c r="H192" s="73" t="s">
        <v>1655</v>
      </c>
      <c r="I192" s="73" t="s">
        <v>3405</v>
      </c>
      <c r="J192" s="73" t="s">
        <v>1657</v>
      </c>
      <c r="K192" s="87" t="s">
        <v>2406</v>
      </c>
      <c r="L192" s="87" t="s">
        <v>2858</v>
      </c>
      <c r="M192" s="83" t="str">
        <f t="shared" si="3"/>
        <v>MESSAGE - HEADER.Agreed location of goods. Agreed location of goods, code / Authorised location of goods, code</v>
      </c>
      <c r="N192" s="68"/>
      <c r="O192" s="92"/>
      <c r="P192" s="68" t="s">
        <v>66</v>
      </c>
      <c r="Q192" s="92"/>
      <c r="R192" s="68" t="s">
        <v>68</v>
      </c>
      <c r="S192" s="92"/>
      <c r="T192" s="68"/>
      <c r="U192" s="92"/>
      <c r="V192" s="68" t="s">
        <v>1658</v>
      </c>
      <c r="W192" s="92"/>
      <c r="X192" s="17"/>
      <c r="Y192" s="17"/>
      <c r="Z192" s="17"/>
      <c r="AA192" s="17" t="s">
        <v>2911</v>
      </c>
    </row>
    <row r="193" spans="1:27" ht="60" customHeight="1" x14ac:dyDescent="0.2">
      <c r="A193" s="4" t="s">
        <v>1502</v>
      </c>
      <c r="B193" s="41" t="s">
        <v>3259</v>
      </c>
      <c r="C193" s="32" t="s">
        <v>1504</v>
      </c>
      <c r="D193" s="5" t="s">
        <v>1504</v>
      </c>
      <c r="E193" s="15">
        <v>2</v>
      </c>
      <c r="F193" s="78"/>
      <c r="G193" s="180" t="s">
        <v>1642</v>
      </c>
      <c r="H193" s="73" t="s">
        <v>1659</v>
      </c>
      <c r="I193" s="73" t="s">
        <v>3406</v>
      </c>
      <c r="J193" s="73" t="s">
        <v>1661</v>
      </c>
      <c r="K193" s="87" t="s">
        <v>1128</v>
      </c>
      <c r="L193" s="87" t="s">
        <v>1128</v>
      </c>
      <c r="M193" s="83" t="str">
        <f t="shared" si="3"/>
        <v>x. x</v>
      </c>
      <c r="N193" s="68"/>
      <c r="O193" s="92"/>
      <c r="P193" s="68" t="s">
        <v>66</v>
      </c>
      <c r="Q193" s="92"/>
      <c r="R193" s="68" t="s">
        <v>680</v>
      </c>
      <c r="S193" s="92"/>
      <c r="T193" s="68"/>
      <c r="U193" s="92"/>
      <c r="V193" s="68" t="s">
        <v>1662</v>
      </c>
      <c r="W193" s="92"/>
      <c r="X193" s="17"/>
      <c r="Y193" s="17"/>
      <c r="Z193" s="17"/>
      <c r="AA193" s="17" t="s">
        <v>2911</v>
      </c>
    </row>
    <row r="194" spans="1:27" ht="60" customHeight="1" x14ac:dyDescent="0.2">
      <c r="A194" s="4" t="s">
        <v>1502</v>
      </c>
      <c r="B194" s="41" t="s">
        <v>3259</v>
      </c>
      <c r="C194" s="32" t="s">
        <v>1504</v>
      </c>
      <c r="D194" s="5" t="s">
        <v>1504</v>
      </c>
      <c r="E194" s="15">
        <v>2</v>
      </c>
      <c r="F194" s="78"/>
      <c r="G194" s="180" t="s">
        <v>1642</v>
      </c>
      <c r="H194" s="73" t="s">
        <v>601</v>
      </c>
      <c r="I194" s="73" t="s">
        <v>3407</v>
      </c>
      <c r="J194" s="73" t="s">
        <v>1664</v>
      </c>
      <c r="K194" s="87" t="s">
        <v>1128</v>
      </c>
      <c r="L194" s="87" t="s">
        <v>1128</v>
      </c>
      <c r="M194" s="83" t="str">
        <f t="shared" si="3"/>
        <v>x. x</v>
      </c>
      <c r="N194" s="68"/>
      <c r="O194" s="92"/>
      <c r="P194" s="68" t="s">
        <v>66</v>
      </c>
      <c r="Q194" s="92"/>
      <c r="R194" s="68" t="s">
        <v>244</v>
      </c>
      <c r="S194" s="92"/>
      <c r="T194" s="68" t="s">
        <v>1322</v>
      </c>
      <c r="U194" s="92"/>
      <c r="V194" s="68" t="s">
        <v>1665</v>
      </c>
      <c r="W194" s="92"/>
      <c r="X194" s="17"/>
      <c r="Y194" s="17"/>
      <c r="Z194" s="17"/>
      <c r="AA194" s="17" t="s">
        <v>3408</v>
      </c>
    </row>
    <row r="195" spans="1:27" ht="60" customHeight="1" x14ac:dyDescent="0.2">
      <c r="A195" s="4" t="s">
        <v>1502</v>
      </c>
      <c r="B195" s="41" t="s">
        <v>3259</v>
      </c>
      <c r="C195" s="32" t="s">
        <v>1504</v>
      </c>
      <c r="D195" s="5" t="s">
        <v>1504</v>
      </c>
      <c r="E195" s="15">
        <v>3</v>
      </c>
      <c r="F195" s="78" t="s">
        <v>2397</v>
      </c>
      <c r="G195" s="181" t="s">
        <v>1667</v>
      </c>
      <c r="H195" s="73"/>
      <c r="I195" s="73" t="s">
        <v>3409</v>
      </c>
      <c r="J195" s="73" t="s">
        <v>1669</v>
      </c>
      <c r="K195" s="87" t="s">
        <v>1128</v>
      </c>
      <c r="L195" s="87" t="s">
        <v>1128</v>
      </c>
      <c r="M195" s="83" t="str">
        <f t="shared" si="3"/>
        <v>x. x</v>
      </c>
      <c r="N195" s="68" t="s">
        <v>32</v>
      </c>
      <c r="O195" s="92"/>
      <c r="P195" s="68" t="s">
        <v>66</v>
      </c>
      <c r="Q195" s="92"/>
      <c r="R195" s="68"/>
      <c r="S195" s="92"/>
      <c r="T195" s="68"/>
      <c r="U195" s="92"/>
      <c r="V195" s="68" t="s">
        <v>1665</v>
      </c>
      <c r="W195" s="92"/>
      <c r="X195" s="17"/>
      <c r="Y195" s="17"/>
      <c r="Z195" s="17"/>
      <c r="AA195" s="17" t="s">
        <v>2414</v>
      </c>
    </row>
    <row r="196" spans="1:27" ht="60" customHeight="1" x14ac:dyDescent="0.2">
      <c r="A196" s="4" t="s">
        <v>1502</v>
      </c>
      <c r="B196" s="41" t="s">
        <v>3259</v>
      </c>
      <c r="C196" s="32" t="s">
        <v>1504</v>
      </c>
      <c r="D196" s="5" t="s">
        <v>1504</v>
      </c>
      <c r="E196" s="15">
        <v>3</v>
      </c>
      <c r="F196" s="78" t="s">
        <v>2397</v>
      </c>
      <c r="G196" s="180" t="s">
        <v>1667</v>
      </c>
      <c r="H196" s="73" t="s">
        <v>180</v>
      </c>
      <c r="I196" s="73" t="s">
        <v>3410</v>
      </c>
      <c r="J196" s="73" t="s">
        <v>1671</v>
      </c>
      <c r="K196" s="87" t="s">
        <v>1128</v>
      </c>
      <c r="L196" s="87" t="s">
        <v>1128</v>
      </c>
      <c r="M196" s="83" t="str">
        <f t="shared" si="3"/>
        <v>x. x</v>
      </c>
      <c r="N196" s="68"/>
      <c r="O196" s="92"/>
      <c r="P196" s="68" t="s">
        <v>33</v>
      </c>
      <c r="Q196" s="92"/>
      <c r="R196" s="68" t="s">
        <v>183</v>
      </c>
      <c r="S196" s="92"/>
      <c r="T196" s="68" t="s">
        <v>184</v>
      </c>
      <c r="U196" s="92"/>
      <c r="V196" s="68"/>
      <c r="W196" s="92"/>
      <c r="X196" s="17"/>
      <c r="Y196" s="17"/>
      <c r="Z196" s="17"/>
      <c r="AA196" s="17" t="s">
        <v>2414</v>
      </c>
    </row>
    <row r="197" spans="1:27" ht="60" customHeight="1" x14ac:dyDescent="0.2">
      <c r="A197" s="4" t="s">
        <v>1502</v>
      </c>
      <c r="B197" s="41" t="s">
        <v>3259</v>
      </c>
      <c r="C197" s="32" t="s">
        <v>1504</v>
      </c>
      <c r="D197" s="5" t="s">
        <v>1504</v>
      </c>
      <c r="E197" s="15">
        <v>3</v>
      </c>
      <c r="F197" s="78"/>
      <c r="G197" s="181" t="s">
        <v>1673</v>
      </c>
      <c r="H197" s="73"/>
      <c r="I197" s="73" t="s">
        <v>3411</v>
      </c>
      <c r="J197" s="73" t="s">
        <v>1328</v>
      </c>
      <c r="K197" s="87" t="s">
        <v>1128</v>
      </c>
      <c r="L197" s="87" t="s">
        <v>1128</v>
      </c>
      <c r="M197" s="83" t="str">
        <f t="shared" si="3"/>
        <v>x. x</v>
      </c>
      <c r="N197" s="68" t="s">
        <v>32</v>
      </c>
      <c r="O197" s="92"/>
      <c r="P197" s="68" t="s">
        <v>66</v>
      </c>
      <c r="Q197" s="92"/>
      <c r="R197" s="68"/>
      <c r="S197" s="92"/>
      <c r="T197" s="68"/>
      <c r="U197" s="92"/>
      <c r="V197" s="68" t="s">
        <v>1665</v>
      </c>
      <c r="W197" s="92"/>
      <c r="X197" s="17"/>
      <c r="Y197" s="17"/>
      <c r="Z197" s="17"/>
      <c r="AA197" s="17" t="s">
        <v>3412</v>
      </c>
    </row>
    <row r="198" spans="1:27" ht="60" customHeight="1" x14ac:dyDescent="0.2">
      <c r="A198" s="4" t="s">
        <v>1502</v>
      </c>
      <c r="B198" s="41" t="s">
        <v>3259</v>
      </c>
      <c r="C198" s="32" t="s">
        <v>1504</v>
      </c>
      <c r="D198" s="5" t="s">
        <v>1504</v>
      </c>
      <c r="E198" s="15">
        <v>3</v>
      </c>
      <c r="F198" s="78"/>
      <c r="G198" s="180" t="s">
        <v>1673</v>
      </c>
      <c r="H198" s="73" t="s">
        <v>1329</v>
      </c>
      <c r="I198" s="73" t="s">
        <v>3413</v>
      </c>
      <c r="J198" s="73" t="s">
        <v>1331</v>
      </c>
      <c r="K198" s="87" t="s">
        <v>1128</v>
      </c>
      <c r="L198" s="87" t="s">
        <v>1128</v>
      </c>
      <c r="M198" s="83" t="str">
        <f t="shared" si="3"/>
        <v>x. x</v>
      </c>
      <c r="N198" s="68"/>
      <c r="O198" s="92"/>
      <c r="P198" s="68" t="s">
        <v>33</v>
      </c>
      <c r="Q198" s="92"/>
      <c r="R198" s="68" t="s">
        <v>244</v>
      </c>
      <c r="S198" s="92"/>
      <c r="T198" s="68"/>
      <c r="U198" s="92"/>
      <c r="V198" s="68" t="s">
        <v>1332</v>
      </c>
      <c r="W198" s="92"/>
      <c r="X198" s="17"/>
      <c r="Y198" s="17"/>
      <c r="Z198" s="17"/>
      <c r="AA198" s="17" t="s">
        <v>3412</v>
      </c>
    </row>
    <row r="199" spans="1:27" ht="60" customHeight="1" x14ac:dyDescent="0.2">
      <c r="A199" s="4" t="s">
        <v>1502</v>
      </c>
      <c r="B199" s="41" t="s">
        <v>3259</v>
      </c>
      <c r="C199" s="32" t="s">
        <v>1504</v>
      </c>
      <c r="D199" s="5" t="s">
        <v>1504</v>
      </c>
      <c r="E199" s="15">
        <v>3</v>
      </c>
      <c r="F199" s="78"/>
      <c r="G199" s="180" t="s">
        <v>1673</v>
      </c>
      <c r="H199" s="73" t="s">
        <v>1333</v>
      </c>
      <c r="I199" s="73" t="s">
        <v>3414</v>
      </c>
      <c r="J199" s="73" t="s">
        <v>1335</v>
      </c>
      <c r="K199" s="87" t="s">
        <v>1128</v>
      </c>
      <c r="L199" s="87" t="s">
        <v>1128</v>
      </c>
      <c r="M199" s="83" t="str">
        <f t="shared" si="3"/>
        <v>x. x</v>
      </c>
      <c r="N199" s="68"/>
      <c r="O199" s="92"/>
      <c r="P199" s="68" t="s">
        <v>33</v>
      </c>
      <c r="Q199" s="92"/>
      <c r="R199" s="68" t="s">
        <v>244</v>
      </c>
      <c r="S199" s="92"/>
      <c r="T199" s="68"/>
      <c r="U199" s="92"/>
      <c r="V199" s="68" t="s">
        <v>1332</v>
      </c>
      <c r="W199" s="92"/>
      <c r="X199" s="17"/>
      <c r="Y199" s="17"/>
      <c r="Z199" s="17"/>
      <c r="AA199" s="17" t="s">
        <v>3412</v>
      </c>
    </row>
    <row r="200" spans="1:27" ht="60" customHeight="1" x14ac:dyDescent="0.2">
      <c r="A200" s="4" t="s">
        <v>1502</v>
      </c>
      <c r="B200" s="41" t="s">
        <v>3259</v>
      </c>
      <c r="C200" s="32" t="s">
        <v>1504</v>
      </c>
      <c r="D200" s="5" t="s">
        <v>1504</v>
      </c>
      <c r="E200" s="15">
        <v>3</v>
      </c>
      <c r="F200" s="78" t="s">
        <v>2397</v>
      </c>
      <c r="G200" s="181" t="s">
        <v>1677</v>
      </c>
      <c r="H200" s="73"/>
      <c r="I200" s="73" t="s">
        <v>3415</v>
      </c>
      <c r="J200" s="73" t="s">
        <v>1679</v>
      </c>
      <c r="K200" s="87" t="s">
        <v>1128</v>
      </c>
      <c r="L200" s="87" t="s">
        <v>1128</v>
      </c>
      <c r="M200" s="83" t="str">
        <f t="shared" si="3"/>
        <v>x. x</v>
      </c>
      <c r="N200" s="68" t="s">
        <v>32</v>
      </c>
      <c r="O200" s="92"/>
      <c r="P200" s="68" t="s">
        <v>66</v>
      </c>
      <c r="Q200" s="92"/>
      <c r="R200" s="68"/>
      <c r="S200" s="92"/>
      <c r="T200" s="68"/>
      <c r="U200" s="92"/>
      <c r="V200" s="68" t="s">
        <v>1665</v>
      </c>
      <c r="W200" s="92"/>
      <c r="X200" s="17"/>
      <c r="Y200" s="17"/>
      <c r="Z200" s="17"/>
      <c r="AA200" s="17" t="s">
        <v>2421</v>
      </c>
    </row>
    <row r="201" spans="1:27" ht="60" customHeight="1" x14ac:dyDescent="0.2">
      <c r="A201" s="4" t="s">
        <v>1502</v>
      </c>
      <c r="B201" s="41" t="s">
        <v>3259</v>
      </c>
      <c r="C201" s="32" t="s">
        <v>1504</v>
      </c>
      <c r="D201" s="5" t="s">
        <v>1504</v>
      </c>
      <c r="E201" s="15">
        <v>3</v>
      </c>
      <c r="F201" s="78" t="s">
        <v>2397</v>
      </c>
      <c r="G201" s="180" t="s">
        <v>1677</v>
      </c>
      <c r="H201" s="73" t="s">
        <v>240</v>
      </c>
      <c r="I201" s="73" t="s">
        <v>3416</v>
      </c>
      <c r="J201" s="73" t="s">
        <v>1681</v>
      </c>
      <c r="K201" s="87" t="s">
        <v>1128</v>
      </c>
      <c r="L201" s="87" t="s">
        <v>1128</v>
      </c>
      <c r="M201" s="83" t="str">
        <f t="shared" si="3"/>
        <v>x. x</v>
      </c>
      <c r="N201" s="68"/>
      <c r="O201" s="92"/>
      <c r="P201" s="68" t="s">
        <v>33</v>
      </c>
      <c r="Q201" s="92"/>
      <c r="R201" s="68" t="s">
        <v>244</v>
      </c>
      <c r="S201" s="92"/>
      <c r="T201" s="68"/>
      <c r="U201" s="92"/>
      <c r="V201" s="68" t="s">
        <v>1525</v>
      </c>
      <c r="W201" s="92"/>
      <c r="X201" s="17"/>
      <c r="Y201" s="17"/>
      <c r="Z201" s="17"/>
      <c r="AA201" s="17" t="s">
        <v>2421</v>
      </c>
    </row>
    <row r="202" spans="1:27" ht="60" customHeight="1" x14ac:dyDescent="0.2">
      <c r="A202" s="4" t="s">
        <v>1502</v>
      </c>
      <c r="B202" s="41" t="s">
        <v>3259</v>
      </c>
      <c r="C202" s="32" t="s">
        <v>1504</v>
      </c>
      <c r="D202" s="5" t="s">
        <v>1504</v>
      </c>
      <c r="E202" s="15">
        <v>3</v>
      </c>
      <c r="F202" s="78"/>
      <c r="G202" s="181" t="s">
        <v>413</v>
      </c>
      <c r="H202" s="73"/>
      <c r="I202" s="73" t="s">
        <v>3417</v>
      </c>
      <c r="J202" s="73" t="s">
        <v>263</v>
      </c>
      <c r="K202" s="87" t="s">
        <v>1128</v>
      </c>
      <c r="L202" s="87" t="s">
        <v>1128</v>
      </c>
      <c r="M202" s="83" t="str">
        <f t="shared" si="3"/>
        <v>x. x</v>
      </c>
      <c r="N202" s="68" t="s">
        <v>32</v>
      </c>
      <c r="O202" s="92"/>
      <c r="P202" s="68" t="s">
        <v>66</v>
      </c>
      <c r="Q202" s="92"/>
      <c r="R202" s="68"/>
      <c r="S202" s="92"/>
      <c r="T202" s="68"/>
      <c r="U202" s="92"/>
      <c r="V202" s="68" t="s">
        <v>1665</v>
      </c>
      <c r="W202" s="92"/>
      <c r="X202" s="17"/>
      <c r="Y202" s="17"/>
      <c r="Z202" s="17"/>
      <c r="AA202" s="17" t="s">
        <v>3027</v>
      </c>
    </row>
    <row r="203" spans="1:27" ht="60" customHeight="1" x14ac:dyDescent="0.2">
      <c r="A203" s="4" t="s">
        <v>1502</v>
      </c>
      <c r="B203" s="41" t="s">
        <v>3259</v>
      </c>
      <c r="C203" s="32" t="s">
        <v>1504</v>
      </c>
      <c r="D203" s="5" t="s">
        <v>1504</v>
      </c>
      <c r="E203" s="15">
        <v>3</v>
      </c>
      <c r="F203" s="78"/>
      <c r="G203" s="180" t="s">
        <v>413</v>
      </c>
      <c r="H203" s="73" t="s">
        <v>265</v>
      </c>
      <c r="I203" s="73" t="s">
        <v>3418</v>
      </c>
      <c r="J203" s="73" t="s">
        <v>267</v>
      </c>
      <c r="K203" s="87" t="s">
        <v>1128</v>
      </c>
      <c r="L203" s="87" t="s">
        <v>1128</v>
      </c>
      <c r="M203" s="83" t="str">
        <f t="shared" si="3"/>
        <v>x. x</v>
      </c>
      <c r="N203" s="68"/>
      <c r="O203" s="92"/>
      <c r="P203" s="68" t="s">
        <v>33</v>
      </c>
      <c r="Q203" s="92"/>
      <c r="R203" s="68" t="s">
        <v>258</v>
      </c>
      <c r="S203" s="92"/>
      <c r="T203" s="68"/>
      <c r="U203" s="92"/>
      <c r="V203" s="68"/>
      <c r="W203" s="92"/>
      <c r="X203" s="17"/>
      <c r="Y203" s="17"/>
      <c r="Z203" s="17"/>
      <c r="AA203" s="17"/>
    </row>
    <row r="204" spans="1:27" ht="60" customHeight="1" x14ac:dyDescent="0.2">
      <c r="A204" s="4" t="s">
        <v>1502</v>
      </c>
      <c r="B204" s="41" t="s">
        <v>3259</v>
      </c>
      <c r="C204" s="32" t="s">
        <v>1504</v>
      </c>
      <c r="D204" s="5" t="s">
        <v>1504</v>
      </c>
      <c r="E204" s="15">
        <v>3</v>
      </c>
      <c r="F204" s="78"/>
      <c r="G204" s="180" t="s">
        <v>413</v>
      </c>
      <c r="H204" s="73" t="s">
        <v>269</v>
      </c>
      <c r="I204" s="73" t="s">
        <v>3419</v>
      </c>
      <c r="J204" s="73" t="s">
        <v>271</v>
      </c>
      <c r="K204" s="87" t="s">
        <v>1128</v>
      </c>
      <c r="L204" s="87" t="s">
        <v>1128</v>
      </c>
      <c r="M204" s="83" t="str">
        <f t="shared" si="3"/>
        <v>x. x</v>
      </c>
      <c r="N204" s="68"/>
      <c r="O204" s="92"/>
      <c r="P204" s="68" t="s">
        <v>66</v>
      </c>
      <c r="Q204" s="92"/>
      <c r="R204" s="68" t="s">
        <v>244</v>
      </c>
      <c r="S204" s="92"/>
      <c r="T204" s="68"/>
      <c r="U204" s="92"/>
      <c r="V204" s="68" t="s">
        <v>1339</v>
      </c>
      <c r="W204" s="92"/>
      <c r="X204" s="17"/>
      <c r="Y204" s="17"/>
      <c r="Z204" s="17"/>
      <c r="AA204" s="17" t="s">
        <v>2512</v>
      </c>
    </row>
    <row r="205" spans="1:27" ht="60" customHeight="1" x14ac:dyDescent="0.2">
      <c r="A205" s="4" t="s">
        <v>1502</v>
      </c>
      <c r="B205" s="41" t="s">
        <v>3259</v>
      </c>
      <c r="C205" s="32" t="s">
        <v>1504</v>
      </c>
      <c r="D205" s="5" t="s">
        <v>1504</v>
      </c>
      <c r="E205" s="15">
        <v>3</v>
      </c>
      <c r="F205" s="78"/>
      <c r="G205" s="180" t="s">
        <v>413</v>
      </c>
      <c r="H205" s="73" t="s">
        <v>276</v>
      </c>
      <c r="I205" s="73" t="s">
        <v>3420</v>
      </c>
      <c r="J205" s="73" t="s">
        <v>278</v>
      </c>
      <c r="K205" s="87" t="s">
        <v>1128</v>
      </c>
      <c r="L205" s="87" t="s">
        <v>1128</v>
      </c>
      <c r="M205" s="83" t="str">
        <f t="shared" si="3"/>
        <v>x. x</v>
      </c>
      <c r="N205" s="68"/>
      <c r="O205" s="92"/>
      <c r="P205" s="68" t="s">
        <v>33</v>
      </c>
      <c r="Q205" s="92"/>
      <c r="R205" s="68" t="s">
        <v>68</v>
      </c>
      <c r="S205" s="92"/>
      <c r="T205" s="68"/>
      <c r="U205" s="92"/>
      <c r="V205" s="68"/>
      <c r="W205" s="92"/>
      <c r="X205" s="17"/>
      <c r="Y205" s="17"/>
      <c r="Z205" s="17"/>
      <c r="AA205" s="17"/>
    </row>
    <row r="206" spans="1:27" ht="60" customHeight="1" x14ac:dyDescent="0.2">
      <c r="A206" s="4" t="s">
        <v>1502</v>
      </c>
      <c r="B206" s="41" t="s">
        <v>3259</v>
      </c>
      <c r="C206" s="32" t="s">
        <v>1504</v>
      </c>
      <c r="D206" s="5" t="s">
        <v>1504</v>
      </c>
      <c r="E206" s="15">
        <v>3</v>
      </c>
      <c r="F206" s="78"/>
      <c r="G206" s="180" t="s">
        <v>413</v>
      </c>
      <c r="H206" s="73" t="s">
        <v>279</v>
      </c>
      <c r="I206" s="73" t="s">
        <v>3421</v>
      </c>
      <c r="J206" s="73" t="s">
        <v>281</v>
      </c>
      <c r="K206" s="87" t="s">
        <v>1128</v>
      </c>
      <c r="L206" s="87" t="s">
        <v>1128</v>
      </c>
      <c r="M206" s="83" t="str">
        <f t="shared" si="3"/>
        <v>x. x</v>
      </c>
      <c r="N206" s="68"/>
      <c r="O206" s="92"/>
      <c r="P206" s="68" t="s">
        <v>33</v>
      </c>
      <c r="Q206" s="92"/>
      <c r="R206" s="68" t="s">
        <v>94</v>
      </c>
      <c r="S206" s="92"/>
      <c r="T206" s="68" t="s">
        <v>1311</v>
      </c>
      <c r="U206" s="92"/>
      <c r="V206" s="68"/>
      <c r="W206" s="92"/>
      <c r="X206" s="17"/>
      <c r="Y206" s="17"/>
      <c r="Z206" s="17"/>
      <c r="AA206" s="17"/>
    </row>
    <row r="207" spans="1:27" ht="60" customHeight="1" x14ac:dyDescent="0.2">
      <c r="A207" s="4" t="s">
        <v>1502</v>
      </c>
      <c r="B207" s="41" t="s">
        <v>3259</v>
      </c>
      <c r="C207" s="32" t="s">
        <v>1504</v>
      </c>
      <c r="D207" s="5" t="s">
        <v>1504</v>
      </c>
      <c r="E207" s="15">
        <v>2</v>
      </c>
      <c r="F207" s="78"/>
      <c r="G207" s="181" t="s">
        <v>515</v>
      </c>
      <c r="H207" s="73"/>
      <c r="I207" s="73" t="s">
        <v>3422</v>
      </c>
      <c r="J207" s="73" t="s">
        <v>517</v>
      </c>
      <c r="K207" s="87" t="s">
        <v>1128</v>
      </c>
      <c r="L207" s="87" t="s">
        <v>1128</v>
      </c>
      <c r="M207" s="83" t="str">
        <f t="shared" si="3"/>
        <v>x. x</v>
      </c>
      <c r="N207" s="68" t="s">
        <v>316</v>
      </c>
      <c r="O207" s="92"/>
      <c r="P207" s="68" t="s">
        <v>66</v>
      </c>
      <c r="Q207" s="92"/>
      <c r="R207" s="68"/>
      <c r="S207" s="92"/>
      <c r="T207" s="68"/>
      <c r="U207" s="92"/>
      <c r="V207" s="68" t="s">
        <v>3423</v>
      </c>
      <c r="W207" s="92"/>
      <c r="X207" s="17"/>
      <c r="Y207" s="17"/>
      <c r="Z207" s="17"/>
      <c r="AA207" s="17" t="s">
        <v>2885</v>
      </c>
    </row>
    <row r="208" spans="1:27" ht="60" customHeight="1" x14ac:dyDescent="0.2">
      <c r="A208" s="4" t="s">
        <v>1502</v>
      </c>
      <c r="B208" s="41" t="s">
        <v>3259</v>
      </c>
      <c r="C208" s="32" t="s">
        <v>1504</v>
      </c>
      <c r="D208" s="5" t="s">
        <v>1504</v>
      </c>
      <c r="E208" s="15">
        <v>2</v>
      </c>
      <c r="F208" s="78"/>
      <c r="G208" s="180" t="s">
        <v>515</v>
      </c>
      <c r="H208" s="73" t="s">
        <v>206</v>
      </c>
      <c r="I208" s="73" t="s">
        <v>3424</v>
      </c>
      <c r="J208" s="73" t="s">
        <v>522</v>
      </c>
      <c r="K208" s="87" t="s">
        <v>1128</v>
      </c>
      <c r="L208" s="87" t="s">
        <v>1128</v>
      </c>
      <c r="M208" s="83" t="str">
        <f t="shared" si="3"/>
        <v>x. x</v>
      </c>
      <c r="N208" s="68"/>
      <c r="O208" s="92"/>
      <c r="P208" s="68" t="s">
        <v>33</v>
      </c>
      <c r="Q208" s="92"/>
      <c r="R208" s="68" t="s">
        <v>146</v>
      </c>
      <c r="S208" s="92"/>
      <c r="T208" s="68"/>
      <c r="U208" s="92"/>
      <c r="V208" s="68" t="s">
        <v>209</v>
      </c>
      <c r="W208" s="92"/>
      <c r="X208" s="17"/>
      <c r="Y208" s="17"/>
      <c r="Z208" s="17"/>
      <c r="AA208" s="17" t="s">
        <v>3296</v>
      </c>
    </row>
    <row r="209" spans="1:27" ht="60" customHeight="1" x14ac:dyDescent="0.2">
      <c r="A209" s="4" t="s">
        <v>1502</v>
      </c>
      <c r="B209" s="41" t="s">
        <v>3259</v>
      </c>
      <c r="C209" s="32" t="s">
        <v>1504</v>
      </c>
      <c r="D209" s="5" t="s">
        <v>1504</v>
      </c>
      <c r="E209" s="15">
        <v>2</v>
      </c>
      <c r="F209" s="78"/>
      <c r="G209" s="180" t="s">
        <v>515</v>
      </c>
      <c r="H209" s="73" t="s">
        <v>523</v>
      </c>
      <c r="I209" s="73" t="s">
        <v>3425</v>
      </c>
      <c r="J209" s="73" t="s">
        <v>525</v>
      </c>
      <c r="K209" s="87" t="s">
        <v>1128</v>
      </c>
      <c r="L209" s="87" t="s">
        <v>1128</v>
      </c>
      <c r="M209" s="83" t="str">
        <f t="shared" si="3"/>
        <v>x. x</v>
      </c>
      <c r="N209" s="68"/>
      <c r="O209" s="92"/>
      <c r="P209" s="68" t="s">
        <v>66</v>
      </c>
      <c r="Q209" s="92"/>
      <c r="R209" s="68" t="s">
        <v>526</v>
      </c>
      <c r="S209" s="92"/>
      <c r="T209" s="68" t="s">
        <v>527</v>
      </c>
      <c r="U209" s="92"/>
      <c r="V209" s="68" t="s">
        <v>528</v>
      </c>
      <c r="W209" s="92"/>
      <c r="X209" s="17"/>
      <c r="Y209" s="17"/>
      <c r="Z209" s="17"/>
      <c r="AA209" s="17" t="s">
        <v>530</v>
      </c>
    </row>
    <row r="210" spans="1:27" ht="60" customHeight="1" x14ac:dyDescent="0.2">
      <c r="A210" s="4" t="s">
        <v>1502</v>
      </c>
      <c r="B210" s="41" t="s">
        <v>3259</v>
      </c>
      <c r="C210" s="32" t="s">
        <v>1504</v>
      </c>
      <c r="D210" s="5" t="s">
        <v>1504</v>
      </c>
      <c r="E210" s="15">
        <v>2</v>
      </c>
      <c r="F210" s="78"/>
      <c r="G210" s="180" t="s">
        <v>515</v>
      </c>
      <c r="H210" s="73" t="s">
        <v>240</v>
      </c>
      <c r="I210" s="73" t="s">
        <v>3426</v>
      </c>
      <c r="J210" s="73" t="s">
        <v>532</v>
      </c>
      <c r="K210" s="87" t="s">
        <v>31</v>
      </c>
      <c r="L210" s="87" t="s">
        <v>533</v>
      </c>
      <c r="M210" s="83" t="str">
        <f t="shared" si="3"/>
        <v>MESSAGE - HEADER. Identity of means of transport at departure (exp/trans)</v>
      </c>
      <c r="N210" s="68"/>
      <c r="O210" s="92"/>
      <c r="P210" s="68" t="s">
        <v>66</v>
      </c>
      <c r="Q210" s="92" t="s">
        <v>66</v>
      </c>
      <c r="R210" s="68" t="s">
        <v>68</v>
      </c>
      <c r="S210" s="92" t="s">
        <v>534</v>
      </c>
      <c r="T210" s="68"/>
      <c r="U210" s="92"/>
      <c r="V210" s="68" t="s">
        <v>781</v>
      </c>
      <c r="W210" s="92"/>
      <c r="X210" s="17"/>
      <c r="Y210" s="17"/>
      <c r="Z210" s="17"/>
      <c r="AA210" s="17"/>
    </row>
    <row r="211" spans="1:27" ht="60" customHeight="1" x14ac:dyDescent="0.2">
      <c r="A211" s="4" t="s">
        <v>1502</v>
      </c>
      <c r="B211" s="41" t="s">
        <v>3259</v>
      </c>
      <c r="C211" s="32" t="s">
        <v>1504</v>
      </c>
      <c r="D211" s="5" t="s">
        <v>1504</v>
      </c>
      <c r="E211" s="15">
        <v>2</v>
      </c>
      <c r="F211" s="78"/>
      <c r="G211" s="180" t="s">
        <v>515</v>
      </c>
      <c r="H211" s="73" t="s">
        <v>539</v>
      </c>
      <c r="I211" s="73" t="s">
        <v>3427</v>
      </c>
      <c r="J211" s="73" t="s">
        <v>541</v>
      </c>
      <c r="K211" s="87" t="s">
        <v>31</v>
      </c>
      <c r="L211" s="87" t="s">
        <v>542</v>
      </c>
      <c r="M211" s="83" t="str">
        <f t="shared" si="3"/>
        <v>MESSAGE - HEADER. Nationality of means of transport at departure</v>
      </c>
      <c r="N211" s="68"/>
      <c r="O211" s="92"/>
      <c r="P211" s="68" t="s">
        <v>66</v>
      </c>
      <c r="Q211" s="92" t="s">
        <v>66</v>
      </c>
      <c r="R211" s="68" t="s">
        <v>94</v>
      </c>
      <c r="S211" s="92" t="s">
        <v>94</v>
      </c>
      <c r="T211" s="68" t="s">
        <v>95</v>
      </c>
      <c r="U211" s="92" t="s">
        <v>95</v>
      </c>
      <c r="V211" s="68" t="s">
        <v>543</v>
      </c>
      <c r="W211" s="92"/>
      <c r="X211" s="17"/>
      <c r="Y211" s="17"/>
      <c r="Z211" s="17"/>
      <c r="AA211" s="17" t="s">
        <v>3428</v>
      </c>
    </row>
    <row r="212" spans="1:27" ht="60" customHeight="1" x14ac:dyDescent="0.2">
      <c r="A212" s="4" t="s">
        <v>1502</v>
      </c>
      <c r="B212" s="41" t="s">
        <v>3259</v>
      </c>
      <c r="C212" s="32" t="s">
        <v>1504</v>
      </c>
      <c r="D212" s="5" t="s">
        <v>1504</v>
      </c>
      <c r="E212" s="15">
        <v>2</v>
      </c>
      <c r="F212" s="78"/>
      <c r="G212" s="181" t="s">
        <v>547</v>
      </c>
      <c r="H212" s="73"/>
      <c r="I212" s="73" t="s">
        <v>3429</v>
      </c>
      <c r="J212" s="73" t="s">
        <v>549</v>
      </c>
      <c r="K212" s="87" t="s">
        <v>550</v>
      </c>
      <c r="L212" s="87"/>
      <c r="M212" s="83" t="str">
        <f t="shared" si="3"/>
        <v xml:space="preserve">MESSAGE - ITINERARY. </v>
      </c>
      <c r="N212" s="68" t="s">
        <v>444</v>
      </c>
      <c r="O212" s="92" t="s">
        <v>444</v>
      </c>
      <c r="P212" s="68" t="s">
        <v>66</v>
      </c>
      <c r="Q212" s="92" t="s">
        <v>66</v>
      </c>
      <c r="R212" s="68"/>
      <c r="S212" s="92"/>
      <c r="T212" s="68"/>
      <c r="U212" s="92"/>
      <c r="V212" s="68" t="s">
        <v>551</v>
      </c>
      <c r="W212" s="92" t="s">
        <v>552</v>
      </c>
      <c r="X212" s="17"/>
      <c r="Y212" s="17"/>
      <c r="Z212" s="17"/>
      <c r="AA212" s="17" t="s">
        <v>2895</v>
      </c>
    </row>
    <row r="213" spans="1:27" ht="60" customHeight="1" x14ac:dyDescent="0.2">
      <c r="A213" s="4" t="s">
        <v>1502</v>
      </c>
      <c r="B213" s="41" t="s">
        <v>3259</v>
      </c>
      <c r="C213" s="32" t="s">
        <v>1504</v>
      </c>
      <c r="D213" s="5" t="s">
        <v>1504</v>
      </c>
      <c r="E213" s="15">
        <v>2</v>
      </c>
      <c r="F213" s="78"/>
      <c r="G213" s="180" t="s">
        <v>547</v>
      </c>
      <c r="H213" s="73" t="s">
        <v>206</v>
      </c>
      <c r="I213" s="73" t="s">
        <v>3430</v>
      </c>
      <c r="J213" s="73" t="s">
        <v>556</v>
      </c>
      <c r="K213" s="87" t="s">
        <v>1128</v>
      </c>
      <c r="L213" s="87" t="s">
        <v>1128</v>
      </c>
      <c r="M213" s="83" t="str">
        <f t="shared" si="3"/>
        <v>x. x</v>
      </c>
      <c r="N213" s="68"/>
      <c r="O213" s="92"/>
      <c r="P213" s="68" t="s">
        <v>33</v>
      </c>
      <c r="Q213" s="92"/>
      <c r="R213" s="68" t="s">
        <v>146</v>
      </c>
      <c r="S213" s="92"/>
      <c r="T213" s="68"/>
      <c r="U213" s="92"/>
      <c r="V213" s="68" t="s">
        <v>209</v>
      </c>
      <c r="W213" s="92"/>
      <c r="X213" s="17"/>
      <c r="Y213" s="17"/>
      <c r="Z213" s="17"/>
      <c r="AA213" s="17" t="s">
        <v>3296</v>
      </c>
    </row>
    <row r="214" spans="1:27" ht="60" customHeight="1" x14ac:dyDescent="0.2">
      <c r="A214" s="4" t="s">
        <v>1502</v>
      </c>
      <c r="B214" s="41" t="s">
        <v>3259</v>
      </c>
      <c r="C214" s="32" t="s">
        <v>1504</v>
      </c>
      <c r="D214" s="5" t="s">
        <v>1504</v>
      </c>
      <c r="E214" s="15">
        <v>2</v>
      </c>
      <c r="F214" s="78" t="s">
        <v>3431</v>
      </c>
      <c r="G214" s="180" t="s">
        <v>547</v>
      </c>
      <c r="H214" s="73" t="s">
        <v>279</v>
      </c>
      <c r="I214" s="73" t="s">
        <v>3432</v>
      </c>
      <c r="J214" s="73" t="s">
        <v>558</v>
      </c>
      <c r="K214" s="87" t="s">
        <v>550</v>
      </c>
      <c r="L214" s="87" t="s">
        <v>559</v>
      </c>
      <c r="M214" s="83" t="str">
        <f t="shared" si="3"/>
        <v>MESSAGE - ITINERARY. Country of routing code</v>
      </c>
      <c r="N214" s="68"/>
      <c r="O214" s="92"/>
      <c r="P214" s="68" t="s">
        <v>33</v>
      </c>
      <c r="Q214" s="92" t="s">
        <v>33</v>
      </c>
      <c r="R214" s="68" t="s">
        <v>94</v>
      </c>
      <c r="S214" s="92" t="s">
        <v>94</v>
      </c>
      <c r="T214" s="68" t="s">
        <v>95</v>
      </c>
      <c r="U214" s="92" t="s">
        <v>95</v>
      </c>
      <c r="V214" s="68"/>
      <c r="W214" s="92"/>
      <c r="X214" s="17"/>
      <c r="Y214" s="17"/>
      <c r="Z214" s="17"/>
      <c r="AA214" s="17" t="s">
        <v>560</v>
      </c>
    </row>
    <row r="215" spans="1:27" ht="60" customHeight="1" x14ac:dyDescent="0.2">
      <c r="A215" s="4" t="s">
        <v>1502</v>
      </c>
      <c r="B215" s="41" t="s">
        <v>3259</v>
      </c>
      <c r="C215" s="32" t="s">
        <v>1504</v>
      </c>
      <c r="D215" s="5" t="s">
        <v>1504</v>
      </c>
      <c r="E215" s="15">
        <v>2</v>
      </c>
      <c r="F215" s="78" t="s">
        <v>561</v>
      </c>
      <c r="G215" s="181" t="s">
        <v>562</v>
      </c>
      <c r="H215" s="73"/>
      <c r="I215" s="73" t="s">
        <v>3433</v>
      </c>
      <c r="J215" s="73" t="s">
        <v>564</v>
      </c>
      <c r="K215" s="87" t="s">
        <v>1128</v>
      </c>
      <c r="L215" s="87" t="s">
        <v>1128</v>
      </c>
      <c r="M215" s="83" t="str">
        <f t="shared" si="3"/>
        <v>x. x</v>
      </c>
      <c r="N215" s="68" t="s">
        <v>32</v>
      </c>
      <c r="O215" s="92"/>
      <c r="P215" s="68" t="s">
        <v>66</v>
      </c>
      <c r="Q215" s="92"/>
      <c r="R215" s="68"/>
      <c r="S215" s="92"/>
      <c r="T215" s="68"/>
      <c r="U215" s="92"/>
      <c r="V215" s="68" t="s">
        <v>565</v>
      </c>
      <c r="W215" s="92"/>
      <c r="X215" s="17"/>
      <c r="Y215" s="17"/>
      <c r="Z215" s="17"/>
      <c r="AA215" s="17" t="s">
        <v>2900</v>
      </c>
    </row>
    <row r="216" spans="1:27" ht="60" customHeight="1" x14ac:dyDescent="0.2">
      <c r="A216" s="4" t="s">
        <v>1502</v>
      </c>
      <c r="B216" s="41" t="s">
        <v>3259</v>
      </c>
      <c r="C216" s="32" t="s">
        <v>1504</v>
      </c>
      <c r="D216" s="5" t="s">
        <v>1504</v>
      </c>
      <c r="E216" s="15">
        <v>2</v>
      </c>
      <c r="F216" s="78"/>
      <c r="G216" s="180" t="s">
        <v>562</v>
      </c>
      <c r="H216" s="73" t="s">
        <v>523</v>
      </c>
      <c r="I216" s="73" t="s">
        <v>3434</v>
      </c>
      <c r="J216" s="73" t="s">
        <v>568</v>
      </c>
      <c r="K216" s="87" t="s">
        <v>1128</v>
      </c>
      <c r="L216" s="87" t="s">
        <v>1128</v>
      </c>
      <c r="M216" s="83" t="str">
        <f t="shared" si="3"/>
        <v>x. x</v>
      </c>
      <c r="N216" s="68"/>
      <c r="O216" s="92"/>
      <c r="P216" s="68" t="s">
        <v>66</v>
      </c>
      <c r="Q216" s="92"/>
      <c r="R216" s="68" t="s">
        <v>526</v>
      </c>
      <c r="S216" s="92"/>
      <c r="T216" s="68" t="s">
        <v>527</v>
      </c>
      <c r="U216" s="92"/>
      <c r="V216" s="68" t="s">
        <v>569</v>
      </c>
      <c r="W216" s="92"/>
      <c r="X216" s="17"/>
      <c r="Y216" s="17"/>
      <c r="Z216" s="17"/>
      <c r="AA216" s="17" t="s">
        <v>530</v>
      </c>
    </row>
    <row r="217" spans="1:27" ht="60" customHeight="1" x14ac:dyDescent="0.2">
      <c r="A217" s="4" t="s">
        <v>1502</v>
      </c>
      <c r="B217" s="41" t="s">
        <v>3259</v>
      </c>
      <c r="C217" s="32" t="s">
        <v>1504</v>
      </c>
      <c r="D217" s="5" t="s">
        <v>1504</v>
      </c>
      <c r="E217" s="15">
        <v>2</v>
      </c>
      <c r="F217" s="78"/>
      <c r="G217" s="180" t="s">
        <v>562</v>
      </c>
      <c r="H217" s="73" t="s">
        <v>240</v>
      </c>
      <c r="I217" s="73" t="s">
        <v>3435</v>
      </c>
      <c r="J217" s="73" t="s">
        <v>573</v>
      </c>
      <c r="K217" s="87" t="s">
        <v>31</v>
      </c>
      <c r="L217" s="87" t="s">
        <v>574</v>
      </c>
      <c r="M217" s="83" t="str">
        <f t="shared" si="3"/>
        <v>MESSAGE - HEADER. Identity of means of transport crossing border</v>
      </c>
      <c r="N217" s="68"/>
      <c r="O217" s="92"/>
      <c r="P217" s="68" t="s">
        <v>66</v>
      </c>
      <c r="Q217" s="92" t="s">
        <v>66</v>
      </c>
      <c r="R217" s="68" t="s">
        <v>68</v>
      </c>
      <c r="S217" s="92" t="s">
        <v>534</v>
      </c>
      <c r="T217" s="68"/>
      <c r="U217" s="92"/>
      <c r="V217" s="68" t="s">
        <v>3436</v>
      </c>
      <c r="W217" s="92" t="s">
        <v>576</v>
      </c>
      <c r="X217" s="17"/>
      <c r="Y217" s="17"/>
      <c r="Z217" s="17"/>
      <c r="AA217" s="17"/>
    </row>
    <row r="218" spans="1:27" ht="60" customHeight="1" x14ac:dyDescent="0.2">
      <c r="A218" s="4" t="s">
        <v>1502</v>
      </c>
      <c r="B218" s="41" t="s">
        <v>3259</v>
      </c>
      <c r="C218" s="32" t="s">
        <v>1504</v>
      </c>
      <c r="D218" s="5" t="s">
        <v>1504</v>
      </c>
      <c r="E218" s="15">
        <v>2</v>
      </c>
      <c r="F218" s="78" t="s">
        <v>580</v>
      </c>
      <c r="G218" s="180" t="s">
        <v>562</v>
      </c>
      <c r="H218" s="73" t="s">
        <v>539</v>
      </c>
      <c r="I218" s="73" t="s">
        <v>3437</v>
      </c>
      <c r="J218" s="73" t="s">
        <v>582</v>
      </c>
      <c r="K218" s="87" t="s">
        <v>31</v>
      </c>
      <c r="L218" s="87" t="s">
        <v>583</v>
      </c>
      <c r="M218" s="83" t="str">
        <f t="shared" si="3"/>
        <v>MESSAGE - HEADER. Nationality of means of transport crossing border</v>
      </c>
      <c r="N218" s="68"/>
      <c r="O218" s="92"/>
      <c r="P218" s="68" t="s">
        <v>66</v>
      </c>
      <c r="Q218" s="92" t="s">
        <v>66</v>
      </c>
      <c r="R218" s="68" t="s">
        <v>94</v>
      </c>
      <c r="S218" s="92" t="s">
        <v>94</v>
      </c>
      <c r="T218" s="68" t="s">
        <v>95</v>
      </c>
      <c r="U218" s="92" t="s">
        <v>95</v>
      </c>
      <c r="V218" s="68" t="s">
        <v>584</v>
      </c>
      <c r="W218" s="92" t="s">
        <v>2445</v>
      </c>
      <c r="X218" s="17"/>
      <c r="Y218" s="17"/>
      <c r="Z218" s="17"/>
      <c r="AA218" s="17" t="s">
        <v>3438</v>
      </c>
    </row>
    <row r="219" spans="1:27" ht="60" customHeight="1" x14ac:dyDescent="0.2">
      <c r="A219" s="4" t="s">
        <v>1502</v>
      </c>
      <c r="B219" s="41" t="s">
        <v>3259</v>
      </c>
      <c r="C219" s="32" t="s">
        <v>1504</v>
      </c>
      <c r="D219" s="5" t="s">
        <v>1504</v>
      </c>
      <c r="E219" s="15">
        <v>2</v>
      </c>
      <c r="F219" s="78" t="s">
        <v>588</v>
      </c>
      <c r="G219" s="180" t="s">
        <v>562</v>
      </c>
      <c r="H219" s="73" t="s">
        <v>589</v>
      </c>
      <c r="I219" s="73" t="s">
        <v>3439</v>
      </c>
      <c r="J219" s="73" t="s">
        <v>591</v>
      </c>
      <c r="K219" s="87" t="s">
        <v>31</v>
      </c>
      <c r="L219" s="87" t="s">
        <v>589</v>
      </c>
      <c r="M219" s="83" t="str">
        <f t="shared" si="3"/>
        <v>MESSAGE - HEADER. Conveyance reference number</v>
      </c>
      <c r="N219" s="68"/>
      <c r="O219" s="92"/>
      <c r="P219" s="68" t="s">
        <v>66</v>
      </c>
      <c r="Q219" s="92" t="s">
        <v>66</v>
      </c>
      <c r="R219" s="68" t="s">
        <v>244</v>
      </c>
      <c r="S219" s="92" t="s">
        <v>68</v>
      </c>
      <c r="T219" s="68"/>
      <c r="U219" s="92"/>
      <c r="V219" s="68" t="s">
        <v>592</v>
      </c>
      <c r="W219" s="92" t="s">
        <v>593</v>
      </c>
      <c r="X219" s="17"/>
      <c r="Y219" s="17"/>
      <c r="Z219" s="17"/>
      <c r="AA219" s="17" t="s">
        <v>2330</v>
      </c>
    </row>
    <row r="220" spans="1:27" ht="60" customHeight="1" x14ac:dyDescent="0.2">
      <c r="A220" s="4" t="s">
        <v>1502</v>
      </c>
      <c r="B220" s="41" t="s">
        <v>3259</v>
      </c>
      <c r="C220" s="32" t="s">
        <v>1504</v>
      </c>
      <c r="D220" s="5" t="s">
        <v>1504</v>
      </c>
      <c r="E220" s="15">
        <v>2</v>
      </c>
      <c r="F220" s="78" t="s">
        <v>594</v>
      </c>
      <c r="G220" s="181" t="s">
        <v>595</v>
      </c>
      <c r="H220" s="73"/>
      <c r="I220" s="73" t="s">
        <v>3440</v>
      </c>
      <c r="J220" s="73" t="s">
        <v>597</v>
      </c>
      <c r="K220" s="87" t="s">
        <v>1128</v>
      </c>
      <c r="L220" s="87" t="s">
        <v>1128</v>
      </c>
      <c r="M220" s="83" t="str">
        <f t="shared" si="3"/>
        <v>x. x</v>
      </c>
      <c r="N220" s="68" t="s">
        <v>32</v>
      </c>
      <c r="O220" s="92"/>
      <c r="P220" s="68" t="s">
        <v>66</v>
      </c>
      <c r="Q220" s="92"/>
      <c r="R220" s="68"/>
      <c r="S220" s="92"/>
      <c r="T220" s="68"/>
      <c r="U220" s="92"/>
      <c r="V220" s="68" t="s">
        <v>598</v>
      </c>
      <c r="W220" s="92"/>
      <c r="X220" s="17"/>
      <c r="Y220" s="17"/>
      <c r="Z220" s="17"/>
      <c r="AA220" s="17"/>
    </row>
    <row r="221" spans="1:27" ht="60" customHeight="1" x14ac:dyDescent="0.2">
      <c r="A221" s="4" t="s">
        <v>1502</v>
      </c>
      <c r="B221" s="41" t="s">
        <v>3259</v>
      </c>
      <c r="C221" s="32" t="s">
        <v>1504</v>
      </c>
      <c r="D221" s="5" t="s">
        <v>1504</v>
      </c>
      <c r="E221" s="15">
        <v>2</v>
      </c>
      <c r="F221" s="78" t="s">
        <v>594</v>
      </c>
      <c r="G221" s="180" t="s">
        <v>595</v>
      </c>
      <c r="H221" s="73" t="s">
        <v>601</v>
      </c>
      <c r="I221" s="73" t="s">
        <v>3441</v>
      </c>
      <c r="J221" s="73" t="s">
        <v>603</v>
      </c>
      <c r="K221" s="87" t="s">
        <v>1128</v>
      </c>
      <c r="L221" s="87" t="s">
        <v>1128</v>
      </c>
      <c r="M221" s="83" t="str">
        <f t="shared" si="3"/>
        <v>x. x</v>
      </c>
      <c r="N221" s="68"/>
      <c r="O221" s="92"/>
      <c r="P221" s="68" t="s">
        <v>103</v>
      </c>
      <c r="Q221" s="92"/>
      <c r="R221" s="68" t="s">
        <v>244</v>
      </c>
      <c r="S221" s="92"/>
      <c r="T221" s="68"/>
      <c r="U221" s="92"/>
      <c r="V221" s="68"/>
      <c r="W221" s="92"/>
      <c r="X221" s="17"/>
      <c r="Y221" s="17"/>
      <c r="Z221" s="17"/>
      <c r="AA221" s="17" t="s">
        <v>2456</v>
      </c>
    </row>
    <row r="222" spans="1:27" ht="60" customHeight="1" x14ac:dyDescent="0.2">
      <c r="A222" s="4" t="s">
        <v>1502</v>
      </c>
      <c r="B222" s="41" t="s">
        <v>3259</v>
      </c>
      <c r="C222" s="32" t="s">
        <v>1504</v>
      </c>
      <c r="D222" s="5" t="s">
        <v>1504</v>
      </c>
      <c r="E222" s="15">
        <v>2</v>
      </c>
      <c r="F222" s="78" t="s">
        <v>594</v>
      </c>
      <c r="G222" s="180" t="s">
        <v>595</v>
      </c>
      <c r="H222" s="73" t="s">
        <v>279</v>
      </c>
      <c r="I222" s="73" t="s">
        <v>3442</v>
      </c>
      <c r="J222" s="73" t="s">
        <v>607</v>
      </c>
      <c r="K222" s="87" t="s">
        <v>1128</v>
      </c>
      <c r="L222" s="87" t="s">
        <v>1128</v>
      </c>
      <c r="M222" s="83" t="str">
        <f t="shared" si="3"/>
        <v>x. x</v>
      </c>
      <c r="N222" s="68"/>
      <c r="O222" s="92"/>
      <c r="P222" s="68" t="s">
        <v>66</v>
      </c>
      <c r="Q222" s="92"/>
      <c r="R222" s="68" t="s">
        <v>94</v>
      </c>
      <c r="S222" s="92"/>
      <c r="T222" s="68" t="s">
        <v>95</v>
      </c>
      <c r="U222" s="92"/>
      <c r="V222" s="68" t="s">
        <v>608</v>
      </c>
      <c r="W222" s="92"/>
      <c r="X222" s="17"/>
      <c r="Y222" s="17"/>
      <c r="Z222" s="17"/>
      <c r="AA222" s="17" t="s">
        <v>3443</v>
      </c>
    </row>
    <row r="223" spans="1:27" ht="60" customHeight="1" x14ac:dyDescent="0.2">
      <c r="A223" s="4" t="s">
        <v>1502</v>
      </c>
      <c r="B223" s="41" t="s">
        <v>3259</v>
      </c>
      <c r="C223" s="32" t="s">
        <v>1504</v>
      </c>
      <c r="D223" s="5" t="s">
        <v>1504</v>
      </c>
      <c r="E223" s="15">
        <v>2</v>
      </c>
      <c r="F223" s="78" t="s">
        <v>594</v>
      </c>
      <c r="G223" s="180" t="s">
        <v>595</v>
      </c>
      <c r="H223" s="73" t="s">
        <v>611</v>
      </c>
      <c r="I223" s="73" t="s">
        <v>3444</v>
      </c>
      <c r="J223" s="73" t="s">
        <v>613</v>
      </c>
      <c r="K223" s="87" t="s">
        <v>31</v>
      </c>
      <c r="L223" s="87" t="s">
        <v>614</v>
      </c>
      <c r="M223" s="83" t="str">
        <f t="shared" si="3"/>
        <v>MESSAGE - HEADER. Place of loading, code</v>
      </c>
      <c r="N223" s="68"/>
      <c r="O223" s="92"/>
      <c r="P223" s="68" t="s">
        <v>66</v>
      </c>
      <c r="Q223" s="92" t="s">
        <v>66</v>
      </c>
      <c r="R223" s="68" t="s">
        <v>68</v>
      </c>
      <c r="S223" s="92" t="s">
        <v>244</v>
      </c>
      <c r="T223" s="68"/>
      <c r="U223" s="92"/>
      <c r="V223" s="68" t="s">
        <v>608</v>
      </c>
      <c r="W223" s="92" t="s">
        <v>616</v>
      </c>
      <c r="X223" s="17"/>
      <c r="Y223" s="17"/>
      <c r="Z223" s="17"/>
      <c r="AA223" s="17"/>
    </row>
    <row r="224" spans="1:27" ht="60" customHeight="1" x14ac:dyDescent="0.2">
      <c r="A224" s="4" t="s">
        <v>1502</v>
      </c>
      <c r="B224" s="41" t="s">
        <v>3259</v>
      </c>
      <c r="C224" s="32" t="s">
        <v>1504</v>
      </c>
      <c r="D224" s="5" t="s">
        <v>1504</v>
      </c>
      <c r="E224" s="15">
        <v>2</v>
      </c>
      <c r="F224" s="78" t="s">
        <v>619</v>
      </c>
      <c r="G224" s="181" t="s">
        <v>620</v>
      </c>
      <c r="H224" s="73"/>
      <c r="I224" s="73" t="s">
        <v>3445</v>
      </c>
      <c r="J224" s="73" t="s">
        <v>622</v>
      </c>
      <c r="K224" s="87" t="s">
        <v>1128</v>
      </c>
      <c r="L224" s="87" t="s">
        <v>1128</v>
      </c>
      <c r="M224" s="83" t="str">
        <f t="shared" si="3"/>
        <v>x. x</v>
      </c>
      <c r="N224" s="68" t="s">
        <v>32</v>
      </c>
      <c r="O224" s="92"/>
      <c r="P224" s="68" t="s">
        <v>66</v>
      </c>
      <c r="Q224" s="92"/>
      <c r="R224" s="68"/>
      <c r="S224" s="92"/>
      <c r="T224" s="68"/>
      <c r="U224" s="92"/>
      <c r="V224" s="68" t="s">
        <v>598</v>
      </c>
      <c r="W224" s="92"/>
      <c r="X224" s="17"/>
      <c r="Y224" s="17"/>
      <c r="Z224" s="17"/>
      <c r="AA224" s="17"/>
    </row>
    <row r="225" spans="1:27" ht="60" customHeight="1" x14ac:dyDescent="0.2">
      <c r="A225" s="4" t="s">
        <v>1502</v>
      </c>
      <c r="B225" s="41" t="s">
        <v>3259</v>
      </c>
      <c r="C225" s="32" t="s">
        <v>1504</v>
      </c>
      <c r="D225" s="5" t="s">
        <v>1504</v>
      </c>
      <c r="E225" s="15">
        <v>2</v>
      </c>
      <c r="F225" s="78" t="s">
        <v>619</v>
      </c>
      <c r="G225" s="180" t="s">
        <v>620</v>
      </c>
      <c r="H225" s="73" t="s">
        <v>601</v>
      </c>
      <c r="I225" s="73" t="s">
        <v>3446</v>
      </c>
      <c r="J225" s="73" t="s">
        <v>625</v>
      </c>
      <c r="K225" s="87" t="s">
        <v>1128</v>
      </c>
      <c r="L225" s="87" t="s">
        <v>1128</v>
      </c>
      <c r="M225" s="83" t="str">
        <f t="shared" si="3"/>
        <v>x. x</v>
      </c>
      <c r="N225" s="68"/>
      <c r="O225" s="92"/>
      <c r="P225" s="68" t="s">
        <v>103</v>
      </c>
      <c r="Q225" s="92"/>
      <c r="R225" s="68" t="s">
        <v>244</v>
      </c>
      <c r="S225" s="92"/>
      <c r="T225" s="68"/>
      <c r="U225" s="92"/>
      <c r="V225" s="68"/>
      <c r="W225" s="92"/>
      <c r="X225" s="17"/>
      <c r="Y225" s="17"/>
      <c r="Z225" s="17"/>
      <c r="AA225" s="17" t="s">
        <v>2456</v>
      </c>
    </row>
    <row r="226" spans="1:27" ht="60" customHeight="1" x14ac:dyDescent="0.2">
      <c r="A226" s="4" t="s">
        <v>1502</v>
      </c>
      <c r="B226" s="41" t="s">
        <v>3259</v>
      </c>
      <c r="C226" s="32" t="s">
        <v>1504</v>
      </c>
      <c r="D226" s="5" t="s">
        <v>1504</v>
      </c>
      <c r="E226" s="15">
        <v>2</v>
      </c>
      <c r="F226" s="78" t="s">
        <v>619</v>
      </c>
      <c r="G226" s="180" t="s">
        <v>620</v>
      </c>
      <c r="H226" s="73" t="s">
        <v>279</v>
      </c>
      <c r="I226" s="73" t="s">
        <v>3447</v>
      </c>
      <c r="J226" s="73" t="s">
        <v>628</v>
      </c>
      <c r="K226" s="87" t="s">
        <v>1128</v>
      </c>
      <c r="L226" s="87" t="s">
        <v>1128</v>
      </c>
      <c r="M226" s="83" t="str">
        <f t="shared" si="3"/>
        <v>x. x</v>
      </c>
      <c r="N226" s="68"/>
      <c r="O226" s="92"/>
      <c r="P226" s="68" t="s">
        <v>66</v>
      </c>
      <c r="Q226" s="92"/>
      <c r="R226" s="68" t="s">
        <v>94</v>
      </c>
      <c r="S226" s="92"/>
      <c r="T226" s="68" t="s">
        <v>95</v>
      </c>
      <c r="U226" s="92"/>
      <c r="V226" s="68" t="s">
        <v>608</v>
      </c>
      <c r="W226" s="92"/>
      <c r="X226" s="17"/>
      <c r="Y226" s="17"/>
      <c r="Z226" s="17"/>
      <c r="AA226" s="17" t="s">
        <v>3448</v>
      </c>
    </row>
    <row r="227" spans="1:27" ht="60" customHeight="1" x14ac:dyDescent="0.2">
      <c r="A227" s="4" t="s">
        <v>1502</v>
      </c>
      <c r="B227" s="41" t="s">
        <v>3259</v>
      </c>
      <c r="C227" s="32" t="s">
        <v>1504</v>
      </c>
      <c r="D227" s="5" t="s">
        <v>1504</v>
      </c>
      <c r="E227" s="15">
        <v>2</v>
      </c>
      <c r="F227" s="78" t="s">
        <v>619</v>
      </c>
      <c r="G227" s="180" t="s">
        <v>620</v>
      </c>
      <c r="H227" s="73" t="s">
        <v>611</v>
      </c>
      <c r="I227" s="73" t="s">
        <v>3449</v>
      </c>
      <c r="J227" s="73" t="s">
        <v>631</v>
      </c>
      <c r="K227" s="87" t="s">
        <v>2460</v>
      </c>
      <c r="L227" s="87" t="s">
        <v>632</v>
      </c>
      <c r="M227" s="83" t="str">
        <f xml:space="preserve"> CONCATENATE(K227,". ", L227)</f>
        <v>MESSAGE-HEADER. Place of unloading, code</v>
      </c>
      <c r="N227" s="68"/>
      <c r="O227" s="92"/>
      <c r="P227" s="68" t="s">
        <v>66</v>
      </c>
      <c r="Q227" s="92" t="s">
        <v>66</v>
      </c>
      <c r="R227" s="68" t="s">
        <v>68</v>
      </c>
      <c r="S227" s="92" t="s">
        <v>68</v>
      </c>
      <c r="T227" s="68"/>
      <c r="U227" s="92"/>
      <c r="V227" s="68" t="s">
        <v>608</v>
      </c>
      <c r="W227" s="92" t="s">
        <v>2461</v>
      </c>
      <c r="X227" s="17"/>
      <c r="Y227" s="17"/>
      <c r="Z227" s="17"/>
      <c r="AA227" s="17"/>
    </row>
    <row r="228" spans="1:27" ht="60" customHeight="1" x14ac:dyDescent="0.2">
      <c r="A228" s="4" t="s">
        <v>1502</v>
      </c>
      <c r="B228" s="41" t="s">
        <v>3259</v>
      </c>
      <c r="C228" s="32" t="s">
        <v>1504</v>
      </c>
      <c r="D228" s="5" t="s">
        <v>1504</v>
      </c>
      <c r="E228" s="15">
        <v>2</v>
      </c>
      <c r="F228" s="78"/>
      <c r="G228" s="181" t="s">
        <v>636</v>
      </c>
      <c r="H228" s="73"/>
      <c r="I228" s="73" t="s">
        <v>3450</v>
      </c>
      <c r="J228" s="73" t="s">
        <v>638</v>
      </c>
      <c r="K228" s="87" t="s">
        <v>1128</v>
      </c>
      <c r="L228" s="87" t="s">
        <v>1128</v>
      </c>
      <c r="M228" s="83" t="str">
        <f t="shared" ref="M228:M297" si="4" xml:space="preserve"> CONCATENATE(K228,". ", L228)</f>
        <v>x. x</v>
      </c>
      <c r="N228" s="68" t="s">
        <v>444</v>
      </c>
      <c r="O228" s="92"/>
      <c r="P228" s="68" t="s">
        <v>103</v>
      </c>
      <c r="Q228" s="92"/>
      <c r="R228" s="68"/>
      <c r="S228" s="92"/>
      <c r="T228" s="68"/>
      <c r="U228" s="92"/>
      <c r="V228" s="68" t="s">
        <v>983</v>
      </c>
      <c r="W228" s="92"/>
      <c r="X228" s="17"/>
      <c r="Y228" s="17"/>
      <c r="Z228" s="17"/>
      <c r="AA228" s="17" t="s">
        <v>3451</v>
      </c>
    </row>
    <row r="229" spans="1:27" ht="60" customHeight="1" x14ac:dyDescent="0.2">
      <c r="A229" s="4" t="s">
        <v>1502</v>
      </c>
      <c r="B229" s="41" t="s">
        <v>3259</v>
      </c>
      <c r="C229" s="32" t="s">
        <v>1504</v>
      </c>
      <c r="D229" s="5" t="s">
        <v>1504</v>
      </c>
      <c r="E229" s="15">
        <v>2</v>
      </c>
      <c r="F229" s="78"/>
      <c r="G229" s="180" t="s">
        <v>636</v>
      </c>
      <c r="H229" s="73" t="s">
        <v>206</v>
      </c>
      <c r="I229" s="73" t="s">
        <v>3452</v>
      </c>
      <c r="J229" s="73" t="s">
        <v>642</v>
      </c>
      <c r="K229" s="87" t="s">
        <v>1128</v>
      </c>
      <c r="L229" s="87" t="s">
        <v>1128</v>
      </c>
      <c r="M229" s="83" t="str">
        <f t="shared" si="4"/>
        <v>x. x</v>
      </c>
      <c r="N229" s="68"/>
      <c r="O229" s="92"/>
      <c r="P229" s="68" t="s">
        <v>33</v>
      </c>
      <c r="Q229" s="92"/>
      <c r="R229" s="68" t="s">
        <v>146</v>
      </c>
      <c r="S229" s="92"/>
      <c r="T229" s="68"/>
      <c r="U229" s="92"/>
      <c r="V229" s="68" t="s">
        <v>209</v>
      </c>
      <c r="W229" s="92"/>
      <c r="X229" s="17"/>
      <c r="Y229" s="17"/>
      <c r="Z229" s="17"/>
      <c r="AA229" s="17" t="s">
        <v>1628</v>
      </c>
    </row>
    <row r="230" spans="1:27" ht="60" customHeight="1" x14ac:dyDescent="0.2">
      <c r="A230" s="4" t="s">
        <v>1502</v>
      </c>
      <c r="B230" s="41" t="s">
        <v>3259</v>
      </c>
      <c r="C230" s="32" t="s">
        <v>1504</v>
      </c>
      <c r="D230" s="5" t="s">
        <v>1504</v>
      </c>
      <c r="E230" s="15">
        <v>2</v>
      </c>
      <c r="F230" s="78"/>
      <c r="G230" s="180" t="s">
        <v>636</v>
      </c>
      <c r="H230" s="73" t="s">
        <v>287</v>
      </c>
      <c r="I230" s="73" t="s">
        <v>3453</v>
      </c>
      <c r="J230" s="73" t="s">
        <v>644</v>
      </c>
      <c r="K230" s="87" t="s">
        <v>1128</v>
      </c>
      <c r="L230" s="87" t="s">
        <v>1128</v>
      </c>
      <c r="M230" s="83" t="str">
        <f t="shared" si="4"/>
        <v>x. x</v>
      </c>
      <c r="N230" s="68"/>
      <c r="O230" s="92"/>
      <c r="P230" s="68" t="s">
        <v>33</v>
      </c>
      <c r="Q230" s="92"/>
      <c r="R230" s="68" t="s">
        <v>645</v>
      </c>
      <c r="S230" s="92"/>
      <c r="T230" s="68"/>
      <c r="U230" s="92"/>
      <c r="V230" s="68"/>
      <c r="W230" s="92"/>
      <c r="X230" s="17"/>
      <c r="Y230" s="17"/>
      <c r="Z230" s="17"/>
      <c r="AA230" s="17" t="s">
        <v>2466</v>
      </c>
    </row>
    <row r="231" spans="1:27" ht="60" customHeight="1" x14ac:dyDescent="0.2">
      <c r="A231" s="4" t="s">
        <v>1502</v>
      </c>
      <c r="B231" s="41" t="s">
        <v>3259</v>
      </c>
      <c r="C231" s="32" t="s">
        <v>1504</v>
      </c>
      <c r="D231" s="5" t="s">
        <v>1504</v>
      </c>
      <c r="E231" s="15">
        <v>2</v>
      </c>
      <c r="F231" s="78"/>
      <c r="G231" s="180" t="s">
        <v>636</v>
      </c>
      <c r="H231" s="73" t="s">
        <v>302</v>
      </c>
      <c r="I231" s="73" t="s">
        <v>3454</v>
      </c>
      <c r="J231" s="73" t="s">
        <v>649</v>
      </c>
      <c r="K231" s="87" t="s">
        <v>1128</v>
      </c>
      <c r="L231" s="87" t="s">
        <v>1128</v>
      </c>
      <c r="M231" s="83" t="str">
        <f t="shared" si="4"/>
        <v>x. x</v>
      </c>
      <c r="N231" s="68"/>
      <c r="O231" s="92"/>
      <c r="P231" s="68" t="s">
        <v>103</v>
      </c>
      <c r="Q231" s="92"/>
      <c r="R231" s="68" t="s">
        <v>305</v>
      </c>
      <c r="S231" s="92"/>
      <c r="T231" s="68"/>
      <c r="U231" s="92"/>
      <c r="V231" s="68"/>
      <c r="W231" s="92"/>
      <c r="X231" s="17"/>
      <c r="Y231" s="17"/>
      <c r="Z231" s="17"/>
      <c r="AA231" s="17" t="s">
        <v>3455</v>
      </c>
    </row>
    <row r="232" spans="1:27" ht="60" customHeight="1" x14ac:dyDescent="0.2">
      <c r="A232" s="4" t="s">
        <v>1502</v>
      </c>
      <c r="B232" s="41" t="s">
        <v>3259</v>
      </c>
      <c r="C232" s="32" t="s">
        <v>1504</v>
      </c>
      <c r="D232" s="5" t="s">
        <v>1504</v>
      </c>
      <c r="E232" s="15">
        <v>2</v>
      </c>
      <c r="F232" s="78"/>
      <c r="G232" s="181" t="s">
        <v>652</v>
      </c>
      <c r="H232" s="73"/>
      <c r="I232" s="73" t="s">
        <v>3456</v>
      </c>
      <c r="J232" s="73" t="s">
        <v>654</v>
      </c>
      <c r="K232" s="87" t="s">
        <v>1128</v>
      </c>
      <c r="L232" s="87" t="s">
        <v>1128</v>
      </c>
      <c r="M232" s="83" t="str">
        <f t="shared" si="4"/>
        <v>x. x</v>
      </c>
      <c r="N232" s="68" t="s">
        <v>444</v>
      </c>
      <c r="O232" s="92"/>
      <c r="P232" s="68" t="s">
        <v>103</v>
      </c>
      <c r="Q232" s="92"/>
      <c r="R232" s="68"/>
      <c r="S232" s="92"/>
      <c r="T232" s="68"/>
      <c r="U232" s="92"/>
      <c r="V232" s="68" t="s">
        <v>983</v>
      </c>
      <c r="W232" s="92"/>
      <c r="X232" s="17"/>
      <c r="Y232" s="17"/>
      <c r="Z232" s="17"/>
      <c r="AA232" s="17" t="s">
        <v>2932</v>
      </c>
    </row>
    <row r="233" spans="1:27" ht="60" customHeight="1" x14ac:dyDescent="0.2">
      <c r="A233" s="4" t="s">
        <v>1502</v>
      </c>
      <c r="B233" s="41" t="s">
        <v>3259</v>
      </c>
      <c r="C233" s="32" t="s">
        <v>1504</v>
      </c>
      <c r="D233" s="5" t="s">
        <v>1504</v>
      </c>
      <c r="E233" s="15">
        <v>2</v>
      </c>
      <c r="F233" s="78"/>
      <c r="G233" s="180" t="s">
        <v>652</v>
      </c>
      <c r="H233" s="73" t="s">
        <v>206</v>
      </c>
      <c r="I233" s="73" t="s">
        <v>3457</v>
      </c>
      <c r="J233" s="73" t="s">
        <v>657</v>
      </c>
      <c r="K233" s="87" t="s">
        <v>1128</v>
      </c>
      <c r="L233" s="87" t="s">
        <v>1128</v>
      </c>
      <c r="M233" s="83" t="str">
        <f t="shared" si="4"/>
        <v>x. x</v>
      </c>
      <c r="N233" s="68"/>
      <c r="O233" s="92"/>
      <c r="P233" s="68" t="s">
        <v>33</v>
      </c>
      <c r="Q233" s="92"/>
      <c r="R233" s="68" t="s">
        <v>146</v>
      </c>
      <c r="S233" s="92"/>
      <c r="T233" s="68"/>
      <c r="U233" s="92"/>
      <c r="V233" s="68" t="s">
        <v>209</v>
      </c>
      <c r="W233" s="92"/>
      <c r="X233" s="17"/>
      <c r="Y233" s="17"/>
      <c r="Z233" s="17"/>
      <c r="AA233" s="17" t="s">
        <v>1628</v>
      </c>
    </row>
    <row r="234" spans="1:27" ht="60" customHeight="1" x14ac:dyDescent="0.2">
      <c r="A234" s="4" t="s">
        <v>1502</v>
      </c>
      <c r="B234" s="41" t="s">
        <v>3259</v>
      </c>
      <c r="C234" s="32" t="s">
        <v>1504</v>
      </c>
      <c r="D234" s="5" t="s">
        <v>1504</v>
      </c>
      <c r="E234" s="15">
        <v>2</v>
      </c>
      <c r="F234" s="78"/>
      <c r="G234" s="180" t="s">
        <v>652</v>
      </c>
      <c r="H234" s="73" t="s">
        <v>386</v>
      </c>
      <c r="I234" s="73" t="s">
        <v>3458</v>
      </c>
      <c r="J234" s="73" t="s">
        <v>659</v>
      </c>
      <c r="K234" s="87" t="s">
        <v>1128</v>
      </c>
      <c r="L234" s="87" t="s">
        <v>1128</v>
      </c>
      <c r="M234" s="83" t="str">
        <f t="shared" si="4"/>
        <v>x. x</v>
      </c>
      <c r="N234" s="68"/>
      <c r="O234" s="92"/>
      <c r="P234" s="68" t="s">
        <v>33</v>
      </c>
      <c r="Q234" s="92"/>
      <c r="R234" s="68" t="s">
        <v>660</v>
      </c>
      <c r="S234" s="92"/>
      <c r="T234" s="68"/>
      <c r="U234" s="92"/>
      <c r="V234" s="68"/>
      <c r="W234" s="92"/>
      <c r="X234" s="17"/>
      <c r="Y234" s="17"/>
      <c r="Z234" s="17"/>
      <c r="AA234" s="17" t="s">
        <v>3459</v>
      </c>
    </row>
    <row r="235" spans="1:27" ht="60" customHeight="1" x14ac:dyDescent="0.2">
      <c r="A235" s="4" t="s">
        <v>1502</v>
      </c>
      <c r="B235" s="41" t="s">
        <v>3259</v>
      </c>
      <c r="C235" s="32" t="s">
        <v>1504</v>
      </c>
      <c r="D235" s="5" t="s">
        <v>1504</v>
      </c>
      <c r="E235" s="15">
        <v>2</v>
      </c>
      <c r="F235" s="78"/>
      <c r="G235" s="180" t="s">
        <v>652</v>
      </c>
      <c r="H235" s="73" t="s">
        <v>180</v>
      </c>
      <c r="I235" s="73" t="s">
        <v>3460</v>
      </c>
      <c r="J235" s="73" t="s">
        <v>664</v>
      </c>
      <c r="K235" s="87" t="s">
        <v>1128</v>
      </c>
      <c r="L235" s="87" t="s">
        <v>1128</v>
      </c>
      <c r="M235" s="83" t="str">
        <f t="shared" si="4"/>
        <v>x. x</v>
      </c>
      <c r="N235" s="68"/>
      <c r="O235" s="92"/>
      <c r="P235" s="68" t="s">
        <v>33</v>
      </c>
      <c r="Q235" s="92"/>
      <c r="R235" s="68" t="s">
        <v>258</v>
      </c>
      <c r="S235" s="92"/>
      <c r="T235" s="68"/>
      <c r="U235" s="92"/>
      <c r="V235" s="68" t="s">
        <v>665</v>
      </c>
      <c r="W235" s="92"/>
      <c r="X235" s="17"/>
      <c r="Y235" s="17"/>
      <c r="Z235" s="17"/>
      <c r="AA235" s="17" t="s">
        <v>2474</v>
      </c>
    </row>
    <row r="236" spans="1:27" ht="60" customHeight="1" x14ac:dyDescent="0.2">
      <c r="A236" s="4" t="s">
        <v>1502</v>
      </c>
      <c r="B236" s="41" t="s">
        <v>3259</v>
      </c>
      <c r="C236" s="32" t="s">
        <v>1504</v>
      </c>
      <c r="D236" s="5" t="s">
        <v>1504</v>
      </c>
      <c r="E236" s="15">
        <v>2</v>
      </c>
      <c r="F236" s="78"/>
      <c r="G236" s="180" t="s">
        <v>652</v>
      </c>
      <c r="H236" s="73" t="s">
        <v>667</v>
      </c>
      <c r="I236" s="73" t="s">
        <v>3461</v>
      </c>
      <c r="J236" s="73" t="s">
        <v>669</v>
      </c>
      <c r="K236" s="87" t="s">
        <v>1128</v>
      </c>
      <c r="L236" s="87" t="s">
        <v>1128</v>
      </c>
      <c r="M236" s="83" t="str">
        <f t="shared" si="4"/>
        <v>x. x</v>
      </c>
      <c r="N236" s="68"/>
      <c r="O236" s="92"/>
      <c r="P236" s="68" t="s">
        <v>103</v>
      </c>
      <c r="Q236" s="92"/>
      <c r="R236" s="68" t="s">
        <v>68</v>
      </c>
      <c r="S236" s="92"/>
      <c r="T236" s="68"/>
      <c r="U236" s="92"/>
      <c r="V236" s="68"/>
      <c r="W236" s="92"/>
      <c r="X236" s="17"/>
      <c r="Y236" s="17"/>
      <c r="Z236" s="17"/>
      <c r="AA236" s="17" t="s">
        <v>670</v>
      </c>
    </row>
    <row r="237" spans="1:27" ht="60" customHeight="1" x14ac:dyDescent="0.2">
      <c r="A237" s="4" t="s">
        <v>1502</v>
      </c>
      <c r="B237" s="41" t="s">
        <v>3259</v>
      </c>
      <c r="C237" s="32" t="s">
        <v>1504</v>
      </c>
      <c r="D237" s="5" t="s">
        <v>1504</v>
      </c>
      <c r="E237" s="15">
        <v>2</v>
      </c>
      <c r="F237" s="78"/>
      <c r="G237" s="181" t="s">
        <v>672</v>
      </c>
      <c r="H237" s="73"/>
      <c r="I237" s="73" t="s">
        <v>3462</v>
      </c>
      <c r="J237" s="73" t="s">
        <v>674</v>
      </c>
      <c r="K237" s="87" t="s">
        <v>1128</v>
      </c>
      <c r="L237" s="87" t="s">
        <v>1128</v>
      </c>
      <c r="M237" s="83" t="str">
        <f t="shared" si="4"/>
        <v>x. x</v>
      </c>
      <c r="N237" s="68" t="s">
        <v>463</v>
      </c>
      <c r="O237" s="92"/>
      <c r="P237" s="68" t="s">
        <v>103</v>
      </c>
      <c r="Q237" s="92"/>
      <c r="R237" s="68"/>
      <c r="S237" s="92"/>
      <c r="T237" s="68"/>
      <c r="U237" s="92"/>
      <c r="V237" s="68" t="s">
        <v>983</v>
      </c>
      <c r="W237" s="92"/>
      <c r="X237" s="17"/>
      <c r="Y237" s="17"/>
      <c r="Z237" s="17"/>
      <c r="AA237" s="17" t="s">
        <v>2940</v>
      </c>
    </row>
    <row r="238" spans="1:27" ht="60" customHeight="1" x14ac:dyDescent="0.2">
      <c r="A238" s="4" t="s">
        <v>1502</v>
      </c>
      <c r="B238" s="41" t="s">
        <v>3259</v>
      </c>
      <c r="C238" s="32" t="s">
        <v>1504</v>
      </c>
      <c r="D238" s="5" t="s">
        <v>1504</v>
      </c>
      <c r="E238" s="15">
        <v>2</v>
      </c>
      <c r="F238" s="78"/>
      <c r="G238" s="180" t="s">
        <v>672</v>
      </c>
      <c r="H238" s="73" t="s">
        <v>206</v>
      </c>
      <c r="I238" s="73" t="s">
        <v>3463</v>
      </c>
      <c r="J238" s="73" t="s">
        <v>677</v>
      </c>
      <c r="K238" s="87" t="s">
        <v>1128</v>
      </c>
      <c r="L238" s="87" t="s">
        <v>1128</v>
      </c>
      <c r="M238" s="83" t="str">
        <f t="shared" si="4"/>
        <v>x. x</v>
      </c>
      <c r="N238" s="68"/>
      <c r="O238" s="92"/>
      <c r="P238" s="68" t="s">
        <v>33</v>
      </c>
      <c r="Q238" s="92"/>
      <c r="R238" s="68" t="s">
        <v>146</v>
      </c>
      <c r="S238" s="92"/>
      <c r="T238" s="68"/>
      <c r="U238" s="92"/>
      <c r="V238" s="68" t="s">
        <v>209</v>
      </c>
      <c r="W238" s="92"/>
      <c r="X238" s="17"/>
      <c r="Y238" s="17"/>
      <c r="Z238" s="17"/>
      <c r="AA238" s="17" t="s">
        <v>3296</v>
      </c>
    </row>
    <row r="239" spans="1:27" ht="60" customHeight="1" x14ac:dyDescent="0.2">
      <c r="A239" s="4" t="s">
        <v>1502</v>
      </c>
      <c r="B239" s="41" t="s">
        <v>3259</v>
      </c>
      <c r="C239" s="32" t="s">
        <v>1504</v>
      </c>
      <c r="D239" s="5" t="s">
        <v>1504</v>
      </c>
      <c r="E239" s="15">
        <v>2</v>
      </c>
      <c r="F239" s="78"/>
      <c r="G239" s="180" t="s">
        <v>672</v>
      </c>
      <c r="H239" s="73" t="s">
        <v>386</v>
      </c>
      <c r="I239" s="73" t="s">
        <v>3464</v>
      </c>
      <c r="J239" s="73" t="s">
        <v>679</v>
      </c>
      <c r="K239" s="87"/>
      <c r="L239" s="87"/>
      <c r="M239" s="83"/>
      <c r="N239" s="68"/>
      <c r="O239" s="92"/>
      <c r="P239" s="68" t="s">
        <v>33</v>
      </c>
      <c r="Q239" s="92"/>
      <c r="R239" s="68" t="s">
        <v>680</v>
      </c>
      <c r="S239" s="92"/>
      <c r="T239" s="68"/>
      <c r="U239" s="92"/>
      <c r="V239" s="68" t="s">
        <v>682</v>
      </c>
      <c r="W239" s="92"/>
      <c r="X239" s="17"/>
      <c r="Y239" s="17"/>
      <c r="Z239" s="17"/>
      <c r="AA239" s="17" t="s">
        <v>3465</v>
      </c>
    </row>
    <row r="240" spans="1:27" ht="60" customHeight="1" x14ac:dyDescent="0.2">
      <c r="A240" s="4" t="s">
        <v>1502</v>
      </c>
      <c r="B240" s="41" t="s">
        <v>3259</v>
      </c>
      <c r="C240" s="32" t="s">
        <v>1504</v>
      </c>
      <c r="D240" s="5" t="s">
        <v>1504</v>
      </c>
      <c r="E240" s="15">
        <v>2</v>
      </c>
      <c r="F240" s="78"/>
      <c r="G240" s="180" t="s">
        <v>672</v>
      </c>
      <c r="H240" s="73" t="s">
        <v>180</v>
      </c>
      <c r="I240" s="73" t="s">
        <v>3466</v>
      </c>
      <c r="J240" s="73" t="s">
        <v>685</v>
      </c>
      <c r="K240" s="87"/>
      <c r="L240" s="87"/>
      <c r="M240" s="83"/>
      <c r="N240" s="68"/>
      <c r="O240" s="92"/>
      <c r="P240" s="68" t="s">
        <v>33</v>
      </c>
      <c r="Q240" s="92"/>
      <c r="R240" s="68" t="s">
        <v>258</v>
      </c>
      <c r="S240" s="92"/>
      <c r="T240" s="68"/>
      <c r="U240" s="92"/>
      <c r="V240" s="68" t="s">
        <v>665</v>
      </c>
      <c r="W240" s="92"/>
      <c r="X240" s="17"/>
      <c r="Y240" s="17"/>
      <c r="Z240" s="17"/>
      <c r="AA240" s="17" t="s">
        <v>2946</v>
      </c>
    </row>
    <row r="241" spans="1:27" ht="60" customHeight="1" x14ac:dyDescent="0.2">
      <c r="A241" s="4" t="s">
        <v>1502</v>
      </c>
      <c r="B241" s="41" t="s">
        <v>3259</v>
      </c>
      <c r="C241" s="32" t="s">
        <v>1504</v>
      </c>
      <c r="D241" s="5" t="s">
        <v>1504</v>
      </c>
      <c r="E241" s="15">
        <v>2</v>
      </c>
      <c r="F241" s="78"/>
      <c r="G241" s="180" t="s">
        <v>672</v>
      </c>
      <c r="H241" s="73" t="s">
        <v>667</v>
      </c>
      <c r="I241" s="73" t="s">
        <v>3467</v>
      </c>
      <c r="J241" s="73" t="s">
        <v>689</v>
      </c>
      <c r="K241" s="87"/>
      <c r="L241" s="87"/>
      <c r="M241" s="83"/>
      <c r="N241" s="68"/>
      <c r="O241" s="92"/>
      <c r="P241" s="68" t="s">
        <v>103</v>
      </c>
      <c r="Q241" s="92"/>
      <c r="R241" s="68" t="s">
        <v>68</v>
      </c>
      <c r="S241" s="92"/>
      <c r="T241" s="68"/>
      <c r="U241" s="92"/>
      <c r="V241" s="68"/>
      <c r="W241" s="92"/>
      <c r="X241" s="17"/>
      <c r="Y241" s="17"/>
      <c r="Z241" s="17"/>
      <c r="AA241" s="17" t="s">
        <v>3468</v>
      </c>
    </row>
    <row r="242" spans="1:27" ht="60" customHeight="1" x14ac:dyDescent="0.2">
      <c r="A242" s="4" t="s">
        <v>1502</v>
      </c>
      <c r="B242" s="41" t="s">
        <v>3259</v>
      </c>
      <c r="C242" s="32" t="s">
        <v>1504</v>
      </c>
      <c r="D242" s="5" t="s">
        <v>1504</v>
      </c>
      <c r="E242" s="15">
        <v>2</v>
      </c>
      <c r="F242" s="78"/>
      <c r="G242" s="181" t="s">
        <v>690</v>
      </c>
      <c r="H242" s="73"/>
      <c r="I242" s="73" t="s">
        <v>3469</v>
      </c>
      <c r="J242" s="73" t="s">
        <v>692</v>
      </c>
      <c r="K242" s="87" t="s">
        <v>1128</v>
      </c>
      <c r="L242" s="87" t="s">
        <v>1128</v>
      </c>
      <c r="M242" s="83" t="str">
        <f t="shared" si="4"/>
        <v>x. x</v>
      </c>
      <c r="N242" s="68" t="s">
        <v>444</v>
      </c>
      <c r="O242" s="92"/>
      <c r="P242" s="68" t="s">
        <v>66</v>
      </c>
      <c r="Q242" s="92"/>
      <c r="R242" s="68"/>
      <c r="S242" s="92"/>
      <c r="T242" s="68"/>
      <c r="U242" s="92"/>
      <c r="V242" s="68" t="s">
        <v>3470</v>
      </c>
      <c r="W242" s="92"/>
      <c r="X242" s="17"/>
      <c r="Y242" s="17"/>
      <c r="Z242" s="17"/>
      <c r="AA242" s="17" t="s">
        <v>3471</v>
      </c>
    </row>
    <row r="243" spans="1:27" ht="60" customHeight="1" x14ac:dyDescent="0.2">
      <c r="A243" s="4" t="s">
        <v>1502</v>
      </c>
      <c r="B243" s="41" t="s">
        <v>3259</v>
      </c>
      <c r="C243" s="32" t="s">
        <v>1504</v>
      </c>
      <c r="D243" s="5" t="s">
        <v>1504</v>
      </c>
      <c r="E243" s="15">
        <v>2</v>
      </c>
      <c r="F243" s="78" t="s">
        <v>651</v>
      </c>
      <c r="G243" s="180" t="s">
        <v>690</v>
      </c>
      <c r="H243" s="73" t="s">
        <v>206</v>
      </c>
      <c r="I243" s="73" t="s">
        <v>3472</v>
      </c>
      <c r="J243" s="73" t="s">
        <v>696</v>
      </c>
      <c r="K243" s="87" t="s">
        <v>1128</v>
      </c>
      <c r="L243" s="87" t="s">
        <v>1128</v>
      </c>
      <c r="M243" s="83" t="str">
        <f t="shared" si="4"/>
        <v>x. x</v>
      </c>
      <c r="N243" s="68"/>
      <c r="O243" s="92"/>
      <c r="P243" s="68" t="s">
        <v>33</v>
      </c>
      <c r="Q243" s="92"/>
      <c r="R243" s="68" t="s">
        <v>146</v>
      </c>
      <c r="S243" s="92"/>
      <c r="T243" s="68"/>
      <c r="U243" s="92"/>
      <c r="V243" s="68" t="s">
        <v>209</v>
      </c>
      <c r="W243" s="92"/>
      <c r="X243" s="17"/>
      <c r="Y243" s="17"/>
      <c r="Z243" s="17"/>
      <c r="AA243" s="17" t="s">
        <v>3296</v>
      </c>
    </row>
    <row r="244" spans="1:27" ht="60" customHeight="1" x14ac:dyDescent="0.2">
      <c r="A244" s="4" t="s">
        <v>1502</v>
      </c>
      <c r="B244" s="41" t="s">
        <v>3259</v>
      </c>
      <c r="C244" s="32" t="s">
        <v>1504</v>
      </c>
      <c r="D244" s="5" t="s">
        <v>1504</v>
      </c>
      <c r="E244" s="15">
        <v>2</v>
      </c>
      <c r="F244" s="78" t="s">
        <v>651</v>
      </c>
      <c r="G244" s="180" t="s">
        <v>690</v>
      </c>
      <c r="H244" s="73" t="s">
        <v>386</v>
      </c>
      <c r="I244" s="73" t="s">
        <v>3473</v>
      </c>
      <c r="J244" s="73" t="s">
        <v>698</v>
      </c>
      <c r="K244" s="87" t="s">
        <v>1128</v>
      </c>
      <c r="L244" s="87" t="s">
        <v>1128</v>
      </c>
      <c r="M244" s="83" t="str">
        <f t="shared" si="4"/>
        <v>x. x</v>
      </c>
      <c r="N244" s="68"/>
      <c r="O244" s="92"/>
      <c r="P244" s="68" t="s">
        <v>33</v>
      </c>
      <c r="Q244" s="92"/>
      <c r="R244" s="68" t="s">
        <v>660</v>
      </c>
      <c r="S244" s="92"/>
      <c r="T244" s="68"/>
      <c r="U244" s="92"/>
      <c r="V244" s="68" t="s">
        <v>2951</v>
      </c>
      <c r="W244" s="92"/>
      <c r="X244" s="17"/>
      <c r="Y244" s="17"/>
      <c r="Z244" s="17"/>
      <c r="AA244" s="17" t="s">
        <v>3474</v>
      </c>
    </row>
    <row r="245" spans="1:27" ht="60" customHeight="1" x14ac:dyDescent="0.2">
      <c r="A245" s="4" t="s">
        <v>1502</v>
      </c>
      <c r="B245" s="41" t="s">
        <v>3259</v>
      </c>
      <c r="C245" s="32" t="s">
        <v>1504</v>
      </c>
      <c r="D245" s="5" t="s">
        <v>1504</v>
      </c>
      <c r="E245" s="15">
        <v>2</v>
      </c>
      <c r="F245" s="78" t="s">
        <v>651</v>
      </c>
      <c r="G245" s="180" t="s">
        <v>690</v>
      </c>
      <c r="H245" s="73" t="s">
        <v>180</v>
      </c>
      <c r="I245" s="73" t="s">
        <v>3475</v>
      </c>
      <c r="J245" s="73" t="s">
        <v>702</v>
      </c>
      <c r="K245" s="87" t="s">
        <v>1128</v>
      </c>
      <c r="L245" s="87" t="s">
        <v>1128</v>
      </c>
      <c r="M245" s="83" t="str">
        <f t="shared" si="4"/>
        <v>x. x</v>
      </c>
      <c r="N245" s="68"/>
      <c r="O245" s="92"/>
      <c r="P245" s="68" t="s">
        <v>33</v>
      </c>
      <c r="Q245" s="92"/>
      <c r="R245" s="68" t="s">
        <v>258</v>
      </c>
      <c r="S245" s="92"/>
      <c r="T245" s="68"/>
      <c r="U245" s="92"/>
      <c r="V245" s="68" t="s">
        <v>665</v>
      </c>
      <c r="W245" s="92"/>
      <c r="X245" s="17"/>
      <c r="Y245" s="17"/>
      <c r="Z245" s="17"/>
      <c r="AA245" s="17" t="s">
        <v>3476</v>
      </c>
    </row>
    <row r="246" spans="1:27" ht="60" customHeight="1" x14ac:dyDescent="0.2">
      <c r="A246" s="4" t="s">
        <v>1502</v>
      </c>
      <c r="B246" s="41" t="s">
        <v>3259</v>
      </c>
      <c r="C246" s="32" t="s">
        <v>1504</v>
      </c>
      <c r="D246" s="5" t="s">
        <v>1504</v>
      </c>
      <c r="E246" s="15">
        <v>2</v>
      </c>
      <c r="F246" s="78"/>
      <c r="G246" s="181" t="s">
        <v>704</v>
      </c>
      <c r="H246" s="73"/>
      <c r="I246" s="73" t="s">
        <v>3477</v>
      </c>
      <c r="J246" s="73" t="s">
        <v>706</v>
      </c>
      <c r="K246" s="87" t="s">
        <v>1128</v>
      </c>
      <c r="L246" s="87" t="s">
        <v>1128</v>
      </c>
      <c r="M246" s="83" t="str">
        <f t="shared" si="4"/>
        <v>x. x</v>
      </c>
      <c r="N246" s="68" t="s">
        <v>32</v>
      </c>
      <c r="O246" s="92"/>
      <c r="P246" s="68" t="s">
        <v>66</v>
      </c>
      <c r="Q246" s="92"/>
      <c r="R246" s="68"/>
      <c r="S246" s="92"/>
      <c r="T246" s="68"/>
      <c r="U246" s="92"/>
      <c r="V246" s="68" t="s">
        <v>707</v>
      </c>
      <c r="W246" s="92"/>
      <c r="X246" s="17"/>
      <c r="Y246" s="17"/>
      <c r="Z246" s="17"/>
      <c r="AA246" s="17" t="s">
        <v>708</v>
      </c>
    </row>
    <row r="247" spans="1:27" ht="60" customHeight="1" x14ac:dyDescent="0.2">
      <c r="A247" s="4" t="s">
        <v>1502</v>
      </c>
      <c r="B247" s="41" t="s">
        <v>3259</v>
      </c>
      <c r="C247" s="32" t="s">
        <v>1504</v>
      </c>
      <c r="D247" s="5" t="s">
        <v>1504</v>
      </c>
      <c r="E247" s="15">
        <v>2</v>
      </c>
      <c r="F247" s="78" t="s">
        <v>710</v>
      </c>
      <c r="G247" s="180" t="s">
        <v>704</v>
      </c>
      <c r="H247" s="73" t="s">
        <v>180</v>
      </c>
      <c r="I247" s="73" t="s">
        <v>3478</v>
      </c>
      <c r="J247" s="73" t="s">
        <v>712</v>
      </c>
      <c r="K247" s="87" t="s">
        <v>31</v>
      </c>
      <c r="L247" s="87" t="s">
        <v>713</v>
      </c>
      <c r="M247" s="83" t="str">
        <f t="shared" si="4"/>
        <v>MESSAGE - HEADER. Commercial Reference Number</v>
      </c>
      <c r="N247" s="68"/>
      <c r="O247" s="92"/>
      <c r="P247" s="68" t="s">
        <v>33</v>
      </c>
      <c r="Q247" s="92" t="s">
        <v>66</v>
      </c>
      <c r="R247" s="68" t="s">
        <v>68</v>
      </c>
      <c r="S247" s="92" t="s">
        <v>258</v>
      </c>
      <c r="T247" s="68"/>
      <c r="U247" s="92"/>
      <c r="V247" s="68" t="s">
        <v>81</v>
      </c>
      <c r="W247" s="92" t="s">
        <v>3479</v>
      </c>
      <c r="X247" s="17"/>
      <c r="Y247" s="17"/>
      <c r="Z247" s="17"/>
      <c r="AA247" s="17" t="s">
        <v>2495</v>
      </c>
    </row>
    <row r="248" spans="1:27" ht="60" customHeight="1" x14ac:dyDescent="0.2">
      <c r="A248" s="4" t="s">
        <v>1502</v>
      </c>
      <c r="B248" s="41" t="s">
        <v>3259</v>
      </c>
      <c r="C248" s="32" t="s">
        <v>1504</v>
      </c>
      <c r="D248" s="5" t="s">
        <v>1504</v>
      </c>
      <c r="E248" s="15">
        <v>2</v>
      </c>
      <c r="F248" s="78"/>
      <c r="G248" s="181" t="s">
        <v>716</v>
      </c>
      <c r="H248" s="73"/>
      <c r="I248" s="73" t="s">
        <v>3480</v>
      </c>
      <c r="J248" s="73" t="s">
        <v>718</v>
      </c>
      <c r="K248" s="87" t="s">
        <v>1128</v>
      </c>
      <c r="L248" s="87" t="s">
        <v>1128</v>
      </c>
      <c r="M248" s="83" t="str">
        <f t="shared" si="4"/>
        <v>x. x</v>
      </c>
      <c r="N248" s="68" t="s">
        <v>444</v>
      </c>
      <c r="O248" s="92"/>
      <c r="P248" s="68" t="s">
        <v>33</v>
      </c>
      <c r="Q248" s="92"/>
      <c r="R248" s="68"/>
      <c r="S248" s="92"/>
      <c r="T248" s="68"/>
      <c r="U248" s="92"/>
      <c r="V248" s="68"/>
      <c r="W248" s="92"/>
      <c r="X248" s="17"/>
      <c r="Y248" s="17"/>
      <c r="Z248" s="17"/>
      <c r="AA248" s="17"/>
    </row>
    <row r="249" spans="1:27" ht="60" customHeight="1" x14ac:dyDescent="0.2">
      <c r="A249" s="4" t="s">
        <v>1502</v>
      </c>
      <c r="B249" s="41" t="s">
        <v>3259</v>
      </c>
      <c r="C249" s="32" t="s">
        <v>1504</v>
      </c>
      <c r="D249" s="5" t="s">
        <v>1504</v>
      </c>
      <c r="E249" s="15">
        <v>2</v>
      </c>
      <c r="F249" s="78"/>
      <c r="G249" s="180" t="s">
        <v>716</v>
      </c>
      <c r="H249" s="73" t="s">
        <v>206</v>
      </c>
      <c r="I249" s="73" t="s">
        <v>3481</v>
      </c>
      <c r="J249" s="73" t="s">
        <v>723</v>
      </c>
      <c r="K249" s="87" t="s">
        <v>1128</v>
      </c>
      <c r="L249" s="87" t="s">
        <v>1128</v>
      </c>
      <c r="M249" s="83" t="str">
        <f t="shared" si="4"/>
        <v>x. x</v>
      </c>
      <c r="N249" s="68"/>
      <c r="O249" s="92"/>
      <c r="P249" s="68" t="s">
        <v>33</v>
      </c>
      <c r="Q249" s="92"/>
      <c r="R249" s="68" t="s">
        <v>146</v>
      </c>
      <c r="S249" s="92"/>
      <c r="T249" s="68"/>
      <c r="U249" s="92"/>
      <c r="V249" s="68" t="s">
        <v>209</v>
      </c>
      <c r="W249" s="92"/>
      <c r="X249" s="17"/>
      <c r="Y249" s="17"/>
      <c r="Z249" s="17"/>
      <c r="AA249" s="17" t="s">
        <v>3296</v>
      </c>
    </row>
    <row r="250" spans="1:27" ht="60" customHeight="1" x14ac:dyDescent="0.2">
      <c r="A250" s="4" t="s">
        <v>1502</v>
      </c>
      <c r="B250" s="41" t="s">
        <v>3259</v>
      </c>
      <c r="C250" s="32" t="s">
        <v>1504</v>
      </c>
      <c r="D250" s="5" t="s">
        <v>1504</v>
      </c>
      <c r="E250" s="15">
        <v>2</v>
      </c>
      <c r="F250" s="78"/>
      <c r="G250" s="180" t="s">
        <v>716</v>
      </c>
      <c r="H250" s="73" t="s">
        <v>90</v>
      </c>
      <c r="I250" s="73" t="s">
        <v>3482</v>
      </c>
      <c r="J250" s="73" t="s">
        <v>725</v>
      </c>
      <c r="K250" s="87"/>
      <c r="L250" s="87"/>
      <c r="M250" s="83" t="str">
        <f t="shared" si="4"/>
        <v xml:space="preserve">. </v>
      </c>
      <c r="N250" s="68"/>
      <c r="O250" s="92"/>
      <c r="P250" s="68" t="s">
        <v>66</v>
      </c>
      <c r="Q250" s="92"/>
      <c r="R250" s="68" t="s">
        <v>94</v>
      </c>
      <c r="S250" s="92"/>
      <c r="T250" s="68" t="s">
        <v>95</v>
      </c>
      <c r="U250" s="92"/>
      <c r="V250" s="68" t="s">
        <v>96</v>
      </c>
      <c r="W250" s="92"/>
      <c r="X250" s="17"/>
      <c r="Y250" s="17"/>
      <c r="Z250" s="17"/>
      <c r="AA250" s="17" t="s">
        <v>3483</v>
      </c>
    </row>
    <row r="251" spans="1:27" ht="60" customHeight="1" x14ac:dyDescent="0.2">
      <c r="A251" s="4" t="s">
        <v>1502</v>
      </c>
      <c r="B251" s="41" t="s">
        <v>3259</v>
      </c>
      <c r="C251" s="32" t="s">
        <v>1504</v>
      </c>
      <c r="D251" s="5" t="s">
        <v>1504</v>
      </c>
      <c r="E251" s="15">
        <v>2</v>
      </c>
      <c r="F251" s="78"/>
      <c r="G251" s="180" t="s">
        <v>716</v>
      </c>
      <c r="H251" s="73" t="s">
        <v>730</v>
      </c>
      <c r="I251" s="73" t="s">
        <v>3484</v>
      </c>
      <c r="J251" s="73" t="s">
        <v>732</v>
      </c>
      <c r="K251" s="87" t="s">
        <v>31</v>
      </c>
      <c r="L251" s="87" t="s">
        <v>162</v>
      </c>
      <c r="M251" s="83" t="str">
        <f t="shared" si="4"/>
        <v>MESSAGE - HEADER. Total gross mass</v>
      </c>
      <c r="N251" s="68"/>
      <c r="O251" s="92"/>
      <c r="P251" s="68" t="s">
        <v>33</v>
      </c>
      <c r="Q251" s="92" t="s">
        <v>33</v>
      </c>
      <c r="R251" s="68" t="s">
        <v>166</v>
      </c>
      <c r="S251" s="92" t="s">
        <v>167</v>
      </c>
      <c r="T251" s="68"/>
      <c r="U251" s="92"/>
      <c r="V251" s="68" t="s">
        <v>733</v>
      </c>
      <c r="W251" s="92"/>
      <c r="X251" s="17"/>
      <c r="Y251" s="17"/>
      <c r="Z251" s="17"/>
      <c r="AA251" s="17" t="s">
        <v>2501</v>
      </c>
    </row>
    <row r="252" spans="1:27" ht="60" customHeight="1" x14ac:dyDescent="0.2">
      <c r="A252" s="4" t="s">
        <v>1502</v>
      </c>
      <c r="B252" s="41" t="s">
        <v>3259</v>
      </c>
      <c r="C252" s="32" t="s">
        <v>1504</v>
      </c>
      <c r="D252" s="5" t="s">
        <v>1504</v>
      </c>
      <c r="E252" s="15">
        <v>3</v>
      </c>
      <c r="F252" s="78" t="s">
        <v>397</v>
      </c>
      <c r="G252" s="181" t="s">
        <v>737</v>
      </c>
      <c r="H252" s="73"/>
      <c r="I252" s="73" t="s">
        <v>3485</v>
      </c>
      <c r="J252" s="73" t="s">
        <v>400</v>
      </c>
      <c r="K252" s="87" t="s">
        <v>401</v>
      </c>
      <c r="L252" s="87"/>
      <c r="M252" s="83" t="str">
        <f t="shared" si="4"/>
        <v xml:space="preserve">MESSAGE - (CONSIGNOR) TRADER. </v>
      </c>
      <c r="N252" s="68" t="s">
        <v>32</v>
      </c>
      <c r="O252" s="92" t="s">
        <v>32</v>
      </c>
      <c r="P252" s="68" t="s">
        <v>66</v>
      </c>
      <c r="Q252" s="92" t="s">
        <v>103</v>
      </c>
      <c r="R252" s="68"/>
      <c r="S252" s="92"/>
      <c r="T252" s="68"/>
      <c r="U252" s="92"/>
      <c r="V252" s="68" t="s">
        <v>403</v>
      </c>
      <c r="W252" s="92" t="s">
        <v>404</v>
      </c>
      <c r="X252" s="17"/>
      <c r="Y252" s="17"/>
      <c r="Z252" s="17"/>
      <c r="AA252" s="17" t="s">
        <v>2504</v>
      </c>
    </row>
    <row r="253" spans="1:27" ht="60" customHeight="1" x14ac:dyDescent="0.2">
      <c r="A253" s="4" t="s">
        <v>1502</v>
      </c>
      <c r="B253" s="41" t="s">
        <v>3259</v>
      </c>
      <c r="C253" s="32" t="s">
        <v>1504</v>
      </c>
      <c r="D253" s="5" t="s">
        <v>1504</v>
      </c>
      <c r="E253" s="15">
        <v>3</v>
      </c>
      <c r="F253" s="78" t="s">
        <v>407</v>
      </c>
      <c r="G253" s="180" t="s">
        <v>737</v>
      </c>
      <c r="H253" s="73" t="s">
        <v>240</v>
      </c>
      <c r="I253" s="73" t="s">
        <v>3486</v>
      </c>
      <c r="J253" s="73" t="s">
        <v>409</v>
      </c>
      <c r="K253" s="87" t="s">
        <v>401</v>
      </c>
      <c r="L253" s="87"/>
      <c r="M253" s="83" t="str">
        <f t="shared" si="4"/>
        <v xml:space="preserve">MESSAGE - (CONSIGNOR) TRADER. </v>
      </c>
      <c r="N253" s="68"/>
      <c r="O253" s="92"/>
      <c r="P253" s="68" t="s">
        <v>103</v>
      </c>
      <c r="Q253" s="92" t="s">
        <v>103</v>
      </c>
      <c r="R253" s="68" t="s">
        <v>244</v>
      </c>
      <c r="S253" s="92" t="s">
        <v>244</v>
      </c>
      <c r="T253" s="68"/>
      <c r="U253" s="92"/>
      <c r="V253" s="68" t="s">
        <v>1525</v>
      </c>
      <c r="W253" s="92"/>
      <c r="X253" s="17"/>
      <c r="Y253" s="17"/>
      <c r="Z253" s="17"/>
      <c r="AA253" s="17" t="s">
        <v>2968</v>
      </c>
    </row>
    <row r="254" spans="1:27" ht="60" customHeight="1" x14ac:dyDescent="0.2">
      <c r="A254" s="4" t="s">
        <v>1502</v>
      </c>
      <c r="B254" s="41" t="s">
        <v>3259</v>
      </c>
      <c r="C254" s="32" t="s">
        <v>1504</v>
      </c>
      <c r="D254" s="5" t="s">
        <v>1504</v>
      </c>
      <c r="E254" s="15">
        <v>3</v>
      </c>
      <c r="F254" s="78" t="s">
        <v>397</v>
      </c>
      <c r="G254" s="180" t="s">
        <v>737</v>
      </c>
      <c r="H254" s="73" t="s">
        <v>255</v>
      </c>
      <c r="I254" s="73" t="s">
        <v>3487</v>
      </c>
      <c r="J254" s="73" t="s">
        <v>412</v>
      </c>
      <c r="K254" s="87" t="s">
        <v>401</v>
      </c>
      <c r="L254" s="87"/>
      <c r="M254" s="83" t="str">
        <f t="shared" si="4"/>
        <v xml:space="preserve">MESSAGE - (CONSIGNOR) TRADER. </v>
      </c>
      <c r="N254" s="68"/>
      <c r="O254" s="92"/>
      <c r="P254" s="68" t="s">
        <v>66</v>
      </c>
      <c r="Q254" s="92" t="s">
        <v>33</v>
      </c>
      <c r="R254" s="68" t="s">
        <v>258</v>
      </c>
      <c r="S254" s="92" t="s">
        <v>68</v>
      </c>
      <c r="T254" s="68"/>
      <c r="U254" s="92"/>
      <c r="V254" s="68" t="s">
        <v>1531</v>
      </c>
      <c r="W254" s="92"/>
      <c r="X254" s="17"/>
      <c r="Y254" s="17"/>
      <c r="Z254" s="17"/>
      <c r="AA254" s="17" t="s">
        <v>2507</v>
      </c>
    </row>
    <row r="255" spans="1:27" ht="60" customHeight="1" x14ac:dyDescent="0.2">
      <c r="A255" s="4" t="s">
        <v>1502</v>
      </c>
      <c r="B255" s="41" t="s">
        <v>3259</v>
      </c>
      <c r="C255" s="32" t="s">
        <v>1504</v>
      </c>
      <c r="D255" s="5" t="s">
        <v>1504</v>
      </c>
      <c r="E255" s="15">
        <v>4</v>
      </c>
      <c r="F255" s="78"/>
      <c r="G255" s="181" t="s">
        <v>745</v>
      </c>
      <c r="H255" s="73"/>
      <c r="I255" s="73" t="s">
        <v>3488</v>
      </c>
      <c r="J255" s="73" t="s">
        <v>263</v>
      </c>
      <c r="K255" s="87" t="s">
        <v>1128</v>
      </c>
      <c r="L255" s="87" t="s">
        <v>1128</v>
      </c>
      <c r="M255" s="83" t="str">
        <f t="shared" si="4"/>
        <v>x. x</v>
      </c>
      <c r="N255" s="68" t="s">
        <v>32</v>
      </c>
      <c r="O255" s="92"/>
      <c r="P255" s="68" t="s">
        <v>66</v>
      </c>
      <c r="Q255" s="92"/>
      <c r="R255" s="68"/>
      <c r="S255" s="92"/>
      <c r="T255" s="68"/>
      <c r="U255" s="92"/>
      <c r="V255" s="68" t="s">
        <v>1531</v>
      </c>
      <c r="W255" s="92"/>
      <c r="X255" s="17"/>
      <c r="Y255" s="17"/>
      <c r="Z255" s="17"/>
      <c r="AA255" s="17" t="s">
        <v>2507</v>
      </c>
    </row>
    <row r="256" spans="1:27" ht="60" customHeight="1" x14ac:dyDescent="0.2">
      <c r="A256" s="4" t="s">
        <v>1502</v>
      </c>
      <c r="B256" s="41" t="s">
        <v>3259</v>
      </c>
      <c r="C256" s="32" t="s">
        <v>1504</v>
      </c>
      <c r="D256" s="5" t="s">
        <v>1504</v>
      </c>
      <c r="E256" s="15">
        <v>4</v>
      </c>
      <c r="F256" s="78" t="s">
        <v>397</v>
      </c>
      <c r="G256" s="180" t="s">
        <v>745</v>
      </c>
      <c r="H256" s="73" t="s">
        <v>265</v>
      </c>
      <c r="I256" s="73" t="s">
        <v>3489</v>
      </c>
      <c r="J256" s="73" t="s">
        <v>267</v>
      </c>
      <c r="K256" s="87" t="s">
        <v>401</v>
      </c>
      <c r="L256" s="87"/>
      <c r="M256" s="83" t="str">
        <f t="shared" si="4"/>
        <v xml:space="preserve">MESSAGE - (CONSIGNOR) TRADER. </v>
      </c>
      <c r="N256" s="68"/>
      <c r="O256" s="92"/>
      <c r="P256" s="68" t="s">
        <v>33</v>
      </c>
      <c r="Q256" s="92" t="s">
        <v>33</v>
      </c>
      <c r="R256" s="68" t="s">
        <v>258</v>
      </c>
      <c r="S256" s="92" t="s">
        <v>68</v>
      </c>
      <c r="T256" s="68"/>
      <c r="U256" s="92"/>
      <c r="V256" s="68"/>
      <c r="W256" s="92"/>
      <c r="X256" s="17"/>
      <c r="Y256" s="17"/>
      <c r="Z256" s="17"/>
      <c r="AA256" s="17"/>
    </row>
    <row r="257" spans="1:27" ht="60" customHeight="1" x14ac:dyDescent="0.2">
      <c r="A257" s="4" t="s">
        <v>1502</v>
      </c>
      <c r="B257" s="41" t="s">
        <v>3259</v>
      </c>
      <c r="C257" s="32" t="s">
        <v>1504</v>
      </c>
      <c r="D257" s="5" t="s">
        <v>1504</v>
      </c>
      <c r="E257" s="15">
        <v>4</v>
      </c>
      <c r="F257" s="78" t="s">
        <v>397</v>
      </c>
      <c r="G257" s="180" t="s">
        <v>745</v>
      </c>
      <c r="H257" s="73" t="s">
        <v>269</v>
      </c>
      <c r="I257" s="73" t="s">
        <v>3490</v>
      </c>
      <c r="J257" s="73" t="s">
        <v>271</v>
      </c>
      <c r="K257" s="87" t="s">
        <v>401</v>
      </c>
      <c r="L257" s="87"/>
      <c r="M257" s="83" t="str">
        <f t="shared" si="4"/>
        <v xml:space="preserve">MESSAGE - (CONSIGNOR) TRADER. </v>
      </c>
      <c r="N257" s="68"/>
      <c r="O257" s="92"/>
      <c r="P257" s="68" t="s">
        <v>66</v>
      </c>
      <c r="Q257" s="92" t="s">
        <v>33</v>
      </c>
      <c r="R257" s="68" t="s">
        <v>244</v>
      </c>
      <c r="S257" s="92" t="s">
        <v>54</v>
      </c>
      <c r="T257" s="68"/>
      <c r="U257" s="92"/>
      <c r="V257" s="68" t="s">
        <v>1339</v>
      </c>
      <c r="W257" s="92"/>
      <c r="X257" s="17"/>
      <c r="Y257" s="17"/>
      <c r="Z257" s="17"/>
      <c r="AA257" s="17" t="s">
        <v>2512</v>
      </c>
    </row>
    <row r="258" spans="1:27" ht="60" customHeight="1" x14ac:dyDescent="0.2">
      <c r="A258" s="4" t="s">
        <v>1502</v>
      </c>
      <c r="B258" s="41" t="s">
        <v>3259</v>
      </c>
      <c r="C258" s="32" t="s">
        <v>1504</v>
      </c>
      <c r="D258" s="5" t="s">
        <v>1504</v>
      </c>
      <c r="E258" s="15">
        <v>4</v>
      </c>
      <c r="F258" s="78" t="s">
        <v>397</v>
      </c>
      <c r="G258" s="180" t="s">
        <v>745</v>
      </c>
      <c r="H258" s="73" t="s">
        <v>276</v>
      </c>
      <c r="I258" s="73" t="s">
        <v>3491</v>
      </c>
      <c r="J258" s="73" t="s">
        <v>278</v>
      </c>
      <c r="K258" s="87" t="s">
        <v>401</v>
      </c>
      <c r="L258" s="87"/>
      <c r="M258" s="83" t="str">
        <f t="shared" si="4"/>
        <v xml:space="preserve">MESSAGE - (CONSIGNOR) TRADER. </v>
      </c>
      <c r="N258" s="68"/>
      <c r="O258" s="92"/>
      <c r="P258" s="68" t="s">
        <v>33</v>
      </c>
      <c r="Q258" s="92" t="s">
        <v>33</v>
      </c>
      <c r="R258" s="68" t="s">
        <v>68</v>
      </c>
      <c r="S258" s="92" t="s">
        <v>68</v>
      </c>
      <c r="T258" s="68"/>
      <c r="U258" s="92"/>
      <c r="V258" s="68"/>
      <c r="W258" s="92"/>
      <c r="X258" s="17"/>
      <c r="Y258" s="17"/>
      <c r="Z258" s="17"/>
      <c r="AA258" s="17"/>
    </row>
    <row r="259" spans="1:27" ht="60" customHeight="1" x14ac:dyDescent="0.2">
      <c r="A259" s="4" t="s">
        <v>1502</v>
      </c>
      <c r="B259" s="41" t="s">
        <v>3259</v>
      </c>
      <c r="C259" s="32" t="s">
        <v>1504</v>
      </c>
      <c r="D259" s="5" t="s">
        <v>1504</v>
      </c>
      <c r="E259" s="15">
        <v>4</v>
      </c>
      <c r="F259" s="78" t="s">
        <v>397</v>
      </c>
      <c r="G259" s="180" t="s">
        <v>745</v>
      </c>
      <c r="H259" s="73" t="s">
        <v>279</v>
      </c>
      <c r="I259" s="73" t="s">
        <v>3492</v>
      </c>
      <c r="J259" s="73" t="s">
        <v>281</v>
      </c>
      <c r="K259" s="87" t="s">
        <v>401</v>
      </c>
      <c r="L259" s="87"/>
      <c r="M259" s="83" t="str">
        <f t="shared" si="4"/>
        <v xml:space="preserve">MESSAGE - (CONSIGNOR) TRADER. </v>
      </c>
      <c r="N259" s="68"/>
      <c r="O259" s="92"/>
      <c r="P259" s="68" t="s">
        <v>33</v>
      </c>
      <c r="Q259" s="92" t="s">
        <v>33</v>
      </c>
      <c r="R259" s="68" t="s">
        <v>94</v>
      </c>
      <c r="S259" s="92" t="s">
        <v>94</v>
      </c>
      <c r="T259" s="68" t="s">
        <v>95</v>
      </c>
      <c r="U259" s="92" t="s">
        <v>95</v>
      </c>
      <c r="V259" s="68"/>
      <c r="W259" s="92"/>
      <c r="X259" s="17"/>
      <c r="Y259" s="17"/>
      <c r="Z259" s="17"/>
      <c r="AA259" s="17"/>
    </row>
    <row r="260" spans="1:27" ht="60" customHeight="1" x14ac:dyDescent="0.2">
      <c r="A260" s="4" t="s">
        <v>1502</v>
      </c>
      <c r="B260" s="41" t="s">
        <v>3259</v>
      </c>
      <c r="C260" s="32" t="s">
        <v>1504</v>
      </c>
      <c r="D260" s="5" t="s">
        <v>1504</v>
      </c>
      <c r="E260" s="15">
        <v>3</v>
      </c>
      <c r="F260" s="78"/>
      <c r="G260" s="181" t="s">
        <v>751</v>
      </c>
      <c r="H260" s="73"/>
      <c r="I260" s="73" t="s">
        <v>3493</v>
      </c>
      <c r="J260" s="73" t="s">
        <v>422</v>
      </c>
      <c r="K260" s="87" t="s">
        <v>851</v>
      </c>
      <c r="L260" s="87"/>
      <c r="M260" s="83" t="str">
        <f t="shared" si="4"/>
        <v xml:space="preserve">MESSAGE - GOODS ITEM - (CONSIGNEE) TRADER. </v>
      </c>
      <c r="N260" s="68" t="s">
        <v>32</v>
      </c>
      <c r="O260" s="92" t="s">
        <v>32</v>
      </c>
      <c r="P260" s="68" t="s">
        <v>66</v>
      </c>
      <c r="Q260" s="92" t="s">
        <v>66</v>
      </c>
      <c r="R260" s="68"/>
      <c r="S260" s="92"/>
      <c r="T260" s="68"/>
      <c r="U260" s="92"/>
      <c r="V260" s="68" t="s">
        <v>424</v>
      </c>
      <c r="W260" s="92" t="s">
        <v>3494</v>
      </c>
      <c r="X260" s="17"/>
      <c r="Y260" s="17"/>
      <c r="Z260" s="17"/>
      <c r="AA260" s="17" t="s">
        <v>2517</v>
      </c>
    </row>
    <row r="261" spans="1:27" ht="60" customHeight="1" x14ac:dyDescent="0.2">
      <c r="A261" s="4" t="s">
        <v>1502</v>
      </c>
      <c r="B261" s="41" t="s">
        <v>3259</v>
      </c>
      <c r="C261" s="32" t="s">
        <v>1504</v>
      </c>
      <c r="D261" s="5" t="s">
        <v>1504</v>
      </c>
      <c r="E261" s="15">
        <v>3</v>
      </c>
      <c r="F261" s="78"/>
      <c r="G261" s="180" t="s">
        <v>751</v>
      </c>
      <c r="H261" s="73" t="s">
        <v>240</v>
      </c>
      <c r="I261" s="73" t="s">
        <v>3495</v>
      </c>
      <c r="J261" s="73" t="s">
        <v>429</v>
      </c>
      <c r="K261" s="87" t="s">
        <v>851</v>
      </c>
      <c r="L261" s="87" t="s">
        <v>243</v>
      </c>
      <c r="M261" s="83" t="str">
        <f t="shared" si="4"/>
        <v>MESSAGE - GOODS ITEM - (CONSIGNEE) TRADER. TIN</v>
      </c>
      <c r="N261" s="68"/>
      <c r="O261" s="92"/>
      <c r="P261" s="68" t="s">
        <v>33</v>
      </c>
      <c r="Q261" s="92" t="s">
        <v>103</v>
      </c>
      <c r="R261" s="68" t="s">
        <v>244</v>
      </c>
      <c r="S261" s="92" t="s">
        <v>244</v>
      </c>
      <c r="T261" s="68"/>
      <c r="U261" s="92"/>
      <c r="V261" s="68" t="s">
        <v>1525</v>
      </c>
      <c r="W261" s="92"/>
      <c r="X261" s="17"/>
      <c r="Y261" s="17"/>
      <c r="Z261" s="17"/>
      <c r="AA261" s="17" t="s">
        <v>3496</v>
      </c>
    </row>
    <row r="262" spans="1:27" ht="60" customHeight="1" x14ac:dyDescent="0.2">
      <c r="A262" s="4" t="s">
        <v>1502</v>
      </c>
      <c r="B262" s="41" t="s">
        <v>3259</v>
      </c>
      <c r="C262" s="32" t="s">
        <v>1504</v>
      </c>
      <c r="D262" s="5" t="s">
        <v>1504</v>
      </c>
      <c r="E262" s="15">
        <v>3</v>
      </c>
      <c r="F262" s="78"/>
      <c r="G262" s="180" t="s">
        <v>751</v>
      </c>
      <c r="H262" s="73" t="s">
        <v>255</v>
      </c>
      <c r="I262" s="73" t="s">
        <v>3497</v>
      </c>
      <c r="J262" s="73" t="s">
        <v>433</v>
      </c>
      <c r="K262" s="87" t="s">
        <v>851</v>
      </c>
      <c r="L262" s="87" t="s">
        <v>255</v>
      </c>
      <c r="M262" s="83" t="str">
        <f t="shared" si="4"/>
        <v>MESSAGE - GOODS ITEM - (CONSIGNEE) TRADER. Name</v>
      </c>
      <c r="N262" s="68"/>
      <c r="O262" s="92"/>
      <c r="P262" s="68" t="s">
        <v>66</v>
      </c>
      <c r="Q262" s="92" t="s">
        <v>33</v>
      </c>
      <c r="R262" s="68" t="s">
        <v>258</v>
      </c>
      <c r="S262" s="92" t="s">
        <v>68</v>
      </c>
      <c r="T262" s="68"/>
      <c r="U262" s="92"/>
      <c r="V262" s="68" t="s">
        <v>1531</v>
      </c>
      <c r="W262" s="92"/>
      <c r="X262" s="17"/>
      <c r="Y262" s="17"/>
      <c r="Z262" s="17"/>
      <c r="AA262" s="17" t="s">
        <v>2507</v>
      </c>
    </row>
    <row r="263" spans="1:27" ht="60" customHeight="1" x14ac:dyDescent="0.2">
      <c r="A263" s="4" t="s">
        <v>1502</v>
      </c>
      <c r="B263" s="41" t="s">
        <v>3259</v>
      </c>
      <c r="C263" s="32" t="s">
        <v>1504</v>
      </c>
      <c r="D263" s="5" t="s">
        <v>1504</v>
      </c>
      <c r="E263" s="15">
        <v>4</v>
      </c>
      <c r="F263" s="78"/>
      <c r="G263" s="181" t="s">
        <v>745</v>
      </c>
      <c r="H263" s="73"/>
      <c r="I263" s="73" t="s">
        <v>3498</v>
      </c>
      <c r="J263" s="73" t="s">
        <v>263</v>
      </c>
      <c r="K263" s="87" t="s">
        <v>1128</v>
      </c>
      <c r="L263" s="87" t="s">
        <v>1128</v>
      </c>
      <c r="M263" s="83" t="str">
        <f t="shared" si="4"/>
        <v>x. x</v>
      </c>
      <c r="N263" s="68" t="s">
        <v>32</v>
      </c>
      <c r="O263" s="92"/>
      <c r="P263" s="68" t="s">
        <v>66</v>
      </c>
      <c r="Q263" s="92"/>
      <c r="R263" s="68"/>
      <c r="S263" s="92"/>
      <c r="T263" s="68"/>
      <c r="U263" s="92"/>
      <c r="V263" s="68" t="s">
        <v>1531</v>
      </c>
      <c r="W263" s="92"/>
      <c r="X263" s="17"/>
      <c r="Y263" s="17"/>
      <c r="Z263" s="17"/>
      <c r="AA263" s="17" t="s">
        <v>3027</v>
      </c>
    </row>
    <row r="264" spans="1:27" ht="60" customHeight="1" x14ac:dyDescent="0.2">
      <c r="A264" s="4" t="s">
        <v>1502</v>
      </c>
      <c r="B264" s="41" t="s">
        <v>3259</v>
      </c>
      <c r="C264" s="32" t="s">
        <v>1504</v>
      </c>
      <c r="D264" s="5" t="s">
        <v>1504</v>
      </c>
      <c r="E264" s="15">
        <v>4</v>
      </c>
      <c r="F264" s="78"/>
      <c r="G264" s="180" t="s">
        <v>745</v>
      </c>
      <c r="H264" s="73" t="s">
        <v>265</v>
      </c>
      <c r="I264" s="73" t="s">
        <v>3499</v>
      </c>
      <c r="J264" s="73" t="s">
        <v>267</v>
      </c>
      <c r="K264" s="87" t="s">
        <v>851</v>
      </c>
      <c r="L264" s="87" t="s">
        <v>265</v>
      </c>
      <c r="M264" s="83" t="str">
        <f t="shared" si="4"/>
        <v>MESSAGE - GOODS ITEM - (CONSIGNEE) TRADER. Street and number</v>
      </c>
      <c r="N264" s="68"/>
      <c r="O264" s="92"/>
      <c r="P264" s="68" t="s">
        <v>33</v>
      </c>
      <c r="Q264" s="92" t="s">
        <v>33</v>
      </c>
      <c r="R264" s="68" t="s">
        <v>258</v>
      </c>
      <c r="S264" s="92" t="s">
        <v>68</v>
      </c>
      <c r="T264" s="68"/>
      <c r="U264" s="92"/>
      <c r="V264" s="68"/>
      <c r="W264" s="92"/>
      <c r="X264" s="17"/>
      <c r="Y264" s="17"/>
      <c r="Z264" s="17"/>
      <c r="AA264" s="17"/>
    </row>
    <row r="265" spans="1:27" ht="60" customHeight="1" x14ac:dyDescent="0.2">
      <c r="A265" s="4" t="s">
        <v>1502</v>
      </c>
      <c r="B265" s="41" t="s">
        <v>3259</v>
      </c>
      <c r="C265" s="32" t="s">
        <v>1504</v>
      </c>
      <c r="D265" s="5" t="s">
        <v>1504</v>
      </c>
      <c r="E265" s="15">
        <v>4</v>
      </c>
      <c r="F265" s="78"/>
      <c r="G265" s="180" t="s">
        <v>745</v>
      </c>
      <c r="H265" s="73" t="s">
        <v>269</v>
      </c>
      <c r="I265" s="73" t="s">
        <v>3500</v>
      </c>
      <c r="J265" s="73" t="s">
        <v>271</v>
      </c>
      <c r="K265" s="87" t="s">
        <v>851</v>
      </c>
      <c r="L265" s="87" t="s">
        <v>862</v>
      </c>
      <c r="M265" s="83" t="str">
        <f t="shared" si="4"/>
        <v>MESSAGE - GOODS ITEM - (CONSIGNEE) TRADER. Postal code</v>
      </c>
      <c r="N265" s="68"/>
      <c r="O265" s="92"/>
      <c r="P265" s="68" t="s">
        <v>66</v>
      </c>
      <c r="Q265" s="92" t="s">
        <v>33</v>
      </c>
      <c r="R265" s="68" t="s">
        <v>244</v>
      </c>
      <c r="S265" s="92" t="s">
        <v>54</v>
      </c>
      <c r="T265" s="68"/>
      <c r="U265" s="92"/>
      <c r="V265" s="68" t="s">
        <v>1339</v>
      </c>
      <c r="W265" s="92"/>
      <c r="X265" s="17"/>
      <c r="Y265" s="17"/>
      <c r="Z265" s="17"/>
      <c r="AA265" s="17" t="s">
        <v>3501</v>
      </c>
    </row>
    <row r="266" spans="1:27" ht="60" customHeight="1" x14ac:dyDescent="0.2">
      <c r="A266" s="4" t="s">
        <v>1502</v>
      </c>
      <c r="B266" s="41" t="s">
        <v>3259</v>
      </c>
      <c r="C266" s="32" t="s">
        <v>1504</v>
      </c>
      <c r="D266" s="5" t="s">
        <v>1504</v>
      </c>
      <c r="E266" s="15">
        <v>4</v>
      </c>
      <c r="F266" s="78"/>
      <c r="G266" s="180" t="s">
        <v>745</v>
      </c>
      <c r="H266" s="73" t="s">
        <v>276</v>
      </c>
      <c r="I266" s="73" t="s">
        <v>3502</v>
      </c>
      <c r="J266" s="73" t="s">
        <v>278</v>
      </c>
      <c r="K266" s="87" t="s">
        <v>851</v>
      </c>
      <c r="L266" s="87" t="s">
        <v>276</v>
      </c>
      <c r="M266" s="83" t="str">
        <f t="shared" si="4"/>
        <v>MESSAGE - GOODS ITEM - (CONSIGNEE) TRADER. City</v>
      </c>
      <c r="N266" s="68"/>
      <c r="O266" s="92"/>
      <c r="P266" s="68" t="s">
        <v>33</v>
      </c>
      <c r="Q266" s="92" t="s">
        <v>33</v>
      </c>
      <c r="R266" s="68" t="s">
        <v>68</v>
      </c>
      <c r="S266" s="92" t="s">
        <v>68</v>
      </c>
      <c r="T266" s="68"/>
      <c r="U266" s="92"/>
      <c r="V266" s="68"/>
      <c r="W266" s="92"/>
      <c r="X266" s="17"/>
      <c r="Y266" s="17"/>
      <c r="Z266" s="17"/>
      <c r="AA266" s="17"/>
    </row>
    <row r="267" spans="1:27" ht="60" customHeight="1" x14ac:dyDescent="0.2">
      <c r="A267" s="4" t="s">
        <v>1502</v>
      </c>
      <c r="B267" s="41" t="s">
        <v>3259</v>
      </c>
      <c r="C267" s="32" t="s">
        <v>1504</v>
      </c>
      <c r="D267" s="5" t="s">
        <v>1504</v>
      </c>
      <c r="E267" s="15">
        <v>4</v>
      </c>
      <c r="F267" s="78"/>
      <c r="G267" s="180" t="s">
        <v>745</v>
      </c>
      <c r="H267" s="73" t="s">
        <v>279</v>
      </c>
      <c r="I267" s="73" t="s">
        <v>3503</v>
      </c>
      <c r="J267" s="73" t="s">
        <v>281</v>
      </c>
      <c r="K267" s="87" t="s">
        <v>851</v>
      </c>
      <c r="L267" s="87" t="s">
        <v>282</v>
      </c>
      <c r="M267" s="83" t="str">
        <f t="shared" si="4"/>
        <v>MESSAGE - GOODS ITEM - (CONSIGNEE) TRADER. Country code</v>
      </c>
      <c r="N267" s="68"/>
      <c r="O267" s="92"/>
      <c r="P267" s="68" t="s">
        <v>33</v>
      </c>
      <c r="Q267" s="92" t="s">
        <v>33</v>
      </c>
      <c r="R267" s="68" t="s">
        <v>94</v>
      </c>
      <c r="S267" s="92" t="s">
        <v>94</v>
      </c>
      <c r="T267" s="68" t="s">
        <v>95</v>
      </c>
      <c r="U267" s="92" t="s">
        <v>95</v>
      </c>
      <c r="V267" s="68"/>
      <c r="W267" s="92"/>
      <c r="X267" s="17"/>
      <c r="Y267" s="17"/>
      <c r="Z267" s="17"/>
      <c r="AA267" s="17"/>
    </row>
    <row r="268" spans="1:27" ht="60" customHeight="1" x14ac:dyDescent="0.2">
      <c r="A268" s="4" t="s">
        <v>1502</v>
      </c>
      <c r="B268" s="41" t="s">
        <v>3259</v>
      </c>
      <c r="C268" s="32" t="s">
        <v>1504</v>
      </c>
      <c r="D268" s="5" t="s">
        <v>1504</v>
      </c>
      <c r="E268" s="15">
        <v>3</v>
      </c>
      <c r="F268" s="78"/>
      <c r="G268" s="181" t="s">
        <v>765</v>
      </c>
      <c r="H268" s="73"/>
      <c r="I268" s="73" t="s">
        <v>3504</v>
      </c>
      <c r="J268" s="73" t="s">
        <v>443</v>
      </c>
      <c r="K268" s="87" t="s">
        <v>1128</v>
      </c>
      <c r="L268" s="87" t="s">
        <v>1128</v>
      </c>
      <c r="M268" s="83" t="str">
        <f t="shared" si="4"/>
        <v>x. x</v>
      </c>
      <c r="N268" s="68" t="s">
        <v>444</v>
      </c>
      <c r="O268" s="92"/>
      <c r="P268" s="68" t="s">
        <v>66</v>
      </c>
      <c r="Q268" s="92"/>
      <c r="R268" s="68"/>
      <c r="S268" s="92"/>
      <c r="T268" s="68"/>
      <c r="U268" s="92"/>
      <c r="V268" s="68" t="s">
        <v>445</v>
      </c>
      <c r="W268" s="92"/>
      <c r="X268" s="17"/>
      <c r="Y268" s="17"/>
      <c r="Z268" s="17"/>
      <c r="AA268" s="17" t="s">
        <v>2528</v>
      </c>
    </row>
    <row r="269" spans="1:27" ht="60" customHeight="1" x14ac:dyDescent="0.2">
      <c r="A269" s="4" t="s">
        <v>1502</v>
      </c>
      <c r="B269" s="41" t="s">
        <v>3259</v>
      </c>
      <c r="C269" s="32" t="s">
        <v>1504</v>
      </c>
      <c r="D269" s="5" t="s">
        <v>1504</v>
      </c>
      <c r="E269" s="15">
        <v>3</v>
      </c>
      <c r="F269" s="78"/>
      <c r="G269" s="180" t="s">
        <v>765</v>
      </c>
      <c r="H269" s="73" t="s">
        <v>206</v>
      </c>
      <c r="I269" s="73" t="s">
        <v>3505</v>
      </c>
      <c r="J269" s="73" t="s">
        <v>449</v>
      </c>
      <c r="K269" s="87" t="s">
        <v>1128</v>
      </c>
      <c r="L269" s="87" t="s">
        <v>1128</v>
      </c>
      <c r="M269" s="83" t="str">
        <f t="shared" si="4"/>
        <v>x. x</v>
      </c>
      <c r="N269" s="68"/>
      <c r="O269" s="92"/>
      <c r="P269" s="68" t="s">
        <v>33</v>
      </c>
      <c r="Q269" s="92"/>
      <c r="R269" s="68" t="s">
        <v>146</v>
      </c>
      <c r="S269" s="92"/>
      <c r="T269" s="68"/>
      <c r="U269" s="92"/>
      <c r="V269" s="68" t="s">
        <v>209</v>
      </c>
      <c r="W269" s="92"/>
      <c r="X269" s="17"/>
      <c r="Y269" s="17"/>
      <c r="Z269" s="17"/>
      <c r="AA269" s="17" t="s">
        <v>3296</v>
      </c>
    </row>
    <row r="270" spans="1:27" ht="60" customHeight="1" x14ac:dyDescent="0.2">
      <c r="A270" s="4" t="s">
        <v>1502</v>
      </c>
      <c r="B270" s="41" t="s">
        <v>3259</v>
      </c>
      <c r="C270" s="32" t="s">
        <v>1504</v>
      </c>
      <c r="D270" s="5" t="s">
        <v>1504</v>
      </c>
      <c r="E270" s="15">
        <v>3</v>
      </c>
      <c r="F270" s="78"/>
      <c r="G270" s="180" t="s">
        <v>765</v>
      </c>
      <c r="H270" s="73" t="s">
        <v>450</v>
      </c>
      <c r="I270" s="73" t="s">
        <v>3506</v>
      </c>
      <c r="J270" s="73" t="s">
        <v>452</v>
      </c>
      <c r="K270" s="87" t="s">
        <v>1128</v>
      </c>
      <c r="L270" s="87" t="s">
        <v>1128</v>
      </c>
      <c r="M270" s="83" t="str">
        <f t="shared" si="4"/>
        <v>x. x</v>
      </c>
      <c r="N270" s="68"/>
      <c r="O270" s="92"/>
      <c r="P270" s="68" t="s">
        <v>33</v>
      </c>
      <c r="Q270" s="92"/>
      <c r="R270" s="68" t="s">
        <v>453</v>
      </c>
      <c r="S270" s="92"/>
      <c r="T270" s="68" t="s">
        <v>454</v>
      </c>
      <c r="U270" s="92"/>
      <c r="V270" s="68"/>
      <c r="W270" s="92"/>
      <c r="X270" s="17"/>
      <c r="Y270" s="17"/>
      <c r="Z270" s="17"/>
      <c r="AA270" s="17" t="s">
        <v>455</v>
      </c>
    </row>
    <row r="271" spans="1:27" ht="60" customHeight="1" x14ac:dyDescent="0.2">
      <c r="A271" s="4" t="s">
        <v>1502</v>
      </c>
      <c r="B271" s="41" t="s">
        <v>3259</v>
      </c>
      <c r="C271" s="32" t="s">
        <v>1504</v>
      </c>
      <c r="D271" s="5" t="s">
        <v>1504</v>
      </c>
      <c r="E271" s="15">
        <v>3</v>
      </c>
      <c r="F271" s="78"/>
      <c r="G271" s="180" t="s">
        <v>765</v>
      </c>
      <c r="H271" s="73" t="s">
        <v>240</v>
      </c>
      <c r="I271" s="73" t="s">
        <v>3507</v>
      </c>
      <c r="J271" s="73" t="s">
        <v>457</v>
      </c>
      <c r="K271" s="87" t="s">
        <v>1128</v>
      </c>
      <c r="L271" s="87" t="s">
        <v>1128</v>
      </c>
      <c r="M271" s="83" t="str">
        <f t="shared" si="4"/>
        <v>x. x</v>
      </c>
      <c r="N271" s="68"/>
      <c r="O271" s="92"/>
      <c r="P271" s="68" t="s">
        <v>33</v>
      </c>
      <c r="Q271" s="92"/>
      <c r="R271" s="68" t="s">
        <v>244</v>
      </c>
      <c r="S271" s="92"/>
      <c r="T271" s="68"/>
      <c r="U271" s="92"/>
      <c r="V271" s="68" t="s">
        <v>380</v>
      </c>
      <c r="W271" s="92"/>
      <c r="X271" s="17"/>
      <c r="Y271" s="17"/>
      <c r="Z271" s="17"/>
      <c r="AA271" s="17" t="s">
        <v>773</v>
      </c>
    </row>
    <row r="272" spans="1:27" ht="60" customHeight="1" x14ac:dyDescent="0.2">
      <c r="A272" s="4" t="s">
        <v>1502</v>
      </c>
      <c r="B272" s="41" t="s">
        <v>3259</v>
      </c>
      <c r="C272" s="32" t="s">
        <v>1504</v>
      </c>
      <c r="D272" s="5" t="s">
        <v>1504</v>
      </c>
      <c r="E272" s="15">
        <v>3</v>
      </c>
      <c r="F272" s="78"/>
      <c r="G272" s="181" t="s">
        <v>774</v>
      </c>
      <c r="H272" s="73"/>
      <c r="I272" s="73" t="s">
        <v>3508</v>
      </c>
      <c r="J272" s="73" t="s">
        <v>517</v>
      </c>
      <c r="K272" s="87" t="s">
        <v>1128</v>
      </c>
      <c r="L272" s="87" t="s">
        <v>1128</v>
      </c>
      <c r="M272" s="83" t="str">
        <f t="shared" si="4"/>
        <v>x. x</v>
      </c>
      <c r="N272" s="68" t="s">
        <v>316</v>
      </c>
      <c r="O272" s="92"/>
      <c r="P272" s="68" t="s">
        <v>66</v>
      </c>
      <c r="Q272" s="92"/>
      <c r="R272" s="68"/>
      <c r="S272" s="92"/>
      <c r="T272" s="68"/>
      <c r="U272" s="92"/>
      <c r="V272" s="68" t="s">
        <v>3423</v>
      </c>
      <c r="W272" s="92"/>
      <c r="X272" s="17"/>
      <c r="Y272" s="17"/>
      <c r="Z272" s="17"/>
      <c r="AA272" s="17" t="s">
        <v>3509</v>
      </c>
    </row>
    <row r="273" spans="1:27" ht="60" customHeight="1" x14ac:dyDescent="0.2">
      <c r="A273" s="4" t="s">
        <v>1502</v>
      </c>
      <c r="B273" s="41" t="s">
        <v>3259</v>
      </c>
      <c r="C273" s="32" t="s">
        <v>1504</v>
      </c>
      <c r="D273" s="5" t="s">
        <v>1504</v>
      </c>
      <c r="E273" s="15">
        <v>3</v>
      </c>
      <c r="F273" s="78" t="s">
        <v>514</v>
      </c>
      <c r="G273" s="180" t="s">
        <v>774</v>
      </c>
      <c r="H273" s="73" t="s">
        <v>206</v>
      </c>
      <c r="I273" s="73" t="s">
        <v>3510</v>
      </c>
      <c r="J273" s="73" t="s">
        <v>522</v>
      </c>
      <c r="K273" s="87" t="s">
        <v>1128</v>
      </c>
      <c r="L273" s="87" t="s">
        <v>1128</v>
      </c>
      <c r="M273" s="83" t="str">
        <f t="shared" si="4"/>
        <v>x. x</v>
      </c>
      <c r="N273" s="68"/>
      <c r="O273" s="92"/>
      <c r="P273" s="68" t="s">
        <v>33</v>
      </c>
      <c r="Q273" s="92"/>
      <c r="R273" s="68" t="s">
        <v>146</v>
      </c>
      <c r="S273" s="92"/>
      <c r="T273" s="68"/>
      <c r="U273" s="92"/>
      <c r="V273" s="68" t="s">
        <v>209</v>
      </c>
      <c r="W273" s="92"/>
      <c r="X273" s="17"/>
      <c r="Y273" s="17"/>
      <c r="Z273" s="17"/>
      <c r="AA273" s="17" t="s">
        <v>3296</v>
      </c>
    </row>
    <row r="274" spans="1:27" ht="60" customHeight="1" x14ac:dyDescent="0.2">
      <c r="A274" s="4" t="s">
        <v>1502</v>
      </c>
      <c r="B274" s="41" t="s">
        <v>3259</v>
      </c>
      <c r="C274" s="32" t="s">
        <v>1504</v>
      </c>
      <c r="D274" s="5" t="s">
        <v>1504</v>
      </c>
      <c r="E274" s="15">
        <v>3</v>
      </c>
      <c r="F274" s="78" t="s">
        <v>514</v>
      </c>
      <c r="G274" s="180" t="s">
        <v>774</v>
      </c>
      <c r="H274" s="73" t="s">
        <v>523</v>
      </c>
      <c r="I274" s="73" t="s">
        <v>3511</v>
      </c>
      <c r="J274" s="73" t="s">
        <v>525</v>
      </c>
      <c r="K274" s="87" t="s">
        <v>1128</v>
      </c>
      <c r="L274" s="87" t="s">
        <v>1128</v>
      </c>
      <c r="M274" s="83" t="str">
        <f t="shared" si="4"/>
        <v>x. x</v>
      </c>
      <c r="N274" s="68"/>
      <c r="O274" s="92"/>
      <c r="P274" s="68" t="s">
        <v>66</v>
      </c>
      <c r="Q274" s="92"/>
      <c r="R274" s="68" t="s">
        <v>526</v>
      </c>
      <c r="S274" s="92"/>
      <c r="T274" s="68" t="s">
        <v>527</v>
      </c>
      <c r="U274" s="92"/>
      <c r="V274" s="68" t="s">
        <v>528</v>
      </c>
      <c r="W274" s="92"/>
      <c r="X274" s="17"/>
      <c r="Y274" s="17"/>
      <c r="Z274" s="17"/>
      <c r="AA274" s="17" t="s">
        <v>530</v>
      </c>
    </row>
    <row r="275" spans="1:27" ht="60" customHeight="1" x14ac:dyDescent="0.2">
      <c r="A275" s="4" t="s">
        <v>1502</v>
      </c>
      <c r="B275" s="41" t="s">
        <v>3259</v>
      </c>
      <c r="C275" s="32" t="s">
        <v>1504</v>
      </c>
      <c r="D275" s="5" t="s">
        <v>1504</v>
      </c>
      <c r="E275" s="15">
        <v>3</v>
      </c>
      <c r="F275" s="78" t="s">
        <v>514</v>
      </c>
      <c r="G275" s="180" t="s">
        <v>774</v>
      </c>
      <c r="H275" s="73" t="s">
        <v>240</v>
      </c>
      <c r="I275" s="73" t="s">
        <v>3512</v>
      </c>
      <c r="J275" s="73" t="s">
        <v>532</v>
      </c>
      <c r="K275" s="87" t="s">
        <v>31</v>
      </c>
      <c r="L275" s="87" t="s">
        <v>533</v>
      </c>
      <c r="M275" s="83" t="str">
        <f t="shared" si="4"/>
        <v>MESSAGE - HEADER. Identity of means of transport at departure (exp/trans)</v>
      </c>
      <c r="N275" s="68"/>
      <c r="O275" s="92"/>
      <c r="P275" s="68" t="s">
        <v>66</v>
      </c>
      <c r="Q275" s="92" t="s">
        <v>66</v>
      </c>
      <c r="R275" s="68" t="s">
        <v>68</v>
      </c>
      <c r="S275" s="92" t="s">
        <v>534</v>
      </c>
      <c r="T275" s="68"/>
      <c r="U275" s="92"/>
      <c r="V275" s="68" t="s">
        <v>781</v>
      </c>
      <c r="W275" s="92" t="s">
        <v>3513</v>
      </c>
      <c r="X275" s="17"/>
      <c r="Y275" s="17"/>
      <c r="Z275" s="17"/>
      <c r="AA275" s="17"/>
    </row>
    <row r="276" spans="1:27" ht="60" customHeight="1" x14ac:dyDescent="0.2">
      <c r="A276" s="4" t="s">
        <v>1502</v>
      </c>
      <c r="B276" s="41" t="s">
        <v>3259</v>
      </c>
      <c r="C276" s="32" t="s">
        <v>1504</v>
      </c>
      <c r="D276" s="5" t="s">
        <v>1504</v>
      </c>
      <c r="E276" s="15">
        <v>3</v>
      </c>
      <c r="F276" s="78" t="s">
        <v>538</v>
      </c>
      <c r="G276" s="180" t="s">
        <v>774</v>
      </c>
      <c r="H276" s="73" t="s">
        <v>539</v>
      </c>
      <c r="I276" s="73" t="s">
        <v>3514</v>
      </c>
      <c r="J276" s="73" t="s">
        <v>541</v>
      </c>
      <c r="K276" s="87" t="s">
        <v>31</v>
      </c>
      <c r="L276" s="87" t="s">
        <v>542</v>
      </c>
      <c r="M276" s="83" t="str">
        <f t="shared" si="4"/>
        <v>MESSAGE - HEADER. Nationality of means of transport at departure</v>
      </c>
      <c r="N276" s="68"/>
      <c r="O276" s="92"/>
      <c r="P276" s="68" t="s">
        <v>66</v>
      </c>
      <c r="Q276" s="92" t="s">
        <v>66</v>
      </c>
      <c r="R276" s="68" t="s">
        <v>94</v>
      </c>
      <c r="S276" s="92" t="s">
        <v>94</v>
      </c>
      <c r="T276" s="68" t="s">
        <v>95</v>
      </c>
      <c r="U276" s="92" t="s">
        <v>95</v>
      </c>
      <c r="V276" s="68" t="s">
        <v>543</v>
      </c>
      <c r="W276" s="92" t="s">
        <v>536</v>
      </c>
      <c r="X276" s="17"/>
      <c r="Y276" s="17"/>
      <c r="Z276" s="17"/>
      <c r="AA276" s="17" t="s">
        <v>3428</v>
      </c>
    </row>
    <row r="277" spans="1:27" ht="60" customHeight="1" x14ac:dyDescent="0.2">
      <c r="A277" s="4" t="s">
        <v>1502</v>
      </c>
      <c r="B277" s="41" t="s">
        <v>3259</v>
      </c>
      <c r="C277" s="32" t="s">
        <v>1504</v>
      </c>
      <c r="D277" s="5" t="s">
        <v>1504</v>
      </c>
      <c r="E277" s="15">
        <v>3</v>
      </c>
      <c r="F277" s="78"/>
      <c r="G277" s="180" t="s">
        <v>785</v>
      </c>
      <c r="H277" s="73"/>
      <c r="I277" s="73" t="s">
        <v>3515</v>
      </c>
      <c r="J277" s="73" t="s">
        <v>674</v>
      </c>
      <c r="K277" s="87"/>
      <c r="L277" s="87"/>
      <c r="M277" s="83"/>
      <c r="N277" s="68" t="s">
        <v>444</v>
      </c>
      <c r="O277" s="92"/>
      <c r="P277" s="68" t="s">
        <v>103</v>
      </c>
      <c r="Q277" s="92"/>
      <c r="R277" s="68"/>
      <c r="S277" s="92"/>
      <c r="T277" s="68"/>
      <c r="U277" s="92"/>
      <c r="V277" s="68" t="s">
        <v>787</v>
      </c>
      <c r="W277" s="92"/>
      <c r="X277" s="17"/>
      <c r="Y277" s="17"/>
      <c r="Z277" s="17"/>
      <c r="AA277" s="17"/>
    </row>
    <row r="278" spans="1:27" ht="60" customHeight="1" x14ac:dyDescent="0.2">
      <c r="A278" s="4" t="s">
        <v>1502</v>
      </c>
      <c r="B278" s="41" t="s">
        <v>3259</v>
      </c>
      <c r="C278" s="32" t="s">
        <v>1504</v>
      </c>
      <c r="D278" s="5" t="s">
        <v>1504</v>
      </c>
      <c r="E278" s="15">
        <v>3</v>
      </c>
      <c r="F278" s="78"/>
      <c r="G278" s="180" t="s">
        <v>785</v>
      </c>
      <c r="H278" s="73" t="s">
        <v>206</v>
      </c>
      <c r="I278" s="73" t="s">
        <v>3516</v>
      </c>
      <c r="J278" s="73" t="s">
        <v>677</v>
      </c>
      <c r="K278" s="87"/>
      <c r="L278" s="87"/>
      <c r="M278" s="83"/>
      <c r="N278" s="68"/>
      <c r="O278" s="92"/>
      <c r="P278" s="68" t="s">
        <v>33</v>
      </c>
      <c r="Q278" s="92"/>
      <c r="R278" s="68" t="s">
        <v>146</v>
      </c>
      <c r="S278" s="92"/>
      <c r="T278" s="68"/>
      <c r="U278" s="92"/>
      <c r="V278" s="68" t="s">
        <v>209</v>
      </c>
      <c r="W278" s="92"/>
      <c r="X278" s="17"/>
      <c r="Y278" s="17"/>
      <c r="Z278" s="17"/>
      <c r="AA278" s="17"/>
    </row>
    <row r="279" spans="1:27" ht="60" customHeight="1" x14ac:dyDescent="0.2">
      <c r="A279" s="4" t="s">
        <v>1502</v>
      </c>
      <c r="B279" s="41" t="s">
        <v>3259</v>
      </c>
      <c r="C279" s="32" t="s">
        <v>1504</v>
      </c>
      <c r="D279" s="5" t="s">
        <v>1504</v>
      </c>
      <c r="E279" s="15">
        <v>3</v>
      </c>
      <c r="F279" s="78"/>
      <c r="G279" s="180" t="s">
        <v>785</v>
      </c>
      <c r="H279" s="73" t="s">
        <v>789</v>
      </c>
      <c r="I279" s="73" t="s">
        <v>3517</v>
      </c>
      <c r="J279" s="73" t="s">
        <v>791</v>
      </c>
      <c r="K279" s="87"/>
      <c r="L279" s="87"/>
      <c r="M279" s="83"/>
      <c r="N279" s="68"/>
      <c r="O279" s="92"/>
      <c r="P279" s="68" t="s">
        <v>103</v>
      </c>
      <c r="Q279" s="92"/>
      <c r="R279" s="68" t="s">
        <v>104</v>
      </c>
      <c r="S279" s="92"/>
      <c r="T279" s="68" t="s">
        <v>105</v>
      </c>
      <c r="U279" s="92"/>
      <c r="V279" s="68" t="s">
        <v>792</v>
      </c>
      <c r="W279" s="92"/>
      <c r="X279" s="17"/>
      <c r="Y279" s="17"/>
      <c r="Z279" s="17"/>
      <c r="AA279" s="17"/>
    </row>
    <row r="280" spans="1:27" ht="60" customHeight="1" x14ac:dyDescent="0.2">
      <c r="A280" s="4" t="s">
        <v>1502</v>
      </c>
      <c r="B280" s="41" t="s">
        <v>3259</v>
      </c>
      <c r="C280" s="32" t="s">
        <v>1504</v>
      </c>
      <c r="D280" s="5" t="s">
        <v>1504</v>
      </c>
      <c r="E280" s="15">
        <v>3</v>
      </c>
      <c r="F280" s="78"/>
      <c r="G280" s="180" t="s">
        <v>785</v>
      </c>
      <c r="H280" s="73" t="s">
        <v>386</v>
      </c>
      <c r="I280" s="73" t="s">
        <v>3518</v>
      </c>
      <c r="J280" s="73" t="s">
        <v>679</v>
      </c>
      <c r="K280" s="87"/>
      <c r="L280" s="87"/>
      <c r="M280" s="83"/>
      <c r="N280" s="68"/>
      <c r="O280" s="92"/>
      <c r="P280" s="68" t="s">
        <v>33</v>
      </c>
      <c r="Q280" s="92"/>
      <c r="R280" s="68" t="s">
        <v>680</v>
      </c>
      <c r="S280" s="92"/>
      <c r="T280" s="68" t="s">
        <v>681</v>
      </c>
      <c r="U280" s="92"/>
      <c r="V280" s="68" t="s">
        <v>682</v>
      </c>
      <c r="W280" s="92"/>
      <c r="X280" s="17"/>
      <c r="Y280" s="17"/>
      <c r="Z280" s="17"/>
      <c r="AA280" s="17"/>
    </row>
    <row r="281" spans="1:27" ht="60" customHeight="1" x14ac:dyDescent="0.2">
      <c r="A281" s="4" t="s">
        <v>1502</v>
      </c>
      <c r="B281" s="41" t="s">
        <v>3259</v>
      </c>
      <c r="C281" s="32" t="s">
        <v>1504</v>
      </c>
      <c r="D281" s="5" t="s">
        <v>1504</v>
      </c>
      <c r="E281" s="15">
        <v>3</v>
      </c>
      <c r="F281" s="78"/>
      <c r="G281" s="180" t="s">
        <v>785</v>
      </c>
      <c r="H281" s="73" t="s">
        <v>180</v>
      </c>
      <c r="I281" s="73" t="s">
        <v>3519</v>
      </c>
      <c r="J281" s="73" t="s">
        <v>685</v>
      </c>
      <c r="K281" s="87"/>
      <c r="L281" s="87"/>
      <c r="M281" s="83"/>
      <c r="N281" s="68"/>
      <c r="O281" s="92"/>
      <c r="P281" s="68" t="s">
        <v>33</v>
      </c>
      <c r="Q281" s="92"/>
      <c r="R281" s="68" t="s">
        <v>258</v>
      </c>
      <c r="S281" s="92"/>
      <c r="T281" s="68"/>
      <c r="U281" s="92"/>
      <c r="V281" s="68" t="s">
        <v>665</v>
      </c>
      <c r="W281" s="92"/>
      <c r="X281" s="17"/>
      <c r="Y281" s="17"/>
      <c r="Z281" s="17"/>
      <c r="AA281" s="17"/>
    </row>
    <row r="282" spans="1:27" ht="60" customHeight="1" x14ac:dyDescent="0.2">
      <c r="A282" s="4" t="s">
        <v>1502</v>
      </c>
      <c r="B282" s="41" t="s">
        <v>3259</v>
      </c>
      <c r="C282" s="32" t="s">
        <v>1504</v>
      </c>
      <c r="D282" s="5" t="s">
        <v>1504</v>
      </c>
      <c r="E282" s="15">
        <v>3</v>
      </c>
      <c r="F282" s="78"/>
      <c r="G282" s="180" t="s">
        <v>785</v>
      </c>
      <c r="H282" s="73" t="s">
        <v>667</v>
      </c>
      <c r="I282" s="73" t="s">
        <v>3520</v>
      </c>
      <c r="J282" s="73" t="s">
        <v>689</v>
      </c>
      <c r="K282" s="87"/>
      <c r="L282" s="87"/>
      <c r="M282" s="83"/>
      <c r="N282" s="68"/>
      <c r="O282" s="92"/>
      <c r="P282" s="68" t="s">
        <v>103</v>
      </c>
      <c r="Q282" s="92"/>
      <c r="R282" s="68" t="s">
        <v>68</v>
      </c>
      <c r="S282" s="92"/>
      <c r="T282" s="68"/>
      <c r="U282" s="92"/>
      <c r="V282" s="68"/>
      <c r="W282" s="92"/>
      <c r="X282" s="17"/>
      <c r="Y282" s="17"/>
      <c r="Z282" s="17"/>
      <c r="AA282" s="17"/>
    </row>
    <row r="283" spans="1:27" ht="60" customHeight="1" x14ac:dyDescent="0.2">
      <c r="A283" s="4" t="s">
        <v>1502</v>
      </c>
      <c r="B283" s="41" t="s">
        <v>3259</v>
      </c>
      <c r="C283" s="32" t="s">
        <v>1504</v>
      </c>
      <c r="D283" s="5" t="s">
        <v>1504</v>
      </c>
      <c r="E283" s="15">
        <v>3</v>
      </c>
      <c r="F283" s="78"/>
      <c r="G283" s="181" t="s">
        <v>796</v>
      </c>
      <c r="H283" s="73"/>
      <c r="I283" s="73" t="s">
        <v>3521</v>
      </c>
      <c r="J283" s="73" t="s">
        <v>692</v>
      </c>
      <c r="K283" s="87" t="s">
        <v>1128</v>
      </c>
      <c r="L283" s="87" t="s">
        <v>1128</v>
      </c>
      <c r="M283" s="83" t="str">
        <f t="shared" si="4"/>
        <v>x. x</v>
      </c>
      <c r="N283" s="68" t="s">
        <v>444</v>
      </c>
      <c r="O283" s="92"/>
      <c r="P283" s="68" t="s">
        <v>66</v>
      </c>
      <c r="Q283" s="92"/>
      <c r="R283" s="68"/>
      <c r="S283" s="92"/>
      <c r="T283" s="68"/>
      <c r="U283" s="92"/>
      <c r="V283" s="68" t="s">
        <v>3470</v>
      </c>
      <c r="W283" s="92"/>
      <c r="X283" s="17"/>
      <c r="Y283" s="17"/>
      <c r="Z283" s="17"/>
      <c r="AA283" s="17" t="s">
        <v>3471</v>
      </c>
    </row>
    <row r="284" spans="1:27" ht="60" customHeight="1" x14ac:dyDescent="0.2">
      <c r="A284" s="4" t="s">
        <v>1502</v>
      </c>
      <c r="B284" s="41" t="s">
        <v>3259</v>
      </c>
      <c r="C284" s="32" t="s">
        <v>1504</v>
      </c>
      <c r="D284" s="5" t="s">
        <v>1504</v>
      </c>
      <c r="E284" s="15">
        <v>3</v>
      </c>
      <c r="F284" s="78"/>
      <c r="G284" s="180" t="s">
        <v>796</v>
      </c>
      <c r="H284" s="73" t="s">
        <v>206</v>
      </c>
      <c r="I284" s="73" t="s">
        <v>3522</v>
      </c>
      <c r="J284" s="73" t="s">
        <v>696</v>
      </c>
      <c r="K284" s="87" t="s">
        <v>1128</v>
      </c>
      <c r="L284" s="87" t="s">
        <v>1128</v>
      </c>
      <c r="M284" s="83" t="str">
        <f t="shared" si="4"/>
        <v>x. x</v>
      </c>
      <c r="N284" s="68"/>
      <c r="O284" s="92"/>
      <c r="P284" s="68" t="s">
        <v>33</v>
      </c>
      <c r="Q284" s="92"/>
      <c r="R284" s="68" t="s">
        <v>146</v>
      </c>
      <c r="S284" s="92"/>
      <c r="T284" s="68"/>
      <c r="U284" s="92"/>
      <c r="V284" s="68" t="s">
        <v>209</v>
      </c>
      <c r="W284" s="92"/>
      <c r="X284" s="17"/>
      <c r="Y284" s="17"/>
      <c r="Z284" s="17"/>
      <c r="AA284" s="17" t="s">
        <v>3296</v>
      </c>
    </row>
    <row r="285" spans="1:27" ht="60" customHeight="1" x14ac:dyDescent="0.2">
      <c r="A285" s="4" t="s">
        <v>1502</v>
      </c>
      <c r="B285" s="41" t="s">
        <v>3259</v>
      </c>
      <c r="C285" s="32" t="s">
        <v>1504</v>
      </c>
      <c r="D285" s="5" t="s">
        <v>1504</v>
      </c>
      <c r="E285" s="15">
        <v>3</v>
      </c>
      <c r="F285" s="78"/>
      <c r="G285" s="180" t="s">
        <v>796</v>
      </c>
      <c r="H285" s="73" t="s">
        <v>386</v>
      </c>
      <c r="I285" s="73" t="s">
        <v>3523</v>
      </c>
      <c r="J285" s="73" t="s">
        <v>698</v>
      </c>
      <c r="K285" s="87" t="s">
        <v>1128</v>
      </c>
      <c r="L285" s="87" t="s">
        <v>1128</v>
      </c>
      <c r="M285" s="83" t="str">
        <f t="shared" si="4"/>
        <v>x. x</v>
      </c>
      <c r="N285" s="68"/>
      <c r="O285" s="92"/>
      <c r="P285" s="68" t="s">
        <v>33</v>
      </c>
      <c r="Q285" s="92"/>
      <c r="R285" s="68" t="s">
        <v>660</v>
      </c>
      <c r="S285" s="92"/>
      <c r="T285" s="68"/>
      <c r="U285" s="92"/>
      <c r="V285" s="68" t="s">
        <v>2951</v>
      </c>
      <c r="W285" s="92"/>
      <c r="X285" s="17"/>
      <c r="Y285" s="17"/>
      <c r="Z285" s="17"/>
      <c r="AA285" s="17" t="s">
        <v>3524</v>
      </c>
    </row>
    <row r="286" spans="1:27" ht="60" customHeight="1" x14ac:dyDescent="0.2">
      <c r="A286" s="4" t="s">
        <v>1502</v>
      </c>
      <c r="B286" s="41" t="s">
        <v>3259</v>
      </c>
      <c r="C286" s="32" t="s">
        <v>1504</v>
      </c>
      <c r="D286" s="5" t="s">
        <v>1504</v>
      </c>
      <c r="E286" s="15">
        <v>3</v>
      </c>
      <c r="F286" s="78"/>
      <c r="G286" s="180" t="s">
        <v>796</v>
      </c>
      <c r="H286" s="73" t="s">
        <v>180</v>
      </c>
      <c r="I286" s="73" t="s">
        <v>3525</v>
      </c>
      <c r="J286" s="73" t="s">
        <v>702</v>
      </c>
      <c r="K286" s="87" t="s">
        <v>1128</v>
      </c>
      <c r="L286" s="87" t="s">
        <v>1128</v>
      </c>
      <c r="M286" s="83" t="str">
        <f t="shared" si="4"/>
        <v>x. x</v>
      </c>
      <c r="N286" s="68"/>
      <c r="O286" s="92"/>
      <c r="P286" s="68" t="s">
        <v>33</v>
      </c>
      <c r="Q286" s="92"/>
      <c r="R286" s="68" t="s">
        <v>258</v>
      </c>
      <c r="S286" s="92"/>
      <c r="T286" s="68"/>
      <c r="U286" s="92"/>
      <c r="V286" s="68" t="s">
        <v>665</v>
      </c>
      <c r="W286" s="92"/>
      <c r="X286" s="17"/>
      <c r="Y286" s="17"/>
      <c r="Z286" s="17"/>
      <c r="AA286" s="17" t="s">
        <v>1421</v>
      </c>
    </row>
    <row r="287" spans="1:27" ht="60" customHeight="1" x14ac:dyDescent="0.2">
      <c r="A287" s="4" t="s">
        <v>1502</v>
      </c>
      <c r="B287" s="41" t="s">
        <v>3259</v>
      </c>
      <c r="C287" s="32" t="s">
        <v>1504</v>
      </c>
      <c r="D287" s="5" t="s">
        <v>1504</v>
      </c>
      <c r="E287" s="15">
        <v>3</v>
      </c>
      <c r="F287" s="78"/>
      <c r="G287" s="181" t="s">
        <v>803</v>
      </c>
      <c r="H287" s="73"/>
      <c r="I287" s="73" t="s">
        <v>3526</v>
      </c>
      <c r="J287" s="73" t="s">
        <v>805</v>
      </c>
      <c r="K287" s="87" t="s">
        <v>1128</v>
      </c>
      <c r="L287" s="87" t="s">
        <v>1128</v>
      </c>
      <c r="M287" s="83" t="str">
        <f t="shared" si="4"/>
        <v>x. x</v>
      </c>
      <c r="N287" s="68" t="s">
        <v>32</v>
      </c>
      <c r="O287" s="92"/>
      <c r="P287" s="68" t="s">
        <v>66</v>
      </c>
      <c r="Q287" s="92"/>
      <c r="R287" s="68"/>
      <c r="S287" s="92"/>
      <c r="T287" s="68"/>
      <c r="U287" s="92"/>
      <c r="V287" s="68" t="s">
        <v>2646</v>
      </c>
      <c r="W287" s="92"/>
      <c r="X287" s="17"/>
      <c r="Y287" s="17"/>
      <c r="Z287" s="17"/>
      <c r="AA287" s="17" t="s">
        <v>3527</v>
      </c>
    </row>
    <row r="288" spans="1:27" ht="60" customHeight="1" x14ac:dyDescent="0.2">
      <c r="A288" s="4" t="s">
        <v>1502</v>
      </c>
      <c r="B288" s="41" t="s">
        <v>3259</v>
      </c>
      <c r="C288" s="32" t="s">
        <v>1504</v>
      </c>
      <c r="D288" s="5" t="s">
        <v>1504</v>
      </c>
      <c r="E288" s="15">
        <v>3</v>
      </c>
      <c r="F288" s="78" t="s">
        <v>808</v>
      </c>
      <c r="G288" s="180" t="s">
        <v>803</v>
      </c>
      <c r="H288" s="73" t="s">
        <v>809</v>
      </c>
      <c r="I288" s="73" t="s">
        <v>3528</v>
      </c>
      <c r="J288" s="73" t="s">
        <v>811</v>
      </c>
      <c r="K288" s="87" t="s">
        <v>31</v>
      </c>
      <c r="L288" s="87" t="s">
        <v>812</v>
      </c>
      <c r="M288" s="83" t="str">
        <f t="shared" si="4"/>
        <v>MESSAGE - HEADER. Transport charges/ Method of Payment</v>
      </c>
      <c r="N288" s="68"/>
      <c r="O288" s="92"/>
      <c r="P288" s="68" t="s">
        <v>33</v>
      </c>
      <c r="Q288" s="92" t="s">
        <v>66</v>
      </c>
      <c r="R288" s="68" t="s">
        <v>134</v>
      </c>
      <c r="S288" s="92" t="s">
        <v>134</v>
      </c>
      <c r="T288" s="68" t="s">
        <v>813</v>
      </c>
      <c r="U288" s="92" t="s">
        <v>813</v>
      </c>
      <c r="V288" s="68"/>
      <c r="W288" s="92" t="s">
        <v>929</v>
      </c>
      <c r="X288" s="17"/>
      <c r="Y288" s="17"/>
      <c r="Z288" s="17"/>
      <c r="AA288" s="17" t="s">
        <v>3529</v>
      </c>
    </row>
    <row r="289" spans="1:27" ht="60" customHeight="1" x14ac:dyDescent="0.2">
      <c r="A289" s="4" t="s">
        <v>1502</v>
      </c>
      <c r="B289" s="41" t="s">
        <v>3259</v>
      </c>
      <c r="C289" s="32" t="s">
        <v>1504</v>
      </c>
      <c r="D289" s="5" t="s">
        <v>1504</v>
      </c>
      <c r="E289" s="15">
        <v>3</v>
      </c>
      <c r="F289" s="78"/>
      <c r="G289" s="181" t="s">
        <v>816</v>
      </c>
      <c r="H289" s="73"/>
      <c r="I289" s="73" t="s">
        <v>3530</v>
      </c>
      <c r="J289" s="73" t="s">
        <v>706</v>
      </c>
      <c r="K289" s="87" t="s">
        <v>1128</v>
      </c>
      <c r="L289" s="87" t="s">
        <v>1128</v>
      </c>
      <c r="M289" s="83" t="str">
        <f t="shared" si="4"/>
        <v>x. x</v>
      </c>
      <c r="N289" s="68" t="s">
        <v>32</v>
      </c>
      <c r="O289" s="92"/>
      <c r="P289" s="68" t="s">
        <v>66</v>
      </c>
      <c r="Q289" s="92"/>
      <c r="R289" s="68"/>
      <c r="S289" s="92"/>
      <c r="T289" s="68"/>
      <c r="U289" s="92"/>
      <c r="V289" s="68" t="s">
        <v>707</v>
      </c>
      <c r="W289" s="92"/>
      <c r="X289" s="17"/>
      <c r="Y289" s="17"/>
      <c r="Z289" s="17"/>
      <c r="AA289" s="17"/>
    </row>
    <row r="290" spans="1:27" ht="60" customHeight="1" x14ac:dyDescent="0.2">
      <c r="A290" s="4" t="s">
        <v>1502</v>
      </c>
      <c r="B290" s="41" t="s">
        <v>3259</v>
      </c>
      <c r="C290" s="32" t="s">
        <v>1504</v>
      </c>
      <c r="D290" s="5" t="s">
        <v>1504</v>
      </c>
      <c r="E290" s="15">
        <v>3</v>
      </c>
      <c r="F290" s="78" t="s">
        <v>710</v>
      </c>
      <c r="G290" s="180" t="s">
        <v>816</v>
      </c>
      <c r="H290" s="73" t="s">
        <v>180</v>
      </c>
      <c r="I290" s="73" t="s">
        <v>3531</v>
      </c>
      <c r="J290" s="73" t="s">
        <v>712</v>
      </c>
      <c r="K290" s="87" t="s">
        <v>31</v>
      </c>
      <c r="L290" s="87" t="s">
        <v>713</v>
      </c>
      <c r="M290" s="83" t="str">
        <f t="shared" si="4"/>
        <v>MESSAGE - HEADER. Commercial Reference Number</v>
      </c>
      <c r="N290" s="68"/>
      <c r="O290" s="92"/>
      <c r="P290" s="68" t="s">
        <v>33</v>
      </c>
      <c r="Q290" s="92" t="s">
        <v>66</v>
      </c>
      <c r="R290" s="68" t="s">
        <v>68</v>
      </c>
      <c r="S290" s="92" t="s">
        <v>258</v>
      </c>
      <c r="T290" s="68"/>
      <c r="U290" s="92"/>
      <c r="V290" s="68" t="s">
        <v>81</v>
      </c>
      <c r="W290" s="92" t="s">
        <v>714</v>
      </c>
      <c r="X290" s="17"/>
      <c r="Y290" s="17"/>
      <c r="Z290" s="17"/>
      <c r="AA290" s="17" t="s">
        <v>3532</v>
      </c>
    </row>
    <row r="291" spans="1:27" ht="60" customHeight="1" x14ac:dyDescent="0.2">
      <c r="A291" s="4" t="s">
        <v>1502</v>
      </c>
      <c r="B291" s="41" t="s">
        <v>3259</v>
      </c>
      <c r="C291" s="32" t="s">
        <v>1504</v>
      </c>
      <c r="D291" s="5" t="s">
        <v>1504</v>
      </c>
      <c r="E291" s="15">
        <v>3</v>
      </c>
      <c r="F291" s="78"/>
      <c r="G291" s="181" t="s">
        <v>823</v>
      </c>
      <c r="H291" s="73"/>
      <c r="I291" s="73" t="s">
        <v>3533</v>
      </c>
      <c r="J291" s="73" t="s">
        <v>825</v>
      </c>
      <c r="K291" s="87" t="s">
        <v>821</v>
      </c>
      <c r="L291" s="87"/>
      <c r="M291" s="83" t="str">
        <f t="shared" si="4"/>
        <v xml:space="preserve">MESSAGE - GOODS ITEM. </v>
      </c>
      <c r="N291" s="68" t="s">
        <v>463</v>
      </c>
      <c r="O291" s="92" t="s">
        <v>316</v>
      </c>
      <c r="P291" s="68" t="s">
        <v>33</v>
      </c>
      <c r="Q291" s="92" t="s">
        <v>33</v>
      </c>
      <c r="R291" s="68"/>
      <c r="S291" s="92"/>
      <c r="T291" s="68"/>
      <c r="U291" s="92"/>
      <c r="V291" s="68" t="s">
        <v>826</v>
      </c>
      <c r="W291" s="92"/>
      <c r="X291" s="17"/>
      <c r="Y291" s="17"/>
      <c r="Z291" s="17"/>
      <c r="AA291" s="17"/>
    </row>
    <row r="292" spans="1:27" ht="60" customHeight="1" x14ac:dyDescent="0.2">
      <c r="A292" s="4" t="s">
        <v>1502</v>
      </c>
      <c r="B292" s="41" t="s">
        <v>3259</v>
      </c>
      <c r="C292" s="32" t="s">
        <v>1504</v>
      </c>
      <c r="D292" s="5" t="s">
        <v>1504</v>
      </c>
      <c r="E292" s="15">
        <v>3</v>
      </c>
      <c r="F292" s="78"/>
      <c r="G292" s="180" t="s">
        <v>823</v>
      </c>
      <c r="H292" s="73" t="s">
        <v>206</v>
      </c>
      <c r="I292" s="73" t="s">
        <v>3534</v>
      </c>
      <c r="J292" s="73" t="s">
        <v>829</v>
      </c>
      <c r="K292" s="87" t="s">
        <v>1128</v>
      </c>
      <c r="L292" s="87" t="s">
        <v>1128</v>
      </c>
      <c r="M292" s="83" t="str">
        <f t="shared" si="4"/>
        <v>x. x</v>
      </c>
      <c r="N292" s="68"/>
      <c r="O292" s="92"/>
      <c r="P292" s="68" t="s">
        <v>33</v>
      </c>
      <c r="Q292" s="92"/>
      <c r="R292" s="68" t="s">
        <v>146</v>
      </c>
      <c r="S292" s="92"/>
      <c r="T292" s="68"/>
      <c r="U292" s="92"/>
      <c r="V292" s="68" t="s">
        <v>209</v>
      </c>
      <c r="W292" s="92"/>
      <c r="X292" s="17"/>
      <c r="Y292" s="17"/>
      <c r="Z292" s="17"/>
      <c r="AA292" s="17" t="s">
        <v>3296</v>
      </c>
    </row>
    <row r="293" spans="1:27" ht="60" customHeight="1" x14ac:dyDescent="0.2">
      <c r="A293" s="4" t="s">
        <v>1502</v>
      </c>
      <c r="B293" s="41" t="s">
        <v>3259</v>
      </c>
      <c r="C293" s="32" t="s">
        <v>1504</v>
      </c>
      <c r="D293" s="5" t="s">
        <v>1504</v>
      </c>
      <c r="E293" s="15">
        <v>3</v>
      </c>
      <c r="F293" s="78" t="s">
        <v>830</v>
      </c>
      <c r="G293" s="180" t="s">
        <v>823</v>
      </c>
      <c r="H293" s="73" t="s">
        <v>831</v>
      </c>
      <c r="I293" s="73" t="s">
        <v>3535</v>
      </c>
      <c r="J293" s="73" t="s">
        <v>833</v>
      </c>
      <c r="K293" s="87" t="s">
        <v>821</v>
      </c>
      <c r="L293" s="87" t="s">
        <v>325</v>
      </c>
      <c r="M293" s="83" t="str">
        <f t="shared" si="4"/>
        <v>MESSAGE - GOODS ITEM. Item number</v>
      </c>
      <c r="N293" s="68"/>
      <c r="O293" s="92"/>
      <c r="P293" s="68" t="s">
        <v>33</v>
      </c>
      <c r="Q293" s="92" t="s">
        <v>33</v>
      </c>
      <c r="R293" s="68" t="s">
        <v>146</v>
      </c>
      <c r="S293" s="92" t="s">
        <v>146</v>
      </c>
      <c r="T293" s="68"/>
      <c r="U293" s="92"/>
      <c r="V293" s="68" t="s">
        <v>834</v>
      </c>
      <c r="W293" s="92" t="s">
        <v>2565</v>
      </c>
      <c r="X293" s="17"/>
      <c r="Y293" s="17"/>
      <c r="Z293" s="17"/>
      <c r="AA293" s="17" t="s">
        <v>3015</v>
      </c>
    </row>
    <row r="294" spans="1:27" ht="60" customHeight="1" x14ac:dyDescent="0.2">
      <c r="A294" s="4" t="s">
        <v>1502</v>
      </c>
      <c r="B294" s="41" t="s">
        <v>3259</v>
      </c>
      <c r="C294" s="32" t="s">
        <v>1504</v>
      </c>
      <c r="D294" s="5" t="s">
        <v>1504</v>
      </c>
      <c r="E294" s="15">
        <v>3</v>
      </c>
      <c r="F294" s="78"/>
      <c r="G294" s="180" t="s">
        <v>823</v>
      </c>
      <c r="H294" s="73" t="s">
        <v>49</v>
      </c>
      <c r="I294" s="73" t="s">
        <v>3536</v>
      </c>
      <c r="J294" s="73" t="s">
        <v>839</v>
      </c>
      <c r="K294" s="87" t="s">
        <v>821</v>
      </c>
      <c r="L294" s="87" t="s">
        <v>52</v>
      </c>
      <c r="M294" s="83" t="str">
        <f t="shared" si="4"/>
        <v>MESSAGE - GOODS ITEM. Type of declaration</v>
      </c>
      <c r="N294" s="68"/>
      <c r="O294" s="92"/>
      <c r="P294" s="68" t="s">
        <v>66</v>
      </c>
      <c r="Q294" s="92" t="s">
        <v>66</v>
      </c>
      <c r="R294" s="68" t="s">
        <v>53</v>
      </c>
      <c r="S294" s="92" t="s">
        <v>54</v>
      </c>
      <c r="T294" s="68" t="s">
        <v>55</v>
      </c>
      <c r="U294" s="92" t="s">
        <v>55</v>
      </c>
      <c r="V294" s="68" t="s">
        <v>840</v>
      </c>
      <c r="W294" s="92" t="s">
        <v>841</v>
      </c>
      <c r="X294" s="17"/>
      <c r="Y294" s="17"/>
      <c r="Z294" s="17"/>
      <c r="AA294" s="17" t="s">
        <v>1431</v>
      </c>
    </row>
    <row r="295" spans="1:27" ht="60" customHeight="1" x14ac:dyDescent="0.2">
      <c r="A295" s="4" t="s">
        <v>1502</v>
      </c>
      <c r="B295" s="41" t="s">
        <v>3259</v>
      </c>
      <c r="C295" s="32" t="s">
        <v>1504</v>
      </c>
      <c r="D295" s="5" t="s">
        <v>1504</v>
      </c>
      <c r="E295" s="15">
        <v>3</v>
      </c>
      <c r="F295" s="78" t="s">
        <v>89</v>
      </c>
      <c r="G295" s="180" t="s">
        <v>823</v>
      </c>
      <c r="H295" s="73" t="s">
        <v>90</v>
      </c>
      <c r="I295" s="73" t="s">
        <v>3537</v>
      </c>
      <c r="J295" s="73" t="s">
        <v>844</v>
      </c>
      <c r="K295" s="87" t="s">
        <v>821</v>
      </c>
      <c r="L295" s="87" t="s">
        <v>93</v>
      </c>
      <c r="M295" s="83" t="str">
        <f t="shared" si="4"/>
        <v>MESSAGE - GOODS ITEM. Country of dispatch/export code</v>
      </c>
      <c r="N295" s="68"/>
      <c r="O295" s="92"/>
      <c r="P295" s="68" t="s">
        <v>66</v>
      </c>
      <c r="Q295" s="92" t="s">
        <v>66</v>
      </c>
      <c r="R295" s="68" t="s">
        <v>94</v>
      </c>
      <c r="S295" s="92" t="s">
        <v>3538</v>
      </c>
      <c r="T295" s="68" t="s">
        <v>95</v>
      </c>
      <c r="U295" s="92" t="s">
        <v>95</v>
      </c>
      <c r="V295" s="68" t="s">
        <v>96</v>
      </c>
      <c r="W295" s="92" t="s">
        <v>2570</v>
      </c>
      <c r="X295" s="17"/>
      <c r="Y295" s="17"/>
      <c r="Z295" s="17"/>
      <c r="AA295" s="17" t="s">
        <v>728</v>
      </c>
    </row>
    <row r="296" spans="1:27" ht="60" customHeight="1" x14ac:dyDescent="0.2">
      <c r="A296" s="4" t="s">
        <v>1502</v>
      </c>
      <c r="B296" s="41" t="s">
        <v>3259</v>
      </c>
      <c r="C296" s="32" t="s">
        <v>1504</v>
      </c>
      <c r="D296" s="5" t="s">
        <v>1504</v>
      </c>
      <c r="E296" s="15">
        <v>3</v>
      </c>
      <c r="F296" s="78"/>
      <c r="G296" s="180" t="s">
        <v>823</v>
      </c>
      <c r="H296" s="73" t="s">
        <v>363</v>
      </c>
      <c r="I296" s="73" t="s">
        <v>3539</v>
      </c>
      <c r="J296" s="73" t="s">
        <v>846</v>
      </c>
      <c r="K296" s="87" t="s">
        <v>821</v>
      </c>
      <c r="L296" s="87" t="s">
        <v>366</v>
      </c>
      <c r="M296" s="83" t="str">
        <f t="shared" si="4"/>
        <v>MESSAGE - GOODS ITEM. Country of destination code</v>
      </c>
      <c r="N296" s="68"/>
      <c r="O296" s="92"/>
      <c r="P296" s="68" t="s">
        <v>66</v>
      </c>
      <c r="Q296" s="92" t="s">
        <v>66</v>
      </c>
      <c r="R296" s="68" t="s">
        <v>94</v>
      </c>
      <c r="S296" s="92" t="s">
        <v>94</v>
      </c>
      <c r="T296" s="68" t="s">
        <v>95</v>
      </c>
      <c r="U296" s="92" t="s">
        <v>95</v>
      </c>
      <c r="V296" s="68" t="s">
        <v>367</v>
      </c>
      <c r="W296" s="92" t="s">
        <v>847</v>
      </c>
      <c r="X296" s="17"/>
      <c r="Y296" s="17"/>
      <c r="Z296" s="17"/>
      <c r="AA296" s="17" t="s">
        <v>2572</v>
      </c>
    </row>
    <row r="297" spans="1:27" ht="60" customHeight="1" x14ac:dyDescent="0.2">
      <c r="A297" s="4" t="s">
        <v>1502</v>
      </c>
      <c r="B297" s="41" t="s">
        <v>3259</v>
      </c>
      <c r="C297" s="32" t="s">
        <v>1504</v>
      </c>
      <c r="D297" s="5" t="s">
        <v>1504</v>
      </c>
      <c r="E297" s="15">
        <v>4</v>
      </c>
      <c r="F297" s="78" t="s">
        <v>419</v>
      </c>
      <c r="G297" s="181" t="s">
        <v>849</v>
      </c>
      <c r="H297" s="73"/>
      <c r="I297" s="73" t="s">
        <v>3540</v>
      </c>
      <c r="J297" s="73" t="s">
        <v>422</v>
      </c>
      <c r="K297" s="87" t="s">
        <v>851</v>
      </c>
      <c r="L297" s="87"/>
      <c r="M297" s="83" t="str">
        <f t="shared" si="4"/>
        <v xml:space="preserve">MESSAGE - GOODS ITEM - (CONSIGNEE) TRADER. </v>
      </c>
      <c r="N297" s="68" t="s">
        <v>32</v>
      </c>
      <c r="O297" s="92" t="s">
        <v>32</v>
      </c>
      <c r="P297" s="68" t="s">
        <v>66</v>
      </c>
      <c r="Q297" s="92" t="s">
        <v>66</v>
      </c>
      <c r="R297" s="68"/>
      <c r="S297" s="92"/>
      <c r="T297" s="68"/>
      <c r="U297" s="92"/>
      <c r="V297" s="68" t="s">
        <v>852</v>
      </c>
      <c r="W297" s="92" t="s">
        <v>3494</v>
      </c>
      <c r="X297" s="17"/>
      <c r="Y297" s="17"/>
      <c r="Z297" s="17"/>
      <c r="AA297" s="17" t="s">
        <v>3541</v>
      </c>
    </row>
    <row r="298" spans="1:27" ht="60" customHeight="1" x14ac:dyDescent="0.2">
      <c r="A298" s="4" t="s">
        <v>1502</v>
      </c>
      <c r="B298" s="41" t="s">
        <v>3259</v>
      </c>
      <c r="C298" s="32" t="s">
        <v>1504</v>
      </c>
      <c r="D298" s="5" t="s">
        <v>1504</v>
      </c>
      <c r="E298" s="15">
        <v>4</v>
      </c>
      <c r="F298" s="78" t="s">
        <v>427</v>
      </c>
      <c r="G298" s="180" t="s">
        <v>849</v>
      </c>
      <c r="H298" s="73" t="s">
        <v>240</v>
      </c>
      <c r="I298" s="73" t="s">
        <v>3542</v>
      </c>
      <c r="J298" s="73" t="s">
        <v>429</v>
      </c>
      <c r="K298" s="87" t="s">
        <v>851</v>
      </c>
      <c r="L298" s="87" t="s">
        <v>243</v>
      </c>
      <c r="M298" s="83" t="str">
        <f t="shared" ref="M298:M343" si="5" xml:space="preserve"> CONCATENATE(K298,". ", L298)</f>
        <v>MESSAGE - GOODS ITEM - (CONSIGNEE) TRADER. TIN</v>
      </c>
      <c r="N298" s="68"/>
      <c r="O298" s="92"/>
      <c r="P298" s="68" t="s">
        <v>33</v>
      </c>
      <c r="Q298" s="92" t="s">
        <v>103</v>
      </c>
      <c r="R298" s="68" t="s">
        <v>244</v>
      </c>
      <c r="S298" s="92" t="s">
        <v>244</v>
      </c>
      <c r="T298" s="68"/>
      <c r="U298" s="92"/>
      <c r="V298" s="68" t="s">
        <v>1525</v>
      </c>
      <c r="W298" s="92"/>
      <c r="X298" s="17"/>
      <c r="Y298" s="17"/>
      <c r="Z298" s="17"/>
      <c r="AA298" s="17" t="s">
        <v>2519</v>
      </c>
    </row>
    <row r="299" spans="1:27" ht="60" customHeight="1" x14ac:dyDescent="0.2">
      <c r="A299" s="4" t="s">
        <v>1502</v>
      </c>
      <c r="B299" s="41" t="s">
        <v>3259</v>
      </c>
      <c r="C299" s="32" t="s">
        <v>1504</v>
      </c>
      <c r="D299" s="5" t="s">
        <v>1504</v>
      </c>
      <c r="E299" s="15">
        <v>4</v>
      </c>
      <c r="F299" s="78" t="s">
        <v>419</v>
      </c>
      <c r="G299" s="180" t="s">
        <v>849</v>
      </c>
      <c r="H299" s="73" t="s">
        <v>255</v>
      </c>
      <c r="I299" s="73" t="s">
        <v>3543</v>
      </c>
      <c r="J299" s="73" t="s">
        <v>433</v>
      </c>
      <c r="K299" s="87" t="s">
        <v>851</v>
      </c>
      <c r="L299" s="87" t="s">
        <v>255</v>
      </c>
      <c r="M299" s="83" t="str">
        <f t="shared" si="5"/>
        <v>MESSAGE - GOODS ITEM - (CONSIGNEE) TRADER. Name</v>
      </c>
      <c r="N299" s="68"/>
      <c r="O299" s="92"/>
      <c r="P299" s="68" t="s">
        <v>66</v>
      </c>
      <c r="Q299" s="92" t="s">
        <v>33</v>
      </c>
      <c r="R299" s="68" t="s">
        <v>258</v>
      </c>
      <c r="S299" s="92" t="s">
        <v>68</v>
      </c>
      <c r="T299" s="68"/>
      <c r="U299" s="92"/>
      <c r="V299" s="68" t="s">
        <v>1531</v>
      </c>
      <c r="W299" s="92"/>
      <c r="X299" s="17"/>
      <c r="Y299" s="17"/>
      <c r="Z299" s="17"/>
      <c r="AA299" s="17" t="s">
        <v>2507</v>
      </c>
    </row>
    <row r="300" spans="1:27" ht="60" customHeight="1" x14ac:dyDescent="0.2">
      <c r="A300" s="4" t="s">
        <v>1502</v>
      </c>
      <c r="B300" s="41" t="s">
        <v>3259</v>
      </c>
      <c r="C300" s="32" t="s">
        <v>1504</v>
      </c>
      <c r="D300" s="5" t="s">
        <v>1504</v>
      </c>
      <c r="E300" s="15">
        <v>5</v>
      </c>
      <c r="F300" s="78" t="s">
        <v>419</v>
      </c>
      <c r="G300" s="181" t="s">
        <v>858</v>
      </c>
      <c r="H300" s="73"/>
      <c r="I300" s="73" t="s">
        <v>3544</v>
      </c>
      <c r="J300" s="73" t="s">
        <v>263</v>
      </c>
      <c r="K300" s="87" t="s">
        <v>1128</v>
      </c>
      <c r="L300" s="87" t="s">
        <v>1128</v>
      </c>
      <c r="M300" s="83" t="str">
        <f t="shared" si="5"/>
        <v>x. x</v>
      </c>
      <c r="N300" s="68" t="s">
        <v>32</v>
      </c>
      <c r="O300" s="92"/>
      <c r="P300" s="68" t="s">
        <v>66</v>
      </c>
      <c r="Q300" s="92"/>
      <c r="R300" s="68"/>
      <c r="S300" s="92"/>
      <c r="T300" s="68"/>
      <c r="U300" s="92"/>
      <c r="V300" s="68" t="s">
        <v>1531</v>
      </c>
      <c r="W300" s="92"/>
      <c r="X300" s="17"/>
      <c r="Y300" s="17"/>
      <c r="Z300" s="17"/>
      <c r="AA300" s="17" t="s">
        <v>2507</v>
      </c>
    </row>
    <row r="301" spans="1:27" ht="60" customHeight="1" x14ac:dyDescent="0.2">
      <c r="A301" s="4" t="s">
        <v>1502</v>
      </c>
      <c r="B301" s="41" t="s">
        <v>3259</v>
      </c>
      <c r="C301" s="32" t="s">
        <v>1504</v>
      </c>
      <c r="D301" s="5" t="s">
        <v>1504</v>
      </c>
      <c r="E301" s="15">
        <v>5</v>
      </c>
      <c r="F301" s="78" t="s">
        <v>419</v>
      </c>
      <c r="G301" s="180" t="s">
        <v>858</v>
      </c>
      <c r="H301" s="73" t="s">
        <v>265</v>
      </c>
      <c r="I301" s="73" t="s">
        <v>3545</v>
      </c>
      <c r="J301" s="73" t="s">
        <v>267</v>
      </c>
      <c r="K301" s="87" t="s">
        <v>851</v>
      </c>
      <c r="L301" s="87" t="s">
        <v>265</v>
      </c>
      <c r="M301" s="83" t="str">
        <f t="shared" si="5"/>
        <v>MESSAGE - GOODS ITEM - (CONSIGNEE) TRADER. Street and number</v>
      </c>
      <c r="N301" s="68"/>
      <c r="O301" s="92"/>
      <c r="P301" s="68" t="s">
        <v>33</v>
      </c>
      <c r="Q301" s="92" t="s">
        <v>33</v>
      </c>
      <c r="R301" s="68" t="s">
        <v>258</v>
      </c>
      <c r="S301" s="92" t="s">
        <v>68</v>
      </c>
      <c r="T301" s="68"/>
      <c r="U301" s="92"/>
      <c r="V301" s="68"/>
      <c r="W301" s="92"/>
      <c r="X301" s="17"/>
      <c r="Y301" s="17"/>
      <c r="Z301" s="17"/>
      <c r="AA301" s="17"/>
    </row>
    <row r="302" spans="1:27" ht="60" customHeight="1" x14ac:dyDescent="0.2">
      <c r="A302" s="4" t="s">
        <v>1502</v>
      </c>
      <c r="B302" s="41" t="s">
        <v>3259</v>
      </c>
      <c r="C302" s="32" t="s">
        <v>1504</v>
      </c>
      <c r="D302" s="5" t="s">
        <v>1504</v>
      </c>
      <c r="E302" s="15">
        <v>5</v>
      </c>
      <c r="F302" s="78" t="s">
        <v>419</v>
      </c>
      <c r="G302" s="180" t="s">
        <v>858</v>
      </c>
      <c r="H302" s="73" t="s">
        <v>269</v>
      </c>
      <c r="I302" s="73" t="s">
        <v>3546</v>
      </c>
      <c r="J302" s="73" t="s">
        <v>271</v>
      </c>
      <c r="K302" s="87" t="s">
        <v>851</v>
      </c>
      <c r="L302" s="87" t="s">
        <v>862</v>
      </c>
      <c r="M302" s="83" t="str">
        <f t="shared" si="5"/>
        <v>MESSAGE - GOODS ITEM - (CONSIGNEE) TRADER. Postal code</v>
      </c>
      <c r="N302" s="68"/>
      <c r="O302" s="92"/>
      <c r="P302" s="68" t="s">
        <v>66</v>
      </c>
      <c r="Q302" s="92" t="s">
        <v>33</v>
      </c>
      <c r="R302" s="68" t="s">
        <v>244</v>
      </c>
      <c r="S302" s="92" t="s">
        <v>54</v>
      </c>
      <c r="T302" s="68"/>
      <c r="U302" s="92"/>
      <c r="V302" s="68" t="s">
        <v>1339</v>
      </c>
      <c r="W302" s="92"/>
      <c r="X302" s="17"/>
      <c r="Y302" s="17"/>
      <c r="Z302" s="17"/>
      <c r="AA302" s="17" t="s">
        <v>3501</v>
      </c>
    </row>
    <row r="303" spans="1:27" ht="60" customHeight="1" x14ac:dyDescent="0.2">
      <c r="A303" s="4" t="s">
        <v>1502</v>
      </c>
      <c r="B303" s="41" t="s">
        <v>3259</v>
      </c>
      <c r="C303" s="32" t="s">
        <v>1504</v>
      </c>
      <c r="D303" s="5" t="s">
        <v>1504</v>
      </c>
      <c r="E303" s="15">
        <v>5</v>
      </c>
      <c r="F303" s="78">
        <v>43168</v>
      </c>
      <c r="G303" s="180" t="s">
        <v>858</v>
      </c>
      <c r="H303" s="73" t="s">
        <v>276</v>
      </c>
      <c r="I303" s="73" t="s">
        <v>3547</v>
      </c>
      <c r="J303" s="73" t="s">
        <v>278</v>
      </c>
      <c r="K303" s="87" t="s">
        <v>851</v>
      </c>
      <c r="L303" s="87" t="s">
        <v>276</v>
      </c>
      <c r="M303" s="83" t="str">
        <f t="shared" si="5"/>
        <v>MESSAGE - GOODS ITEM - (CONSIGNEE) TRADER. City</v>
      </c>
      <c r="N303" s="68"/>
      <c r="O303" s="92"/>
      <c r="P303" s="68" t="s">
        <v>33</v>
      </c>
      <c r="Q303" s="92" t="s">
        <v>33</v>
      </c>
      <c r="R303" s="68" t="s">
        <v>68</v>
      </c>
      <c r="S303" s="92" t="s">
        <v>68</v>
      </c>
      <c r="T303" s="68"/>
      <c r="U303" s="92"/>
      <c r="V303" s="68"/>
      <c r="W303" s="92"/>
      <c r="X303" s="17"/>
      <c r="Y303" s="17"/>
      <c r="Z303" s="17"/>
      <c r="AA303" s="17"/>
    </row>
    <row r="304" spans="1:27" ht="60" customHeight="1" x14ac:dyDescent="0.2">
      <c r="A304" s="4" t="s">
        <v>1502</v>
      </c>
      <c r="B304" s="41" t="s">
        <v>3259</v>
      </c>
      <c r="C304" s="32" t="s">
        <v>1504</v>
      </c>
      <c r="D304" s="5" t="s">
        <v>1504</v>
      </c>
      <c r="E304" s="15">
        <v>5</v>
      </c>
      <c r="F304" s="78" t="s">
        <v>419</v>
      </c>
      <c r="G304" s="180" t="s">
        <v>858</v>
      </c>
      <c r="H304" s="73" t="s">
        <v>279</v>
      </c>
      <c r="I304" s="73" t="s">
        <v>3548</v>
      </c>
      <c r="J304" s="73" t="s">
        <v>281</v>
      </c>
      <c r="K304" s="87" t="s">
        <v>851</v>
      </c>
      <c r="L304" s="87" t="s">
        <v>282</v>
      </c>
      <c r="M304" s="83" t="str">
        <f t="shared" si="5"/>
        <v>MESSAGE - GOODS ITEM - (CONSIGNEE) TRADER. Country code</v>
      </c>
      <c r="N304" s="68"/>
      <c r="O304" s="92"/>
      <c r="P304" s="68" t="s">
        <v>33</v>
      </c>
      <c r="Q304" s="92" t="s">
        <v>33</v>
      </c>
      <c r="R304" s="68" t="s">
        <v>94</v>
      </c>
      <c r="S304" s="92" t="s">
        <v>94</v>
      </c>
      <c r="T304" s="68" t="s">
        <v>95</v>
      </c>
      <c r="U304" s="92"/>
      <c r="V304" s="68"/>
      <c r="W304" s="92"/>
      <c r="X304" s="17"/>
      <c r="Y304" s="17"/>
      <c r="Z304" s="17"/>
      <c r="AA304" s="17"/>
    </row>
    <row r="305" spans="1:27" ht="60" customHeight="1" x14ac:dyDescent="0.2">
      <c r="A305" s="4" t="s">
        <v>1502</v>
      </c>
      <c r="B305" s="41" t="s">
        <v>3259</v>
      </c>
      <c r="C305" s="32" t="s">
        <v>1504</v>
      </c>
      <c r="D305" s="5" t="s">
        <v>1504</v>
      </c>
      <c r="E305" s="15">
        <v>4</v>
      </c>
      <c r="F305" s="78" t="s">
        <v>440</v>
      </c>
      <c r="G305" s="181" t="s">
        <v>865</v>
      </c>
      <c r="H305" s="73"/>
      <c r="I305" s="73" t="s">
        <v>3549</v>
      </c>
      <c r="J305" s="73" t="s">
        <v>443</v>
      </c>
      <c r="K305" s="87" t="s">
        <v>1128</v>
      </c>
      <c r="L305" s="87" t="s">
        <v>1128</v>
      </c>
      <c r="M305" s="83" t="str">
        <f t="shared" si="5"/>
        <v>x. x</v>
      </c>
      <c r="N305" s="68" t="s">
        <v>444</v>
      </c>
      <c r="O305" s="92"/>
      <c r="P305" s="68" t="s">
        <v>66</v>
      </c>
      <c r="Q305" s="92"/>
      <c r="R305" s="68"/>
      <c r="S305" s="92"/>
      <c r="T305" s="68"/>
      <c r="U305" s="92"/>
      <c r="V305" s="68" t="s">
        <v>445</v>
      </c>
      <c r="W305" s="92"/>
      <c r="X305" s="17"/>
      <c r="Y305" s="17"/>
      <c r="Z305" s="17"/>
      <c r="AA305" s="17" t="s">
        <v>3550</v>
      </c>
    </row>
    <row r="306" spans="1:27" ht="60" customHeight="1" x14ac:dyDescent="0.2">
      <c r="A306" s="4" t="s">
        <v>1502</v>
      </c>
      <c r="B306" s="41" t="s">
        <v>3259</v>
      </c>
      <c r="C306" s="32" t="s">
        <v>1504</v>
      </c>
      <c r="D306" s="5" t="s">
        <v>1504</v>
      </c>
      <c r="E306" s="15">
        <v>4</v>
      </c>
      <c r="F306" s="78"/>
      <c r="G306" s="180" t="s">
        <v>865</v>
      </c>
      <c r="H306" s="73" t="s">
        <v>206</v>
      </c>
      <c r="I306" s="73" t="s">
        <v>3551</v>
      </c>
      <c r="J306" s="73" t="s">
        <v>449</v>
      </c>
      <c r="K306" s="87" t="s">
        <v>1128</v>
      </c>
      <c r="L306" s="87" t="s">
        <v>1128</v>
      </c>
      <c r="M306" s="83" t="str">
        <f t="shared" si="5"/>
        <v>x. x</v>
      </c>
      <c r="N306" s="68"/>
      <c r="O306" s="92"/>
      <c r="P306" s="68" t="s">
        <v>33</v>
      </c>
      <c r="Q306" s="92"/>
      <c r="R306" s="68" t="s">
        <v>146</v>
      </c>
      <c r="S306" s="92"/>
      <c r="T306" s="68"/>
      <c r="U306" s="92"/>
      <c r="V306" s="68" t="s">
        <v>209</v>
      </c>
      <c r="W306" s="92"/>
      <c r="X306" s="17"/>
      <c r="Y306" s="17"/>
      <c r="Z306" s="17"/>
      <c r="AA306" s="17" t="s">
        <v>3296</v>
      </c>
    </row>
    <row r="307" spans="1:27" ht="60" customHeight="1" x14ac:dyDescent="0.2">
      <c r="A307" s="4" t="s">
        <v>1502</v>
      </c>
      <c r="B307" s="41" t="s">
        <v>3259</v>
      </c>
      <c r="C307" s="32" t="s">
        <v>1504</v>
      </c>
      <c r="D307" s="5" t="s">
        <v>1504</v>
      </c>
      <c r="E307" s="15">
        <v>4</v>
      </c>
      <c r="F307" s="78" t="s">
        <v>440</v>
      </c>
      <c r="G307" s="180" t="s">
        <v>865</v>
      </c>
      <c r="H307" s="73" t="s">
        <v>450</v>
      </c>
      <c r="I307" s="73" t="s">
        <v>3552</v>
      </c>
      <c r="J307" s="73" t="s">
        <v>452</v>
      </c>
      <c r="K307" s="87" t="s">
        <v>1128</v>
      </c>
      <c r="L307" s="87" t="s">
        <v>1128</v>
      </c>
      <c r="M307" s="83" t="str">
        <f t="shared" si="5"/>
        <v>x. x</v>
      </c>
      <c r="N307" s="68"/>
      <c r="O307" s="92"/>
      <c r="P307" s="68" t="s">
        <v>33</v>
      </c>
      <c r="Q307" s="92"/>
      <c r="R307" s="68" t="s">
        <v>453</v>
      </c>
      <c r="S307" s="92"/>
      <c r="T307" s="68" t="s">
        <v>454</v>
      </c>
      <c r="U307" s="92"/>
      <c r="V307" s="68"/>
      <c r="W307" s="92"/>
      <c r="X307" s="17"/>
      <c r="Y307" s="17"/>
      <c r="Z307" s="17"/>
      <c r="AA307" s="17" t="s">
        <v>455</v>
      </c>
    </row>
    <row r="308" spans="1:27" ht="60" customHeight="1" x14ac:dyDescent="0.2">
      <c r="A308" s="4" t="s">
        <v>1502</v>
      </c>
      <c r="B308" s="41" t="s">
        <v>3259</v>
      </c>
      <c r="C308" s="32" t="s">
        <v>1504</v>
      </c>
      <c r="D308" s="5" t="s">
        <v>1504</v>
      </c>
      <c r="E308" s="15">
        <v>4</v>
      </c>
      <c r="F308" s="78" t="s">
        <v>440</v>
      </c>
      <c r="G308" s="180" t="s">
        <v>865</v>
      </c>
      <c r="H308" s="73" t="s">
        <v>240</v>
      </c>
      <c r="I308" s="73" t="s">
        <v>3553</v>
      </c>
      <c r="J308" s="73" t="s">
        <v>457</v>
      </c>
      <c r="K308" s="87" t="s">
        <v>1128</v>
      </c>
      <c r="L308" s="87" t="s">
        <v>1128</v>
      </c>
      <c r="M308" s="83" t="str">
        <f t="shared" si="5"/>
        <v>x. x</v>
      </c>
      <c r="N308" s="68"/>
      <c r="O308" s="92"/>
      <c r="P308" s="68" t="s">
        <v>33</v>
      </c>
      <c r="Q308" s="92"/>
      <c r="R308" s="68" t="s">
        <v>244</v>
      </c>
      <c r="S308" s="92"/>
      <c r="T308" s="68"/>
      <c r="U308" s="92"/>
      <c r="V308" s="68" t="s">
        <v>380</v>
      </c>
      <c r="W308" s="92"/>
      <c r="X308" s="17"/>
      <c r="Y308" s="17"/>
      <c r="Z308" s="17"/>
      <c r="AA308" s="17" t="s">
        <v>3554</v>
      </c>
    </row>
    <row r="309" spans="1:27" ht="60" customHeight="1" x14ac:dyDescent="0.2">
      <c r="A309" s="4" t="s">
        <v>1502</v>
      </c>
      <c r="B309" s="41" t="s">
        <v>3259</v>
      </c>
      <c r="C309" s="32" t="s">
        <v>1504</v>
      </c>
      <c r="D309" s="5" t="s">
        <v>1504</v>
      </c>
      <c r="E309" s="15">
        <v>4</v>
      </c>
      <c r="F309" s="78"/>
      <c r="G309" s="181" t="s">
        <v>871</v>
      </c>
      <c r="H309" s="73"/>
      <c r="I309" s="73" t="s">
        <v>3555</v>
      </c>
      <c r="J309" s="73" t="s">
        <v>873</v>
      </c>
      <c r="K309" s="87" t="s">
        <v>1128</v>
      </c>
      <c r="L309" s="87" t="s">
        <v>1128</v>
      </c>
      <c r="M309" s="83" t="str">
        <f t="shared" si="5"/>
        <v>x. x</v>
      </c>
      <c r="N309" s="68" t="s">
        <v>32</v>
      </c>
      <c r="O309" s="92"/>
      <c r="P309" s="68" t="s">
        <v>33</v>
      </c>
      <c r="Q309" s="92"/>
      <c r="R309" s="68"/>
      <c r="S309" s="92"/>
      <c r="T309" s="68"/>
      <c r="U309" s="92"/>
      <c r="V309" s="68"/>
      <c r="W309" s="92"/>
      <c r="X309" s="17"/>
      <c r="Y309" s="17"/>
      <c r="Z309" s="17"/>
      <c r="AA309" s="17" t="s">
        <v>3556</v>
      </c>
    </row>
    <row r="310" spans="1:27" ht="60" customHeight="1" x14ac:dyDescent="0.2">
      <c r="A310" s="4" t="s">
        <v>1502</v>
      </c>
      <c r="B310" s="41" t="s">
        <v>3259</v>
      </c>
      <c r="C310" s="32" t="s">
        <v>1504</v>
      </c>
      <c r="D310" s="5" t="s">
        <v>1504</v>
      </c>
      <c r="E310" s="15">
        <v>4</v>
      </c>
      <c r="F310" s="78" t="s">
        <v>876</v>
      </c>
      <c r="G310" s="180" t="s">
        <v>871</v>
      </c>
      <c r="H310" s="73" t="s">
        <v>877</v>
      </c>
      <c r="I310" s="73" t="s">
        <v>3557</v>
      </c>
      <c r="J310" s="73" t="s">
        <v>879</v>
      </c>
      <c r="K310" s="87" t="s">
        <v>821</v>
      </c>
      <c r="L310" s="87" t="s">
        <v>880</v>
      </c>
      <c r="M310" s="83" t="str">
        <f t="shared" si="5"/>
        <v>MESSAGE - GOODS ITEM. Goods description</v>
      </c>
      <c r="N310" s="68"/>
      <c r="O310" s="92"/>
      <c r="P310" s="68" t="s">
        <v>33</v>
      </c>
      <c r="Q310" s="92" t="s">
        <v>33</v>
      </c>
      <c r="R310" s="68" t="s">
        <v>305</v>
      </c>
      <c r="S310" s="92" t="s">
        <v>881</v>
      </c>
      <c r="T310" s="68"/>
      <c r="U310" s="92"/>
      <c r="V310" s="68"/>
      <c r="W310" s="92"/>
      <c r="X310" s="17"/>
      <c r="Y310" s="17"/>
      <c r="Z310" s="17"/>
      <c r="AA310" s="17"/>
    </row>
    <row r="311" spans="1:27" ht="60" customHeight="1" x14ac:dyDescent="0.2">
      <c r="A311" s="4" t="s">
        <v>1502</v>
      </c>
      <c r="B311" s="41" t="s">
        <v>3259</v>
      </c>
      <c r="C311" s="32" t="s">
        <v>1504</v>
      </c>
      <c r="D311" s="5" t="s">
        <v>1504</v>
      </c>
      <c r="E311" s="15">
        <v>4</v>
      </c>
      <c r="F311" s="78" t="s">
        <v>884</v>
      </c>
      <c r="G311" s="180" t="s">
        <v>871</v>
      </c>
      <c r="H311" s="73" t="s">
        <v>885</v>
      </c>
      <c r="I311" s="73" t="s">
        <v>3558</v>
      </c>
      <c r="J311" s="73" t="s">
        <v>887</v>
      </c>
      <c r="K311" s="87" t="s">
        <v>1128</v>
      </c>
      <c r="L311" s="87" t="s">
        <v>1128</v>
      </c>
      <c r="M311" s="83" t="str">
        <f t="shared" si="5"/>
        <v>x. x</v>
      </c>
      <c r="N311" s="68"/>
      <c r="O311" s="92"/>
      <c r="P311" s="68" t="s">
        <v>103</v>
      </c>
      <c r="Q311" s="92"/>
      <c r="R311" s="68" t="s">
        <v>888</v>
      </c>
      <c r="S311" s="92"/>
      <c r="T311" s="68" t="s">
        <v>889</v>
      </c>
      <c r="U311" s="92"/>
      <c r="V311" s="68" t="s">
        <v>890</v>
      </c>
      <c r="W311" s="92"/>
      <c r="X311" s="17"/>
      <c r="Y311" s="17"/>
      <c r="Z311" s="17"/>
      <c r="AA311" s="17" t="s">
        <v>891</v>
      </c>
    </row>
    <row r="312" spans="1:27" ht="60" customHeight="1" x14ac:dyDescent="0.2">
      <c r="A312" s="4" t="s">
        <v>1502</v>
      </c>
      <c r="B312" s="41" t="s">
        <v>3259</v>
      </c>
      <c r="C312" s="32" t="s">
        <v>1504</v>
      </c>
      <c r="D312" s="5" t="s">
        <v>1504</v>
      </c>
      <c r="E312" s="15">
        <v>5</v>
      </c>
      <c r="F312" s="78"/>
      <c r="G312" s="181" t="s">
        <v>892</v>
      </c>
      <c r="H312" s="73"/>
      <c r="I312" s="73" t="s">
        <v>3559</v>
      </c>
      <c r="J312" s="73" t="s">
        <v>894</v>
      </c>
      <c r="K312" s="87" t="s">
        <v>1128</v>
      </c>
      <c r="L312" s="87" t="s">
        <v>1128</v>
      </c>
      <c r="M312" s="83" t="str">
        <f t="shared" si="5"/>
        <v>x. x</v>
      </c>
      <c r="N312" s="68" t="s">
        <v>32</v>
      </c>
      <c r="O312" s="92"/>
      <c r="P312" s="68" t="s">
        <v>66</v>
      </c>
      <c r="Q312" s="92"/>
      <c r="R312" s="68"/>
      <c r="S312" s="92"/>
      <c r="T312" s="68"/>
      <c r="U312" s="92"/>
      <c r="V312" s="68" t="s">
        <v>895</v>
      </c>
      <c r="W312" s="92"/>
      <c r="X312" s="17"/>
      <c r="Y312" s="17"/>
      <c r="Z312" s="17"/>
      <c r="AA312" s="17" t="s">
        <v>2594</v>
      </c>
    </row>
    <row r="313" spans="1:27" ht="60" customHeight="1" x14ac:dyDescent="0.2">
      <c r="A313" s="4" t="s">
        <v>1502</v>
      </c>
      <c r="B313" s="41" t="s">
        <v>3259</v>
      </c>
      <c r="C313" s="32" t="s">
        <v>1504</v>
      </c>
      <c r="D313" s="5" t="s">
        <v>1504</v>
      </c>
      <c r="E313" s="15">
        <v>5</v>
      </c>
      <c r="F313" s="78"/>
      <c r="G313" s="180" t="s">
        <v>892</v>
      </c>
      <c r="H313" s="97" t="s">
        <v>897</v>
      </c>
      <c r="I313" s="73" t="s">
        <v>3560</v>
      </c>
      <c r="J313" s="73" t="s">
        <v>899</v>
      </c>
      <c r="K313" s="87" t="s">
        <v>821</v>
      </c>
      <c r="L313" s="87" t="s">
        <v>900</v>
      </c>
      <c r="M313" s="83" t="str">
        <f t="shared" si="5"/>
        <v>MESSAGE - GOODS ITEM. Commodity code</v>
      </c>
      <c r="N313" s="68"/>
      <c r="O313" s="92"/>
      <c r="P313" s="68" t="s">
        <v>33</v>
      </c>
      <c r="Q313" s="92" t="s">
        <v>66</v>
      </c>
      <c r="R313" s="68" t="s">
        <v>901</v>
      </c>
      <c r="S313" s="92" t="s">
        <v>902</v>
      </c>
      <c r="T313" s="68" t="s">
        <v>903</v>
      </c>
      <c r="U313" s="92" t="s">
        <v>2114</v>
      </c>
      <c r="V313" s="68"/>
      <c r="W313" s="92" t="s">
        <v>3561</v>
      </c>
      <c r="X313" s="17"/>
      <c r="Y313" s="17"/>
      <c r="Z313" s="17"/>
      <c r="AA313" s="17" t="s">
        <v>3562</v>
      </c>
    </row>
    <row r="314" spans="1:27" ht="60" customHeight="1" x14ac:dyDescent="0.2">
      <c r="A314" s="4" t="s">
        <v>1502</v>
      </c>
      <c r="B314" s="41" t="s">
        <v>3259</v>
      </c>
      <c r="C314" s="32" t="s">
        <v>1504</v>
      </c>
      <c r="D314" s="5" t="s">
        <v>1504</v>
      </c>
      <c r="E314" s="15">
        <v>5</v>
      </c>
      <c r="F314" s="78"/>
      <c r="G314" s="180" t="s">
        <v>892</v>
      </c>
      <c r="H314" s="73" t="s">
        <v>909</v>
      </c>
      <c r="I314" s="73" t="s">
        <v>3563</v>
      </c>
      <c r="J314" s="73" t="s">
        <v>911</v>
      </c>
      <c r="K314" s="87" t="s">
        <v>821</v>
      </c>
      <c r="L314" s="87" t="s">
        <v>900</v>
      </c>
      <c r="M314" s="83" t="str">
        <f t="shared" si="5"/>
        <v>MESSAGE - GOODS ITEM. Commodity code</v>
      </c>
      <c r="N314" s="68"/>
      <c r="O314" s="92"/>
      <c r="P314" s="68" t="s">
        <v>103</v>
      </c>
      <c r="Q314" s="92" t="s">
        <v>66</v>
      </c>
      <c r="R314" s="68" t="s">
        <v>291</v>
      </c>
      <c r="S314" s="92" t="s">
        <v>902</v>
      </c>
      <c r="T314" s="68"/>
      <c r="U314" s="92"/>
      <c r="V314" s="68" t="s">
        <v>912</v>
      </c>
      <c r="W314" s="92" t="s">
        <v>3561</v>
      </c>
      <c r="X314" s="17"/>
      <c r="Y314" s="17"/>
      <c r="Z314" s="17"/>
      <c r="AA314" s="17" t="s">
        <v>1461</v>
      </c>
    </row>
    <row r="315" spans="1:27" ht="60" customHeight="1" x14ac:dyDescent="0.2">
      <c r="A315" s="4" t="s">
        <v>1502</v>
      </c>
      <c r="B315" s="41" t="s">
        <v>3259</v>
      </c>
      <c r="C315" s="32" t="s">
        <v>1504</v>
      </c>
      <c r="D315" s="5" t="s">
        <v>1504</v>
      </c>
      <c r="E315" s="15">
        <v>5</v>
      </c>
      <c r="F315" s="78"/>
      <c r="G315" s="181" t="s">
        <v>917</v>
      </c>
      <c r="H315" s="73"/>
      <c r="I315" s="73" t="s">
        <v>3564</v>
      </c>
      <c r="J315" s="73" t="s">
        <v>919</v>
      </c>
      <c r="K315" s="87" t="s">
        <v>1128</v>
      </c>
      <c r="L315" s="87" t="s">
        <v>1128</v>
      </c>
      <c r="M315" s="83" t="str">
        <f t="shared" si="5"/>
        <v>x. x</v>
      </c>
      <c r="N315" s="68" t="s">
        <v>444</v>
      </c>
      <c r="O315" s="92"/>
      <c r="P315" s="68" t="s">
        <v>66</v>
      </c>
      <c r="Q315" s="92"/>
      <c r="R315" s="68"/>
      <c r="S315" s="92"/>
      <c r="T315" s="68"/>
      <c r="U315" s="92"/>
      <c r="V315" s="68" t="s">
        <v>3565</v>
      </c>
      <c r="W315" s="92"/>
      <c r="X315" s="17"/>
      <c r="Y315" s="17"/>
      <c r="Z315" s="17"/>
      <c r="AA315" s="17" t="s">
        <v>1463</v>
      </c>
    </row>
    <row r="316" spans="1:27" ht="60" customHeight="1" x14ac:dyDescent="0.2">
      <c r="A316" s="4" t="s">
        <v>1502</v>
      </c>
      <c r="B316" s="41" t="s">
        <v>3259</v>
      </c>
      <c r="C316" s="32" t="s">
        <v>1504</v>
      </c>
      <c r="D316" s="5" t="s">
        <v>1504</v>
      </c>
      <c r="E316" s="15">
        <v>5</v>
      </c>
      <c r="F316" s="78"/>
      <c r="G316" s="180" t="s">
        <v>917</v>
      </c>
      <c r="H316" s="73" t="s">
        <v>206</v>
      </c>
      <c r="I316" s="73" t="s">
        <v>3566</v>
      </c>
      <c r="J316" s="73" t="s">
        <v>923</v>
      </c>
      <c r="K316" s="87" t="s">
        <v>1128</v>
      </c>
      <c r="L316" s="87" t="s">
        <v>1128</v>
      </c>
      <c r="M316" s="83" t="str">
        <f t="shared" si="5"/>
        <v>x. x</v>
      </c>
      <c r="N316" s="68"/>
      <c r="O316" s="92"/>
      <c r="P316" s="68" t="s">
        <v>33</v>
      </c>
      <c r="Q316" s="92"/>
      <c r="R316" s="68" t="s">
        <v>146</v>
      </c>
      <c r="S316" s="92"/>
      <c r="T316" s="68"/>
      <c r="U316" s="92"/>
      <c r="V316" s="68" t="s">
        <v>209</v>
      </c>
      <c r="W316" s="92"/>
      <c r="X316" s="17"/>
      <c r="Y316" s="17"/>
      <c r="Z316" s="17"/>
      <c r="AA316" s="17" t="s">
        <v>3296</v>
      </c>
    </row>
    <row r="317" spans="1:27" ht="60" customHeight="1" x14ac:dyDescent="0.2">
      <c r="A317" s="4" t="s">
        <v>1502</v>
      </c>
      <c r="B317" s="41" t="s">
        <v>3259</v>
      </c>
      <c r="C317" s="32" t="s">
        <v>1504</v>
      </c>
      <c r="D317" s="5" t="s">
        <v>1504</v>
      </c>
      <c r="E317" s="15">
        <v>5</v>
      </c>
      <c r="F317" s="78" t="s">
        <v>916</v>
      </c>
      <c r="G317" s="180" t="s">
        <v>917</v>
      </c>
      <c r="H317" s="73" t="s">
        <v>924</v>
      </c>
      <c r="I317" s="73" t="s">
        <v>3567</v>
      </c>
      <c r="J317" s="73" t="s">
        <v>926</v>
      </c>
      <c r="K317" s="87" t="s">
        <v>821</v>
      </c>
      <c r="L317" s="87" t="s">
        <v>927</v>
      </c>
      <c r="M317" s="83" t="str">
        <f t="shared" si="5"/>
        <v>MESSAGE - GOODS ITEM. UN dangerous goods code</v>
      </c>
      <c r="N317" s="68"/>
      <c r="O317" s="92"/>
      <c r="P317" s="68" t="s">
        <v>33</v>
      </c>
      <c r="Q317" s="92" t="s">
        <v>103</v>
      </c>
      <c r="R317" s="68" t="s">
        <v>660</v>
      </c>
      <c r="S317" s="92" t="s">
        <v>660</v>
      </c>
      <c r="T317" s="68" t="s">
        <v>928</v>
      </c>
      <c r="U317" s="92" t="s">
        <v>928</v>
      </c>
      <c r="V317" s="68"/>
      <c r="W317" s="92" t="s">
        <v>929</v>
      </c>
      <c r="X317" s="17"/>
      <c r="Y317" s="17"/>
      <c r="Z317" s="17"/>
      <c r="AA317" s="17" t="s">
        <v>1466</v>
      </c>
    </row>
    <row r="318" spans="1:27" ht="60" customHeight="1" x14ac:dyDescent="0.2">
      <c r="A318" s="4" t="s">
        <v>1502</v>
      </c>
      <c r="B318" s="41" t="s">
        <v>3259</v>
      </c>
      <c r="C318" s="32" t="s">
        <v>1504</v>
      </c>
      <c r="D318" s="5" t="s">
        <v>1504</v>
      </c>
      <c r="E318" s="15">
        <v>5</v>
      </c>
      <c r="F318" s="78"/>
      <c r="G318" s="181" t="s">
        <v>933</v>
      </c>
      <c r="H318" s="73"/>
      <c r="I318" s="73" t="s">
        <v>3568</v>
      </c>
      <c r="J318" s="73" t="s">
        <v>935</v>
      </c>
      <c r="K318" s="87" t="s">
        <v>1128</v>
      </c>
      <c r="L318" s="87" t="s">
        <v>1128</v>
      </c>
      <c r="M318" s="83" t="str">
        <f t="shared" si="5"/>
        <v>x. x</v>
      </c>
      <c r="N318" s="68" t="s">
        <v>32</v>
      </c>
      <c r="O318" s="92"/>
      <c r="P318" s="68" t="s">
        <v>103</v>
      </c>
      <c r="Q318" s="92"/>
      <c r="R318" s="68"/>
      <c r="S318" s="92"/>
      <c r="T318" s="68"/>
      <c r="U318" s="92"/>
      <c r="V318" s="68"/>
      <c r="W318" s="92"/>
      <c r="X318" s="17"/>
      <c r="Y318" s="17"/>
      <c r="Z318" s="17"/>
      <c r="AA318" s="17" t="s">
        <v>3569</v>
      </c>
    </row>
    <row r="319" spans="1:27" ht="60" customHeight="1" x14ac:dyDescent="0.2">
      <c r="A319" s="4" t="s">
        <v>1502</v>
      </c>
      <c r="B319" s="41" t="s">
        <v>3259</v>
      </c>
      <c r="C319" s="32" t="s">
        <v>1504</v>
      </c>
      <c r="D319" s="5" t="s">
        <v>1504</v>
      </c>
      <c r="E319" s="15">
        <v>5</v>
      </c>
      <c r="F319" s="78" t="s">
        <v>729</v>
      </c>
      <c r="G319" s="180" t="s">
        <v>933</v>
      </c>
      <c r="H319" s="73" t="s">
        <v>730</v>
      </c>
      <c r="I319" s="73" t="s">
        <v>3570</v>
      </c>
      <c r="J319" s="73" t="s">
        <v>937</v>
      </c>
      <c r="K319" s="87" t="s">
        <v>821</v>
      </c>
      <c r="L319" s="87" t="s">
        <v>730</v>
      </c>
      <c r="M319" s="83" t="str">
        <f t="shared" si="5"/>
        <v>MESSAGE - GOODS ITEM. Gross mass</v>
      </c>
      <c r="N319" s="68"/>
      <c r="O319" s="92"/>
      <c r="P319" s="68" t="s">
        <v>103</v>
      </c>
      <c r="Q319" s="92" t="s">
        <v>103</v>
      </c>
      <c r="R319" s="68" t="s">
        <v>166</v>
      </c>
      <c r="S319" s="92" t="s">
        <v>167</v>
      </c>
      <c r="T319" s="68"/>
      <c r="U319" s="92"/>
      <c r="V319" s="68" t="s">
        <v>3571</v>
      </c>
      <c r="W319" s="92" t="s">
        <v>2606</v>
      </c>
      <c r="X319" s="17"/>
      <c r="Y319" s="17"/>
      <c r="Z319" s="17"/>
      <c r="AA319" s="17" t="s">
        <v>1469</v>
      </c>
    </row>
    <row r="320" spans="1:27" ht="60" customHeight="1" x14ac:dyDescent="0.2">
      <c r="A320" s="4" t="s">
        <v>1502</v>
      </c>
      <c r="B320" s="41" t="s">
        <v>3259</v>
      </c>
      <c r="C320" s="32" t="s">
        <v>1504</v>
      </c>
      <c r="D320" s="5" t="s">
        <v>1504</v>
      </c>
      <c r="E320" s="15">
        <v>5</v>
      </c>
      <c r="F320" s="78" t="s">
        <v>942</v>
      </c>
      <c r="G320" s="180" t="s">
        <v>933</v>
      </c>
      <c r="H320" s="73" t="s">
        <v>943</v>
      </c>
      <c r="I320" s="73" t="s">
        <v>3572</v>
      </c>
      <c r="J320" s="73" t="s">
        <v>945</v>
      </c>
      <c r="K320" s="87" t="s">
        <v>821</v>
      </c>
      <c r="L320" s="87" t="s">
        <v>943</v>
      </c>
      <c r="M320" s="83" t="str">
        <f t="shared" si="5"/>
        <v>MESSAGE - GOODS ITEM. Net mass</v>
      </c>
      <c r="N320" s="68"/>
      <c r="O320" s="92"/>
      <c r="P320" s="68" t="s">
        <v>103</v>
      </c>
      <c r="Q320" s="92" t="s">
        <v>103</v>
      </c>
      <c r="R320" s="68" t="s">
        <v>166</v>
      </c>
      <c r="S320" s="92" t="s">
        <v>167</v>
      </c>
      <c r="T320" s="68"/>
      <c r="U320" s="92"/>
      <c r="V320" s="68"/>
      <c r="W320" s="92"/>
      <c r="X320" s="17"/>
      <c r="Y320" s="17"/>
      <c r="Z320" s="17"/>
      <c r="AA320" s="17" t="s">
        <v>1471</v>
      </c>
    </row>
    <row r="321" spans="1:27" ht="60" customHeight="1" x14ac:dyDescent="0.2">
      <c r="A321" s="4" t="s">
        <v>1502</v>
      </c>
      <c r="B321" s="41" t="s">
        <v>3259</v>
      </c>
      <c r="C321" s="32" t="s">
        <v>1504</v>
      </c>
      <c r="D321" s="5" t="s">
        <v>1504</v>
      </c>
      <c r="E321" s="15">
        <v>4</v>
      </c>
      <c r="F321" s="78"/>
      <c r="G321" s="181" t="s">
        <v>948</v>
      </c>
      <c r="H321" s="73"/>
      <c r="I321" s="73" t="s">
        <v>3573</v>
      </c>
      <c r="J321" s="73" t="s">
        <v>950</v>
      </c>
      <c r="K321" s="87" t="s">
        <v>951</v>
      </c>
      <c r="L321" s="87"/>
      <c r="M321" s="83" t="str">
        <f t="shared" si="5"/>
        <v xml:space="preserve">MESSAGE - GOODS ITEM - PACKAGES. </v>
      </c>
      <c r="N321" s="68" t="s">
        <v>444</v>
      </c>
      <c r="O321" s="92" t="s">
        <v>444</v>
      </c>
      <c r="P321" s="68" t="s">
        <v>33</v>
      </c>
      <c r="Q321" s="92" t="s">
        <v>33</v>
      </c>
      <c r="R321" s="68"/>
      <c r="S321" s="92"/>
      <c r="T321" s="68"/>
      <c r="U321" s="92"/>
      <c r="V321" s="68"/>
      <c r="W321" s="92"/>
      <c r="X321" s="17"/>
      <c r="Y321" s="17"/>
      <c r="Z321" s="17"/>
      <c r="AA321" s="17" t="s">
        <v>1473</v>
      </c>
    </row>
    <row r="322" spans="1:27" ht="60" customHeight="1" x14ac:dyDescent="0.2">
      <c r="A322" s="4" t="s">
        <v>1502</v>
      </c>
      <c r="B322" s="41" t="s">
        <v>3259</v>
      </c>
      <c r="C322" s="32" t="s">
        <v>1504</v>
      </c>
      <c r="D322" s="5" t="s">
        <v>1504</v>
      </c>
      <c r="E322" s="15">
        <v>4</v>
      </c>
      <c r="F322" s="78"/>
      <c r="G322" s="180" t="s">
        <v>948</v>
      </c>
      <c r="H322" s="73" t="s">
        <v>206</v>
      </c>
      <c r="I322" s="73" t="s">
        <v>3574</v>
      </c>
      <c r="J322" s="73" t="s">
        <v>954</v>
      </c>
      <c r="K322" s="87" t="s">
        <v>1128</v>
      </c>
      <c r="L322" s="87" t="s">
        <v>1128</v>
      </c>
      <c r="M322" s="83" t="str">
        <f t="shared" si="5"/>
        <v>x. x</v>
      </c>
      <c r="N322" s="68"/>
      <c r="O322" s="92"/>
      <c r="P322" s="68" t="s">
        <v>33</v>
      </c>
      <c r="Q322" s="92"/>
      <c r="R322" s="68" t="s">
        <v>146</v>
      </c>
      <c r="S322" s="92"/>
      <c r="T322" s="68"/>
      <c r="U322" s="92"/>
      <c r="V322" s="68" t="s">
        <v>209</v>
      </c>
      <c r="W322" s="92"/>
      <c r="X322" s="17"/>
      <c r="Y322" s="17"/>
      <c r="Z322" s="17"/>
      <c r="AA322" s="17" t="s">
        <v>3296</v>
      </c>
    </row>
    <row r="323" spans="1:27" ht="60" customHeight="1" x14ac:dyDescent="0.2">
      <c r="A323" s="4" t="s">
        <v>1502</v>
      </c>
      <c r="B323" s="41" t="s">
        <v>3259</v>
      </c>
      <c r="C323" s="32" t="s">
        <v>1504</v>
      </c>
      <c r="D323" s="5" t="s">
        <v>1504</v>
      </c>
      <c r="E323" s="15">
        <v>4</v>
      </c>
      <c r="F323" s="78"/>
      <c r="G323" s="180" t="s">
        <v>948</v>
      </c>
      <c r="H323" s="73" t="s">
        <v>956</v>
      </c>
      <c r="I323" s="73" t="s">
        <v>3575</v>
      </c>
      <c r="J323" s="73" t="s">
        <v>958</v>
      </c>
      <c r="K323" s="87" t="s">
        <v>951</v>
      </c>
      <c r="L323" s="87" t="s">
        <v>959</v>
      </c>
      <c r="M323" s="83" t="str">
        <f t="shared" si="5"/>
        <v>MESSAGE - GOODS ITEM - PACKAGES. Kind of packages</v>
      </c>
      <c r="N323" s="68"/>
      <c r="O323" s="92"/>
      <c r="P323" s="68" t="s">
        <v>33</v>
      </c>
      <c r="Q323" s="92" t="s">
        <v>33</v>
      </c>
      <c r="R323" s="68" t="s">
        <v>291</v>
      </c>
      <c r="S323" s="92" t="s">
        <v>389</v>
      </c>
      <c r="T323" s="68" t="s">
        <v>960</v>
      </c>
      <c r="U323" s="92" t="s">
        <v>960</v>
      </c>
      <c r="V323" s="68"/>
      <c r="W323" s="92"/>
      <c r="X323" s="17"/>
      <c r="Y323" s="17"/>
      <c r="Z323" s="17"/>
      <c r="AA323" s="17" t="s">
        <v>3576</v>
      </c>
    </row>
    <row r="324" spans="1:27" ht="60" customHeight="1" x14ac:dyDescent="0.2">
      <c r="A324" s="4" t="s">
        <v>1502</v>
      </c>
      <c r="B324" s="41" t="s">
        <v>3259</v>
      </c>
      <c r="C324" s="32" t="s">
        <v>1504</v>
      </c>
      <c r="D324" s="5" t="s">
        <v>1504</v>
      </c>
      <c r="E324" s="15">
        <v>4</v>
      </c>
      <c r="F324" s="78"/>
      <c r="G324" s="180" t="s">
        <v>948</v>
      </c>
      <c r="H324" s="73" t="s">
        <v>964</v>
      </c>
      <c r="I324" s="73" t="s">
        <v>3577</v>
      </c>
      <c r="J324" s="73" t="s">
        <v>966</v>
      </c>
      <c r="K324" s="87" t="s">
        <v>951</v>
      </c>
      <c r="L324" s="87" t="s">
        <v>2613</v>
      </c>
      <c r="M324" s="83" t="str">
        <f t="shared" si="5"/>
        <v>MESSAGE - GOODS ITEM - PACKAGES. Number of packages OR Number of Pieces</v>
      </c>
      <c r="N324" s="68"/>
      <c r="O324" s="92"/>
      <c r="P324" s="68" t="s">
        <v>66</v>
      </c>
      <c r="Q324" s="92" t="s">
        <v>66</v>
      </c>
      <c r="R324" s="68" t="s">
        <v>153</v>
      </c>
      <c r="S324" s="92" t="s">
        <v>146</v>
      </c>
      <c r="T324" s="68"/>
      <c r="U324" s="92"/>
      <c r="V324" s="68" t="s">
        <v>3578</v>
      </c>
      <c r="W324" s="92" t="s">
        <v>2614</v>
      </c>
      <c r="X324" s="17"/>
      <c r="Y324" s="17"/>
      <c r="Z324" s="17"/>
      <c r="AA324" s="17" t="s">
        <v>3579</v>
      </c>
    </row>
    <row r="325" spans="1:27" ht="60" customHeight="1" x14ac:dyDescent="0.2">
      <c r="A325" s="4" t="s">
        <v>1502</v>
      </c>
      <c r="B325" s="41" t="s">
        <v>3259</v>
      </c>
      <c r="C325" s="32" t="s">
        <v>1504</v>
      </c>
      <c r="D325" s="5" t="s">
        <v>1504</v>
      </c>
      <c r="E325" s="15">
        <v>4</v>
      </c>
      <c r="F325" s="78"/>
      <c r="G325" s="180" t="s">
        <v>948</v>
      </c>
      <c r="H325" s="73" t="s">
        <v>972</v>
      </c>
      <c r="I325" s="73" t="s">
        <v>3580</v>
      </c>
      <c r="J325" s="73" t="s">
        <v>974</v>
      </c>
      <c r="K325" s="87" t="s">
        <v>951</v>
      </c>
      <c r="L325" s="87" t="s">
        <v>975</v>
      </c>
      <c r="M325" s="83" t="str">
        <f t="shared" si="5"/>
        <v>MESSAGE - GOODS ITEM - PACKAGES. Marks &amp; numbers of packages</v>
      </c>
      <c r="N325" s="68"/>
      <c r="O325" s="92"/>
      <c r="P325" s="68" t="s">
        <v>66</v>
      </c>
      <c r="Q325" s="92" t="s">
        <v>66</v>
      </c>
      <c r="R325" s="68" t="s">
        <v>305</v>
      </c>
      <c r="S325" s="92" t="s">
        <v>976</v>
      </c>
      <c r="T325" s="68"/>
      <c r="U325" s="92"/>
      <c r="V325" s="68" t="s">
        <v>3581</v>
      </c>
      <c r="W325" s="92" t="s">
        <v>978</v>
      </c>
      <c r="X325" s="17"/>
      <c r="Y325" s="17"/>
      <c r="Z325" s="17"/>
      <c r="AA325" s="17" t="s">
        <v>3579</v>
      </c>
    </row>
    <row r="326" spans="1:27" ht="60" customHeight="1" x14ac:dyDescent="0.2">
      <c r="A326" s="4" t="s">
        <v>1502</v>
      </c>
      <c r="B326" s="41" t="s">
        <v>3259</v>
      </c>
      <c r="C326" s="32" t="s">
        <v>1504</v>
      </c>
      <c r="D326" s="5" t="s">
        <v>1504</v>
      </c>
      <c r="E326" s="15">
        <v>4</v>
      </c>
      <c r="F326" s="78"/>
      <c r="G326" s="181" t="s">
        <v>980</v>
      </c>
      <c r="H326" s="73"/>
      <c r="I326" s="73" t="s">
        <v>3582</v>
      </c>
      <c r="J326" s="73" t="s">
        <v>638</v>
      </c>
      <c r="K326" s="87" t="s">
        <v>1128</v>
      </c>
      <c r="L326" s="87" t="s">
        <v>1128</v>
      </c>
      <c r="M326" s="83" t="str">
        <f t="shared" si="5"/>
        <v>x. x</v>
      </c>
      <c r="N326" s="68" t="s">
        <v>444</v>
      </c>
      <c r="O326" s="92"/>
      <c r="P326" s="68" t="s">
        <v>103</v>
      </c>
      <c r="Q326" s="92"/>
      <c r="R326" s="68"/>
      <c r="S326" s="92"/>
      <c r="T326" s="68"/>
      <c r="U326" s="92"/>
      <c r="V326" s="68" t="s">
        <v>983</v>
      </c>
      <c r="W326" s="92"/>
      <c r="X326" s="17"/>
      <c r="Y326" s="17"/>
      <c r="Z326" s="17"/>
      <c r="AA326" s="17" t="s">
        <v>3583</v>
      </c>
    </row>
    <row r="327" spans="1:27" ht="60" customHeight="1" x14ac:dyDescent="0.2">
      <c r="A327" s="4" t="s">
        <v>1502</v>
      </c>
      <c r="B327" s="41" t="s">
        <v>3259</v>
      </c>
      <c r="C327" s="32" t="s">
        <v>1504</v>
      </c>
      <c r="D327" s="5" t="s">
        <v>1504</v>
      </c>
      <c r="E327" s="15">
        <v>4</v>
      </c>
      <c r="F327" s="78"/>
      <c r="G327" s="180" t="s">
        <v>980</v>
      </c>
      <c r="H327" s="73" t="s">
        <v>206</v>
      </c>
      <c r="I327" s="73" t="s">
        <v>3584</v>
      </c>
      <c r="J327" s="73" t="s">
        <v>642</v>
      </c>
      <c r="K327" s="87" t="s">
        <v>1128</v>
      </c>
      <c r="L327" s="87" t="s">
        <v>1128</v>
      </c>
      <c r="M327" s="83" t="str">
        <f t="shared" si="5"/>
        <v>x. x</v>
      </c>
      <c r="N327" s="68"/>
      <c r="O327" s="92"/>
      <c r="P327" s="68" t="s">
        <v>33</v>
      </c>
      <c r="Q327" s="92"/>
      <c r="R327" s="68" t="s">
        <v>146</v>
      </c>
      <c r="S327" s="92"/>
      <c r="T327" s="68"/>
      <c r="U327" s="92"/>
      <c r="V327" s="68" t="s">
        <v>209</v>
      </c>
      <c r="W327" s="92"/>
      <c r="X327" s="17"/>
      <c r="Y327" s="17"/>
      <c r="Z327" s="17"/>
      <c r="AA327" s="17" t="s">
        <v>3296</v>
      </c>
    </row>
    <row r="328" spans="1:27" ht="60" customHeight="1" x14ac:dyDescent="0.2">
      <c r="A328" s="4" t="s">
        <v>1502</v>
      </c>
      <c r="B328" s="41" t="s">
        <v>3259</v>
      </c>
      <c r="C328" s="32" t="s">
        <v>1504</v>
      </c>
      <c r="D328" s="5" t="s">
        <v>1504</v>
      </c>
      <c r="E328" s="15">
        <v>4</v>
      </c>
      <c r="F328" s="78" t="s">
        <v>635</v>
      </c>
      <c r="G328" s="180" t="s">
        <v>980</v>
      </c>
      <c r="H328" s="73" t="s">
        <v>287</v>
      </c>
      <c r="I328" s="73" t="s">
        <v>3585</v>
      </c>
      <c r="J328" s="73" t="s">
        <v>644</v>
      </c>
      <c r="K328" s="87" t="s">
        <v>982</v>
      </c>
      <c r="L328" s="87" t="s">
        <v>988</v>
      </c>
      <c r="M328" s="83" t="str">
        <f t="shared" si="5"/>
        <v>MESSAGE - GOODS ITEM - SPECIAL MENTIONS. Additional information coded</v>
      </c>
      <c r="N328" s="68"/>
      <c r="O328" s="92"/>
      <c r="P328" s="68" t="s">
        <v>33</v>
      </c>
      <c r="Q328" s="92" t="s">
        <v>103</v>
      </c>
      <c r="R328" s="68" t="s">
        <v>645</v>
      </c>
      <c r="S328" s="92" t="s">
        <v>53</v>
      </c>
      <c r="T328" s="68"/>
      <c r="U328" s="92" t="s">
        <v>646</v>
      </c>
      <c r="V328" s="68"/>
      <c r="W328" s="92" t="s">
        <v>2620</v>
      </c>
      <c r="X328" s="17"/>
      <c r="Y328" s="17"/>
      <c r="Z328" s="17"/>
      <c r="AA328" s="17" t="s">
        <v>3586</v>
      </c>
    </row>
    <row r="329" spans="1:27" ht="60" customHeight="1" x14ac:dyDescent="0.2">
      <c r="A329" s="4" t="s">
        <v>1502</v>
      </c>
      <c r="B329" s="41" t="s">
        <v>3259</v>
      </c>
      <c r="C329" s="32" t="s">
        <v>1504</v>
      </c>
      <c r="D329" s="5" t="s">
        <v>1504</v>
      </c>
      <c r="E329" s="15">
        <v>4</v>
      </c>
      <c r="F329" s="78" t="s">
        <v>635</v>
      </c>
      <c r="G329" s="180" t="s">
        <v>980</v>
      </c>
      <c r="H329" s="73" t="s">
        <v>302</v>
      </c>
      <c r="I329" s="73" t="s">
        <v>3587</v>
      </c>
      <c r="J329" s="73" t="s">
        <v>649</v>
      </c>
      <c r="K329" s="87" t="s">
        <v>1128</v>
      </c>
      <c r="L329" s="87" t="s">
        <v>1128</v>
      </c>
      <c r="M329" s="83" t="str">
        <f t="shared" si="5"/>
        <v>x. x</v>
      </c>
      <c r="N329" s="68"/>
      <c r="O329" s="92"/>
      <c r="P329" s="68" t="s">
        <v>103</v>
      </c>
      <c r="Q329" s="92"/>
      <c r="R329" s="68" t="s">
        <v>305</v>
      </c>
      <c r="S329" s="92"/>
      <c r="T329" s="68"/>
      <c r="U329" s="92"/>
      <c r="V329" s="68"/>
      <c r="W329" s="92"/>
      <c r="X329" s="17"/>
      <c r="Y329" s="17"/>
      <c r="Z329" s="17"/>
      <c r="AA329" s="17" t="s">
        <v>650</v>
      </c>
    </row>
    <row r="330" spans="1:27" ht="60" customHeight="1" x14ac:dyDescent="0.2">
      <c r="A330" s="4" t="s">
        <v>1502</v>
      </c>
      <c r="B330" s="41" t="s">
        <v>3259</v>
      </c>
      <c r="C330" s="32" t="s">
        <v>1504</v>
      </c>
      <c r="D330" s="5" t="s">
        <v>1504</v>
      </c>
      <c r="E330" s="15">
        <v>4</v>
      </c>
      <c r="F330" s="78" t="s">
        <v>651</v>
      </c>
      <c r="G330" s="181" t="s">
        <v>994</v>
      </c>
      <c r="H330" s="73"/>
      <c r="I330" s="73" t="s">
        <v>3588</v>
      </c>
      <c r="J330" s="73" t="s">
        <v>654</v>
      </c>
      <c r="K330" s="87" t="s">
        <v>64</v>
      </c>
      <c r="L330" s="87"/>
      <c r="M330" s="83" t="str">
        <f t="shared" si="5"/>
        <v xml:space="preserve">MESSAGE - GOODS ITEM - PRODUCED DOCUMENTS/CERTIFICATES. </v>
      </c>
      <c r="N330" s="68" t="s">
        <v>444</v>
      </c>
      <c r="O330" s="92" t="s">
        <v>444</v>
      </c>
      <c r="P330" s="68" t="s">
        <v>103</v>
      </c>
      <c r="Q330" s="92" t="s">
        <v>66</v>
      </c>
      <c r="R330" s="68"/>
      <c r="S330" s="92"/>
      <c r="T330" s="68"/>
      <c r="U330" s="92"/>
      <c r="V330" s="68" t="s">
        <v>983</v>
      </c>
      <c r="W330" s="92" t="s">
        <v>2623</v>
      </c>
      <c r="X330" s="17"/>
      <c r="Y330" s="17"/>
      <c r="Z330" s="17"/>
      <c r="AA330" s="17" t="s">
        <v>3589</v>
      </c>
    </row>
    <row r="331" spans="1:27" ht="60" customHeight="1" x14ac:dyDescent="0.2">
      <c r="A331" s="4" t="s">
        <v>1502</v>
      </c>
      <c r="B331" s="41" t="s">
        <v>3259</v>
      </c>
      <c r="C331" s="32" t="s">
        <v>1504</v>
      </c>
      <c r="D331" s="5" t="s">
        <v>1504</v>
      </c>
      <c r="E331" s="15">
        <v>4</v>
      </c>
      <c r="F331" s="78" t="s">
        <v>205</v>
      </c>
      <c r="G331" s="180" t="s">
        <v>994</v>
      </c>
      <c r="H331" s="73" t="s">
        <v>206</v>
      </c>
      <c r="I331" s="73" t="s">
        <v>3590</v>
      </c>
      <c r="J331" s="73" t="s">
        <v>657</v>
      </c>
      <c r="K331" s="87" t="s">
        <v>1128</v>
      </c>
      <c r="L331" s="87" t="s">
        <v>1128</v>
      </c>
      <c r="M331" s="83" t="str">
        <f t="shared" si="5"/>
        <v>x. x</v>
      </c>
      <c r="N331" s="68"/>
      <c r="O331" s="92"/>
      <c r="P331" s="68" t="s">
        <v>33</v>
      </c>
      <c r="Q331" s="92"/>
      <c r="R331" s="68" t="s">
        <v>146</v>
      </c>
      <c r="S331" s="92"/>
      <c r="T331" s="68"/>
      <c r="U331" s="92"/>
      <c r="V331" s="68" t="s">
        <v>209</v>
      </c>
      <c r="W331" s="92"/>
      <c r="X331" s="17"/>
      <c r="Y331" s="17"/>
      <c r="Z331" s="17"/>
      <c r="AA331" s="17" t="s">
        <v>3296</v>
      </c>
    </row>
    <row r="332" spans="1:27" ht="60" customHeight="1" x14ac:dyDescent="0.2">
      <c r="A332" s="4" t="s">
        <v>1502</v>
      </c>
      <c r="B332" s="41" t="s">
        <v>3259</v>
      </c>
      <c r="C332" s="32" t="s">
        <v>1504</v>
      </c>
      <c r="D332" s="5" t="s">
        <v>1504</v>
      </c>
      <c r="E332" s="15">
        <v>4</v>
      </c>
      <c r="F332" s="78" t="s">
        <v>651</v>
      </c>
      <c r="G332" s="180" t="s">
        <v>994</v>
      </c>
      <c r="H332" s="73" t="s">
        <v>386</v>
      </c>
      <c r="I332" s="73" t="s">
        <v>3591</v>
      </c>
      <c r="J332" s="73" t="s">
        <v>659</v>
      </c>
      <c r="K332" s="87" t="s">
        <v>64</v>
      </c>
      <c r="L332" s="87" t="s">
        <v>1000</v>
      </c>
      <c r="M332" s="83" t="str">
        <f t="shared" si="5"/>
        <v>MESSAGE - GOODS ITEM - PRODUCED DOCUMENTS/CERTIFICATES. Document type</v>
      </c>
      <c r="N332" s="68"/>
      <c r="O332" s="92"/>
      <c r="P332" s="68" t="s">
        <v>33</v>
      </c>
      <c r="Q332" s="92" t="s">
        <v>33</v>
      </c>
      <c r="R332" s="68" t="s">
        <v>660</v>
      </c>
      <c r="S332" s="92" t="s">
        <v>680</v>
      </c>
      <c r="T332" s="68" t="s">
        <v>661</v>
      </c>
      <c r="U332" s="92" t="s">
        <v>661</v>
      </c>
      <c r="V332" s="68"/>
      <c r="W332" s="92" t="s">
        <v>1001</v>
      </c>
      <c r="X332" s="17"/>
      <c r="Y332" s="17"/>
      <c r="Z332" s="17"/>
      <c r="AA332" s="17" t="s">
        <v>3592</v>
      </c>
    </row>
    <row r="333" spans="1:27" ht="60" customHeight="1" x14ac:dyDescent="0.2">
      <c r="A333" s="4" t="s">
        <v>1502</v>
      </c>
      <c r="B333" s="41" t="s">
        <v>3259</v>
      </c>
      <c r="C333" s="32" t="s">
        <v>1504</v>
      </c>
      <c r="D333" s="5" t="s">
        <v>1504</v>
      </c>
      <c r="E333" s="15">
        <v>4</v>
      </c>
      <c r="F333" s="78" t="s">
        <v>651</v>
      </c>
      <c r="G333" s="180" t="s">
        <v>994</v>
      </c>
      <c r="H333" s="73" t="s">
        <v>180</v>
      </c>
      <c r="I333" s="73" t="s">
        <v>3593</v>
      </c>
      <c r="J333" s="73" t="s">
        <v>664</v>
      </c>
      <c r="K333" s="87" t="s">
        <v>64</v>
      </c>
      <c r="L333" s="87" t="s">
        <v>65</v>
      </c>
      <c r="M333" s="83" t="str">
        <f t="shared" si="5"/>
        <v>MESSAGE - GOODS ITEM - PRODUCED DOCUMENTS/CERTIFICATES. Document reference</v>
      </c>
      <c r="N333" s="68"/>
      <c r="O333" s="92"/>
      <c r="P333" s="68" t="s">
        <v>33</v>
      </c>
      <c r="Q333" s="92" t="s">
        <v>66</v>
      </c>
      <c r="R333" s="68" t="s">
        <v>258</v>
      </c>
      <c r="S333" s="92" t="s">
        <v>68</v>
      </c>
      <c r="T333" s="68"/>
      <c r="U333" s="92"/>
      <c r="V333" s="68" t="s">
        <v>665</v>
      </c>
      <c r="W333" s="92" t="s">
        <v>70</v>
      </c>
      <c r="X333" s="17"/>
      <c r="Y333" s="17"/>
      <c r="Z333" s="17"/>
      <c r="AA333" s="17" t="s">
        <v>2474</v>
      </c>
    </row>
    <row r="334" spans="1:27" ht="60" customHeight="1" x14ac:dyDescent="0.2">
      <c r="A334" s="4" t="s">
        <v>1502</v>
      </c>
      <c r="B334" s="41" t="s">
        <v>3259</v>
      </c>
      <c r="C334" s="32" t="s">
        <v>1504</v>
      </c>
      <c r="D334" s="5" t="s">
        <v>1504</v>
      </c>
      <c r="E334" s="15">
        <v>4</v>
      </c>
      <c r="F334" s="78" t="s">
        <v>651</v>
      </c>
      <c r="G334" s="180" t="s">
        <v>994</v>
      </c>
      <c r="H334" s="73" t="s">
        <v>667</v>
      </c>
      <c r="I334" s="73" t="s">
        <v>3594</v>
      </c>
      <c r="J334" s="73" t="s">
        <v>669</v>
      </c>
      <c r="K334" s="87" t="s">
        <v>1128</v>
      </c>
      <c r="L334" s="87" t="s">
        <v>1128</v>
      </c>
      <c r="M334" s="83" t="str">
        <f t="shared" si="5"/>
        <v>x. x</v>
      </c>
      <c r="N334" s="68"/>
      <c r="O334" s="92"/>
      <c r="P334" s="68" t="s">
        <v>103</v>
      </c>
      <c r="Q334" s="92"/>
      <c r="R334" s="68" t="s">
        <v>68</v>
      </c>
      <c r="S334" s="92"/>
      <c r="T334" s="68"/>
      <c r="U334" s="92"/>
      <c r="V334" s="68"/>
      <c r="W334" s="92"/>
      <c r="X334" s="17"/>
      <c r="Y334" s="17"/>
      <c r="Z334" s="17"/>
      <c r="AA334" s="17" t="s">
        <v>2632</v>
      </c>
    </row>
    <row r="335" spans="1:27" ht="60" customHeight="1" x14ac:dyDescent="0.2">
      <c r="A335" s="4" t="s">
        <v>1502</v>
      </c>
      <c r="B335" s="41" t="s">
        <v>3259</v>
      </c>
      <c r="C335" s="32" t="s">
        <v>1504</v>
      </c>
      <c r="D335" s="5" t="s">
        <v>1504</v>
      </c>
      <c r="E335" s="15">
        <v>4</v>
      </c>
      <c r="F335" s="78" t="s">
        <v>651</v>
      </c>
      <c r="G335" s="181" t="s">
        <v>1009</v>
      </c>
      <c r="H335" s="73"/>
      <c r="I335" s="73" t="s">
        <v>3595</v>
      </c>
      <c r="J335" s="73" t="s">
        <v>674</v>
      </c>
      <c r="K335" s="87" t="s">
        <v>1011</v>
      </c>
      <c r="L335" s="87"/>
      <c r="M335" s="83" t="str">
        <f t="shared" si="5"/>
        <v xml:space="preserve">MESSAGE - GOODS ITEM - PREVIOUS ADMINISTRATIVE REFERENCES. </v>
      </c>
      <c r="N335" s="68" t="s">
        <v>444</v>
      </c>
      <c r="O335" s="92" t="s">
        <v>201</v>
      </c>
      <c r="P335" s="68" t="s">
        <v>103</v>
      </c>
      <c r="Q335" s="92" t="s">
        <v>66</v>
      </c>
      <c r="R335" s="68"/>
      <c r="S335" s="92"/>
      <c r="T335" s="68"/>
      <c r="U335" s="92"/>
      <c r="V335" s="68" t="s">
        <v>983</v>
      </c>
      <c r="W335" s="92" t="s">
        <v>2631</v>
      </c>
      <c r="X335" s="17"/>
      <c r="Y335" s="17"/>
      <c r="Z335" s="17"/>
      <c r="AA335" s="17" t="s">
        <v>2634</v>
      </c>
    </row>
    <row r="336" spans="1:27" ht="60" customHeight="1" x14ac:dyDescent="0.2">
      <c r="A336" s="4" t="s">
        <v>1502</v>
      </c>
      <c r="B336" s="41" t="s">
        <v>3259</v>
      </c>
      <c r="C336" s="32" t="s">
        <v>1504</v>
      </c>
      <c r="D336" s="5" t="s">
        <v>1504</v>
      </c>
      <c r="E336" s="15">
        <v>4</v>
      </c>
      <c r="F336" s="78"/>
      <c r="G336" s="180" t="s">
        <v>1009</v>
      </c>
      <c r="H336" s="73" t="s">
        <v>206</v>
      </c>
      <c r="I336" s="73" t="s">
        <v>3596</v>
      </c>
      <c r="J336" s="73" t="s">
        <v>677</v>
      </c>
      <c r="K336" s="87" t="s">
        <v>1128</v>
      </c>
      <c r="L336" s="87" t="s">
        <v>1128</v>
      </c>
      <c r="M336" s="83" t="str">
        <f t="shared" si="5"/>
        <v>x. x</v>
      </c>
      <c r="N336" s="68"/>
      <c r="O336" s="92"/>
      <c r="P336" s="68" t="s">
        <v>33</v>
      </c>
      <c r="Q336" s="92"/>
      <c r="R336" s="68" t="s">
        <v>146</v>
      </c>
      <c r="S336" s="92"/>
      <c r="T336" s="68"/>
      <c r="U336" s="92"/>
      <c r="V336" s="68" t="s">
        <v>209</v>
      </c>
      <c r="W336" s="92"/>
      <c r="X336" s="17"/>
      <c r="Y336" s="17"/>
      <c r="Z336" s="17"/>
      <c r="AA336" s="17" t="s">
        <v>3296</v>
      </c>
    </row>
    <row r="337" spans="1:27" ht="60" customHeight="1" x14ac:dyDescent="0.2">
      <c r="A337" s="4" t="s">
        <v>1502</v>
      </c>
      <c r="B337" s="41" t="s">
        <v>3259</v>
      </c>
      <c r="C337" s="32" t="s">
        <v>1504</v>
      </c>
      <c r="D337" s="5" t="s">
        <v>1504</v>
      </c>
      <c r="E337" s="15">
        <v>4</v>
      </c>
      <c r="F337" s="78"/>
      <c r="G337" s="180" t="s">
        <v>1009</v>
      </c>
      <c r="H337" s="73" t="s">
        <v>386</v>
      </c>
      <c r="I337" s="73" t="s">
        <v>3597</v>
      </c>
      <c r="J337" s="73" t="s">
        <v>679</v>
      </c>
      <c r="K337" s="87" t="s">
        <v>1011</v>
      </c>
      <c r="L337" s="87" t="s">
        <v>2637</v>
      </c>
      <c r="M337" s="83" t="str">
        <f t="shared" si="5"/>
        <v>MESSAGE - GOODS ITEM - PREVIOUS ADMINISTRATIVE REFERENCES. Previous document type</v>
      </c>
      <c r="N337" s="68"/>
      <c r="O337" s="92"/>
      <c r="P337" s="68" t="s">
        <v>33</v>
      </c>
      <c r="Q337" s="92" t="s">
        <v>33</v>
      </c>
      <c r="R337" s="68" t="s">
        <v>680</v>
      </c>
      <c r="S337" s="92" t="s">
        <v>1019</v>
      </c>
      <c r="T337" s="68"/>
      <c r="U337" s="92"/>
      <c r="V337" s="68" t="s">
        <v>682</v>
      </c>
      <c r="W337" s="92" t="s">
        <v>2638</v>
      </c>
      <c r="X337" s="17"/>
      <c r="Y337" s="17"/>
      <c r="Z337" s="17"/>
      <c r="AA337" s="17" t="s">
        <v>3465</v>
      </c>
    </row>
    <row r="338" spans="1:27" ht="60" customHeight="1" x14ac:dyDescent="0.2">
      <c r="A338" s="4" t="s">
        <v>1502</v>
      </c>
      <c r="B338" s="41" t="s">
        <v>3259</v>
      </c>
      <c r="C338" s="32" t="s">
        <v>1504</v>
      </c>
      <c r="D338" s="5" t="s">
        <v>1504</v>
      </c>
      <c r="E338" s="15">
        <v>4</v>
      </c>
      <c r="F338" s="78" t="s">
        <v>671</v>
      </c>
      <c r="G338" s="180" t="s">
        <v>1009</v>
      </c>
      <c r="H338" s="73" t="s">
        <v>180</v>
      </c>
      <c r="I338" s="73" t="s">
        <v>3598</v>
      </c>
      <c r="J338" s="73" t="s">
        <v>685</v>
      </c>
      <c r="K338" s="87" t="s">
        <v>1011</v>
      </c>
      <c r="L338" s="87" t="s">
        <v>2641</v>
      </c>
      <c r="M338" s="83" t="str">
        <f t="shared" si="5"/>
        <v>MESSAGE - GOODS ITEM - PREVIOUS ADMINISTRATIVE REFERENCES. Previous document reference</v>
      </c>
      <c r="N338" s="68"/>
      <c r="O338" s="92"/>
      <c r="P338" s="68" t="s">
        <v>33</v>
      </c>
      <c r="Q338" s="92" t="s">
        <v>33</v>
      </c>
      <c r="R338" s="68" t="s">
        <v>258</v>
      </c>
      <c r="S338" s="92" t="s">
        <v>68</v>
      </c>
      <c r="T338" s="68"/>
      <c r="U338" s="92"/>
      <c r="V338" s="68" t="s">
        <v>665</v>
      </c>
      <c r="W338" s="92"/>
      <c r="X338" s="17"/>
      <c r="Y338" s="17"/>
      <c r="Z338" s="17"/>
      <c r="AA338" s="17" t="s">
        <v>1027</v>
      </c>
    </row>
    <row r="339" spans="1:27" ht="60" customHeight="1" x14ac:dyDescent="0.2">
      <c r="A339" s="4" t="s">
        <v>1502</v>
      </c>
      <c r="B339" s="41" t="s">
        <v>3259</v>
      </c>
      <c r="C339" s="32" t="s">
        <v>1504</v>
      </c>
      <c r="D339" s="5" t="s">
        <v>1504</v>
      </c>
      <c r="E339" s="15">
        <v>4</v>
      </c>
      <c r="F339" s="78" t="s">
        <v>687</v>
      </c>
      <c r="G339" s="180" t="s">
        <v>1009</v>
      </c>
      <c r="H339" s="73" t="s">
        <v>667</v>
      </c>
      <c r="I339" s="73" t="s">
        <v>3599</v>
      </c>
      <c r="J339" s="73" t="s">
        <v>689</v>
      </c>
      <c r="K339" s="87" t="s">
        <v>1011</v>
      </c>
      <c r="L339" s="87" t="s">
        <v>667</v>
      </c>
      <c r="M339" s="83" t="str">
        <f t="shared" si="5"/>
        <v>MESSAGE - GOODS ITEM - PREVIOUS ADMINISTRATIVE REFERENCES. Complement of information</v>
      </c>
      <c r="N339" s="68"/>
      <c r="O339" s="92"/>
      <c r="P339" s="68" t="s">
        <v>103</v>
      </c>
      <c r="Q339" s="92" t="s">
        <v>103</v>
      </c>
      <c r="R339" s="68" t="s">
        <v>68</v>
      </c>
      <c r="S339" s="92" t="s">
        <v>1030</v>
      </c>
      <c r="T339" s="68"/>
      <c r="U339" s="92"/>
      <c r="V339" s="68"/>
      <c r="W339" s="92"/>
      <c r="X339" s="17"/>
      <c r="Y339" s="17"/>
      <c r="Z339" s="17"/>
      <c r="AA339" s="17" t="s">
        <v>670</v>
      </c>
    </row>
    <row r="340" spans="1:27" ht="60" customHeight="1" x14ac:dyDescent="0.2">
      <c r="A340" s="4" t="s">
        <v>1502</v>
      </c>
      <c r="B340" s="41" t="s">
        <v>3259</v>
      </c>
      <c r="C340" s="32" t="s">
        <v>1504</v>
      </c>
      <c r="D340" s="5" t="s">
        <v>1504</v>
      </c>
      <c r="E340" s="15">
        <v>4</v>
      </c>
      <c r="F340" s="78"/>
      <c r="G340" s="181" t="s">
        <v>1033</v>
      </c>
      <c r="H340" s="73"/>
      <c r="I340" s="73" t="s">
        <v>3600</v>
      </c>
      <c r="J340" s="73" t="s">
        <v>805</v>
      </c>
      <c r="K340" s="87" t="s">
        <v>1128</v>
      </c>
      <c r="L340" s="87" t="s">
        <v>1128</v>
      </c>
      <c r="M340" s="83" t="str">
        <f t="shared" si="5"/>
        <v>x. x</v>
      </c>
      <c r="N340" s="68" t="s">
        <v>32</v>
      </c>
      <c r="O340" s="92"/>
      <c r="P340" s="68" t="s">
        <v>66</v>
      </c>
      <c r="Q340" s="92"/>
      <c r="R340" s="68"/>
      <c r="S340" s="92"/>
      <c r="T340" s="68"/>
      <c r="U340" s="92"/>
      <c r="V340" s="68" t="s">
        <v>2646</v>
      </c>
      <c r="W340" s="92"/>
      <c r="X340" s="17"/>
      <c r="Y340" s="17"/>
      <c r="Z340" s="17"/>
      <c r="AA340" s="17" t="s">
        <v>1037</v>
      </c>
    </row>
    <row r="341" spans="1:27" ht="60" customHeight="1" x14ac:dyDescent="0.2">
      <c r="A341" s="4" t="s">
        <v>1502</v>
      </c>
      <c r="B341" s="41" t="s">
        <v>3259</v>
      </c>
      <c r="C341" s="32" t="s">
        <v>1504</v>
      </c>
      <c r="D341" s="5" t="s">
        <v>1504</v>
      </c>
      <c r="E341" s="15">
        <v>4</v>
      </c>
      <c r="F341" s="78" t="s">
        <v>808</v>
      </c>
      <c r="G341" s="180" t="s">
        <v>1033</v>
      </c>
      <c r="H341" s="73" t="s">
        <v>809</v>
      </c>
      <c r="I341" s="73" t="s">
        <v>3601</v>
      </c>
      <c r="J341" s="73" t="s">
        <v>811</v>
      </c>
      <c r="K341" s="87" t="s">
        <v>821</v>
      </c>
      <c r="L341" s="87" t="s">
        <v>812</v>
      </c>
      <c r="M341" s="83" t="str">
        <f t="shared" si="5"/>
        <v>MESSAGE - GOODS ITEM. Transport charges/ Method of Payment</v>
      </c>
      <c r="N341" s="68"/>
      <c r="O341" s="92"/>
      <c r="P341" s="68" t="s">
        <v>33</v>
      </c>
      <c r="Q341" s="92" t="s">
        <v>66</v>
      </c>
      <c r="R341" s="68" t="s">
        <v>134</v>
      </c>
      <c r="S341" s="92" t="s">
        <v>134</v>
      </c>
      <c r="T341" s="68" t="s">
        <v>813</v>
      </c>
      <c r="U341" s="92" t="s">
        <v>813</v>
      </c>
      <c r="V341" s="68"/>
      <c r="W341" s="92" t="s">
        <v>2648</v>
      </c>
      <c r="X341" s="17"/>
      <c r="Y341" s="17"/>
      <c r="Z341" s="17"/>
      <c r="AA341" s="17" t="s">
        <v>3529</v>
      </c>
    </row>
    <row r="342" spans="1:27" ht="60" customHeight="1" x14ac:dyDescent="0.2">
      <c r="A342" s="4" t="s">
        <v>1502</v>
      </c>
      <c r="B342" s="41" t="s">
        <v>3259</v>
      </c>
      <c r="C342" s="32" t="s">
        <v>1504</v>
      </c>
      <c r="D342" s="5" t="s">
        <v>1504</v>
      </c>
      <c r="E342" s="15">
        <v>4</v>
      </c>
      <c r="F342" s="78"/>
      <c r="G342" s="181" t="s">
        <v>1039</v>
      </c>
      <c r="H342" s="73"/>
      <c r="I342" s="73" t="s">
        <v>3602</v>
      </c>
      <c r="J342" s="73" t="s">
        <v>706</v>
      </c>
      <c r="K342" s="87" t="s">
        <v>1128</v>
      </c>
      <c r="L342" s="87" t="s">
        <v>1128</v>
      </c>
      <c r="M342" s="83" t="str">
        <f t="shared" si="5"/>
        <v>x. x</v>
      </c>
      <c r="N342" s="68" t="s">
        <v>32</v>
      </c>
      <c r="O342" s="92"/>
      <c r="P342" s="68" t="s">
        <v>66</v>
      </c>
      <c r="Q342" s="92"/>
      <c r="R342" s="68"/>
      <c r="S342" s="92"/>
      <c r="T342" s="68"/>
      <c r="U342" s="92"/>
      <c r="V342" s="68" t="s">
        <v>707</v>
      </c>
      <c r="W342" s="92"/>
      <c r="X342" s="17"/>
      <c r="Y342" s="17"/>
      <c r="Z342" s="17"/>
      <c r="AA342" s="17" t="s">
        <v>708</v>
      </c>
    </row>
    <row r="343" spans="1:27" ht="60" customHeight="1" x14ac:dyDescent="0.2">
      <c r="A343" s="4" t="s">
        <v>1502</v>
      </c>
      <c r="B343" s="41" t="s">
        <v>3259</v>
      </c>
      <c r="C343" s="32" t="s">
        <v>1504</v>
      </c>
      <c r="D343" s="5" t="s">
        <v>1504</v>
      </c>
      <c r="E343" s="15">
        <v>4</v>
      </c>
      <c r="F343" s="78" t="s">
        <v>710</v>
      </c>
      <c r="G343" s="180" t="s">
        <v>1039</v>
      </c>
      <c r="H343" s="73" t="s">
        <v>180</v>
      </c>
      <c r="I343" s="73" t="s">
        <v>3603</v>
      </c>
      <c r="J343" s="73" t="s">
        <v>712</v>
      </c>
      <c r="K343" s="87" t="s">
        <v>821</v>
      </c>
      <c r="L343" s="87" t="s">
        <v>713</v>
      </c>
      <c r="M343" s="83" t="str">
        <f t="shared" si="5"/>
        <v>MESSAGE - GOODS ITEM. Commercial Reference Number</v>
      </c>
      <c r="N343" s="68"/>
      <c r="O343" s="92"/>
      <c r="P343" s="68" t="s">
        <v>33</v>
      </c>
      <c r="Q343" s="92" t="s">
        <v>66</v>
      </c>
      <c r="R343" s="68" t="s">
        <v>68</v>
      </c>
      <c r="S343" s="92" t="s">
        <v>258</v>
      </c>
      <c r="T343" s="68"/>
      <c r="U343" s="92"/>
      <c r="V343" s="68" t="s">
        <v>81</v>
      </c>
      <c r="W343" s="92" t="s">
        <v>714</v>
      </c>
      <c r="X343" s="17"/>
      <c r="Y343" s="17"/>
      <c r="Z343" s="17"/>
      <c r="AA343" s="17" t="s">
        <v>2495</v>
      </c>
    </row>
    <row r="344" spans="1:27" ht="60" customHeight="1" x14ac:dyDescent="0.2">
      <c r="A344" s="4" t="s">
        <v>26</v>
      </c>
      <c r="B344" s="41" t="s">
        <v>3604</v>
      </c>
      <c r="C344" s="32" t="s">
        <v>28</v>
      </c>
      <c r="D344" s="80" t="s">
        <v>28</v>
      </c>
      <c r="E344" s="15">
        <v>1</v>
      </c>
      <c r="F344" s="78"/>
      <c r="G344" s="171" t="s">
        <v>29</v>
      </c>
      <c r="H344" s="73"/>
      <c r="I344" s="73" t="s">
        <v>3605</v>
      </c>
      <c r="J344" s="73" t="s">
        <v>29</v>
      </c>
      <c r="K344" s="87" t="s">
        <v>31</v>
      </c>
      <c r="L344" s="87"/>
      <c r="M344" s="83" t="s">
        <v>1593</v>
      </c>
      <c r="N344" s="68" t="s">
        <v>32</v>
      </c>
      <c r="O344" s="92" t="s">
        <v>32</v>
      </c>
      <c r="P344" s="68" t="s">
        <v>33</v>
      </c>
      <c r="Q344" s="92" t="s">
        <v>33</v>
      </c>
      <c r="R344" s="68"/>
      <c r="S344" s="92"/>
      <c r="T344" s="68"/>
      <c r="U344" s="92"/>
      <c r="V344" s="68"/>
      <c r="W344" s="92" t="s">
        <v>35</v>
      </c>
      <c r="X344" s="17" t="s">
        <v>36</v>
      </c>
      <c r="Y344" s="17" t="s">
        <v>37</v>
      </c>
      <c r="Z344" s="17" t="s">
        <v>38</v>
      </c>
      <c r="AA344" s="17"/>
    </row>
    <row r="345" spans="1:27" ht="60" customHeight="1" x14ac:dyDescent="0.2">
      <c r="A345" s="4" t="s">
        <v>26</v>
      </c>
      <c r="B345" s="41" t="s">
        <v>3604</v>
      </c>
      <c r="C345" s="32" t="s">
        <v>28</v>
      </c>
      <c r="D345" s="80" t="s">
        <v>28</v>
      </c>
      <c r="E345" s="15">
        <v>1</v>
      </c>
      <c r="F345" s="78" t="s">
        <v>39</v>
      </c>
      <c r="G345" s="126" t="s">
        <v>29</v>
      </c>
      <c r="H345" s="73" t="s">
        <v>40</v>
      </c>
      <c r="I345" s="73" t="s">
        <v>3606</v>
      </c>
      <c r="J345" s="73" t="s">
        <v>42</v>
      </c>
      <c r="K345" s="87" t="s">
        <v>31</v>
      </c>
      <c r="L345" s="87" t="s">
        <v>43</v>
      </c>
      <c r="M345" s="83" t="s">
        <v>1595</v>
      </c>
      <c r="N345" s="68"/>
      <c r="O345" s="92"/>
      <c r="P345" s="68" t="s">
        <v>33</v>
      </c>
      <c r="Q345" s="92" t="s">
        <v>33</v>
      </c>
      <c r="R345" s="68" t="s">
        <v>44</v>
      </c>
      <c r="S345" s="92" t="s">
        <v>45</v>
      </c>
      <c r="T345" s="68"/>
      <c r="U345" s="92"/>
      <c r="V345" s="68"/>
      <c r="W345" s="92"/>
      <c r="X345" s="17" t="s">
        <v>46</v>
      </c>
      <c r="Y345" s="17" t="s">
        <v>47</v>
      </c>
      <c r="Z345" s="17" t="s">
        <v>38</v>
      </c>
      <c r="AA345" s="17" t="s">
        <v>48</v>
      </c>
    </row>
    <row r="346" spans="1:27" ht="60" customHeight="1" x14ac:dyDescent="0.2">
      <c r="A346" s="4" t="s">
        <v>26</v>
      </c>
      <c r="B346" s="41" t="s">
        <v>3604</v>
      </c>
      <c r="C346" s="32" t="s">
        <v>28</v>
      </c>
      <c r="D346" s="80" t="s">
        <v>28</v>
      </c>
      <c r="E346" s="15">
        <v>1</v>
      </c>
      <c r="F346" s="78" t="s">
        <v>39</v>
      </c>
      <c r="G346" s="126" t="s">
        <v>29</v>
      </c>
      <c r="H346" s="73" t="s">
        <v>49</v>
      </c>
      <c r="I346" s="73" t="s">
        <v>3607</v>
      </c>
      <c r="J346" s="73" t="s">
        <v>51</v>
      </c>
      <c r="K346" s="87" t="s">
        <v>31</v>
      </c>
      <c r="L346" s="87" t="s">
        <v>52</v>
      </c>
      <c r="M346" s="83" t="s">
        <v>1856</v>
      </c>
      <c r="N346" s="68"/>
      <c r="O346" s="92"/>
      <c r="P346" s="68" t="s">
        <v>33</v>
      </c>
      <c r="Q346" s="92" t="s">
        <v>66</v>
      </c>
      <c r="R346" s="68" t="s">
        <v>53</v>
      </c>
      <c r="S346" s="92" t="s">
        <v>54</v>
      </c>
      <c r="T346" s="68" t="s">
        <v>55</v>
      </c>
      <c r="U346" s="92" t="s">
        <v>55</v>
      </c>
      <c r="V346" s="68" t="s">
        <v>56</v>
      </c>
      <c r="W346" s="92" t="s">
        <v>841</v>
      </c>
      <c r="X346" s="17" t="s">
        <v>36</v>
      </c>
      <c r="Y346" s="17" t="s">
        <v>37</v>
      </c>
      <c r="Z346" s="17" t="s">
        <v>38</v>
      </c>
      <c r="AA346" s="17" t="s">
        <v>59</v>
      </c>
    </row>
    <row r="347" spans="1:27" ht="60" customHeight="1" x14ac:dyDescent="0.2">
      <c r="A347" s="4" t="s">
        <v>26</v>
      </c>
      <c r="B347" s="41" t="s">
        <v>3604</v>
      </c>
      <c r="C347" s="32" t="s">
        <v>28</v>
      </c>
      <c r="D347" s="80" t="s">
        <v>28</v>
      </c>
      <c r="E347" s="15">
        <v>1</v>
      </c>
      <c r="F347" s="78" t="s">
        <v>60</v>
      </c>
      <c r="G347" s="126" t="s">
        <v>29</v>
      </c>
      <c r="H347" s="73" t="s">
        <v>61</v>
      </c>
      <c r="I347" s="73" t="s">
        <v>3608</v>
      </c>
      <c r="J347" s="73" t="s">
        <v>63</v>
      </c>
      <c r="K347" s="87" t="s">
        <v>64</v>
      </c>
      <c r="L347" s="87" t="s">
        <v>65</v>
      </c>
      <c r="M347" s="83" t="s">
        <v>1858</v>
      </c>
      <c r="N347" s="68"/>
      <c r="O347" s="92"/>
      <c r="P347" s="68" t="s">
        <v>66</v>
      </c>
      <c r="Q347" s="92" t="s">
        <v>66</v>
      </c>
      <c r="R347" s="68" t="s">
        <v>67</v>
      </c>
      <c r="S347" s="92" t="s">
        <v>68</v>
      </c>
      <c r="T347" s="68"/>
      <c r="U347" s="92"/>
      <c r="V347" s="68" t="s">
        <v>69</v>
      </c>
      <c r="W347" s="92" t="s">
        <v>70</v>
      </c>
      <c r="X347" s="17" t="s">
        <v>46</v>
      </c>
      <c r="Y347" s="17" t="s">
        <v>3609</v>
      </c>
      <c r="Z347" s="17" t="s">
        <v>72</v>
      </c>
      <c r="AA347" s="17" t="s">
        <v>73</v>
      </c>
    </row>
    <row r="348" spans="1:27" ht="60" customHeight="1" x14ac:dyDescent="0.2">
      <c r="A348" s="4" t="s">
        <v>26</v>
      </c>
      <c r="B348" s="41" t="s">
        <v>3604</v>
      </c>
      <c r="C348" s="32" t="s">
        <v>28</v>
      </c>
      <c r="D348" s="80" t="s">
        <v>28</v>
      </c>
      <c r="E348" s="15">
        <v>1</v>
      </c>
      <c r="F348" s="78" t="s">
        <v>74</v>
      </c>
      <c r="G348" s="126" t="s">
        <v>29</v>
      </c>
      <c r="H348" s="73" t="s">
        <v>75</v>
      </c>
      <c r="I348" s="73" t="s">
        <v>3610</v>
      </c>
      <c r="J348" s="73" t="s">
        <v>77</v>
      </c>
      <c r="K348" s="87" t="s">
        <v>31</v>
      </c>
      <c r="L348" s="87" t="s">
        <v>1063</v>
      </c>
      <c r="M348" s="86" t="s">
        <v>1861</v>
      </c>
      <c r="N348" s="68"/>
      <c r="O348" s="92"/>
      <c r="P348" s="68" t="s">
        <v>33</v>
      </c>
      <c r="Q348" s="92" t="s">
        <v>33</v>
      </c>
      <c r="R348" s="68" t="s">
        <v>79</v>
      </c>
      <c r="S348" s="92" t="s">
        <v>80</v>
      </c>
      <c r="T348" s="68"/>
      <c r="U348" s="92"/>
      <c r="V348" s="68" t="s">
        <v>81</v>
      </c>
      <c r="W348" s="92"/>
      <c r="X348" s="17" t="s">
        <v>46</v>
      </c>
      <c r="Y348" s="17" t="s">
        <v>82</v>
      </c>
      <c r="Z348" s="17" t="s">
        <v>83</v>
      </c>
      <c r="AA348" s="17" t="s">
        <v>84</v>
      </c>
    </row>
    <row r="349" spans="1:27" ht="60" customHeight="1" x14ac:dyDescent="0.2">
      <c r="A349" s="4" t="s">
        <v>26</v>
      </c>
      <c r="B349" s="41" t="s">
        <v>3604</v>
      </c>
      <c r="C349" s="32" t="s">
        <v>28</v>
      </c>
      <c r="D349" s="80" t="s">
        <v>28</v>
      </c>
      <c r="E349" s="15">
        <v>1</v>
      </c>
      <c r="F349" s="78" t="s">
        <v>1066</v>
      </c>
      <c r="G349" s="126" t="s">
        <v>29</v>
      </c>
      <c r="H349" s="73" t="s">
        <v>85</v>
      </c>
      <c r="I349" s="73" t="s">
        <v>3611</v>
      </c>
      <c r="J349" s="73" t="s">
        <v>87</v>
      </c>
      <c r="K349" s="87" t="s">
        <v>31</v>
      </c>
      <c r="L349" s="87" t="s">
        <v>88</v>
      </c>
      <c r="M349" s="83" t="s">
        <v>1864</v>
      </c>
      <c r="N349" s="68"/>
      <c r="O349" s="92"/>
      <c r="P349" s="68" t="s">
        <v>33</v>
      </c>
      <c r="Q349" s="92" t="s">
        <v>33</v>
      </c>
      <c r="R349" s="68" t="s">
        <v>79</v>
      </c>
      <c r="S349" s="92" t="s">
        <v>80</v>
      </c>
      <c r="T349" s="68"/>
      <c r="U349" s="92"/>
      <c r="V349" s="68" t="s">
        <v>81</v>
      </c>
      <c r="W349" s="92"/>
      <c r="X349" s="17" t="s">
        <v>46</v>
      </c>
      <c r="Y349" s="17" t="s">
        <v>82</v>
      </c>
      <c r="Z349" s="17" t="s">
        <v>83</v>
      </c>
      <c r="AA349" s="17" t="s">
        <v>84</v>
      </c>
    </row>
    <row r="350" spans="1:27" ht="60" customHeight="1" x14ac:dyDescent="0.2">
      <c r="A350" s="4" t="s">
        <v>26</v>
      </c>
      <c r="B350" s="41" t="s">
        <v>3604</v>
      </c>
      <c r="C350" s="32" t="s">
        <v>28</v>
      </c>
      <c r="D350" s="80" t="s">
        <v>28</v>
      </c>
      <c r="E350" s="15">
        <v>1</v>
      </c>
      <c r="F350" s="78" t="s">
        <v>89</v>
      </c>
      <c r="G350" s="126" t="s">
        <v>29</v>
      </c>
      <c r="H350" s="73" t="s">
        <v>90</v>
      </c>
      <c r="I350" s="73" t="s">
        <v>3612</v>
      </c>
      <c r="J350" s="73" t="s">
        <v>92</v>
      </c>
      <c r="K350" s="87" t="s">
        <v>31</v>
      </c>
      <c r="L350" s="87" t="s">
        <v>93</v>
      </c>
      <c r="M350" s="83" t="s">
        <v>1866</v>
      </c>
      <c r="N350" s="68"/>
      <c r="O350" s="92"/>
      <c r="P350" s="68" t="s">
        <v>66</v>
      </c>
      <c r="Q350" s="92" t="s">
        <v>66</v>
      </c>
      <c r="R350" s="68" t="s">
        <v>94</v>
      </c>
      <c r="S350" s="92" t="s">
        <v>94</v>
      </c>
      <c r="T350" s="68" t="s">
        <v>95</v>
      </c>
      <c r="U350" s="92" t="s">
        <v>95</v>
      </c>
      <c r="V350" s="68" t="s">
        <v>96</v>
      </c>
      <c r="W350" s="92" t="s">
        <v>97</v>
      </c>
      <c r="X350" s="17" t="s">
        <v>36</v>
      </c>
      <c r="Y350" s="17" t="s">
        <v>37</v>
      </c>
      <c r="Z350" s="17" t="s">
        <v>38</v>
      </c>
      <c r="AA350" s="17" t="s">
        <v>84</v>
      </c>
    </row>
    <row r="351" spans="1:27" ht="60" customHeight="1" x14ac:dyDescent="0.2">
      <c r="A351" s="4" t="s">
        <v>26</v>
      </c>
      <c r="B351" s="41" t="s">
        <v>3604</v>
      </c>
      <c r="C351" s="32" t="s">
        <v>28</v>
      </c>
      <c r="D351" s="80" t="s">
        <v>28</v>
      </c>
      <c r="E351" s="15">
        <v>1</v>
      </c>
      <c r="F351" s="78" t="s">
        <v>99</v>
      </c>
      <c r="G351" s="126" t="s">
        <v>29</v>
      </c>
      <c r="H351" s="73" t="s">
        <v>100</v>
      </c>
      <c r="I351" s="73" t="s">
        <v>3613</v>
      </c>
      <c r="J351" s="73" t="s">
        <v>102</v>
      </c>
      <c r="K351" s="87" t="s">
        <v>31</v>
      </c>
      <c r="L351" s="87" t="s">
        <v>100</v>
      </c>
      <c r="M351" s="83" t="s">
        <v>1868</v>
      </c>
      <c r="N351" s="68"/>
      <c r="O351" s="92"/>
      <c r="P351" s="68" t="s">
        <v>33</v>
      </c>
      <c r="Q351" s="92" t="s">
        <v>103</v>
      </c>
      <c r="R351" s="68" t="s">
        <v>104</v>
      </c>
      <c r="S351" s="92" t="s">
        <v>104</v>
      </c>
      <c r="T351" s="68" t="s">
        <v>105</v>
      </c>
      <c r="U351" s="92" t="s">
        <v>105</v>
      </c>
      <c r="V351" s="68"/>
      <c r="W351" s="92" t="s">
        <v>106</v>
      </c>
      <c r="X351" s="17" t="s">
        <v>157</v>
      </c>
      <c r="Y351" s="17" t="s">
        <v>107</v>
      </c>
      <c r="Z351" s="17" t="s">
        <v>108</v>
      </c>
      <c r="AA351" s="17" t="s">
        <v>98</v>
      </c>
    </row>
    <row r="352" spans="1:27" ht="60" customHeight="1" x14ac:dyDescent="0.2">
      <c r="A352" s="4" t="s">
        <v>26</v>
      </c>
      <c r="B352" s="41" t="s">
        <v>3604</v>
      </c>
      <c r="C352" s="32" t="s">
        <v>28</v>
      </c>
      <c r="D352" s="80" t="s">
        <v>28</v>
      </c>
      <c r="E352" s="15">
        <v>1</v>
      </c>
      <c r="F352" s="78" t="s">
        <v>110</v>
      </c>
      <c r="G352" s="126" t="s">
        <v>29</v>
      </c>
      <c r="H352" s="73" t="s">
        <v>111</v>
      </c>
      <c r="I352" s="73" t="s">
        <v>3614</v>
      </c>
      <c r="J352" s="73" t="s">
        <v>113</v>
      </c>
      <c r="K352" s="87"/>
      <c r="L352" s="87"/>
      <c r="M352" s="83" t="s">
        <v>1897</v>
      </c>
      <c r="N352" s="68"/>
      <c r="O352" s="92"/>
      <c r="P352" s="68" t="s">
        <v>33</v>
      </c>
      <c r="Q352" s="92"/>
      <c r="R352" s="68" t="s">
        <v>104</v>
      </c>
      <c r="S352" s="92"/>
      <c r="T352" s="68" t="s">
        <v>114</v>
      </c>
      <c r="U352" s="92"/>
      <c r="V352" s="68"/>
      <c r="W352" s="92"/>
      <c r="X352" s="17" t="s">
        <v>115</v>
      </c>
      <c r="Y352" s="17" t="s">
        <v>116</v>
      </c>
      <c r="Z352" s="17" t="s">
        <v>117</v>
      </c>
      <c r="AA352" s="17" t="s">
        <v>109</v>
      </c>
    </row>
    <row r="353" spans="1:27" ht="60" customHeight="1" x14ac:dyDescent="0.2">
      <c r="A353" s="4" t="s">
        <v>26</v>
      </c>
      <c r="B353" s="41" t="s">
        <v>3604</v>
      </c>
      <c r="C353" s="32" t="s">
        <v>28</v>
      </c>
      <c r="D353" s="80" t="s">
        <v>28</v>
      </c>
      <c r="E353" s="15">
        <v>1</v>
      </c>
      <c r="F353" s="78" t="s">
        <v>110</v>
      </c>
      <c r="G353" s="126" t="s">
        <v>29</v>
      </c>
      <c r="H353" s="73" t="s">
        <v>119</v>
      </c>
      <c r="I353" s="73" t="s">
        <v>3615</v>
      </c>
      <c r="J353" s="73" t="s">
        <v>121</v>
      </c>
      <c r="K353" s="87"/>
      <c r="L353" s="87"/>
      <c r="M353" s="83"/>
      <c r="N353" s="68"/>
      <c r="O353" s="92"/>
      <c r="P353" s="68" t="s">
        <v>66</v>
      </c>
      <c r="Q353" s="92"/>
      <c r="R353" s="68" t="s">
        <v>104</v>
      </c>
      <c r="S353" s="92"/>
      <c r="T353" s="68" t="s">
        <v>124</v>
      </c>
      <c r="U353" s="92"/>
      <c r="V353" s="68" t="s">
        <v>125</v>
      </c>
      <c r="W353" s="92"/>
      <c r="X353" s="17" t="s">
        <v>115</v>
      </c>
      <c r="Y353" s="17" t="s">
        <v>37</v>
      </c>
      <c r="Z353" s="17" t="s">
        <v>38</v>
      </c>
      <c r="AA353" s="17"/>
    </row>
    <row r="354" spans="1:27" ht="60" customHeight="1" x14ac:dyDescent="0.2">
      <c r="A354" s="4" t="s">
        <v>26</v>
      </c>
      <c r="B354" s="41" t="s">
        <v>3604</v>
      </c>
      <c r="C354" s="32" t="s">
        <v>28</v>
      </c>
      <c r="D354" s="80" t="s">
        <v>28</v>
      </c>
      <c r="E354" s="15">
        <v>1</v>
      </c>
      <c r="F354" s="78" t="s">
        <v>129</v>
      </c>
      <c r="G354" s="126" t="s">
        <v>29</v>
      </c>
      <c r="H354" s="73" t="s">
        <v>130</v>
      </c>
      <c r="I354" s="73" t="s">
        <v>3616</v>
      </c>
      <c r="J354" s="73" t="s">
        <v>132</v>
      </c>
      <c r="K354" s="87" t="s">
        <v>31</v>
      </c>
      <c r="L354" s="87" t="s">
        <v>130</v>
      </c>
      <c r="M354" s="83" t="s">
        <v>1874</v>
      </c>
      <c r="N354" s="68"/>
      <c r="O354" s="92"/>
      <c r="P354" s="68" t="s">
        <v>66</v>
      </c>
      <c r="Q354" s="92" t="s">
        <v>66</v>
      </c>
      <c r="R354" s="68" t="s">
        <v>133</v>
      </c>
      <c r="S354" s="92" t="s">
        <v>134</v>
      </c>
      <c r="T354" s="68" t="s">
        <v>135</v>
      </c>
      <c r="U354" s="92" t="s">
        <v>136</v>
      </c>
      <c r="V354" s="68" t="s">
        <v>137</v>
      </c>
      <c r="W354" s="92" t="s">
        <v>138</v>
      </c>
      <c r="X354" s="17" t="s">
        <v>139</v>
      </c>
      <c r="Y354" s="17" t="s">
        <v>140</v>
      </c>
      <c r="Z354" s="17" t="s">
        <v>141</v>
      </c>
      <c r="AA354" s="17"/>
    </row>
    <row r="355" spans="1:27" ht="60" customHeight="1" x14ac:dyDescent="0.2">
      <c r="A355" s="4" t="s">
        <v>26</v>
      </c>
      <c r="B355" s="41" t="s">
        <v>3604</v>
      </c>
      <c r="C355" s="32" t="s">
        <v>28</v>
      </c>
      <c r="D355" s="80" t="s">
        <v>28</v>
      </c>
      <c r="E355" s="15">
        <v>1</v>
      </c>
      <c r="F355" s="78" t="s">
        <v>142</v>
      </c>
      <c r="G355" s="126" t="s">
        <v>29</v>
      </c>
      <c r="H355" s="73" t="s">
        <v>143</v>
      </c>
      <c r="I355" s="73" t="s">
        <v>3617</v>
      </c>
      <c r="J355" s="73" t="s">
        <v>145</v>
      </c>
      <c r="K355" s="87" t="s">
        <v>31</v>
      </c>
      <c r="L355" s="87" t="s">
        <v>143</v>
      </c>
      <c r="M355" s="83" t="s">
        <v>1876</v>
      </c>
      <c r="N355" s="68"/>
      <c r="O355" s="92"/>
      <c r="P355" s="68" t="s">
        <v>33</v>
      </c>
      <c r="Q355" s="92" t="s">
        <v>33</v>
      </c>
      <c r="R355" s="68" t="s">
        <v>146</v>
      </c>
      <c r="S355" s="92" t="s">
        <v>146</v>
      </c>
      <c r="T355" s="68"/>
      <c r="U355" s="92"/>
      <c r="V355" s="68"/>
      <c r="W355" s="92"/>
      <c r="X355" s="17" t="s">
        <v>36</v>
      </c>
      <c r="Y355" s="17" t="s">
        <v>37</v>
      </c>
      <c r="Z355" s="17" t="s">
        <v>38</v>
      </c>
      <c r="AA355" s="17" t="s">
        <v>3618</v>
      </c>
    </row>
    <row r="356" spans="1:27" ht="60" customHeight="1" x14ac:dyDescent="0.2">
      <c r="A356" s="4" t="s">
        <v>26</v>
      </c>
      <c r="B356" s="41" t="s">
        <v>3604</v>
      </c>
      <c r="C356" s="32" t="s">
        <v>28</v>
      </c>
      <c r="D356" s="80" t="s">
        <v>28</v>
      </c>
      <c r="E356" s="15">
        <v>1</v>
      </c>
      <c r="F356" s="78" t="s">
        <v>149</v>
      </c>
      <c r="G356" s="126" t="s">
        <v>29</v>
      </c>
      <c r="H356" s="73" t="s">
        <v>150</v>
      </c>
      <c r="I356" s="73" t="s">
        <v>3619</v>
      </c>
      <c r="J356" s="73" t="s">
        <v>152</v>
      </c>
      <c r="K356" s="87" t="s">
        <v>31</v>
      </c>
      <c r="L356" s="87" t="s">
        <v>150</v>
      </c>
      <c r="M356" s="83" t="s">
        <v>1878</v>
      </c>
      <c r="N356" s="68"/>
      <c r="O356" s="92"/>
      <c r="P356" s="68" t="s">
        <v>33</v>
      </c>
      <c r="Q356" s="92" t="s">
        <v>103</v>
      </c>
      <c r="R356" s="68" t="s">
        <v>153</v>
      </c>
      <c r="S356" s="92" t="s">
        <v>154</v>
      </c>
      <c r="T356" s="68"/>
      <c r="U356" s="92"/>
      <c r="V356" s="68" t="s">
        <v>155</v>
      </c>
      <c r="W356" s="92" t="s">
        <v>156</v>
      </c>
      <c r="X356" s="17" t="s">
        <v>157</v>
      </c>
      <c r="Y356" s="17" t="s">
        <v>158</v>
      </c>
      <c r="Z356" s="17" t="s">
        <v>159</v>
      </c>
      <c r="AA356" s="17" t="s">
        <v>148</v>
      </c>
    </row>
    <row r="357" spans="1:27" ht="60" customHeight="1" x14ac:dyDescent="0.2">
      <c r="A357" s="4" t="s">
        <v>26</v>
      </c>
      <c r="B357" s="41" t="s">
        <v>3604</v>
      </c>
      <c r="C357" s="32" t="s">
        <v>28</v>
      </c>
      <c r="D357" s="80" t="s">
        <v>28</v>
      </c>
      <c r="E357" s="15">
        <v>1</v>
      </c>
      <c r="F357" s="78" t="s">
        <v>161</v>
      </c>
      <c r="G357" s="126" t="s">
        <v>29</v>
      </c>
      <c r="H357" s="73" t="s">
        <v>162</v>
      </c>
      <c r="I357" s="73" t="s">
        <v>3620</v>
      </c>
      <c r="J357" s="73" t="s">
        <v>164</v>
      </c>
      <c r="K357" s="87" t="s">
        <v>31</v>
      </c>
      <c r="L357" s="87" t="s">
        <v>165</v>
      </c>
      <c r="M357" s="83" t="s">
        <v>1880</v>
      </c>
      <c r="N357" s="68"/>
      <c r="O357" s="92"/>
      <c r="P357" s="68" t="s">
        <v>33</v>
      </c>
      <c r="Q357" s="92" t="s">
        <v>33</v>
      </c>
      <c r="R357" s="68" t="s">
        <v>166</v>
      </c>
      <c r="S357" s="92" t="s">
        <v>167</v>
      </c>
      <c r="T357" s="68"/>
      <c r="U357" s="92"/>
      <c r="V357" s="68" t="s">
        <v>168</v>
      </c>
      <c r="W357" s="92"/>
      <c r="X357" s="17" t="s">
        <v>115</v>
      </c>
      <c r="Y357" s="17" t="s">
        <v>37</v>
      </c>
      <c r="Z357" s="17" t="s">
        <v>169</v>
      </c>
      <c r="AA357" s="17" t="s">
        <v>160</v>
      </c>
    </row>
    <row r="358" spans="1:27" ht="60" customHeight="1" x14ac:dyDescent="0.2">
      <c r="A358" s="4" t="s">
        <v>26</v>
      </c>
      <c r="B358" s="41" t="s">
        <v>3604</v>
      </c>
      <c r="C358" s="32" t="s">
        <v>28</v>
      </c>
      <c r="D358" s="80" t="s">
        <v>28</v>
      </c>
      <c r="E358" s="15">
        <v>1</v>
      </c>
      <c r="F358" s="78" t="s">
        <v>171</v>
      </c>
      <c r="G358" s="126" t="s">
        <v>29</v>
      </c>
      <c r="H358" s="73" t="s">
        <v>172</v>
      </c>
      <c r="I358" s="73" t="s">
        <v>3621</v>
      </c>
      <c r="J358" s="73" t="s">
        <v>174</v>
      </c>
      <c r="K358" s="87"/>
      <c r="L358" s="87"/>
      <c r="M358" s="83" t="s">
        <v>1897</v>
      </c>
      <c r="N358" s="68"/>
      <c r="O358" s="92"/>
      <c r="P358" s="68" t="s">
        <v>33</v>
      </c>
      <c r="Q358" s="92"/>
      <c r="R358" s="68" t="s">
        <v>104</v>
      </c>
      <c r="S358" s="92"/>
      <c r="T358" s="68" t="s">
        <v>114</v>
      </c>
      <c r="U358" s="92"/>
      <c r="V358" s="68"/>
      <c r="W358" s="92"/>
      <c r="X358" s="17" t="s">
        <v>115</v>
      </c>
      <c r="Y358" s="17" t="s">
        <v>175</v>
      </c>
      <c r="Z358" s="17" t="s">
        <v>117</v>
      </c>
      <c r="AA358" s="17" t="s">
        <v>1881</v>
      </c>
    </row>
    <row r="359" spans="1:27" ht="60" customHeight="1" x14ac:dyDescent="0.2">
      <c r="A359" s="4" t="s">
        <v>26</v>
      </c>
      <c r="B359" s="41" t="s">
        <v>3604</v>
      </c>
      <c r="C359" s="32" t="s">
        <v>28</v>
      </c>
      <c r="D359" s="80" t="s">
        <v>28</v>
      </c>
      <c r="E359" s="15">
        <v>1</v>
      </c>
      <c r="F359" s="78" t="s">
        <v>1094</v>
      </c>
      <c r="G359" s="126" t="s">
        <v>29</v>
      </c>
      <c r="H359" s="73" t="s">
        <v>2243</v>
      </c>
      <c r="I359" s="73" t="s">
        <v>3622</v>
      </c>
      <c r="J359" s="73" t="s">
        <v>3623</v>
      </c>
      <c r="K359" s="87"/>
      <c r="L359" s="87"/>
      <c r="M359" s="83" t="s">
        <v>1897</v>
      </c>
      <c r="N359" s="68"/>
      <c r="O359" s="92"/>
      <c r="P359" s="68" t="s">
        <v>33</v>
      </c>
      <c r="Q359" s="92"/>
      <c r="R359" s="68" t="s">
        <v>133</v>
      </c>
      <c r="S359" s="92"/>
      <c r="T359" s="68" t="s">
        <v>3624</v>
      </c>
      <c r="U359" s="92"/>
      <c r="V359" s="68"/>
      <c r="W359" s="92"/>
      <c r="X359" s="17" t="s">
        <v>115</v>
      </c>
      <c r="Y359" s="203" t="s">
        <v>37</v>
      </c>
      <c r="Z359" s="203" t="s">
        <v>38</v>
      </c>
      <c r="AA359" s="17"/>
    </row>
    <row r="360" spans="1:27" ht="60" customHeight="1" x14ac:dyDescent="0.2">
      <c r="A360" s="4" t="s">
        <v>26</v>
      </c>
      <c r="B360" s="41" t="s">
        <v>3604</v>
      </c>
      <c r="C360" s="32" t="s">
        <v>28</v>
      </c>
      <c r="D360" s="80" t="s">
        <v>28</v>
      </c>
      <c r="E360" s="15">
        <v>1</v>
      </c>
      <c r="F360" s="78"/>
      <c r="G360" s="171" t="s">
        <v>176</v>
      </c>
      <c r="H360" s="73"/>
      <c r="I360" s="73" t="s">
        <v>3625</v>
      </c>
      <c r="J360" s="73" t="s">
        <v>176</v>
      </c>
      <c r="K360" s="87" t="s">
        <v>178</v>
      </c>
      <c r="L360" s="87"/>
      <c r="M360" s="83" t="s">
        <v>1604</v>
      </c>
      <c r="N360" s="68" t="s">
        <v>32</v>
      </c>
      <c r="O360" s="92" t="s">
        <v>32</v>
      </c>
      <c r="P360" s="68" t="s">
        <v>33</v>
      </c>
      <c r="Q360" s="92" t="s">
        <v>33</v>
      </c>
      <c r="R360" s="68"/>
      <c r="S360" s="92"/>
      <c r="T360" s="68"/>
      <c r="U360" s="92"/>
      <c r="V360" s="68"/>
      <c r="W360" s="92"/>
      <c r="X360" s="17" t="s">
        <v>36</v>
      </c>
      <c r="Y360" s="17" t="s">
        <v>37</v>
      </c>
      <c r="Z360" s="17" t="s">
        <v>38</v>
      </c>
      <c r="AA360" s="17" t="s">
        <v>187</v>
      </c>
    </row>
    <row r="361" spans="1:27" ht="60" customHeight="1" x14ac:dyDescent="0.2">
      <c r="A361" s="4" t="s">
        <v>26</v>
      </c>
      <c r="B361" s="41" t="s">
        <v>3604</v>
      </c>
      <c r="C361" s="32" t="s">
        <v>28</v>
      </c>
      <c r="D361" s="80" t="s">
        <v>28</v>
      </c>
      <c r="E361" s="15">
        <v>1</v>
      </c>
      <c r="F361" s="78" t="s">
        <v>179</v>
      </c>
      <c r="G361" s="126" t="s">
        <v>176</v>
      </c>
      <c r="H361" s="73" t="s">
        <v>180</v>
      </c>
      <c r="I361" s="73" t="s">
        <v>3626</v>
      </c>
      <c r="J361" s="73" t="s">
        <v>182</v>
      </c>
      <c r="K361" s="87" t="s">
        <v>178</v>
      </c>
      <c r="L361" s="87" t="s">
        <v>180</v>
      </c>
      <c r="M361" s="83" t="s">
        <v>1606</v>
      </c>
      <c r="N361" s="68"/>
      <c r="O361" s="92"/>
      <c r="P361" s="68" t="s">
        <v>33</v>
      </c>
      <c r="Q361" s="92" t="s">
        <v>33</v>
      </c>
      <c r="R361" s="68" t="s">
        <v>183</v>
      </c>
      <c r="S361" s="92" t="s">
        <v>183</v>
      </c>
      <c r="T361" s="68" t="s">
        <v>184</v>
      </c>
      <c r="U361" s="92"/>
      <c r="V361" s="68" t="s">
        <v>185</v>
      </c>
      <c r="W361" s="92" t="s">
        <v>186</v>
      </c>
      <c r="X361" s="17" t="s">
        <v>36</v>
      </c>
      <c r="Y361" s="17" t="s">
        <v>37</v>
      </c>
      <c r="Z361" s="17" t="s">
        <v>38</v>
      </c>
      <c r="AA361" s="17" t="s">
        <v>191</v>
      </c>
    </row>
    <row r="362" spans="1:27" ht="60" customHeight="1" x14ac:dyDescent="0.2">
      <c r="A362" s="4" t="s">
        <v>26</v>
      </c>
      <c r="B362" s="41" t="s">
        <v>3604</v>
      </c>
      <c r="C362" s="32" t="s">
        <v>28</v>
      </c>
      <c r="D362" s="80" t="s">
        <v>28</v>
      </c>
      <c r="E362" s="15">
        <v>1</v>
      </c>
      <c r="F362" s="78"/>
      <c r="G362" s="171" t="s">
        <v>188</v>
      </c>
      <c r="H362" s="73"/>
      <c r="I362" s="73" t="s">
        <v>3627</v>
      </c>
      <c r="J362" s="73" t="s">
        <v>188</v>
      </c>
      <c r="K362" s="87" t="s">
        <v>190</v>
      </c>
      <c r="L362" s="87"/>
      <c r="M362" s="83" t="s">
        <v>3628</v>
      </c>
      <c r="N362" s="68" t="s">
        <v>32</v>
      </c>
      <c r="O362" s="92" t="s">
        <v>32</v>
      </c>
      <c r="P362" s="68" t="s">
        <v>33</v>
      </c>
      <c r="Q362" s="92" t="s">
        <v>33</v>
      </c>
      <c r="R362" s="68"/>
      <c r="S362" s="92"/>
      <c r="T362" s="68"/>
      <c r="U362" s="92"/>
      <c r="V362" s="68"/>
      <c r="W362" s="92" t="s">
        <v>827</v>
      </c>
      <c r="X362" s="17" t="s">
        <v>36</v>
      </c>
      <c r="Y362" s="17" t="s">
        <v>37</v>
      </c>
      <c r="Z362" s="17" t="s">
        <v>38</v>
      </c>
      <c r="AA362" s="17" t="s">
        <v>197</v>
      </c>
    </row>
    <row r="363" spans="1:27" ht="60" customHeight="1" x14ac:dyDescent="0.2">
      <c r="A363" s="4" t="s">
        <v>26</v>
      </c>
      <c r="B363" s="41" t="s">
        <v>3604</v>
      </c>
      <c r="C363" s="32" t="s">
        <v>28</v>
      </c>
      <c r="D363" s="80" t="s">
        <v>28</v>
      </c>
      <c r="E363" s="15">
        <v>1</v>
      </c>
      <c r="F363" s="78" t="s">
        <v>192</v>
      </c>
      <c r="G363" s="126" t="s">
        <v>188</v>
      </c>
      <c r="H363" s="73" t="s">
        <v>180</v>
      </c>
      <c r="I363" s="73" t="s">
        <v>3629</v>
      </c>
      <c r="J363" s="73" t="s">
        <v>194</v>
      </c>
      <c r="K363" s="87" t="s">
        <v>190</v>
      </c>
      <c r="L363" s="87" t="s">
        <v>180</v>
      </c>
      <c r="M363" s="83" t="s">
        <v>1887</v>
      </c>
      <c r="N363" s="68"/>
      <c r="O363" s="92"/>
      <c r="P363" s="68" t="s">
        <v>33</v>
      </c>
      <c r="Q363" s="92" t="s">
        <v>33</v>
      </c>
      <c r="R363" s="68" t="s">
        <v>183</v>
      </c>
      <c r="S363" s="92" t="s">
        <v>183</v>
      </c>
      <c r="T363" s="68" t="s">
        <v>184</v>
      </c>
      <c r="U363" s="92"/>
      <c r="V363" s="68" t="s">
        <v>195</v>
      </c>
      <c r="W363" s="92" t="s">
        <v>196</v>
      </c>
      <c r="X363" s="17" t="s">
        <v>36</v>
      </c>
      <c r="Y363" s="17" t="s">
        <v>37</v>
      </c>
      <c r="Z363" s="17" t="s">
        <v>38</v>
      </c>
      <c r="AA363" s="17" t="s">
        <v>204</v>
      </c>
    </row>
    <row r="364" spans="1:27" ht="60" customHeight="1" x14ac:dyDescent="0.2">
      <c r="A364" s="4" t="s">
        <v>26</v>
      </c>
      <c r="B364" s="41" t="s">
        <v>3604</v>
      </c>
      <c r="C364" s="32" t="s">
        <v>28</v>
      </c>
      <c r="D364" s="80" t="s">
        <v>28</v>
      </c>
      <c r="E364" s="15">
        <v>1</v>
      </c>
      <c r="F364" s="78"/>
      <c r="G364" s="171" t="s">
        <v>198</v>
      </c>
      <c r="H364" s="73"/>
      <c r="I364" s="73" t="s">
        <v>3630</v>
      </c>
      <c r="J364" s="73" t="s">
        <v>198</v>
      </c>
      <c r="K364" s="87" t="s">
        <v>200</v>
      </c>
      <c r="L364" s="87"/>
      <c r="M364" s="83" t="s">
        <v>1123</v>
      </c>
      <c r="N364" s="68" t="s">
        <v>201</v>
      </c>
      <c r="O364" s="92" t="s">
        <v>201</v>
      </c>
      <c r="P364" s="68" t="s">
        <v>66</v>
      </c>
      <c r="Q364" s="92" t="s">
        <v>66</v>
      </c>
      <c r="R364" s="68"/>
      <c r="S364" s="92"/>
      <c r="T364" s="68"/>
      <c r="U364" s="92"/>
      <c r="V364" s="68" t="s">
        <v>202</v>
      </c>
      <c r="W364" s="92" t="s">
        <v>203</v>
      </c>
      <c r="X364" s="17" t="s">
        <v>36</v>
      </c>
      <c r="Y364" s="17" t="s">
        <v>37</v>
      </c>
      <c r="Z364" s="17" t="s">
        <v>38</v>
      </c>
      <c r="AA364" s="17" t="s">
        <v>1628</v>
      </c>
    </row>
    <row r="365" spans="1:27" ht="60" customHeight="1" x14ac:dyDescent="0.2">
      <c r="A365" s="4" t="s">
        <v>26</v>
      </c>
      <c r="B365" s="41" t="s">
        <v>3604</v>
      </c>
      <c r="C365" s="32" t="s">
        <v>28</v>
      </c>
      <c r="D365" s="80" t="s">
        <v>28</v>
      </c>
      <c r="E365" s="15">
        <v>1</v>
      </c>
      <c r="F365" s="78" t="s">
        <v>205</v>
      </c>
      <c r="G365" s="126" t="s">
        <v>198</v>
      </c>
      <c r="H365" s="73" t="s">
        <v>206</v>
      </c>
      <c r="I365" s="73" t="s">
        <v>3631</v>
      </c>
      <c r="J365" s="73" t="s">
        <v>208</v>
      </c>
      <c r="K365" s="87"/>
      <c r="L365" s="87"/>
      <c r="M365" s="83" t="s">
        <v>1897</v>
      </c>
      <c r="N365" s="68"/>
      <c r="O365" s="92"/>
      <c r="P365" s="68" t="s">
        <v>33</v>
      </c>
      <c r="Q365" s="92"/>
      <c r="R365" s="68" t="s">
        <v>146</v>
      </c>
      <c r="S365" s="92"/>
      <c r="T365" s="68"/>
      <c r="U365" s="92"/>
      <c r="V365" s="68" t="s">
        <v>209</v>
      </c>
      <c r="W365" s="92"/>
      <c r="X365" s="17" t="s">
        <v>115</v>
      </c>
      <c r="Y365" s="17" t="s">
        <v>210</v>
      </c>
      <c r="Z365" s="17" t="s">
        <v>117</v>
      </c>
      <c r="AA365" s="17" t="s">
        <v>211</v>
      </c>
    </row>
    <row r="366" spans="1:27" ht="60" customHeight="1" x14ac:dyDescent="0.2">
      <c r="A366" s="4" t="s">
        <v>26</v>
      </c>
      <c r="B366" s="41" t="s">
        <v>3604</v>
      </c>
      <c r="C366" s="32" t="s">
        <v>28</v>
      </c>
      <c r="D366" s="80" t="s">
        <v>28</v>
      </c>
      <c r="E366" s="15">
        <v>1</v>
      </c>
      <c r="F366" s="78" t="s">
        <v>212</v>
      </c>
      <c r="G366" s="126" t="s">
        <v>198</v>
      </c>
      <c r="H366" s="73" t="s">
        <v>180</v>
      </c>
      <c r="I366" s="73" t="s">
        <v>3632</v>
      </c>
      <c r="J366" s="73" t="s">
        <v>214</v>
      </c>
      <c r="K366" s="87" t="s">
        <v>200</v>
      </c>
      <c r="L366" s="87" t="s">
        <v>180</v>
      </c>
      <c r="M366" s="83" t="s">
        <v>1132</v>
      </c>
      <c r="N366" s="68"/>
      <c r="O366" s="92"/>
      <c r="P366" s="68" t="s">
        <v>33</v>
      </c>
      <c r="Q366" s="92" t="s">
        <v>33</v>
      </c>
      <c r="R366" s="68" t="s">
        <v>183</v>
      </c>
      <c r="S366" s="92" t="s">
        <v>183</v>
      </c>
      <c r="T366" s="68" t="s">
        <v>184</v>
      </c>
      <c r="U366" s="92"/>
      <c r="V366" s="68" t="s">
        <v>215</v>
      </c>
      <c r="W366" s="92" t="s">
        <v>216</v>
      </c>
      <c r="X366" s="17" t="s">
        <v>36</v>
      </c>
      <c r="Y366" s="17" t="s">
        <v>37</v>
      </c>
      <c r="Z366" s="17" t="s">
        <v>38</v>
      </c>
      <c r="AA366" s="17" t="s">
        <v>225</v>
      </c>
    </row>
    <row r="367" spans="1:27" ht="60" customHeight="1" x14ac:dyDescent="0.2">
      <c r="A367" s="4" t="s">
        <v>26</v>
      </c>
      <c r="B367" s="41" t="s">
        <v>3604</v>
      </c>
      <c r="C367" s="32" t="s">
        <v>28</v>
      </c>
      <c r="D367" s="80" t="s">
        <v>28</v>
      </c>
      <c r="E367" s="15">
        <v>1</v>
      </c>
      <c r="F367" s="78" t="s">
        <v>217</v>
      </c>
      <c r="G367" s="126" t="s">
        <v>198</v>
      </c>
      <c r="H367" s="73" t="s">
        <v>218</v>
      </c>
      <c r="I367" s="73" t="s">
        <v>3633</v>
      </c>
      <c r="J367" s="73" t="s">
        <v>220</v>
      </c>
      <c r="K367" s="87" t="s">
        <v>200</v>
      </c>
      <c r="L367" s="87" t="s">
        <v>221</v>
      </c>
      <c r="M367" s="83" t="s">
        <v>1135</v>
      </c>
      <c r="N367" s="68"/>
      <c r="O367" s="92"/>
      <c r="P367" s="68" t="s">
        <v>66</v>
      </c>
      <c r="Q367" s="92" t="s">
        <v>66</v>
      </c>
      <c r="R367" s="68" t="s">
        <v>222</v>
      </c>
      <c r="S367" s="92" t="s">
        <v>67</v>
      </c>
      <c r="T367" s="68"/>
      <c r="U367" s="92"/>
      <c r="V367" s="68" t="s">
        <v>223</v>
      </c>
      <c r="W367" s="92" t="s">
        <v>224</v>
      </c>
      <c r="X367" s="17" t="s">
        <v>46</v>
      </c>
      <c r="Y367" s="17" t="s">
        <v>82</v>
      </c>
      <c r="Z367" s="17" t="s">
        <v>83</v>
      </c>
      <c r="AA367" s="17" t="s">
        <v>230</v>
      </c>
    </row>
    <row r="368" spans="1:27" ht="60" customHeight="1" x14ac:dyDescent="0.2">
      <c r="A368" s="4" t="s">
        <v>26</v>
      </c>
      <c r="B368" s="41" t="s">
        <v>3604</v>
      </c>
      <c r="C368" s="32" t="s">
        <v>28</v>
      </c>
      <c r="D368" s="80" t="s">
        <v>28</v>
      </c>
      <c r="E368" s="15">
        <v>1</v>
      </c>
      <c r="F368" s="78"/>
      <c r="G368" s="171" t="s">
        <v>226</v>
      </c>
      <c r="H368" s="73"/>
      <c r="I368" s="73" t="s">
        <v>3634</v>
      </c>
      <c r="J368" s="73" t="s">
        <v>226</v>
      </c>
      <c r="K368" s="87"/>
      <c r="L368" s="87"/>
      <c r="M368" s="83" t="s">
        <v>1897</v>
      </c>
      <c r="N368" s="68" t="s">
        <v>201</v>
      </c>
      <c r="O368" s="92"/>
      <c r="P368" s="68" t="s">
        <v>66</v>
      </c>
      <c r="Q368" s="92"/>
      <c r="R368" s="68"/>
      <c r="S368" s="92"/>
      <c r="T368" s="68"/>
      <c r="U368" s="92"/>
      <c r="V368" s="68" t="s">
        <v>228</v>
      </c>
      <c r="W368" s="92"/>
      <c r="X368" s="17" t="s">
        <v>115</v>
      </c>
      <c r="Y368" s="17" t="s">
        <v>229</v>
      </c>
      <c r="Z368" s="17" t="s">
        <v>229</v>
      </c>
      <c r="AA368" s="17" t="s">
        <v>3635</v>
      </c>
    </row>
    <row r="369" spans="1:27" ht="60" customHeight="1" x14ac:dyDescent="0.2">
      <c r="A369" s="4" t="s">
        <v>26</v>
      </c>
      <c r="B369" s="41" t="s">
        <v>3604</v>
      </c>
      <c r="C369" s="32" t="s">
        <v>28</v>
      </c>
      <c r="D369" s="80" t="s">
        <v>28</v>
      </c>
      <c r="E369" s="15">
        <v>1</v>
      </c>
      <c r="F369" s="78" t="s">
        <v>205</v>
      </c>
      <c r="G369" s="126" t="s">
        <v>226</v>
      </c>
      <c r="H369" s="73" t="s">
        <v>206</v>
      </c>
      <c r="I369" s="73" t="s">
        <v>3636</v>
      </c>
      <c r="J369" s="73" t="s">
        <v>232</v>
      </c>
      <c r="K369" s="87"/>
      <c r="L369" s="87"/>
      <c r="M369" s="83" t="s">
        <v>1897</v>
      </c>
      <c r="N369" s="68"/>
      <c r="O369" s="92"/>
      <c r="P369" s="68" t="s">
        <v>33</v>
      </c>
      <c r="Q369" s="92"/>
      <c r="R369" s="68" t="s">
        <v>146</v>
      </c>
      <c r="S369" s="92"/>
      <c r="T369" s="68"/>
      <c r="U369" s="92"/>
      <c r="V369" s="68" t="s">
        <v>209</v>
      </c>
      <c r="W369" s="92"/>
      <c r="X369" s="17" t="s">
        <v>115</v>
      </c>
      <c r="Y369" s="17" t="s">
        <v>229</v>
      </c>
      <c r="Z369" s="17" t="s">
        <v>229</v>
      </c>
      <c r="AA369" s="17" t="s">
        <v>187</v>
      </c>
    </row>
    <row r="370" spans="1:27" ht="60" customHeight="1" x14ac:dyDescent="0.2">
      <c r="A370" s="4" t="s">
        <v>26</v>
      </c>
      <c r="B370" s="41" t="s">
        <v>3604</v>
      </c>
      <c r="C370" s="32" t="s">
        <v>28</v>
      </c>
      <c r="D370" s="80" t="s">
        <v>28</v>
      </c>
      <c r="E370" s="15">
        <v>1</v>
      </c>
      <c r="F370" s="78"/>
      <c r="G370" s="126" t="s">
        <v>226</v>
      </c>
      <c r="H370" s="73" t="s">
        <v>180</v>
      </c>
      <c r="I370" s="73" t="s">
        <v>3637</v>
      </c>
      <c r="J370" s="73" t="s">
        <v>234</v>
      </c>
      <c r="K370" s="87"/>
      <c r="L370" s="87"/>
      <c r="M370" s="83" t="s">
        <v>1897</v>
      </c>
      <c r="N370" s="68"/>
      <c r="O370" s="92"/>
      <c r="P370" s="68" t="s">
        <v>33</v>
      </c>
      <c r="Q370" s="92"/>
      <c r="R370" s="68" t="s">
        <v>183</v>
      </c>
      <c r="S370" s="92"/>
      <c r="T370" s="68" t="s">
        <v>184</v>
      </c>
      <c r="U370" s="92"/>
      <c r="V370" s="68"/>
      <c r="W370" s="92"/>
      <c r="X370" s="17" t="s">
        <v>115</v>
      </c>
      <c r="Y370" s="17" t="s">
        <v>229</v>
      </c>
      <c r="Z370" s="17" t="s">
        <v>229</v>
      </c>
      <c r="AA370" s="17"/>
    </row>
    <row r="371" spans="1:27" ht="60" customHeight="1" x14ac:dyDescent="0.2">
      <c r="A371" s="4" t="s">
        <v>26</v>
      </c>
      <c r="B371" s="41" t="s">
        <v>3604</v>
      </c>
      <c r="C371" s="32" t="s">
        <v>28</v>
      </c>
      <c r="D371" s="80" t="s">
        <v>28</v>
      </c>
      <c r="E371" s="15">
        <v>1</v>
      </c>
      <c r="F371" s="78"/>
      <c r="G371" s="171" t="s">
        <v>3235</v>
      </c>
      <c r="H371" s="73"/>
      <c r="I371" s="73" t="s">
        <v>3638</v>
      </c>
      <c r="J371" s="73" t="s">
        <v>3235</v>
      </c>
      <c r="K371" s="87" t="s">
        <v>3237</v>
      </c>
      <c r="L371" s="87"/>
      <c r="M371" s="83" t="s">
        <v>3639</v>
      </c>
      <c r="N371" s="68" t="s">
        <v>32</v>
      </c>
      <c r="O371" s="92" t="s">
        <v>32</v>
      </c>
      <c r="P371" s="68" t="s">
        <v>33</v>
      </c>
      <c r="Q371" s="92" t="s">
        <v>33</v>
      </c>
      <c r="R371" s="68"/>
      <c r="S371" s="92"/>
      <c r="T371" s="68"/>
      <c r="U371" s="92"/>
      <c r="V371" s="68"/>
      <c r="W371" s="92"/>
      <c r="X371" s="17" t="s">
        <v>36</v>
      </c>
      <c r="Y371" s="17" t="s">
        <v>37</v>
      </c>
      <c r="Z371" s="17" t="s">
        <v>38</v>
      </c>
      <c r="AA371" s="17" t="s">
        <v>246</v>
      </c>
    </row>
    <row r="372" spans="1:27" ht="60" customHeight="1" x14ac:dyDescent="0.2">
      <c r="A372" s="4" t="s">
        <v>26</v>
      </c>
      <c r="B372" s="41" t="s">
        <v>3604</v>
      </c>
      <c r="C372" s="32" t="s">
        <v>28</v>
      </c>
      <c r="D372" s="80" t="s">
        <v>28</v>
      </c>
      <c r="E372" s="15">
        <v>1</v>
      </c>
      <c r="F372" s="78"/>
      <c r="G372" s="126" t="s">
        <v>3235</v>
      </c>
      <c r="H372" s="73" t="s">
        <v>180</v>
      </c>
      <c r="I372" s="73" t="s">
        <v>3640</v>
      </c>
      <c r="J372" s="73" t="s">
        <v>3240</v>
      </c>
      <c r="K372" s="87" t="s">
        <v>3237</v>
      </c>
      <c r="L372" s="87" t="s">
        <v>180</v>
      </c>
      <c r="M372" s="83" t="s">
        <v>3641</v>
      </c>
      <c r="N372" s="68"/>
      <c r="O372" s="92"/>
      <c r="P372" s="68" t="s">
        <v>33</v>
      </c>
      <c r="Q372" s="92" t="s">
        <v>33</v>
      </c>
      <c r="R372" s="68" t="s">
        <v>183</v>
      </c>
      <c r="S372" s="92" t="s">
        <v>183</v>
      </c>
      <c r="T372" s="68" t="s">
        <v>184</v>
      </c>
      <c r="U372" s="92"/>
      <c r="V372" s="68"/>
      <c r="W372" s="92"/>
      <c r="X372" s="17" t="s">
        <v>36</v>
      </c>
      <c r="Y372" s="17" t="s">
        <v>37</v>
      </c>
      <c r="Z372" s="17" t="s">
        <v>38</v>
      </c>
      <c r="AA372" s="17" t="s">
        <v>254</v>
      </c>
    </row>
    <row r="373" spans="1:27" ht="60" customHeight="1" x14ac:dyDescent="0.2">
      <c r="A373" s="4" t="s">
        <v>26</v>
      </c>
      <c r="B373" s="41" t="s">
        <v>3604</v>
      </c>
      <c r="C373" s="32" t="s">
        <v>28</v>
      </c>
      <c r="D373" s="80" t="s">
        <v>28</v>
      </c>
      <c r="E373" s="15">
        <v>1</v>
      </c>
      <c r="F373" s="78" t="s">
        <v>235</v>
      </c>
      <c r="G373" s="171" t="s">
        <v>236</v>
      </c>
      <c r="H373" s="73"/>
      <c r="I373" s="73" t="s">
        <v>3642</v>
      </c>
      <c r="J373" s="73" t="s">
        <v>236</v>
      </c>
      <c r="K373" s="87" t="s">
        <v>238</v>
      </c>
      <c r="L373" s="87"/>
      <c r="M373" s="83" t="s">
        <v>1889</v>
      </c>
      <c r="N373" s="68" t="s">
        <v>32</v>
      </c>
      <c r="O373" s="92" t="s">
        <v>32</v>
      </c>
      <c r="P373" s="68" t="s">
        <v>33</v>
      </c>
      <c r="Q373" s="92" t="s">
        <v>33</v>
      </c>
      <c r="R373" s="68"/>
      <c r="S373" s="92"/>
      <c r="T373" s="68"/>
      <c r="U373" s="92"/>
      <c r="V373" s="68"/>
      <c r="W373" s="92"/>
      <c r="X373" s="17" t="s">
        <v>36</v>
      </c>
      <c r="Y373" s="17" t="s">
        <v>37</v>
      </c>
      <c r="Z373" s="17" t="s">
        <v>38</v>
      </c>
      <c r="AA373" s="17"/>
    </row>
    <row r="374" spans="1:27" ht="60" customHeight="1" x14ac:dyDescent="0.2">
      <c r="A374" s="4" t="s">
        <v>26</v>
      </c>
      <c r="B374" s="41" t="s">
        <v>3604</v>
      </c>
      <c r="C374" s="32" t="s">
        <v>28</v>
      </c>
      <c r="D374" s="80" t="s">
        <v>28</v>
      </c>
      <c r="E374" s="15">
        <v>1</v>
      </c>
      <c r="F374" s="78" t="s">
        <v>239</v>
      </c>
      <c r="G374" s="126" t="s">
        <v>236</v>
      </c>
      <c r="H374" s="73" t="s">
        <v>240</v>
      </c>
      <c r="I374" s="73" t="s">
        <v>3643</v>
      </c>
      <c r="J374" s="73" t="s">
        <v>242</v>
      </c>
      <c r="K374" s="87" t="s">
        <v>238</v>
      </c>
      <c r="L374" s="87" t="s">
        <v>243</v>
      </c>
      <c r="M374" s="83" t="s">
        <v>1891</v>
      </c>
      <c r="N374" s="68"/>
      <c r="O374" s="92"/>
      <c r="P374" s="68" t="s">
        <v>33</v>
      </c>
      <c r="Q374" s="92" t="s">
        <v>103</v>
      </c>
      <c r="R374" s="68" t="s">
        <v>244</v>
      </c>
      <c r="S374" s="92" t="s">
        <v>244</v>
      </c>
      <c r="T374" s="68"/>
      <c r="U374" s="92"/>
      <c r="V374" s="68" t="s">
        <v>81</v>
      </c>
      <c r="W374" s="92"/>
      <c r="X374" s="17" t="s">
        <v>36</v>
      </c>
      <c r="Y374" s="17" t="s">
        <v>245</v>
      </c>
      <c r="Z374" s="17" t="s">
        <v>38</v>
      </c>
      <c r="AA374" s="17" t="s">
        <v>246</v>
      </c>
    </row>
    <row r="375" spans="1:27" ht="60" customHeight="1" x14ac:dyDescent="0.2">
      <c r="A375" s="4" t="s">
        <v>26</v>
      </c>
      <c r="B375" s="41" t="s">
        <v>3604</v>
      </c>
      <c r="C375" s="32" t="s">
        <v>28</v>
      </c>
      <c r="D375" s="80" t="s">
        <v>28</v>
      </c>
      <c r="E375" s="15">
        <v>1</v>
      </c>
      <c r="F375" s="78" t="s">
        <v>247</v>
      </c>
      <c r="G375" s="126" t="s">
        <v>236</v>
      </c>
      <c r="H375" s="73" t="s">
        <v>248</v>
      </c>
      <c r="I375" s="73" t="s">
        <v>3644</v>
      </c>
      <c r="J375" s="73" t="s">
        <v>250</v>
      </c>
      <c r="K375" s="87" t="s">
        <v>238</v>
      </c>
      <c r="L375" s="87" t="s">
        <v>251</v>
      </c>
      <c r="M375" s="83" t="s">
        <v>1893</v>
      </c>
      <c r="N375" s="68"/>
      <c r="O375" s="92"/>
      <c r="P375" s="68" t="s">
        <v>103</v>
      </c>
      <c r="Q375" s="92" t="s">
        <v>66</v>
      </c>
      <c r="R375" s="68" t="s">
        <v>244</v>
      </c>
      <c r="S375" s="92" t="s">
        <v>244</v>
      </c>
      <c r="T375" s="68"/>
      <c r="U375" s="92"/>
      <c r="V375" s="68" t="s">
        <v>252</v>
      </c>
      <c r="W375" s="92" t="s">
        <v>253</v>
      </c>
      <c r="X375" s="17" t="s">
        <v>36</v>
      </c>
      <c r="Y375" s="17" t="s">
        <v>37</v>
      </c>
      <c r="Z375" s="17" t="s">
        <v>38</v>
      </c>
      <c r="AA375" s="17"/>
    </row>
    <row r="376" spans="1:27" ht="60" customHeight="1" x14ac:dyDescent="0.2">
      <c r="A376" s="4" t="s">
        <v>26</v>
      </c>
      <c r="B376" s="41" t="s">
        <v>3604</v>
      </c>
      <c r="C376" s="32" t="s">
        <v>28</v>
      </c>
      <c r="D376" s="80" t="s">
        <v>28</v>
      </c>
      <c r="E376" s="15">
        <v>1</v>
      </c>
      <c r="F376" s="78" t="s">
        <v>235</v>
      </c>
      <c r="G376" s="126" t="s">
        <v>236</v>
      </c>
      <c r="H376" s="73" t="s">
        <v>255</v>
      </c>
      <c r="I376" s="73" t="s">
        <v>3645</v>
      </c>
      <c r="J376" s="73" t="s">
        <v>257</v>
      </c>
      <c r="K376" s="87" t="s">
        <v>238</v>
      </c>
      <c r="L376" s="87" t="s">
        <v>255</v>
      </c>
      <c r="M376" s="83" t="s">
        <v>1895</v>
      </c>
      <c r="N376" s="68"/>
      <c r="O376" s="92"/>
      <c r="P376" s="68" t="s">
        <v>33</v>
      </c>
      <c r="Q376" s="92" t="s">
        <v>33</v>
      </c>
      <c r="R376" s="68" t="s">
        <v>258</v>
      </c>
      <c r="S376" s="92" t="s">
        <v>68</v>
      </c>
      <c r="T376" s="68"/>
      <c r="U376" s="92"/>
      <c r="V376" s="68" t="s">
        <v>259</v>
      </c>
      <c r="W376" s="92"/>
      <c r="X376" s="17" t="s">
        <v>46</v>
      </c>
      <c r="Y376" s="17" t="s">
        <v>37</v>
      </c>
      <c r="Z376" s="17" t="s">
        <v>260</v>
      </c>
      <c r="AA376" s="17" t="s">
        <v>275</v>
      </c>
    </row>
    <row r="377" spans="1:27" ht="60" customHeight="1" x14ac:dyDescent="0.2">
      <c r="A377" s="4" t="s">
        <v>26</v>
      </c>
      <c r="B377" s="41" t="s">
        <v>3604</v>
      </c>
      <c r="C377" s="32" t="s">
        <v>28</v>
      </c>
      <c r="D377" s="80" t="s">
        <v>28</v>
      </c>
      <c r="E377" s="15">
        <v>2</v>
      </c>
      <c r="F377" s="78"/>
      <c r="G377" s="181" t="e">
        <f>---ADDRESS</f>
        <v>#NAME?</v>
      </c>
      <c r="H377" s="73"/>
      <c r="I377" s="73" t="s">
        <v>3646</v>
      </c>
      <c r="J377" s="73" t="s">
        <v>263</v>
      </c>
      <c r="K377" s="87"/>
      <c r="L377" s="87"/>
      <c r="M377" s="83" t="s">
        <v>1897</v>
      </c>
      <c r="N377" s="68" t="s">
        <v>32</v>
      </c>
      <c r="O377" s="92"/>
      <c r="P377" s="68" t="s">
        <v>33</v>
      </c>
      <c r="Q377" s="92"/>
      <c r="R377" s="68"/>
      <c r="S377" s="92"/>
      <c r="T377" s="68"/>
      <c r="U377" s="92"/>
      <c r="V377" s="68"/>
      <c r="W377" s="92"/>
      <c r="X377" s="17" t="s">
        <v>115</v>
      </c>
      <c r="Y377" s="17" t="s">
        <v>264</v>
      </c>
      <c r="Z377" s="17" t="s">
        <v>264</v>
      </c>
      <c r="AA377" s="17"/>
    </row>
    <row r="378" spans="1:27" ht="60" customHeight="1" x14ac:dyDescent="0.2">
      <c r="A378" s="4" t="s">
        <v>26</v>
      </c>
      <c r="B378" s="41" t="s">
        <v>3604</v>
      </c>
      <c r="C378" s="32" t="s">
        <v>28</v>
      </c>
      <c r="D378" s="80" t="s">
        <v>28</v>
      </c>
      <c r="E378" s="15">
        <v>2</v>
      </c>
      <c r="F378" s="78" t="s">
        <v>235</v>
      </c>
      <c r="G378" s="180" t="e">
        <f>---ADDRESS</f>
        <v>#NAME?</v>
      </c>
      <c r="H378" s="73" t="s">
        <v>265</v>
      </c>
      <c r="I378" s="73" t="s">
        <v>3647</v>
      </c>
      <c r="J378" s="73" t="s">
        <v>267</v>
      </c>
      <c r="K378" s="87" t="s">
        <v>238</v>
      </c>
      <c r="L378" s="87" t="s">
        <v>265</v>
      </c>
      <c r="M378" s="83" t="s">
        <v>1899</v>
      </c>
      <c r="N378" s="68"/>
      <c r="O378" s="92"/>
      <c r="P378" s="68" t="s">
        <v>33</v>
      </c>
      <c r="Q378" s="92" t="s">
        <v>33</v>
      </c>
      <c r="R378" s="68" t="s">
        <v>258</v>
      </c>
      <c r="S378" s="92" t="s">
        <v>68</v>
      </c>
      <c r="T378" s="68"/>
      <c r="U378" s="92"/>
      <c r="V378" s="68" t="s">
        <v>259</v>
      </c>
      <c r="W378" s="92"/>
      <c r="X378" s="17" t="s">
        <v>46</v>
      </c>
      <c r="Y378" s="17" t="s">
        <v>37</v>
      </c>
      <c r="Z378" s="17" t="s">
        <v>268</v>
      </c>
      <c r="AA378" s="17"/>
    </row>
    <row r="379" spans="1:27" ht="60" customHeight="1" x14ac:dyDescent="0.2">
      <c r="A379" s="4" t="s">
        <v>26</v>
      </c>
      <c r="B379" s="41" t="s">
        <v>3604</v>
      </c>
      <c r="C379" s="32" t="s">
        <v>28</v>
      </c>
      <c r="D379" s="80" t="s">
        <v>28</v>
      </c>
      <c r="E379" s="15">
        <v>2</v>
      </c>
      <c r="F379" s="78" t="s">
        <v>235</v>
      </c>
      <c r="G379" s="180" t="e">
        <f>---ADDRESS</f>
        <v>#NAME?</v>
      </c>
      <c r="H379" s="73" t="s">
        <v>269</v>
      </c>
      <c r="I379" s="73" t="s">
        <v>3648</v>
      </c>
      <c r="J379" s="73" t="s">
        <v>271</v>
      </c>
      <c r="K379" s="87" t="s">
        <v>238</v>
      </c>
      <c r="L379" s="87" t="s">
        <v>272</v>
      </c>
      <c r="M379" s="83" t="s">
        <v>1901</v>
      </c>
      <c r="N379" s="68"/>
      <c r="O379" s="92"/>
      <c r="P379" s="68" t="s">
        <v>66</v>
      </c>
      <c r="Q379" s="92" t="s">
        <v>33</v>
      </c>
      <c r="R379" s="68" t="s">
        <v>244</v>
      </c>
      <c r="S379" s="92" t="s">
        <v>54</v>
      </c>
      <c r="T379" s="68"/>
      <c r="U379" s="92"/>
      <c r="V379" s="68" t="s">
        <v>273</v>
      </c>
      <c r="W379" s="92"/>
      <c r="X379" s="17" t="s">
        <v>157</v>
      </c>
      <c r="Y379" s="17" t="s">
        <v>37</v>
      </c>
      <c r="Z379" s="17" t="s">
        <v>274</v>
      </c>
      <c r="AA379" s="17"/>
    </row>
    <row r="380" spans="1:27" ht="60" customHeight="1" x14ac:dyDescent="0.2">
      <c r="A380" s="4" t="s">
        <v>26</v>
      </c>
      <c r="B380" s="41" t="s">
        <v>3604</v>
      </c>
      <c r="C380" s="32" t="s">
        <v>28</v>
      </c>
      <c r="D380" s="80" t="s">
        <v>28</v>
      </c>
      <c r="E380" s="15">
        <v>2</v>
      </c>
      <c r="F380" s="78" t="s">
        <v>235</v>
      </c>
      <c r="G380" s="180" t="e">
        <f>---ADDRESS</f>
        <v>#NAME?</v>
      </c>
      <c r="H380" s="73" t="s">
        <v>276</v>
      </c>
      <c r="I380" s="73" t="s">
        <v>3649</v>
      </c>
      <c r="J380" s="73" t="s">
        <v>278</v>
      </c>
      <c r="K380" s="87" t="s">
        <v>238</v>
      </c>
      <c r="L380" s="87" t="s">
        <v>276</v>
      </c>
      <c r="M380" s="83" t="s">
        <v>1903</v>
      </c>
      <c r="N380" s="68"/>
      <c r="O380" s="92"/>
      <c r="P380" s="68" t="s">
        <v>33</v>
      </c>
      <c r="Q380" s="92" t="s">
        <v>33</v>
      </c>
      <c r="R380" s="68" t="s">
        <v>68</v>
      </c>
      <c r="S380" s="92" t="s">
        <v>68</v>
      </c>
      <c r="T380" s="68"/>
      <c r="U380" s="92"/>
      <c r="V380" s="68"/>
      <c r="W380" s="92"/>
      <c r="X380" s="17" t="s">
        <v>36</v>
      </c>
      <c r="Y380" s="17" t="s">
        <v>37</v>
      </c>
      <c r="Z380" s="17" t="s">
        <v>38</v>
      </c>
      <c r="AA380" s="17" t="s">
        <v>295</v>
      </c>
    </row>
    <row r="381" spans="1:27" ht="60" customHeight="1" x14ac:dyDescent="0.2">
      <c r="A381" s="4" t="s">
        <v>26</v>
      </c>
      <c r="B381" s="41" t="s">
        <v>3604</v>
      </c>
      <c r="C381" s="32" t="s">
        <v>28</v>
      </c>
      <c r="D381" s="80" t="s">
        <v>28</v>
      </c>
      <c r="E381" s="15">
        <v>2</v>
      </c>
      <c r="F381" s="78" t="s">
        <v>235</v>
      </c>
      <c r="G381" s="180" t="e">
        <f>---ADDRESS</f>
        <v>#NAME?</v>
      </c>
      <c r="H381" s="73" t="s">
        <v>279</v>
      </c>
      <c r="I381" s="73" t="s">
        <v>3650</v>
      </c>
      <c r="J381" s="73" t="s">
        <v>281</v>
      </c>
      <c r="K381" s="87" t="s">
        <v>238</v>
      </c>
      <c r="L381" s="87" t="s">
        <v>282</v>
      </c>
      <c r="M381" s="83" t="s">
        <v>1905</v>
      </c>
      <c r="N381" s="68"/>
      <c r="O381" s="92"/>
      <c r="P381" s="68" t="s">
        <v>33</v>
      </c>
      <c r="Q381" s="92" t="s">
        <v>33</v>
      </c>
      <c r="R381" s="68" t="s">
        <v>94</v>
      </c>
      <c r="S381" s="92" t="s">
        <v>94</v>
      </c>
      <c r="T381" s="68" t="s">
        <v>95</v>
      </c>
      <c r="U381" s="92" t="s">
        <v>95</v>
      </c>
      <c r="V381" s="68"/>
      <c r="W381" s="92"/>
      <c r="X381" s="17" t="s">
        <v>36</v>
      </c>
      <c r="Y381" s="17" t="s">
        <v>37</v>
      </c>
      <c r="Z381" s="17" t="s">
        <v>38</v>
      </c>
      <c r="AA381" s="17" t="s">
        <v>301</v>
      </c>
    </row>
    <row r="382" spans="1:27" ht="60" customHeight="1" x14ac:dyDescent="0.2">
      <c r="A382" s="4" t="s">
        <v>26</v>
      </c>
      <c r="B382" s="41" t="s">
        <v>3604</v>
      </c>
      <c r="C382" s="32" t="s">
        <v>28</v>
      </c>
      <c r="D382" s="80" t="s">
        <v>28</v>
      </c>
      <c r="E382" s="15">
        <v>1</v>
      </c>
      <c r="F382" s="78"/>
      <c r="G382" s="171" t="s">
        <v>283</v>
      </c>
      <c r="H382" s="73"/>
      <c r="I382" s="73" t="s">
        <v>3651</v>
      </c>
      <c r="J382" s="73" t="s">
        <v>283</v>
      </c>
      <c r="K382" s="87" t="s">
        <v>285</v>
      </c>
      <c r="L382" s="87"/>
      <c r="M382" s="83" t="s">
        <v>3652</v>
      </c>
      <c r="N382" s="68" t="s">
        <v>32</v>
      </c>
      <c r="O382" s="92" t="s">
        <v>32</v>
      </c>
      <c r="P382" s="68" t="s">
        <v>33</v>
      </c>
      <c r="Q382" s="92" t="s">
        <v>33</v>
      </c>
      <c r="R382" s="68"/>
      <c r="S382" s="92"/>
      <c r="T382" s="68"/>
      <c r="U382" s="92"/>
      <c r="V382" s="68"/>
      <c r="W382" s="92"/>
      <c r="X382" s="17" t="s">
        <v>36</v>
      </c>
      <c r="Y382" s="17" t="s">
        <v>37</v>
      </c>
      <c r="Z382" s="17" t="s">
        <v>38</v>
      </c>
      <c r="AA382" s="17"/>
    </row>
    <row r="383" spans="1:27" ht="60" customHeight="1" x14ac:dyDescent="0.2">
      <c r="A383" s="4" t="s">
        <v>26</v>
      </c>
      <c r="B383" s="41" t="s">
        <v>3604</v>
      </c>
      <c r="C383" s="32" t="s">
        <v>28</v>
      </c>
      <c r="D383" s="80" t="s">
        <v>28</v>
      </c>
      <c r="E383" s="15">
        <v>1</v>
      </c>
      <c r="F383" s="78"/>
      <c r="G383" s="126" t="s">
        <v>283</v>
      </c>
      <c r="H383" s="73" t="s">
        <v>287</v>
      </c>
      <c r="I383" s="73" t="s">
        <v>3653</v>
      </c>
      <c r="J383" s="73" t="s">
        <v>289</v>
      </c>
      <c r="K383" s="87" t="s">
        <v>285</v>
      </c>
      <c r="L383" s="87" t="s">
        <v>290</v>
      </c>
      <c r="M383" s="83" t="s">
        <v>1908</v>
      </c>
      <c r="N383" s="68"/>
      <c r="O383" s="92"/>
      <c r="P383" s="68" t="s">
        <v>33</v>
      </c>
      <c r="Q383" s="92" t="s">
        <v>33</v>
      </c>
      <c r="R383" s="68" t="s">
        <v>291</v>
      </c>
      <c r="S383" s="92" t="s">
        <v>291</v>
      </c>
      <c r="T383" s="68" t="s">
        <v>292</v>
      </c>
      <c r="U383" s="92" t="s">
        <v>292</v>
      </c>
      <c r="V383" s="68" t="s">
        <v>293</v>
      </c>
      <c r="W383" s="92" t="s">
        <v>294</v>
      </c>
      <c r="X383" s="17" t="s">
        <v>36</v>
      </c>
      <c r="Y383" s="17" t="s">
        <v>37</v>
      </c>
      <c r="Z383" s="17" t="s">
        <v>38</v>
      </c>
      <c r="AA383" s="17" t="s">
        <v>321</v>
      </c>
    </row>
    <row r="384" spans="1:27" ht="60" customHeight="1" x14ac:dyDescent="0.2">
      <c r="A384" s="4" t="s">
        <v>26</v>
      </c>
      <c r="B384" s="41" t="s">
        <v>3604</v>
      </c>
      <c r="C384" s="32" t="s">
        <v>28</v>
      </c>
      <c r="D384" s="80" t="s">
        <v>28</v>
      </c>
      <c r="E384" s="15">
        <v>1</v>
      </c>
      <c r="F384" s="78"/>
      <c r="G384" s="126" t="s">
        <v>283</v>
      </c>
      <c r="H384" s="73" t="s">
        <v>297</v>
      </c>
      <c r="I384" s="73" t="s">
        <v>3654</v>
      </c>
      <c r="J384" s="73" t="s">
        <v>299</v>
      </c>
      <c r="K384" s="87" t="s">
        <v>285</v>
      </c>
      <c r="L384" s="87" t="s">
        <v>300</v>
      </c>
      <c r="M384" s="83" t="s">
        <v>1910</v>
      </c>
      <c r="N384" s="68"/>
      <c r="O384" s="92"/>
      <c r="P384" s="68" t="s">
        <v>33</v>
      </c>
      <c r="Q384" s="92" t="s">
        <v>33</v>
      </c>
      <c r="R384" s="68" t="s">
        <v>79</v>
      </c>
      <c r="S384" s="92" t="s">
        <v>80</v>
      </c>
      <c r="T384" s="68"/>
      <c r="U384" s="92"/>
      <c r="V384" s="68" t="s">
        <v>81</v>
      </c>
      <c r="W384" s="92"/>
      <c r="X384" s="17" t="s">
        <v>46</v>
      </c>
      <c r="Y384" s="17" t="s">
        <v>82</v>
      </c>
      <c r="Z384" s="17" t="s">
        <v>83</v>
      </c>
      <c r="AA384" s="17" t="s">
        <v>2942</v>
      </c>
    </row>
    <row r="385" spans="1:27" ht="60" customHeight="1" x14ac:dyDescent="0.2">
      <c r="A385" s="4" t="s">
        <v>26</v>
      </c>
      <c r="B385" s="41" t="s">
        <v>3604</v>
      </c>
      <c r="C385" s="32" t="s">
        <v>28</v>
      </c>
      <c r="D385" s="80" t="s">
        <v>28</v>
      </c>
      <c r="E385" s="15">
        <v>1</v>
      </c>
      <c r="F385" s="78"/>
      <c r="G385" s="126" t="s">
        <v>283</v>
      </c>
      <c r="H385" s="73" t="s">
        <v>302</v>
      </c>
      <c r="I385" s="73" t="s">
        <v>3655</v>
      </c>
      <c r="J385" s="73" t="s">
        <v>304</v>
      </c>
      <c r="K385" s="87"/>
      <c r="L385" s="87"/>
      <c r="M385" s="83" t="s">
        <v>1897</v>
      </c>
      <c r="N385" s="68"/>
      <c r="O385" s="92"/>
      <c r="P385" s="68" t="s">
        <v>103</v>
      </c>
      <c r="Q385" s="92"/>
      <c r="R385" s="68" t="s">
        <v>305</v>
      </c>
      <c r="S385" s="92"/>
      <c r="T385" s="68"/>
      <c r="U385" s="92"/>
      <c r="V385" s="68"/>
      <c r="W385" s="92"/>
      <c r="X385" s="17" t="s">
        <v>115</v>
      </c>
      <c r="Y385" s="17" t="s">
        <v>37</v>
      </c>
      <c r="Z385" s="17" t="s">
        <v>38</v>
      </c>
      <c r="AA385" s="17" t="s">
        <v>330</v>
      </c>
    </row>
    <row r="386" spans="1:27" ht="60" customHeight="1" x14ac:dyDescent="0.2">
      <c r="A386" s="4" t="s">
        <v>26</v>
      </c>
      <c r="B386" s="41" t="s">
        <v>3604</v>
      </c>
      <c r="C386" s="32" t="s">
        <v>28</v>
      </c>
      <c r="D386" s="80" t="s">
        <v>28</v>
      </c>
      <c r="E386" s="15">
        <v>1</v>
      </c>
      <c r="F386" s="78"/>
      <c r="G386" s="126" t="s">
        <v>283</v>
      </c>
      <c r="H386" s="73" t="s">
        <v>308</v>
      </c>
      <c r="I386" s="73" t="s">
        <v>3656</v>
      </c>
      <c r="J386" s="73" t="s">
        <v>310</v>
      </c>
      <c r="K386" s="87"/>
      <c r="L386" s="87"/>
      <c r="M386" s="83"/>
      <c r="N386" s="68"/>
      <c r="O386" s="92"/>
      <c r="P386" s="68" t="s">
        <v>33</v>
      </c>
      <c r="Q386" s="92"/>
      <c r="R386" s="68" t="s">
        <v>311</v>
      </c>
      <c r="S386" s="92"/>
      <c r="T386" s="68"/>
      <c r="U386" s="92"/>
      <c r="V386" s="68"/>
      <c r="W386" s="92"/>
      <c r="X386" s="17"/>
      <c r="Y386" s="17"/>
      <c r="Z386" s="17"/>
      <c r="AA386" s="17"/>
    </row>
    <row r="387" spans="1:27" ht="60" customHeight="1" x14ac:dyDescent="0.2">
      <c r="A387" s="4" t="s">
        <v>26</v>
      </c>
      <c r="B387" s="41" t="s">
        <v>3604</v>
      </c>
      <c r="C387" s="32" t="s">
        <v>28</v>
      </c>
      <c r="D387" s="80" t="s">
        <v>28</v>
      </c>
      <c r="E387" s="15">
        <v>1</v>
      </c>
      <c r="F387" s="78" t="s">
        <v>286</v>
      </c>
      <c r="G387" s="171" t="s">
        <v>312</v>
      </c>
      <c r="H387" s="73"/>
      <c r="I387" s="73" t="s">
        <v>3657</v>
      </c>
      <c r="J387" s="73" t="s">
        <v>312</v>
      </c>
      <c r="K387" s="87" t="s">
        <v>314</v>
      </c>
      <c r="L387" s="87"/>
      <c r="M387" s="83" t="s">
        <v>3658</v>
      </c>
      <c r="N387" s="68" t="s">
        <v>315</v>
      </c>
      <c r="O387" s="92" t="s">
        <v>316</v>
      </c>
      <c r="P387" s="68" t="s">
        <v>66</v>
      </c>
      <c r="Q387" s="92" t="s">
        <v>66</v>
      </c>
      <c r="R387" s="68"/>
      <c r="S387" s="92"/>
      <c r="T387" s="68"/>
      <c r="U387" s="92"/>
      <c r="V387" s="68" t="s">
        <v>317</v>
      </c>
      <c r="W387" s="92" t="s">
        <v>318</v>
      </c>
      <c r="X387" s="17" t="s">
        <v>36</v>
      </c>
      <c r="Y387" s="17" t="s">
        <v>319</v>
      </c>
      <c r="Z387" s="17" t="s">
        <v>320</v>
      </c>
      <c r="AA387" s="17"/>
    </row>
    <row r="388" spans="1:27" ht="60" customHeight="1" x14ac:dyDescent="0.2">
      <c r="A388" s="4" t="s">
        <v>26</v>
      </c>
      <c r="B388" s="41" t="s">
        <v>3604</v>
      </c>
      <c r="C388" s="32" t="s">
        <v>28</v>
      </c>
      <c r="D388" s="80" t="s">
        <v>28</v>
      </c>
      <c r="E388" s="15">
        <v>1</v>
      </c>
      <c r="F388" s="78" t="s">
        <v>296</v>
      </c>
      <c r="G388" s="126" t="s">
        <v>312</v>
      </c>
      <c r="H388" s="73" t="s">
        <v>206</v>
      </c>
      <c r="I388" s="73" t="s">
        <v>3659</v>
      </c>
      <c r="J388" s="73" t="s">
        <v>323</v>
      </c>
      <c r="K388" s="87"/>
      <c r="L388" s="87"/>
      <c r="M388" s="83" t="s">
        <v>1897</v>
      </c>
      <c r="N388" s="68"/>
      <c r="O388" s="92"/>
      <c r="P388" s="68" t="s">
        <v>33</v>
      </c>
      <c r="Q388" s="92"/>
      <c r="R388" s="68" t="s">
        <v>146</v>
      </c>
      <c r="S388" s="92"/>
      <c r="T388" s="68"/>
      <c r="U388" s="92"/>
      <c r="V388" s="68" t="s">
        <v>209</v>
      </c>
      <c r="W388" s="92"/>
      <c r="X388" s="17" t="s">
        <v>115</v>
      </c>
      <c r="Y388" s="17" t="s">
        <v>210</v>
      </c>
      <c r="Z388" s="17" t="s">
        <v>117</v>
      </c>
      <c r="AA388" s="17" t="s">
        <v>211</v>
      </c>
    </row>
    <row r="389" spans="1:27" ht="60" customHeight="1" x14ac:dyDescent="0.2">
      <c r="A389" s="4" t="s">
        <v>26</v>
      </c>
      <c r="B389" s="41" t="s">
        <v>3604</v>
      </c>
      <c r="C389" s="32" t="s">
        <v>28</v>
      </c>
      <c r="D389" s="80" t="s">
        <v>28</v>
      </c>
      <c r="E389" s="15">
        <v>1</v>
      </c>
      <c r="F389" s="78"/>
      <c r="G389" s="126" t="s">
        <v>312</v>
      </c>
      <c r="H389" s="73" t="s">
        <v>325</v>
      </c>
      <c r="I389" s="73" t="s">
        <v>3660</v>
      </c>
      <c r="J389" s="73" t="s">
        <v>327</v>
      </c>
      <c r="K389" s="87" t="s">
        <v>314</v>
      </c>
      <c r="L389" s="87" t="s">
        <v>328</v>
      </c>
      <c r="M389" s="83" t="s">
        <v>1916</v>
      </c>
      <c r="N389" s="68"/>
      <c r="O389" s="92"/>
      <c r="P389" s="68" t="s">
        <v>103</v>
      </c>
      <c r="Q389" s="92" t="s">
        <v>103</v>
      </c>
      <c r="R389" s="68" t="s">
        <v>146</v>
      </c>
      <c r="S389" s="92" t="s">
        <v>146</v>
      </c>
      <c r="T389" s="68"/>
      <c r="U389" s="92"/>
      <c r="V389" s="68" t="s">
        <v>329</v>
      </c>
      <c r="W389" s="92"/>
      <c r="X389" s="17" t="s">
        <v>36</v>
      </c>
      <c r="Y389" s="17" t="s">
        <v>37</v>
      </c>
      <c r="Z389" s="17" t="s">
        <v>38</v>
      </c>
      <c r="AA389" s="17" t="s">
        <v>343</v>
      </c>
    </row>
    <row r="390" spans="1:27" ht="60" customHeight="1" x14ac:dyDescent="0.2">
      <c r="A390" s="4" t="s">
        <v>26</v>
      </c>
      <c r="B390" s="41" t="s">
        <v>3604</v>
      </c>
      <c r="C390" s="32" t="s">
        <v>28</v>
      </c>
      <c r="D390" s="80" t="s">
        <v>28</v>
      </c>
      <c r="E390" s="15">
        <v>2</v>
      </c>
      <c r="F390" s="78" t="s">
        <v>205</v>
      </c>
      <c r="G390" s="181" t="e">
        <f>---RISK ANALYSIS RESULT</f>
        <v>#NAME?</v>
      </c>
      <c r="H390" s="73"/>
      <c r="I390" s="73" t="s">
        <v>3661</v>
      </c>
      <c r="J390" s="73" t="s">
        <v>333</v>
      </c>
      <c r="K390" s="87"/>
      <c r="L390" s="87"/>
      <c r="M390" s="83" t="s">
        <v>1897</v>
      </c>
      <c r="N390" s="68" t="s">
        <v>32</v>
      </c>
      <c r="O390" s="92"/>
      <c r="P390" s="68" t="s">
        <v>33</v>
      </c>
      <c r="Q390" s="92"/>
      <c r="R390" s="68"/>
      <c r="S390" s="92"/>
      <c r="T390" s="68"/>
      <c r="U390" s="92"/>
      <c r="V390" s="68"/>
      <c r="W390" s="92"/>
      <c r="X390" s="17" t="s">
        <v>115</v>
      </c>
      <c r="Y390" s="17" t="s">
        <v>334</v>
      </c>
      <c r="Z390" s="17" t="s">
        <v>335</v>
      </c>
      <c r="AA390" s="17" t="s">
        <v>349</v>
      </c>
    </row>
    <row r="391" spans="1:27" ht="60" customHeight="1" x14ac:dyDescent="0.2">
      <c r="A391" s="4" t="s">
        <v>26</v>
      </c>
      <c r="B391" s="41" t="s">
        <v>3604</v>
      </c>
      <c r="C391" s="32" t="s">
        <v>28</v>
      </c>
      <c r="D391" s="80" t="s">
        <v>28</v>
      </c>
      <c r="E391" s="15">
        <v>2</v>
      </c>
      <c r="F391" s="78"/>
      <c r="G391" s="180" t="e">
        <f>---RISK ANALYSIS RESULT</f>
        <v>#NAME?</v>
      </c>
      <c r="H391" s="73" t="s">
        <v>287</v>
      </c>
      <c r="I391" s="73" t="s">
        <v>3662</v>
      </c>
      <c r="J391" s="73" t="s">
        <v>338</v>
      </c>
      <c r="K391" s="87" t="s">
        <v>314</v>
      </c>
      <c r="L391" s="87" t="s">
        <v>339</v>
      </c>
      <c r="M391" s="83" t="s">
        <v>1919</v>
      </c>
      <c r="N391" s="68"/>
      <c r="O391" s="92"/>
      <c r="P391" s="68" t="s">
        <v>33</v>
      </c>
      <c r="Q391" s="92" t="s">
        <v>33</v>
      </c>
      <c r="R391" s="68" t="s">
        <v>244</v>
      </c>
      <c r="S391" s="92" t="s">
        <v>53</v>
      </c>
      <c r="T391" s="68"/>
      <c r="U391" s="92"/>
      <c r="V391" s="68" t="s">
        <v>340</v>
      </c>
      <c r="W391" s="92" t="s">
        <v>341</v>
      </c>
      <c r="X391" s="17" t="s">
        <v>46</v>
      </c>
      <c r="Y391" s="17" t="s">
        <v>37</v>
      </c>
      <c r="Z391" s="17" t="s">
        <v>342</v>
      </c>
      <c r="AA391" s="17" t="s">
        <v>3663</v>
      </c>
    </row>
    <row r="392" spans="1:27" ht="60" customHeight="1" x14ac:dyDescent="0.2">
      <c r="A392" s="4" t="s">
        <v>26</v>
      </c>
      <c r="B392" s="41" t="s">
        <v>3604</v>
      </c>
      <c r="C392" s="32" t="s">
        <v>28</v>
      </c>
      <c r="D392" s="80" t="s">
        <v>28</v>
      </c>
      <c r="E392" s="15">
        <v>2</v>
      </c>
      <c r="F392" s="78" t="s">
        <v>3664</v>
      </c>
      <c r="G392" s="180" t="e">
        <f>---RISK ANALYSIS RESULT</f>
        <v>#NAME?</v>
      </c>
      <c r="H392" s="73" t="s">
        <v>302</v>
      </c>
      <c r="I392" s="73" t="s">
        <v>3665</v>
      </c>
      <c r="J392" s="73" t="s">
        <v>346</v>
      </c>
      <c r="K392" s="87" t="s">
        <v>314</v>
      </c>
      <c r="L392" s="87" t="s">
        <v>347</v>
      </c>
      <c r="M392" s="83" t="s">
        <v>1921</v>
      </c>
      <c r="N392" s="68"/>
      <c r="O392" s="92"/>
      <c r="P392" s="68" t="s">
        <v>103</v>
      </c>
      <c r="Q392" s="92" t="s">
        <v>103</v>
      </c>
      <c r="R392" s="68" t="s">
        <v>305</v>
      </c>
      <c r="S392" s="92" t="s">
        <v>1107</v>
      </c>
      <c r="T392" s="68"/>
      <c r="U392" s="92"/>
      <c r="V392" s="68" t="s">
        <v>348</v>
      </c>
      <c r="W392" s="92"/>
      <c r="X392" s="17" t="s">
        <v>36</v>
      </c>
      <c r="Y392" s="17" t="s">
        <v>37</v>
      </c>
      <c r="Z392" s="17" t="s">
        <v>38</v>
      </c>
      <c r="AA392" s="17" t="s">
        <v>3666</v>
      </c>
    </row>
    <row r="393" spans="1:27" ht="60" customHeight="1" x14ac:dyDescent="0.2">
      <c r="A393" s="4" t="s">
        <v>26</v>
      </c>
      <c r="B393" s="41" t="s">
        <v>3604</v>
      </c>
      <c r="C393" s="32" t="s">
        <v>28</v>
      </c>
      <c r="D393" s="80" t="s">
        <v>28</v>
      </c>
      <c r="E393" s="15">
        <v>1</v>
      </c>
      <c r="F393" s="78" t="s">
        <v>353</v>
      </c>
      <c r="G393" s="171" t="s">
        <v>350</v>
      </c>
      <c r="H393" s="73"/>
      <c r="I393" s="73" t="s">
        <v>3667</v>
      </c>
      <c r="J393" s="73" t="s">
        <v>350</v>
      </c>
      <c r="K393" s="87"/>
      <c r="L393" s="87"/>
      <c r="M393" s="83" t="s">
        <v>1897</v>
      </c>
      <c r="N393" s="68" t="s">
        <v>32</v>
      </c>
      <c r="O393" s="92"/>
      <c r="P393" s="68" t="s">
        <v>33</v>
      </c>
      <c r="Q393" s="92"/>
      <c r="R393" s="68"/>
      <c r="S393" s="92"/>
      <c r="T393" s="68"/>
      <c r="U393" s="92"/>
      <c r="V393" s="68"/>
      <c r="W393" s="92"/>
      <c r="X393" s="17" t="s">
        <v>115</v>
      </c>
      <c r="Y393" s="17" t="s">
        <v>37</v>
      </c>
      <c r="Z393" s="17" t="s">
        <v>38</v>
      </c>
      <c r="AA393" s="17" t="s">
        <v>392</v>
      </c>
    </row>
    <row r="394" spans="1:27" ht="60" customHeight="1" x14ac:dyDescent="0.2">
      <c r="A394" s="4" t="s">
        <v>26</v>
      </c>
      <c r="B394" s="41" t="s">
        <v>3604</v>
      </c>
      <c r="C394" s="32" t="s">
        <v>28</v>
      </c>
      <c r="D394" s="80" t="s">
        <v>28</v>
      </c>
      <c r="E394" s="15">
        <v>1</v>
      </c>
      <c r="F394" s="78" t="s">
        <v>362</v>
      </c>
      <c r="G394" s="126" t="s">
        <v>350</v>
      </c>
      <c r="H394" s="73" t="s">
        <v>354</v>
      </c>
      <c r="I394" s="73" t="s">
        <v>3668</v>
      </c>
      <c r="J394" s="73" t="s">
        <v>356</v>
      </c>
      <c r="K394" s="87" t="s">
        <v>31</v>
      </c>
      <c r="L394" s="87" t="s">
        <v>357</v>
      </c>
      <c r="M394" s="83" t="s">
        <v>1924</v>
      </c>
      <c r="N394" s="68"/>
      <c r="O394" s="92"/>
      <c r="P394" s="68" t="s">
        <v>33</v>
      </c>
      <c r="Q394" s="92" t="s">
        <v>33</v>
      </c>
      <c r="R394" s="68" t="s">
        <v>104</v>
      </c>
      <c r="S394" s="92" t="s">
        <v>104</v>
      </c>
      <c r="T394" s="68" t="s">
        <v>114</v>
      </c>
      <c r="U394" s="92" t="s">
        <v>114</v>
      </c>
      <c r="V394" s="68"/>
      <c r="W394" s="92"/>
      <c r="X394" s="17" t="s">
        <v>36</v>
      </c>
      <c r="Y394" s="17" t="s">
        <v>37</v>
      </c>
      <c r="Z394" s="17" t="s">
        <v>38</v>
      </c>
      <c r="AA394" s="17" t="s">
        <v>396</v>
      </c>
    </row>
    <row r="395" spans="1:27" ht="60" customHeight="1" x14ac:dyDescent="0.2">
      <c r="A395" s="4" t="s">
        <v>26</v>
      </c>
      <c r="B395" s="41" t="s">
        <v>3604</v>
      </c>
      <c r="C395" s="32" t="s">
        <v>28</v>
      </c>
      <c r="D395" s="80" t="s">
        <v>28</v>
      </c>
      <c r="E395" s="15">
        <v>1</v>
      </c>
      <c r="F395" s="78" t="s">
        <v>370</v>
      </c>
      <c r="G395" s="126" t="s">
        <v>350</v>
      </c>
      <c r="H395" s="73" t="s">
        <v>359</v>
      </c>
      <c r="I395" s="73" t="s">
        <v>3669</v>
      </c>
      <c r="J395" s="73" t="s">
        <v>361</v>
      </c>
      <c r="K395" s="87"/>
      <c r="L395" s="87"/>
      <c r="M395" s="83" t="s">
        <v>1897</v>
      </c>
      <c r="N395" s="68"/>
      <c r="O395" s="92"/>
      <c r="P395" s="68" t="s">
        <v>103</v>
      </c>
      <c r="Q395" s="92"/>
      <c r="R395" s="68" t="s">
        <v>104</v>
      </c>
      <c r="S395" s="92"/>
      <c r="T395" s="68" t="s">
        <v>124</v>
      </c>
      <c r="U395" s="92"/>
      <c r="V395" s="68"/>
      <c r="W395" s="92"/>
      <c r="X395" s="17" t="s">
        <v>115</v>
      </c>
      <c r="Y395" s="17" t="s">
        <v>37</v>
      </c>
      <c r="Z395" s="17" t="s">
        <v>38</v>
      </c>
      <c r="AA395" s="17" t="s">
        <v>406</v>
      </c>
    </row>
    <row r="396" spans="1:27" ht="60" customHeight="1" x14ac:dyDescent="0.2">
      <c r="A396" s="4" t="s">
        <v>26</v>
      </c>
      <c r="B396" s="41" t="s">
        <v>3604</v>
      </c>
      <c r="C396" s="32" t="s">
        <v>28</v>
      </c>
      <c r="D396" s="80" t="s">
        <v>28</v>
      </c>
      <c r="E396" s="15">
        <v>1</v>
      </c>
      <c r="F396" s="78" t="s">
        <v>377</v>
      </c>
      <c r="G396" s="126" t="s">
        <v>350</v>
      </c>
      <c r="H396" s="73" t="s">
        <v>363</v>
      </c>
      <c r="I396" s="73" t="s">
        <v>3670</v>
      </c>
      <c r="J396" s="73" t="s">
        <v>365</v>
      </c>
      <c r="K396" s="87" t="s">
        <v>31</v>
      </c>
      <c r="L396" s="87" t="s">
        <v>366</v>
      </c>
      <c r="M396" s="83" t="s">
        <v>1927</v>
      </c>
      <c r="N396" s="68"/>
      <c r="O396" s="92"/>
      <c r="P396" s="68" t="s">
        <v>66</v>
      </c>
      <c r="Q396" s="92" t="s">
        <v>66</v>
      </c>
      <c r="R396" s="68" t="s">
        <v>94</v>
      </c>
      <c r="S396" s="92" t="s">
        <v>94</v>
      </c>
      <c r="T396" s="68" t="s">
        <v>95</v>
      </c>
      <c r="U396" s="92" t="s">
        <v>95</v>
      </c>
      <c r="V396" s="68" t="s">
        <v>367</v>
      </c>
      <c r="W396" s="92" t="s">
        <v>368</v>
      </c>
      <c r="X396" s="17" t="s">
        <v>36</v>
      </c>
      <c r="Y396" s="17" t="s">
        <v>37</v>
      </c>
      <c r="Z396" s="17" t="s">
        <v>147</v>
      </c>
      <c r="AA396" s="17" t="s">
        <v>410</v>
      </c>
    </row>
    <row r="397" spans="1:27" ht="60" customHeight="1" x14ac:dyDescent="0.2">
      <c r="A397" s="4" t="s">
        <v>26</v>
      </c>
      <c r="B397" s="41" t="s">
        <v>3604</v>
      </c>
      <c r="C397" s="32" t="s">
        <v>28</v>
      </c>
      <c r="D397" s="80" t="s">
        <v>28</v>
      </c>
      <c r="E397" s="15">
        <v>2</v>
      </c>
      <c r="F397" s="78"/>
      <c r="G397" s="181" t="e">
        <f>---CARRIER</f>
        <v>#NAME?</v>
      </c>
      <c r="H397" s="73"/>
      <c r="I397" s="73" t="s">
        <v>3671</v>
      </c>
      <c r="J397" s="73" t="s">
        <v>373</v>
      </c>
      <c r="K397" s="87" t="s">
        <v>374</v>
      </c>
      <c r="L397" s="87"/>
      <c r="M397" s="83" t="s">
        <v>3672</v>
      </c>
      <c r="N397" s="68" t="s">
        <v>32</v>
      </c>
      <c r="O397" s="92" t="s">
        <v>32</v>
      </c>
      <c r="P397" s="68" t="s">
        <v>66</v>
      </c>
      <c r="Q397" s="92" t="s">
        <v>66</v>
      </c>
      <c r="R397" s="68"/>
      <c r="S397" s="92"/>
      <c r="T397" s="68"/>
      <c r="U397" s="92"/>
      <c r="V397" s="68" t="s">
        <v>375</v>
      </c>
      <c r="W397" s="92" t="s">
        <v>376</v>
      </c>
      <c r="X397" s="17" t="s">
        <v>36</v>
      </c>
      <c r="Y397" s="17" t="s">
        <v>37</v>
      </c>
      <c r="Z397" s="17" t="s">
        <v>38</v>
      </c>
      <c r="AA397" s="17"/>
    </row>
    <row r="398" spans="1:27" ht="60" customHeight="1" x14ac:dyDescent="0.2">
      <c r="A398" s="4" t="s">
        <v>26</v>
      </c>
      <c r="B398" s="41" t="s">
        <v>3604</v>
      </c>
      <c r="C398" s="32" t="s">
        <v>28</v>
      </c>
      <c r="D398" s="80" t="s">
        <v>28</v>
      </c>
      <c r="E398" s="15">
        <v>2</v>
      </c>
      <c r="F398" s="78"/>
      <c r="G398" s="180" t="e">
        <f>---CARRIER</f>
        <v>#NAME?</v>
      </c>
      <c r="H398" s="73" t="s">
        <v>240</v>
      </c>
      <c r="I398" s="73" t="s">
        <v>3673</v>
      </c>
      <c r="J398" s="73" t="s">
        <v>379</v>
      </c>
      <c r="K398" s="87" t="s">
        <v>374</v>
      </c>
      <c r="L398" s="87" t="s">
        <v>243</v>
      </c>
      <c r="M398" s="83" t="s">
        <v>1930</v>
      </c>
      <c r="N398" s="68"/>
      <c r="O398" s="92"/>
      <c r="P398" s="68" t="s">
        <v>33</v>
      </c>
      <c r="Q398" s="92" t="s">
        <v>103</v>
      </c>
      <c r="R398" s="68" t="s">
        <v>244</v>
      </c>
      <c r="S398" s="92" t="s">
        <v>244</v>
      </c>
      <c r="T398" s="68"/>
      <c r="U398" s="92"/>
      <c r="V398" s="68" t="s">
        <v>380</v>
      </c>
      <c r="W398" s="92"/>
      <c r="X398" s="17" t="s">
        <v>157</v>
      </c>
      <c r="Y398" s="17" t="s">
        <v>245</v>
      </c>
      <c r="Z398" s="17" t="s">
        <v>38</v>
      </c>
      <c r="AA398" s="17"/>
    </row>
    <row r="399" spans="1:27" ht="60" customHeight="1" x14ac:dyDescent="0.2">
      <c r="A399" s="4" t="s">
        <v>26</v>
      </c>
      <c r="B399" s="41" t="s">
        <v>3604</v>
      </c>
      <c r="C399" s="32" t="s">
        <v>28</v>
      </c>
      <c r="D399" s="80" t="s">
        <v>28</v>
      </c>
      <c r="E399" s="15">
        <v>3</v>
      </c>
      <c r="F399" s="78" t="s">
        <v>370</v>
      </c>
      <c r="G399" s="181" t="e">
        <f>------COMMUNICATION</f>
        <v>#NAME?</v>
      </c>
      <c r="H399" s="73"/>
      <c r="I399" s="73" t="s">
        <v>3674</v>
      </c>
      <c r="J399" s="73" t="s">
        <v>384</v>
      </c>
      <c r="K399" s="87"/>
      <c r="L399" s="87"/>
      <c r="M399" s="83" t="s">
        <v>1897</v>
      </c>
      <c r="N399" s="68" t="s">
        <v>32</v>
      </c>
      <c r="O399" s="92"/>
      <c r="P399" s="68" t="s">
        <v>103</v>
      </c>
      <c r="Q399" s="92"/>
      <c r="R399" s="68"/>
      <c r="S399" s="92"/>
      <c r="T399" s="68"/>
      <c r="U399" s="92"/>
      <c r="V399" s="68"/>
      <c r="W399" s="92"/>
      <c r="X399" s="17" t="s">
        <v>115</v>
      </c>
      <c r="Y399" s="17" t="s">
        <v>37</v>
      </c>
      <c r="Z399" s="17" t="s">
        <v>38</v>
      </c>
      <c r="AA399" s="17"/>
    </row>
    <row r="400" spans="1:27" ht="60" customHeight="1" x14ac:dyDescent="0.2">
      <c r="A400" s="4" t="s">
        <v>26</v>
      </c>
      <c r="B400" s="41" t="s">
        <v>3604</v>
      </c>
      <c r="C400" s="32" t="s">
        <v>28</v>
      </c>
      <c r="D400" s="80" t="s">
        <v>28</v>
      </c>
      <c r="E400" s="15">
        <v>3</v>
      </c>
      <c r="F400" s="78" t="s">
        <v>397</v>
      </c>
      <c r="G400" s="180" t="e">
        <f>------COMMUNICATION</f>
        <v>#NAME?</v>
      </c>
      <c r="H400" s="73" t="s">
        <v>386</v>
      </c>
      <c r="I400" s="73" t="s">
        <v>3675</v>
      </c>
      <c r="J400" s="73" t="s">
        <v>388</v>
      </c>
      <c r="K400" s="87"/>
      <c r="L400" s="87"/>
      <c r="M400" s="83" t="s">
        <v>1897</v>
      </c>
      <c r="N400" s="68"/>
      <c r="O400" s="92"/>
      <c r="P400" s="68" t="s">
        <v>33</v>
      </c>
      <c r="Q400" s="92"/>
      <c r="R400" s="68" t="s">
        <v>389</v>
      </c>
      <c r="S400" s="92"/>
      <c r="T400" s="68" t="s">
        <v>390</v>
      </c>
      <c r="U400" s="92"/>
      <c r="V400" s="68"/>
      <c r="W400" s="92" t="s">
        <v>404</v>
      </c>
      <c r="X400" s="17" t="s">
        <v>115</v>
      </c>
      <c r="Y400" s="17" t="s">
        <v>37</v>
      </c>
      <c r="Z400" s="17" t="s">
        <v>38</v>
      </c>
      <c r="AA400" s="17" t="s">
        <v>275</v>
      </c>
    </row>
    <row r="401" spans="1:27" ht="60" customHeight="1" x14ac:dyDescent="0.2">
      <c r="A401" s="4" t="s">
        <v>26</v>
      </c>
      <c r="B401" s="41" t="s">
        <v>3604</v>
      </c>
      <c r="C401" s="32" t="s">
        <v>28</v>
      </c>
      <c r="D401" s="80" t="s">
        <v>28</v>
      </c>
      <c r="E401" s="15">
        <v>3</v>
      </c>
      <c r="F401" s="78" t="s">
        <v>407</v>
      </c>
      <c r="G401" s="180" t="e">
        <f>------COMMUNICATION</f>
        <v>#NAME?</v>
      </c>
      <c r="H401" s="73" t="s">
        <v>393</v>
      </c>
      <c r="I401" s="73" t="s">
        <v>3676</v>
      </c>
      <c r="J401" s="73" t="s">
        <v>395</v>
      </c>
      <c r="K401" s="87"/>
      <c r="L401" s="87"/>
      <c r="M401" s="83" t="s">
        <v>1897</v>
      </c>
      <c r="N401" s="68"/>
      <c r="O401" s="92"/>
      <c r="P401" s="68" t="s">
        <v>33</v>
      </c>
      <c r="Q401" s="92"/>
      <c r="R401" s="68" t="s">
        <v>305</v>
      </c>
      <c r="S401" s="92"/>
      <c r="T401" s="68"/>
      <c r="U401" s="92"/>
      <c r="V401" s="68"/>
      <c r="W401" s="92"/>
      <c r="X401" s="17" t="s">
        <v>115</v>
      </c>
      <c r="Y401" s="17" t="s">
        <v>37</v>
      </c>
      <c r="Z401" s="17" t="s">
        <v>38</v>
      </c>
      <c r="AA401" s="17"/>
    </row>
    <row r="402" spans="1:27" ht="60" customHeight="1" x14ac:dyDescent="0.2">
      <c r="A402" s="4" t="s">
        <v>26</v>
      </c>
      <c r="B402" s="41" t="s">
        <v>3604</v>
      </c>
      <c r="C402" s="32" t="s">
        <v>28</v>
      </c>
      <c r="D402" s="80" t="s">
        <v>28</v>
      </c>
      <c r="E402" s="15">
        <v>2</v>
      </c>
      <c r="F402" s="78" t="s">
        <v>397</v>
      </c>
      <c r="G402" s="181" t="e">
        <f>---CONSIGNOR</f>
        <v>#NAME?</v>
      </c>
      <c r="H402" s="73"/>
      <c r="I402" s="73" t="s">
        <v>3677</v>
      </c>
      <c r="J402" s="73" t="s">
        <v>400</v>
      </c>
      <c r="K402" s="87" t="s">
        <v>401</v>
      </c>
      <c r="L402" s="87"/>
      <c r="M402" s="83" t="s">
        <v>3678</v>
      </c>
      <c r="N402" s="68" t="s">
        <v>32</v>
      </c>
      <c r="O402" s="92" t="s">
        <v>32</v>
      </c>
      <c r="P402" s="68" t="s">
        <v>66</v>
      </c>
      <c r="Q402" s="92" t="s">
        <v>103</v>
      </c>
      <c r="R402" s="68"/>
      <c r="S402" s="92"/>
      <c r="T402" s="68"/>
      <c r="U402" s="92"/>
      <c r="V402" s="68" t="s">
        <v>403</v>
      </c>
      <c r="W402" s="92" t="s">
        <v>404</v>
      </c>
      <c r="X402" s="17" t="s">
        <v>405</v>
      </c>
      <c r="Y402" s="17" t="s">
        <v>37</v>
      </c>
      <c r="Z402" s="17" t="s">
        <v>38</v>
      </c>
      <c r="AA402" s="17"/>
    </row>
    <row r="403" spans="1:27" ht="60" customHeight="1" x14ac:dyDescent="0.2">
      <c r="A403" s="4" t="s">
        <v>26</v>
      </c>
      <c r="B403" s="41" t="s">
        <v>3604</v>
      </c>
      <c r="C403" s="32" t="s">
        <v>28</v>
      </c>
      <c r="D403" s="80" t="s">
        <v>28</v>
      </c>
      <c r="E403" s="15">
        <v>2</v>
      </c>
      <c r="F403" s="78"/>
      <c r="G403" s="180" t="e">
        <f>---CONSIGNOR</f>
        <v>#NAME?</v>
      </c>
      <c r="H403" s="73" t="s">
        <v>240</v>
      </c>
      <c r="I403" s="73" t="s">
        <v>3679</v>
      </c>
      <c r="J403" s="73" t="s">
        <v>409</v>
      </c>
      <c r="K403" s="87" t="s">
        <v>401</v>
      </c>
      <c r="L403" s="87" t="s">
        <v>243</v>
      </c>
      <c r="M403" s="83" t="s">
        <v>3680</v>
      </c>
      <c r="N403" s="68"/>
      <c r="O403" s="92"/>
      <c r="P403" s="68" t="s">
        <v>103</v>
      </c>
      <c r="Q403" s="92" t="s">
        <v>103</v>
      </c>
      <c r="R403" s="68" t="s">
        <v>244</v>
      </c>
      <c r="S403" s="92" t="s">
        <v>244</v>
      </c>
      <c r="T403" s="68"/>
      <c r="U403" s="92"/>
      <c r="V403" s="68" t="s">
        <v>81</v>
      </c>
      <c r="W403" s="92"/>
      <c r="X403" s="17" t="s">
        <v>36</v>
      </c>
      <c r="Y403" s="17" t="s">
        <v>37</v>
      </c>
      <c r="Z403" s="17" t="s">
        <v>38</v>
      </c>
      <c r="AA403" s="17" t="s">
        <v>426</v>
      </c>
    </row>
    <row r="404" spans="1:27" ht="60" customHeight="1" x14ac:dyDescent="0.2">
      <c r="A404" s="4" t="s">
        <v>26</v>
      </c>
      <c r="B404" s="41" t="s">
        <v>3604</v>
      </c>
      <c r="C404" s="32" t="s">
        <v>28</v>
      </c>
      <c r="D404" s="80" t="s">
        <v>28</v>
      </c>
      <c r="E404" s="15">
        <v>2</v>
      </c>
      <c r="F404" s="78" t="s">
        <v>397</v>
      </c>
      <c r="G404" s="180" t="e">
        <f>---CONSIGNOR</f>
        <v>#NAME?</v>
      </c>
      <c r="H404" s="73" t="s">
        <v>255</v>
      </c>
      <c r="I404" s="73" t="s">
        <v>3681</v>
      </c>
      <c r="J404" s="73" t="s">
        <v>412</v>
      </c>
      <c r="K404" s="87" t="s">
        <v>401</v>
      </c>
      <c r="L404" s="87" t="s">
        <v>255</v>
      </c>
      <c r="M404" s="83" t="s">
        <v>3682</v>
      </c>
      <c r="N404" s="68"/>
      <c r="O404" s="92"/>
      <c r="P404" s="68" t="s">
        <v>33</v>
      </c>
      <c r="Q404" s="92" t="s">
        <v>33</v>
      </c>
      <c r="R404" s="68" t="s">
        <v>258</v>
      </c>
      <c r="S404" s="92" t="s">
        <v>68</v>
      </c>
      <c r="T404" s="68"/>
      <c r="U404" s="92"/>
      <c r="V404" s="68" t="s">
        <v>259</v>
      </c>
      <c r="W404" s="92"/>
      <c r="X404" s="17" t="s">
        <v>46</v>
      </c>
      <c r="Y404" s="17" t="s">
        <v>37</v>
      </c>
      <c r="Z404" s="17" t="s">
        <v>260</v>
      </c>
      <c r="AA404" s="17" t="s">
        <v>431</v>
      </c>
    </row>
    <row r="405" spans="1:27" ht="60" customHeight="1" x14ac:dyDescent="0.2">
      <c r="A405" s="4" t="s">
        <v>26</v>
      </c>
      <c r="B405" s="41" t="s">
        <v>3604</v>
      </c>
      <c r="C405" s="32" t="s">
        <v>28</v>
      </c>
      <c r="D405" s="80" t="s">
        <v>28</v>
      </c>
      <c r="E405" s="15">
        <v>3</v>
      </c>
      <c r="F405" s="78" t="s">
        <v>397</v>
      </c>
      <c r="G405" s="181" t="e">
        <f>------ADDRESS</f>
        <v>#NAME?</v>
      </c>
      <c r="H405" s="73"/>
      <c r="I405" s="73" t="s">
        <v>3683</v>
      </c>
      <c r="J405" s="73" t="s">
        <v>263</v>
      </c>
      <c r="K405" s="87"/>
      <c r="L405" s="87"/>
      <c r="M405" s="83" t="s">
        <v>1897</v>
      </c>
      <c r="N405" s="68" t="s">
        <v>32</v>
      </c>
      <c r="O405" s="92"/>
      <c r="P405" s="68" t="s">
        <v>33</v>
      </c>
      <c r="Q405" s="92"/>
      <c r="R405" s="68"/>
      <c r="S405" s="92"/>
      <c r="T405" s="68"/>
      <c r="U405" s="92"/>
      <c r="V405" s="68"/>
      <c r="W405" s="92"/>
      <c r="X405" s="17" t="s">
        <v>115</v>
      </c>
      <c r="Y405" s="17" t="s">
        <v>435</v>
      </c>
      <c r="Z405" s="17" t="s">
        <v>264</v>
      </c>
      <c r="AA405" s="17"/>
    </row>
    <row r="406" spans="1:27" ht="60" customHeight="1" x14ac:dyDescent="0.2">
      <c r="A406" s="4" t="s">
        <v>26</v>
      </c>
      <c r="B406" s="41" t="s">
        <v>3604</v>
      </c>
      <c r="C406" s="32" t="s">
        <v>28</v>
      </c>
      <c r="D406" s="80" t="s">
        <v>28</v>
      </c>
      <c r="E406" s="15">
        <v>3</v>
      </c>
      <c r="F406" s="78" t="s">
        <v>397</v>
      </c>
      <c r="G406" s="180" t="e">
        <f>------ADDRESS</f>
        <v>#NAME?</v>
      </c>
      <c r="H406" s="73" t="s">
        <v>265</v>
      </c>
      <c r="I406" s="73" t="s">
        <v>3684</v>
      </c>
      <c r="J406" s="73" t="s">
        <v>267</v>
      </c>
      <c r="K406" s="87" t="s">
        <v>401</v>
      </c>
      <c r="L406" s="87" t="s">
        <v>265</v>
      </c>
      <c r="M406" s="83" t="s">
        <v>3685</v>
      </c>
      <c r="N406" s="68"/>
      <c r="O406" s="92"/>
      <c r="P406" s="68" t="s">
        <v>33</v>
      </c>
      <c r="Q406" s="92" t="s">
        <v>33</v>
      </c>
      <c r="R406" s="68" t="s">
        <v>258</v>
      </c>
      <c r="S406" s="92" t="s">
        <v>68</v>
      </c>
      <c r="T406" s="68"/>
      <c r="U406" s="92"/>
      <c r="V406" s="68" t="s">
        <v>259</v>
      </c>
      <c r="W406" s="92"/>
      <c r="X406" s="17" t="s">
        <v>46</v>
      </c>
      <c r="Y406" s="17" t="s">
        <v>37</v>
      </c>
      <c r="Z406" s="17" t="s">
        <v>268</v>
      </c>
      <c r="AA406" s="17"/>
    </row>
    <row r="407" spans="1:27" ht="60" customHeight="1" x14ac:dyDescent="0.2">
      <c r="A407" s="4" t="s">
        <v>26</v>
      </c>
      <c r="B407" s="41" t="s">
        <v>3604</v>
      </c>
      <c r="C407" s="32" t="s">
        <v>28</v>
      </c>
      <c r="D407" s="80" t="s">
        <v>28</v>
      </c>
      <c r="E407" s="15">
        <v>3</v>
      </c>
      <c r="F407" s="78" t="s">
        <v>397</v>
      </c>
      <c r="G407" s="180" t="e">
        <f>------ADDRESS</f>
        <v>#NAME?</v>
      </c>
      <c r="H407" s="73" t="s">
        <v>269</v>
      </c>
      <c r="I407" s="73" t="s">
        <v>3686</v>
      </c>
      <c r="J407" s="73" t="s">
        <v>271</v>
      </c>
      <c r="K407" s="87" t="s">
        <v>401</v>
      </c>
      <c r="L407" s="87" t="s">
        <v>272</v>
      </c>
      <c r="M407" s="83" t="s">
        <v>3687</v>
      </c>
      <c r="N407" s="68"/>
      <c r="O407" s="92"/>
      <c r="P407" s="68" t="s">
        <v>66</v>
      </c>
      <c r="Q407" s="92" t="s">
        <v>33</v>
      </c>
      <c r="R407" s="68" t="s">
        <v>244</v>
      </c>
      <c r="S407" s="92" t="s">
        <v>54</v>
      </c>
      <c r="T407" s="68"/>
      <c r="U407" s="92"/>
      <c r="V407" s="68" t="s">
        <v>273</v>
      </c>
      <c r="W407" s="92"/>
      <c r="X407" s="17" t="s">
        <v>157</v>
      </c>
      <c r="Y407" s="17" t="s">
        <v>37</v>
      </c>
      <c r="Z407" s="17" t="s">
        <v>274</v>
      </c>
      <c r="AA407" s="17"/>
    </row>
    <row r="408" spans="1:27" ht="60" customHeight="1" x14ac:dyDescent="0.2">
      <c r="A408" s="4" t="s">
        <v>26</v>
      </c>
      <c r="B408" s="41" t="s">
        <v>3604</v>
      </c>
      <c r="C408" s="32" t="s">
        <v>28</v>
      </c>
      <c r="D408" s="80" t="s">
        <v>28</v>
      </c>
      <c r="E408" s="15">
        <v>3</v>
      </c>
      <c r="F408" s="78" t="s">
        <v>419</v>
      </c>
      <c r="G408" s="180" t="e">
        <f>------ADDRESS</f>
        <v>#NAME?</v>
      </c>
      <c r="H408" s="73" t="s">
        <v>276</v>
      </c>
      <c r="I408" s="73" t="s">
        <v>3688</v>
      </c>
      <c r="J408" s="73" t="s">
        <v>278</v>
      </c>
      <c r="K408" s="87" t="s">
        <v>401</v>
      </c>
      <c r="L408" s="87" t="s">
        <v>276</v>
      </c>
      <c r="M408" s="83" t="s">
        <v>3689</v>
      </c>
      <c r="N408" s="68"/>
      <c r="O408" s="92" t="s">
        <v>32</v>
      </c>
      <c r="P408" s="68" t="s">
        <v>33</v>
      </c>
      <c r="Q408" s="92" t="s">
        <v>33</v>
      </c>
      <c r="R408" s="68" t="s">
        <v>68</v>
      </c>
      <c r="S408" s="92" t="s">
        <v>68</v>
      </c>
      <c r="T408" s="68"/>
      <c r="U408" s="92"/>
      <c r="V408" s="68"/>
      <c r="W408" s="92" t="s">
        <v>1943</v>
      </c>
      <c r="X408" s="17" t="s">
        <v>36</v>
      </c>
      <c r="Y408" s="17" t="s">
        <v>37</v>
      </c>
      <c r="Z408" s="17" t="s">
        <v>38</v>
      </c>
      <c r="AA408" s="17" t="s">
        <v>275</v>
      </c>
    </row>
    <row r="409" spans="1:27" ht="60" customHeight="1" x14ac:dyDescent="0.2">
      <c r="A409" s="4" t="s">
        <v>26</v>
      </c>
      <c r="B409" s="41" t="s">
        <v>3604</v>
      </c>
      <c r="C409" s="32" t="s">
        <v>28</v>
      </c>
      <c r="D409" s="80" t="s">
        <v>28</v>
      </c>
      <c r="E409" s="15">
        <v>3</v>
      </c>
      <c r="F409" s="78" t="s">
        <v>427</v>
      </c>
      <c r="G409" s="180" t="e">
        <f>------ADDRESS</f>
        <v>#NAME?</v>
      </c>
      <c r="H409" s="73" t="s">
        <v>279</v>
      </c>
      <c r="I409" s="73" t="s">
        <v>3690</v>
      </c>
      <c r="J409" s="73" t="s">
        <v>281</v>
      </c>
      <c r="K409" s="87" t="s">
        <v>401</v>
      </c>
      <c r="L409" s="87" t="s">
        <v>282</v>
      </c>
      <c r="M409" s="83" t="s">
        <v>3691</v>
      </c>
      <c r="N409" s="68"/>
      <c r="O409" s="92"/>
      <c r="P409" s="68" t="s">
        <v>33</v>
      </c>
      <c r="Q409" s="92" t="s">
        <v>33</v>
      </c>
      <c r="R409" s="68" t="s">
        <v>94</v>
      </c>
      <c r="S409" s="92" t="s">
        <v>94</v>
      </c>
      <c r="T409" s="68" t="s">
        <v>95</v>
      </c>
      <c r="U409" s="92" t="s">
        <v>95</v>
      </c>
      <c r="V409" s="68"/>
      <c r="W409" s="92"/>
      <c r="X409" s="17" t="s">
        <v>36</v>
      </c>
      <c r="Y409" s="17" t="s">
        <v>37</v>
      </c>
      <c r="Z409" s="17" t="s">
        <v>38</v>
      </c>
      <c r="AA409" s="17"/>
    </row>
    <row r="410" spans="1:27" ht="60" customHeight="1" x14ac:dyDescent="0.2">
      <c r="A410" s="4" t="s">
        <v>26</v>
      </c>
      <c r="B410" s="41" t="s">
        <v>3604</v>
      </c>
      <c r="C410" s="32" t="s">
        <v>28</v>
      </c>
      <c r="D410" s="80" t="s">
        <v>28</v>
      </c>
      <c r="E410" s="15">
        <v>2</v>
      </c>
      <c r="F410" s="78" t="s">
        <v>419</v>
      </c>
      <c r="G410" s="181" t="e">
        <f>---CONSIGNEE</f>
        <v>#NAME?</v>
      </c>
      <c r="H410" s="73"/>
      <c r="I410" s="73" t="s">
        <v>3692</v>
      </c>
      <c r="J410" s="73" t="s">
        <v>422</v>
      </c>
      <c r="K410" s="87" t="s">
        <v>423</v>
      </c>
      <c r="L410" s="87"/>
      <c r="M410" s="83" t="s">
        <v>2812</v>
      </c>
      <c r="N410" s="68" t="s">
        <v>32</v>
      </c>
      <c r="O410" s="92" t="s">
        <v>32</v>
      </c>
      <c r="P410" s="68" t="s">
        <v>66</v>
      </c>
      <c r="Q410" s="92" t="s">
        <v>66</v>
      </c>
      <c r="R410" s="68"/>
      <c r="S410" s="92"/>
      <c r="T410" s="68"/>
      <c r="U410" s="92"/>
      <c r="V410" s="68" t="s">
        <v>424</v>
      </c>
      <c r="W410" s="92" t="s">
        <v>425</v>
      </c>
      <c r="X410" s="17" t="s">
        <v>405</v>
      </c>
      <c r="Y410" s="17" t="s">
        <v>37</v>
      </c>
      <c r="Z410" s="17" t="s">
        <v>147</v>
      </c>
      <c r="AA410" s="17"/>
    </row>
    <row r="411" spans="1:27" ht="60" customHeight="1" x14ac:dyDescent="0.2">
      <c r="A411" s="4" t="s">
        <v>26</v>
      </c>
      <c r="B411" s="41" t="s">
        <v>3604</v>
      </c>
      <c r="C411" s="32" t="s">
        <v>28</v>
      </c>
      <c r="D411" s="80" t="s">
        <v>28</v>
      </c>
      <c r="E411" s="15">
        <v>2</v>
      </c>
      <c r="F411" s="78"/>
      <c r="G411" s="180" t="e">
        <f>---CONSIGNEE</f>
        <v>#NAME?</v>
      </c>
      <c r="H411" s="73" t="s">
        <v>240</v>
      </c>
      <c r="I411" s="73" t="s">
        <v>3693</v>
      </c>
      <c r="J411" s="73" t="s">
        <v>429</v>
      </c>
      <c r="K411" s="87" t="s">
        <v>423</v>
      </c>
      <c r="L411" s="87" t="s">
        <v>243</v>
      </c>
      <c r="M411" s="83" t="s">
        <v>1946</v>
      </c>
      <c r="N411" s="68"/>
      <c r="O411" s="92"/>
      <c r="P411" s="68" t="s">
        <v>103</v>
      </c>
      <c r="Q411" s="92" t="s">
        <v>103</v>
      </c>
      <c r="R411" s="68" t="s">
        <v>244</v>
      </c>
      <c r="S411" s="92" t="s">
        <v>244</v>
      </c>
      <c r="T411" s="68"/>
      <c r="U411" s="92"/>
      <c r="V411" s="68" t="s">
        <v>430</v>
      </c>
      <c r="W411" s="92"/>
      <c r="X411" s="17" t="s">
        <v>36</v>
      </c>
      <c r="Y411" s="17" t="s">
        <v>37</v>
      </c>
      <c r="Z411" s="17" t="s">
        <v>38</v>
      </c>
      <c r="AA411" s="17" t="s">
        <v>447</v>
      </c>
    </row>
    <row r="412" spans="1:27" ht="60" customHeight="1" x14ac:dyDescent="0.2">
      <c r="A412" s="4" t="s">
        <v>26</v>
      </c>
      <c r="B412" s="41" t="s">
        <v>3604</v>
      </c>
      <c r="C412" s="32" t="s">
        <v>28</v>
      </c>
      <c r="D412" s="80" t="s">
        <v>28</v>
      </c>
      <c r="E412" s="15">
        <v>2</v>
      </c>
      <c r="F412" s="78" t="s">
        <v>419</v>
      </c>
      <c r="G412" s="180" t="e">
        <f>---CONSIGNEE</f>
        <v>#NAME?</v>
      </c>
      <c r="H412" s="73" t="s">
        <v>255</v>
      </c>
      <c r="I412" s="73" t="s">
        <v>3694</v>
      </c>
      <c r="J412" s="73" t="s">
        <v>433</v>
      </c>
      <c r="K412" s="87" t="s">
        <v>423</v>
      </c>
      <c r="L412" s="87" t="s">
        <v>255</v>
      </c>
      <c r="M412" s="83" t="s">
        <v>1948</v>
      </c>
      <c r="N412" s="68"/>
      <c r="O412" s="92"/>
      <c r="P412" s="68" t="s">
        <v>33</v>
      </c>
      <c r="Q412" s="92" t="s">
        <v>33</v>
      </c>
      <c r="R412" s="68" t="s">
        <v>258</v>
      </c>
      <c r="S412" s="92" t="s">
        <v>68</v>
      </c>
      <c r="T412" s="68"/>
      <c r="U412" s="92"/>
      <c r="V412" s="68" t="s">
        <v>259</v>
      </c>
      <c r="W412" s="92"/>
      <c r="X412" s="17" t="s">
        <v>46</v>
      </c>
      <c r="Y412" s="17" t="s">
        <v>37</v>
      </c>
      <c r="Z412" s="17" t="s">
        <v>260</v>
      </c>
      <c r="AA412" s="17" t="s">
        <v>1628</v>
      </c>
    </row>
    <row r="413" spans="1:27" ht="60" customHeight="1" x14ac:dyDescent="0.2">
      <c r="A413" s="4" t="s">
        <v>26</v>
      </c>
      <c r="B413" s="41" t="s">
        <v>3604</v>
      </c>
      <c r="C413" s="32" t="s">
        <v>28</v>
      </c>
      <c r="D413" s="80" t="s">
        <v>28</v>
      </c>
      <c r="E413" s="15">
        <v>3</v>
      </c>
      <c r="F413" s="78" t="s">
        <v>419</v>
      </c>
      <c r="G413" s="181" t="e">
        <f>------ADDRESS</f>
        <v>#NAME?</v>
      </c>
      <c r="H413" s="73"/>
      <c r="I413" s="73" t="s">
        <v>3695</v>
      </c>
      <c r="J413" s="73" t="s">
        <v>263</v>
      </c>
      <c r="K413" s="87"/>
      <c r="L413" s="87"/>
      <c r="M413" s="83" t="s">
        <v>1897</v>
      </c>
      <c r="N413" s="68" t="s">
        <v>32</v>
      </c>
      <c r="O413" s="92"/>
      <c r="P413" s="68" t="s">
        <v>33</v>
      </c>
      <c r="Q413" s="92"/>
      <c r="R413" s="68"/>
      <c r="S413" s="92"/>
      <c r="T413" s="68"/>
      <c r="U413" s="92"/>
      <c r="V413" s="68"/>
      <c r="W413" s="92"/>
      <c r="X413" s="17" t="s">
        <v>115</v>
      </c>
      <c r="Y413" s="17" t="s">
        <v>435</v>
      </c>
      <c r="Z413" s="17" t="s">
        <v>264</v>
      </c>
      <c r="AA413" s="17" t="s">
        <v>455</v>
      </c>
    </row>
    <row r="414" spans="1:27" ht="60" customHeight="1" x14ac:dyDescent="0.2">
      <c r="A414" s="4" t="s">
        <v>26</v>
      </c>
      <c r="B414" s="41" t="s">
        <v>3604</v>
      </c>
      <c r="C414" s="32" t="s">
        <v>28</v>
      </c>
      <c r="D414" s="80" t="s">
        <v>28</v>
      </c>
      <c r="E414" s="15">
        <v>3</v>
      </c>
      <c r="F414" s="78" t="s">
        <v>419</v>
      </c>
      <c r="G414" s="180" t="e">
        <f>------ADDRESS</f>
        <v>#NAME?</v>
      </c>
      <c r="H414" s="73" t="s">
        <v>265</v>
      </c>
      <c r="I414" s="73" t="s">
        <v>3696</v>
      </c>
      <c r="J414" s="73" t="s">
        <v>267</v>
      </c>
      <c r="K414" s="87" t="s">
        <v>423</v>
      </c>
      <c r="L414" s="87" t="s">
        <v>265</v>
      </c>
      <c r="M414" s="83" t="s">
        <v>1951</v>
      </c>
      <c r="N414" s="68"/>
      <c r="O414" s="92"/>
      <c r="P414" s="68" t="s">
        <v>33</v>
      </c>
      <c r="Q414" s="92" t="s">
        <v>33</v>
      </c>
      <c r="R414" s="68" t="s">
        <v>258</v>
      </c>
      <c r="S414" s="92" t="s">
        <v>68</v>
      </c>
      <c r="T414" s="68"/>
      <c r="U414" s="92"/>
      <c r="V414" s="68" t="s">
        <v>259</v>
      </c>
      <c r="W414" s="92"/>
      <c r="X414" s="17" t="s">
        <v>46</v>
      </c>
      <c r="Y414" s="17" t="s">
        <v>37</v>
      </c>
      <c r="Z414" s="17" t="s">
        <v>268</v>
      </c>
      <c r="AA414" s="17" t="s">
        <v>458</v>
      </c>
    </row>
    <row r="415" spans="1:27" ht="60" customHeight="1" x14ac:dyDescent="0.2">
      <c r="A415" s="4" t="s">
        <v>26</v>
      </c>
      <c r="B415" s="41" t="s">
        <v>3604</v>
      </c>
      <c r="C415" s="32" t="s">
        <v>28</v>
      </c>
      <c r="D415" s="80" t="s">
        <v>28</v>
      </c>
      <c r="E415" s="15">
        <v>3</v>
      </c>
      <c r="F415" s="78" t="s">
        <v>419</v>
      </c>
      <c r="G415" s="180" t="e">
        <f>------ADDRESS</f>
        <v>#NAME?</v>
      </c>
      <c r="H415" s="73" t="s">
        <v>269</v>
      </c>
      <c r="I415" s="73" t="s">
        <v>3697</v>
      </c>
      <c r="J415" s="73" t="s">
        <v>271</v>
      </c>
      <c r="K415" s="87" t="s">
        <v>423</v>
      </c>
      <c r="L415" s="87" t="s">
        <v>272</v>
      </c>
      <c r="M415" s="83" t="s">
        <v>1953</v>
      </c>
      <c r="N415" s="68"/>
      <c r="O415" s="92"/>
      <c r="P415" s="68" t="s">
        <v>66</v>
      </c>
      <c r="Q415" s="92" t="s">
        <v>33</v>
      </c>
      <c r="R415" s="68" t="s">
        <v>244</v>
      </c>
      <c r="S415" s="92" t="s">
        <v>54</v>
      </c>
      <c r="T415" s="68"/>
      <c r="U415" s="92"/>
      <c r="V415" s="68" t="s">
        <v>273</v>
      </c>
      <c r="W415" s="92"/>
      <c r="X415" s="17" t="s">
        <v>157</v>
      </c>
      <c r="Y415" s="17" t="s">
        <v>37</v>
      </c>
      <c r="Z415" s="17" t="s">
        <v>274</v>
      </c>
      <c r="AA415" s="17" t="s">
        <v>466</v>
      </c>
    </row>
    <row r="416" spans="1:27" ht="60" customHeight="1" x14ac:dyDescent="0.2">
      <c r="A416" s="4" t="s">
        <v>26</v>
      </c>
      <c r="B416" s="41" t="s">
        <v>3604</v>
      </c>
      <c r="C416" s="32" t="s">
        <v>28</v>
      </c>
      <c r="D416" s="80" t="s">
        <v>28</v>
      </c>
      <c r="E416" s="15">
        <v>3</v>
      </c>
      <c r="F416" s="78" t="s">
        <v>440</v>
      </c>
      <c r="G416" s="180" t="e">
        <f>------ADDRESS</f>
        <v>#NAME?</v>
      </c>
      <c r="H416" s="73" t="s">
        <v>276</v>
      </c>
      <c r="I416" s="73" t="s">
        <v>3698</v>
      </c>
      <c r="J416" s="73" t="s">
        <v>278</v>
      </c>
      <c r="K416" s="87" t="s">
        <v>423</v>
      </c>
      <c r="L416" s="87" t="s">
        <v>276</v>
      </c>
      <c r="M416" s="83" t="s">
        <v>1955</v>
      </c>
      <c r="N416" s="68"/>
      <c r="O416" s="92"/>
      <c r="P416" s="68" t="s">
        <v>33</v>
      </c>
      <c r="Q416" s="92" t="s">
        <v>33</v>
      </c>
      <c r="R416" s="68" t="s">
        <v>68</v>
      </c>
      <c r="S416" s="92" t="s">
        <v>68</v>
      </c>
      <c r="T416" s="68"/>
      <c r="U416" s="92"/>
      <c r="V416" s="68"/>
      <c r="W416" s="92"/>
      <c r="X416" s="17" t="s">
        <v>36</v>
      </c>
      <c r="Y416" s="17" t="s">
        <v>37</v>
      </c>
      <c r="Z416" s="17" t="s">
        <v>38</v>
      </c>
      <c r="AA416" s="17" t="s">
        <v>2942</v>
      </c>
    </row>
    <row r="417" spans="1:27" ht="60" customHeight="1" x14ac:dyDescent="0.2">
      <c r="A417" s="4" t="s">
        <v>26</v>
      </c>
      <c r="B417" s="41" t="s">
        <v>3604</v>
      </c>
      <c r="C417" s="32" t="s">
        <v>28</v>
      </c>
      <c r="D417" s="80" t="s">
        <v>28</v>
      </c>
      <c r="E417" s="15">
        <v>3</v>
      </c>
      <c r="F417" s="78" t="s">
        <v>205</v>
      </c>
      <c r="G417" s="180" t="e">
        <f>------ADDRESS</f>
        <v>#NAME?</v>
      </c>
      <c r="H417" s="73" t="s">
        <v>279</v>
      </c>
      <c r="I417" s="73" t="s">
        <v>3699</v>
      </c>
      <c r="J417" s="73" t="s">
        <v>281</v>
      </c>
      <c r="K417" s="87" t="s">
        <v>423</v>
      </c>
      <c r="L417" s="87" t="s">
        <v>282</v>
      </c>
      <c r="M417" s="83" t="s">
        <v>1957</v>
      </c>
      <c r="N417" s="68"/>
      <c r="O417" s="92"/>
      <c r="P417" s="68" t="s">
        <v>33</v>
      </c>
      <c r="Q417" s="92" t="s">
        <v>33</v>
      </c>
      <c r="R417" s="68" t="s">
        <v>94</v>
      </c>
      <c r="S417" s="92" t="s">
        <v>94</v>
      </c>
      <c r="T417" s="68" t="s">
        <v>95</v>
      </c>
      <c r="U417" s="92" t="s">
        <v>95</v>
      </c>
      <c r="V417" s="68"/>
      <c r="W417" s="92"/>
      <c r="X417" s="17" t="s">
        <v>36</v>
      </c>
      <c r="Y417" s="17" t="s">
        <v>37</v>
      </c>
      <c r="Z417" s="17" t="s">
        <v>38</v>
      </c>
      <c r="AA417" s="17" t="s">
        <v>476</v>
      </c>
    </row>
    <row r="418" spans="1:27" ht="60" customHeight="1" x14ac:dyDescent="0.2">
      <c r="A418" s="4" t="s">
        <v>26</v>
      </c>
      <c r="B418" s="41" t="s">
        <v>3604</v>
      </c>
      <c r="C418" s="32" t="s">
        <v>28</v>
      </c>
      <c r="D418" s="80" t="s">
        <v>28</v>
      </c>
      <c r="E418" s="15">
        <v>2</v>
      </c>
      <c r="F418" s="78" t="s">
        <v>440</v>
      </c>
      <c r="G418" s="181" t="e">
        <f>---ADDITIONAL SUPPLY CHAIN ACTOR</f>
        <v>#NAME?</v>
      </c>
      <c r="H418" s="73"/>
      <c r="I418" s="73" t="s">
        <v>3700</v>
      </c>
      <c r="J418" s="73" t="s">
        <v>443</v>
      </c>
      <c r="K418" s="87"/>
      <c r="L418" s="87"/>
      <c r="M418" s="83" t="s">
        <v>1897</v>
      </c>
      <c r="N418" s="68" t="s">
        <v>444</v>
      </c>
      <c r="O418" s="92"/>
      <c r="P418" s="68" t="s">
        <v>66</v>
      </c>
      <c r="Q418" s="92"/>
      <c r="R418" s="68"/>
      <c r="S418" s="92"/>
      <c r="T418" s="68"/>
      <c r="U418" s="92"/>
      <c r="V418" s="68" t="s">
        <v>445</v>
      </c>
      <c r="W418" s="92"/>
      <c r="X418" s="17" t="s">
        <v>115</v>
      </c>
      <c r="Y418" s="17" t="s">
        <v>446</v>
      </c>
      <c r="Z418" s="17" t="s">
        <v>117</v>
      </c>
      <c r="AA418" s="17" t="s">
        <v>485</v>
      </c>
    </row>
    <row r="419" spans="1:27" ht="60" customHeight="1" x14ac:dyDescent="0.2">
      <c r="A419" s="4" t="s">
        <v>26</v>
      </c>
      <c r="B419" s="41" t="s">
        <v>3604</v>
      </c>
      <c r="C419" s="32" t="s">
        <v>28</v>
      </c>
      <c r="D419" s="80" t="s">
        <v>28</v>
      </c>
      <c r="E419" s="15">
        <v>2</v>
      </c>
      <c r="F419" s="78" t="s">
        <v>440</v>
      </c>
      <c r="G419" s="180" t="e">
        <f>---ADDITIONAL SUPPLY CHAIN ACTOR</f>
        <v>#NAME?</v>
      </c>
      <c r="H419" s="73" t="s">
        <v>206</v>
      </c>
      <c r="I419" s="73" t="s">
        <v>3701</v>
      </c>
      <c r="J419" s="73" t="s">
        <v>449</v>
      </c>
      <c r="K419" s="87"/>
      <c r="L419" s="87"/>
      <c r="M419" s="83" t="s">
        <v>1897</v>
      </c>
      <c r="N419" s="68"/>
      <c r="O419" s="92"/>
      <c r="P419" s="68" t="s">
        <v>33</v>
      </c>
      <c r="Q419" s="92"/>
      <c r="R419" s="68" t="s">
        <v>146</v>
      </c>
      <c r="S419" s="92"/>
      <c r="T419" s="68"/>
      <c r="U419" s="92"/>
      <c r="V419" s="68" t="s">
        <v>209</v>
      </c>
      <c r="W419" s="92"/>
      <c r="X419" s="17" t="s">
        <v>115</v>
      </c>
      <c r="Y419" s="17" t="s">
        <v>446</v>
      </c>
      <c r="Z419" s="17" t="s">
        <v>117</v>
      </c>
      <c r="AA419" s="17" t="s">
        <v>493</v>
      </c>
    </row>
    <row r="420" spans="1:27" ht="60" customHeight="1" x14ac:dyDescent="0.2">
      <c r="A420" s="4" t="s">
        <v>26</v>
      </c>
      <c r="B420" s="41" t="s">
        <v>3604</v>
      </c>
      <c r="C420" s="32" t="s">
        <v>28</v>
      </c>
      <c r="D420" s="80" t="s">
        <v>28</v>
      </c>
      <c r="E420" s="15">
        <v>2</v>
      </c>
      <c r="F420" s="78"/>
      <c r="G420" s="180" t="e">
        <f>---ADDITIONAL SUPPLY CHAIN ACTOR</f>
        <v>#NAME?</v>
      </c>
      <c r="H420" s="73" t="s">
        <v>450</v>
      </c>
      <c r="I420" s="73" t="s">
        <v>3702</v>
      </c>
      <c r="J420" s="73" t="s">
        <v>452</v>
      </c>
      <c r="K420" s="87"/>
      <c r="L420" s="87"/>
      <c r="M420" s="83" t="s">
        <v>1897</v>
      </c>
      <c r="N420" s="68"/>
      <c r="O420" s="92"/>
      <c r="P420" s="68" t="s">
        <v>33</v>
      </c>
      <c r="Q420" s="92"/>
      <c r="R420" s="68" t="s">
        <v>453</v>
      </c>
      <c r="S420" s="92"/>
      <c r="T420" s="68" t="s">
        <v>454</v>
      </c>
      <c r="U420" s="92"/>
      <c r="V420" s="68"/>
      <c r="W420" s="92"/>
      <c r="X420" s="17" t="s">
        <v>115</v>
      </c>
      <c r="Y420" s="17" t="s">
        <v>446</v>
      </c>
      <c r="Z420" s="17" t="s">
        <v>117</v>
      </c>
      <c r="AA420" s="17" t="s">
        <v>1628</v>
      </c>
    </row>
    <row r="421" spans="1:27" ht="60" customHeight="1" x14ac:dyDescent="0.2">
      <c r="A421" s="4" t="s">
        <v>26</v>
      </c>
      <c r="B421" s="41" t="s">
        <v>3604</v>
      </c>
      <c r="C421" s="32" t="s">
        <v>28</v>
      </c>
      <c r="D421" s="80" t="s">
        <v>28</v>
      </c>
      <c r="E421" s="15">
        <v>2</v>
      </c>
      <c r="F421" s="78" t="s">
        <v>205</v>
      </c>
      <c r="G421" s="180" t="e">
        <f>---ADDITIONAL SUPPLY CHAIN ACTOR</f>
        <v>#NAME?</v>
      </c>
      <c r="H421" s="73" t="s">
        <v>240</v>
      </c>
      <c r="I421" s="73" t="s">
        <v>3703</v>
      </c>
      <c r="J421" s="73" t="s">
        <v>457</v>
      </c>
      <c r="K421" s="87"/>
      <c r="L421" s="87"/>
      <c r="M421" s="83" t="s">
        <v>1897</v>
      </c>
      <c r="N421" s="68"/>
      <c r="O421" s="92"/>
      <c r="P421" s="68" t="s">
        <v>33</v>
      </c>
      <c r="Q421" s="92"/>
      <c r="R421" s="68" t="s">
        <v>244</v>
      </c>
      <c r="S421" s="92"/>
      <c r="T421" s="68"/>
      <c r="U421" s="92"/>
      <c r="V421" s="68" t="s">
        <v>380</v>
      </c>
      <c r="W421" s="92"/>
      <c r="X421" s="17" t="s">
        <v>115</v>
      </c>
      <c r="Y421" s="17" t="s">
        <v>446</v>
      </c>
      <c r="Z421" s="17" t="s">
        <v>117</v>
      </c>
      <c r="AA421" s="17" t="s">
        <v>500</v>
      </c>
    </row>
    <row r="422" spans="1:27" ht="60" customHeight="1" x14ac:dyDescent="0.2">
      <c r="A422" s="4" t="s">
        <v>26</v>
      </c>
      <c r="B422" s="41" t="s">
        <v>3604</v>
      </c>
      <c r="C422" s="32" t="s">
        <v>28</v>
      </c>
      <c r="D422" s="80" t="s">
        <v>28</v>
      </c>
      <c r="E422" s="15">
        <v>2</v>
      </c>
      <c r="F422" s="78" t="s">
        <v>469</v>
      </c>
      <c r="G422" s="181" t="e">
        <f>---TRANSPORT EQUIPMENT</f>
        <v>#NAME?</v>
      </c>
      <c r="H422" s="73"/>
      <c r="I422" s="73" t="s">
        <v>3704</v>
      </c>
      <c r="J422" s="73" t="s">
        <v>461</v>
      </c>
      <c r="K422" s="87" t="s">
        <v>462</v>
      </c>
      <c r="L422" s="87"/>
      <c r="M422" s="83" t="s">
        <v>2833</v>
      </c>
      <c r="N422" s="68" t="s">
        <v>463</v>
      </c>
      <c r="O422" s="92" t="s">
        <v>444</v>
      </c>
      <c r="P422" s="68" t="s">
        <v>66</v>
      </c>
      <c r="Q422" s="92" t="s">
        <v>66</v>
      </c>
      <c r="R422" s="68"/>
      <c r="S422" s="92"/>
      <c r="T422" s="68"/>
      <c r="U422" s="92"/>
      <c r="V422" s="68" t="s">
        <v>464</v>
      </c>
      <c r="W422" s="92" t="s">
        <v>465</v>
      </c>
      <c r="X422" s="17" t="s">
        <v>115</v>
      </c>
      <c r="Y422" s="17" t="s">
        <v>37</v>
      </c>
      <c r="Z422" s="17" t="s">
        <v>147</v>
      </c>
      <c r="AA422" s="17" t="s">
        <v>506</v>
      </c>
    </row>
    <row r="423" spans="1:27" ht="60" customHeight="1" x14ac:dyDescent="0.2">
      <c r="A423" s="4" t="s">
        <v>26</v>
      </c>
      <c r="B423" s="41" t="s">
        <v>3604</v>
      </c>
      <c r="C423" s="32" t="s">
        <v>28</v>
      </c>
      <c r="D423" s="80" t="s">
        <v>28</v>
      </c>
      <c r="E423" s="15">
        <v>2</v>
      </c>
      <c r="F423" s="78" t="s">
        <v>477</v>
      </c>
      <c r="G423" s="180" t="e">
        <f>---TRANSPORT EQUIPMENT</f>
        <v>#NAME?</v>
      </c>
      <c r="H423" s="73" t="s">
        <v>206</v>
      </c>
      <c r="I423" s="73" t="s">
        <v>3705</v>
      </c>
      <c r="J423" s="73" t="s">
        <v>468</v>
      </c>
      <c r="K423" s="87"/>
      <c r="L423" s="87"/>
      <c r="M423" s="83" t="s">
        <v>1897</v>
      </c>
      <c r="N423" s="68"/>
      <c r="O423" s="92"/>
      <c r="P423" s="68" t="s">
        <v>33</v>
      </c>
      <c r="Q423" s="92"/>
      <c r="R423" s="68" t="s">
        <v>146</v>
      </c>
      <c r="S423" s="92" t="s">
        <v>483</v>
      </c>
      <c r="T423" s="68"/>
      <c r="U423" s="92"/>
      <c r="V423" s="68" t="s">
        <v>209</v>
      </c>
      <c r="W423" s="92"/>
      <c r="X423" s="17" t="s">
        <v>115</v>
      </c>
      <c r="Y423" s="17" t="s">
        <v>210</v>
      </c>
      <c r="Z423" s="17" t="s">
        <v>117</v>
      </c>
      <c r="AA423" s="17" t="s">
        <v>211</v>
      </c>
    </row>
    <row r="424" spans="1:27" ht="60" customHeight="1" x14ac:dyDescent="0.2">
      <c r="A424" s="4" t="s">
        <v>26</v>
      </c>
      <c r="B424" s="41" t="s">
        <v>3604</v>
      </c>
      <c r="C424" s="32" t="s">
        <v>28</v>
      </c>
      <c r="D424" s="80" t="s">
        <v>28</v>
      </c>
      <c r="E424" s="15">
        <v>2</v>
      </c>
      <c r="F424" s="78"/>
      <c r="G424" s="180" t="e">
        <f>---TRANSPORT EQUIPMENT</f>
        <v>#NAME?</v>
      </c>
      <c r="H424" s="73" t="s">
        <v>470</v>
      </c>
      <c r="I424" s="73" t="s">
        <v>3706</v>
      </c>
      <c r="J424" s="73" t="s">
        <v>472</v>
      </c>
      <c r="K424" s="87" t="s">
        <v>462</v>
      </c>
      <c r="L424" s="87" t="s">
        <v>473</v>
      </c>
      <c r="M424" s="83" t="s">
        <v>1965</v>
      </c>
      <c r="N424" s="68"/>
      <c r="O424" s="92"/>
      <c r="P424" s="68" t="s">
        <v>66</v>
      </c>
      <c r="Q424" s="92" t="s">
        <v>33</v>
      </c>
      <c r="R424" s="68" t="s">
        <v>244</v>
      </c>
      <c r="S424" s="92" t="s">
        <v>483</v>
      </c>
      <c r="T424" s="68"/>
      <c r="U424" s="92"/>
      <c r="V424" s="68" t="s">
        <v>475</v>
      </c>
      <c r="W424" s="92"/>
      <c r="X424" s="17" t="s">
        <v>36</v>
      </c>
      <c r="Y424" s="17" t="s">
        <v>37</v>
      </c>
      <c r="Z424" s="17" t="s">
        <v>147</v>
      </c>
      <c r="AA424" s="17" t="s">
        <v>513</v>
      </c>
    </row>
    <row r="425" spans="1:27" ht="60" customHeight="1" x14ac:dyDescent="0.2">
      <c r="A425" s="4" t="s">
        <v>26</v>
      </c>
      <c r="B425" s="41" t="s">
        <v>3604</v>
      </c>
      <c r="C425" s="32" t="s">
        <v>28</v>
      </c>
      <c r="D425" s="80" t="s">
        <v>28</v>
      </c>
      <c r="E425" s="15">
        <v>2</v>
      </c>
      <c r="F425" s="78" t="s">
        <v>205</v>
      </c>
      <c r="G425" s="180" t="e">
        <f>---TRANSPORT EQUIPMENT</f>
        <v>#NAME?</v>
      </c>
      <c r="H425" s="73" t="s">
        <v>478</v>
      </c>
      <c r="I425" s="73" t="s">
        <v>3707</v>
      </c>
      <c r="J425" s="73" t="s">
        <v>480</v>
      </c>
      <c r="K425" s="87" t="s">
        <v>481</v>
      </c>
      <c r="L425" s="87" t="s">
        <v>482</v>
      </c>
      <c r="M425" s="83" t="s">
        <v>1967</v>
      </c>
      <c r="N425" s="68"/>
      <c r="O425" s="92"/>
      <c r="P425" s="68" t="s">
        <v>33</v>
      </c>
      <c r="Q425" s="92" t="s">
        <v>33</v>
      </c>
      <c r="R425" s="68" t="s">
        <v>483</v>
      </c>
      <c r="S425" s="92"/>
      <c r="T425" s="68"/>
      <c r="U425" s="92"/>
      <c r="V425" s="68" t="s">
        <v>484</v>
      </c>
      <c r="W425" s="92"/>
      <c r="X425" s="17" t="s">
        <v>36</v>
      </c>
      <c r="Y425" s="17" t="s">
        <v>37</v>
      </c>
      <c r="Z425" s="17" t="s">
        <v>147</v>
      </c>
      <c r="AA425" s="17" t="s">
        <v>520</v>
      </c>
    </row>
    <row r="426" spans="1:27" ht="60" customHeight="1" x14ac:dyDescent="0.2">
      <c r="A426" s="4" t="s">
        <v>26</v>
      </c>
      <c r="B426" s="41" t="s">
        <v>3604</v>
      </c>
      <c r="C426" s="32" t="s">
        <v>28</v>
      </c>
      <c r="D426" s="80" t="s">
        <v>28</v>
      </c>
      <c r="E426" s="15">
        <v>3</v>
      </c>
      <c r="F426" s="78" t="s">
        <v>477</v>
      </c>
      <c r="G426" s="181" t="e">
        <f>------SEAL</f>
        <v>#NAME?</v>
      </c>
      <c r="H426" s="73"/>
      <c r="I426" s="73" t="s">
        <v>3708</v>
      </c>
      <c r="J426" s="73" t="s">
        <v>488</v>
      </c>
      <c r="K426" s="87" t="s">
        <v>489</v>
      </c>
      <c r="L426" s="87"/>
      <c r="M426" s="83" t="s">
        <v>2841</v>
      </c>
      <c r="N426" s="68" t="s">
        <v>444</v>
      </c>
      <c r="O426" s="92" t="s">
        <v>463</v>
      </c>
      <c r="P426" s="68" t="s">
        <v>66</v>
      </c>
      <c r="Q426" s="92" t="s">
        <v>33</v>
      </c>
      <c r="R426" s="68"/>
      <c r="S426" s="92"/>
      <c r="T426" s="68"/>
      <c r="U426" s="92"/>
      <c r="V426" s="68" t="s">
        <v>490</v>
      </c>
      <c r="W426" s="92"/>
      <c r="X426" s="17" t="s">
        <v>491</v>
      </c>
      <c r="Y426" s="17" t="s">
        <v>492</v>
      </c>
      <c r="Z426" s="17" t="s">
        <v>147</v>
      </c>
      <c r="AA426" s="17" t="s">
        <v>1628</v>
      </c>
    </row>
    <row r="427" spans="1:27" ht="60" customHeight="1" x14ac:dyDescent="0.2">
      <c r="A427" s="4" t="s">
        <v>26</v>
      </c>
      <c r="B427" s="41" t="s">
        <v>3604</v>
      </c>
      <c r="C427" s="32" t="s">
        <v>28</v>
      </c>
      <c r="D427" s="80" t="s">
        <v>28</v>
      </c>
      <c r="E427" s="15">
        <v>3</v>
      </c>
      <c r="F427" s="78"/>
      <c r="G427" s="180" t="e">
        <f>------SEAL</f>
        <v>#NAME?</v>
      </c>
      <c r="H427" s="73" t="s">
        <v>206</v>
      </c>
      <c r="I427" s="73" t="s">
        <v>3709</v>
      </c>
      <c r="J427" s="73" t="s">
        <v>495</v>
      </c>
      <c r="K427" s="87"/>
      <c r="L427" s="87"/>
      <c r="M427" s="83" t="s">
        <v>1897</v>
      </c>
      <c r="N427" s="68"/>
      <c r="O427" s="92"/>
      <c r="P427" s="68" t="s">
        <v>33</v>
      </c>
      <c r="Q427" s="92"/>
      <c r="R427" s="68" t="s">
        <v>146</v>
      </c>
      <c r="S427" s="92"/>
      <c r="T427" s="68"/>
      <c r="U427" s="92"/>
      <c r="V427" s="68" t="s">
        <v>209</v>
      </c>
      <c r="W427" s="92"/>
      <c r="X427" s="17" t="s">
        <v>115</v>
      </c>
      <c r="Y427" s="17" t="s">
        <v>210</v>
      </c>
      <c r="Z427" s="17" t="s">
        <v>117</v>
      </c>
      <c r="AA427" s="17" t="s">
        <v>211</v>
      </c>
    </row>
    <row r="428" spans="1:27" ht="60" customHeight="1" x14ac:dyDescent="0.2">
      <c r="A428" s="4" t="s">
        <v>26</v>
      </c>
      <c r="B428" s="41" t="s">
        <v>3604</v>
      </c>
      <c r="C428" s="32" t="s">
        <v>28</v>
      </c>
      <c r="D428" s="80" t="s">
        <v>28</v>
      </c>
      <c r="E428" s="15">
        <v>3</v>
      </c>
      <c r="F428" s="78"/>
      <c r="G428" s="180" t="e">
        <f>------SEAL</f>
        <v>#NAME?</v>
      </c>
      <c r="H428" s="73" t="s">
        <v>393</v>
      </c>
      <c r="I428" s="73" t="s">
        <v>3710</v>
      </c>
      <c r="J428" s="73" t="s">
        <v>497</v>
      </c>
      <c r="K428" s="87" t="s">
        <v>489</v>
      </c>
      <c r="L428" s="87" t="s">
        <v>498</v>
      </c>
      <c r="M428" s="83" t="s">
        <v>1971</v>
      </c>
      <c r="N428" s="68"/>
      <c r="O428" s="92"/>
      <c r="P428" s="68" t="s">
        <v>33</v>
      </c>
      <c r="Q428" s="92" t="s">
        <v>33</v>
      </c>
      <c r="R428" s="68" t="s">
        <v>499</v>
      </c>
      <c r="S428" s="92" t="s">
        <v>499</v>
      </c>
      <c r="T428" s="68"/>
      <c r="U428" s="92"/>
      <c r="V428" s="68" t="s">
        <v>81</v>
      </c>
      <c r="W428" s="92"/>
      <c r="X428" s="17" t="s">
        <v>36</v>
      </c>
      <c r="Y428" s="17" t="s">
        <v>37</v>
      </c>
      <c r="Z428" s="17" t="s">
        <v>38</v>
      </c>
      <c r="AA428" s="17"/>
    </row>
    <row r="429" spans="1:27" ht="60" customHeight="1" x14ac:dyDescent="0.2">
      <c r="A429" s="4" t="s">
        <v>26</v>
      </c>
      <c r="B429" s="41" t="s">
        <v>3604</v>
      </c>
      <c r="C429" s="32" t="s">
        <v>28</v>
      </c>
      <c r="D429" s="80" t="s">
        <v>28</v>
      </c>
      <c r="E429" s="15">
        <v>3</v>
      </c>
      <c r="F429" s="78"/>
      <c r="G429" s="181" t="e">
        <f>------GOODS REFERENCE</f>
        <v>#NAME?</v>
      </c>
      <c r="H429" s="73"/>
      <c r="I429" s="73" t="s">
        <v>3711</v>
      </c>
      <c r="J429" s="73" t="s">
        <v>503</v>
      </c>
      <c r="K429" s="87"/>
      <c r="L429" s="87"/>
      <c r="M429" s="83" t="s">
        <v>1897</v>
      </c>
      <c r="N429" s="68" t="s">
        <v>463</v>
      </c>
      <c r="O429" s="92" t="s">
        <v>463</v>
      </c>
      <c r="P429" s="68" t="s">
        <v>66</v>
      </c>
      <c r="Q429" s="92"/>
      <c r="R429" s="68"/>
      <c r="S429" s="92"/>
      <c r="T429" s="68"/>
      <c r="U429" s="92"/>
      <c r="V429" s="68" t="s">
        <v>504</v>
      </c>
      <c r="W429" s="92"/>
      <c r="X429" s="17" t="s">
        <v>115</v>
      </c>
      <c r="Y429" s="17" t="s">
        <v>505</v>
      </c>
      <c r="Z429" s="17" t="s">
        <v>335</v>
      </c>
      <c r="AA429" s="17" t="s">
        <v>545</v>
      </c>
    </row>
    <row r="430" spans="1:27" ht="60" customHeight="1" x14ac:dyDescent="0.2">
      <c r="A430" s="4" t="s">
        <v>26</v>
      </c>
      <c r="B430" s="41" t="s">
        <v>3604</v>
      </c>
      <c r="C430" s="32" t="s">
        <v>28</v>
      </c>
      <c r="D430" s="80" t="s">
        <v>28</v>
      </c>
      <c r="E430" s="15">
        <v>3</v>
      </c>
      <c r="F430" s="78" t="s">
        <v>514</v>
      </c>
      <c r="G430" s="180" t="e">
        <f>------GOODS REFERENCE</f>
        <v>#NAME?</v>
      </c>
      <c r="H430" s="73" t="s">
        <v>206</v>
      </c>
      <c r="I430" s="73" t="s">
        <v>3712</v>
      </c>
      <c r="J430" s="73" t="s">
        <v>508</v>
      </c>
      <c r="K430" s="87"/>
      <c r="L430" s="87"/>
      <c r="M430" s="83" t="s">
        <v>1897</v>
      </c>
      <c r="N430" s="68"/>
      <c r="O430" s="92"/>
      <c r="P430" s="68" t="s">
        <v>33</v>
      </c>
      <c r="Q430" s="92"/>
      <c r="R430" s="68" t="s">
        <v>146</v>
      </c>
      <c r="S430" s="92"/>
      <c r="T430" s="68"/>
      <c r="U430" s="92"/>
      <c r="V430" s="68" t="s">
        <v>209</v>
      </c>
      <c r="W430" s="92"/>
      <c r="X430" s="17" t="s">
        <v>115</v>
      </c>
      <c r="Y430" s="17" t="s">
        <v>210</v>
      </c>
      <c r="Z430" s="17" t="s">
        <v>117</v>
      </c>
      <c r="AA430" s="17" t="s">
        <v>211</v>
      </c>
    </row>
    <row r="431" spans="1:27" ht="60" customHeight="1" x14ac:dyDescent="0.2">
      <c r="A431" s="4" t="s">
        <v>26</v>
      </c>
      <c r="B431" s="41" t="s">
        <v>3604</v>
      </c>
      <c r="C431" s="32" t="s">
        <v>28</v>
      </c>
      <c r="D431" s="80" t="s">
        <v>28</v>
      </c>
      <c r="E431" s="15">
        <v>3</v>
      </c>
      <c r="F431" s="78" t="s">
        <v>205</v>
      </c>
      <c r="G431" s="180" t="e">
        <f>------GOODS REFERENCE</f>
        <v>#NAME?</v>
      </c>
      <c r="H431" s="73" t="s">
        <v>509</v>
      </c>
      <c r="I431" s="73" t="s">
        <v>3713</v>
      </c>
      <c r="J431" s="73" t="s">
        <v>511</v>
      </c>
      <c r="K431" s="87"/>
      <c r="L431" s="87"/>
      <c r="M431" s="83" t="s">
        <v>1897</v>
      </c>
      <c r="N431" s="68"/>
      <c r="O431" s="92"/>
      <c r="P431" s="68" t="s">
        <v>33</v>
      </c>
      <c r="Q431" s="92"/>
      <c r="R431" s="68" t="s">
        <v>146</v>
      </c>
      <c r="S431" s="92"/>
      <c r="T431" s="68"/>
      <c r="U431" s="92"/>
      <c r="V431" s="68" t="s">
        <v>512</v>
      </c>
      <c r="W431" s="92"/>
      <c r="X431" s="17" t="s">
        <v>115</v>
      </c>
      <c r="Y431" s="17" t="s">
        <v>505</v>
      </c>
      <c r="Z431" s="17" t="s">
        <v>335</v>
      </c>
      <c r="AA431" s="17" t="s">
        <v>3714</v>
      </c>
    </row>
    <row r="432" spans="1:27" ht="60" customHeight="1" x14ac:dyDescent="0.2">
      <c r="A432" s="4" t="s">
        <v>26</v>
      </c>
      <c r="B432" s="41" t="s">
        <v>3604</v>
      </c>
      <c r="C432" s="32" t="s">
        <v>28</v>
      </c>
      <c r="D432" s="80" t="s">
        <v>28</v>
      </c>
      <c r="E432" s="15">
        <v>2</v>
      </c>
      <c r="F432" s="78" t="s">
        <v>514</v>
      </c>
      <c r="G432" s="181" t="e">
        <f>---DEPARTURE TRANSPORT MEANS</f>
        <v>#NAME?</v>
      </c>
      <c r="H432" s="73"/>
      <c r="I432" s="73" t="s">
        <v>3715</v>
      </c>
      <c r="J432" s="73" t="s">
        <v>517</v>
      </c>
      <c r="K432" s="87"/>
      <c r="L432" s="87"/>
      <c r="M432" s="83" t="s">
        <v>1897</v>
      </c>
      <c r="N432" s="68" t="s">
        <v>316</v>
      </c>
      <c r="O432" s="92"/>
      <c r="P432" s="68" t="s">
        <v>66</v>
      </c>
      <c r="Q432" s="92"/>
      <c r="R432" s="68"/>
      <c r="S432" s="92"/>
      <c r="T432" s="68"/>
      <c r="U432" s="92"/>
      <c r="V432" s="68" t="s">
        <v>518</v>
      </c>
      <c r="W432" s="92"/>
      <c r="X432" s="17" t="s">
        <v>115</v>
      </c>
      <c r="Y432" s="17" t="s">
        <v>519</v>
      </c>
      <c r="Z432" s="17" t="s">
        <v>352</v>
      </c>
      <c r="AA432" s="17" t="s">
        <v>560</v>
      </c>
    </row>
    <row r="433" spans="1:27" ht="60" customHeight="1" x14ac:dyDescent="0.2">
      <c r="A433" s="4" t="s">
        <v>26</v>
      </c>
      <c r="B433" s="41" t="s">
        <v>3604</v>
      </c>
      <c r="C433" s="32" t="s">
        <v>28</v>
      </c>
      <c r="D433" s="80" t="s">
        <v>28</v>
      </c>
      <c r="E433" s="15">
        <v>2</v>
      </c>
      <c r="F433" s="78" t="s">
        <v>514</v>
      </c>
      <c r="G433" s="180" t="e">
        <f>---DEPARTURE TRANSPORT MEANS</f>
        <v>#NAME?</v>
      </c>
      <c r="H433" s="73" t="s">
        <v>206</v>
      </c>
      <c r="I433" s="73" t="s">
        <v>3716</v>
      </c>
      <c r="J433" s="73" t="s">
        <v>522</v>
      </c>
      <c r="K433" s="87"/>
      <c r="L433" s="87"/>
      <c r="M433" s="83" t="s">
        <v>1897</v>
      </c>
      <c r="N433" s="68"/>
      <c r="O433" s="92"/>
      <c r="P433" s="68" t="s">
        <v>33</v>
      </c>
      <c r="Q433" s="92"/>
      <c r="R433" s="68" t="s">
        <v>146</v>
      </c>
      <c r="S433" s="92"/>
      <c r="T433" s="68"/>
      <c r="U433" s="92"/>
      <c r="V433" s="68" t="s">
        <v>209</v>
      </c>
      <c r="W433" s="92"/>
      <c r="X433" s="17" t="s">
        <v>115</v>
      </c>
      <c r="Y433" s="17" t="s">
        <v>210</v>
      </c>
      <c r="Z433" s="17" t="s">
        <v>117</v>
      </c>
      <c r="AA433" s="17" t="s">
        <v>211</v>
      </c>
    </row>
    <row r="434" spans="1:27" ht="60" customHeight="1" x14ac:dyDescent="0.2">
      <c r="A434" s="4" t="s">
        <v>26</v>
      </c>
      <c r="B434" s="41" t="s">
        <v>3604</v>
      </c>
      <c r="C434" s="32" t="s">
        <v>28</v>
      </c>
      <c r="D434" s="80" t="s">
        <v>28</v>
      </c>
      <c r="E434" s="15">
        <v>2</v>
      </c>
      <c r="F434" s="78" t="s">
        <v>538</v>
      </c>
      <c r="G434" s="180" t="e">
        <f>---DEPARTURE TRANSPORT MEANS</f>
        <v>#NAME?</v>
      </c>
      <c r="H434" s="73" t="s">
        <v>523</v>
      </c>
      <c r="I434" s="73" t="s">
        <v>3717</v>
      </c>
      <c r="J434" s="73" t="s">
        <v>525</v>
      </c>
      <c r="K434" s="87"/>
      <c r="L434" s="87"/>
      <c r="M434" s="83" t="s">
        <v>1897</v>
      </c>
      <c r="N434" s="68"/>
      <c r="O434" s="92"/>
      <c r="P434" s="68" t="s">
        <v>66</v>
      </c>
      <c r="Q434" s="92"/>
      <c r="R434" s="68" t="s">
        <v>526</v>
      </c>
      <c r="S434" s="92"/>
      <c r="T434" s="68" t="s">
        <v>527</v>
      </c>
      <c r="U434" s="92"/>
      <c r="V434" s="68" t="s">
        <v>528</v>
      </c>
      <c r="W434" s="92"/>
      <c r="X434" s="17" t="s">
        <v>115</v>
      </c>
      <c r="Y434" s="17" t="s">
        <v>3718</v>
      </c>
      <c r="Z434" s="17" t="s">
        <v>3719</v>
      </c>
      <c r="AA434" s="17" t="s">
        <v>571</v>
      </c>
    </row>
    <row r="435" spans="1:27" ht="60" customHeight="1" x14ac:dyDescent="0.2">
      <c r="A435" s="4" t="s">
        <v>26</v>
      </c>
      <c r="B435" s="41" t="s">
        <v>3604</v>
      </c>
      <c r="C435" s="32" t="s">
        <v>28</v>
      </c>
      <c r="D435" s="80" t="s">
        <v>28</v>
      </c>
      <c r="E435" s="15">
        <v>2</v>
      </c>
      <c r="F435" s="78" t="s">
        <v>546</v>
      </c>
      <c r="G435" s="180" t="e">
        <f>---DEPARTURE TRANSPORT MEANS</f>
        <v>#NAME?</v>
      </c>
      <c r="H435" s="73" t="s">
        <v>240</v>
      </c>
      <c r="I435" s="73" t="s">
        <v>3720</v>
      </c>
      <c r="J435" s="73" t="s">
        <v>532</v>
      </c>
      <c r="K435" s="87" t="s">
        <v>31</v>
      </c>
      <c r="L435" s="87" t="s">
        <v>533</v>
      </c>
      <c r="M435" s="83" t="s">
        <v>1979</v>
      </c>
      <c r="N435" s="68"/>
      <c r="O435" s="92"/>
      <c r="P435" s="68" t="s">
        <v>66</v>
      </c>
      <c r="Q435" s="92" t="s">
        <v>66</v>
      </c>
      <c r="R435" s="68" t="s">
        <v>68</v>
      </c>
      <c r="S435" s="92" t="s">
        <v>534</v>
      </c>
      <c r="T435" s="68"/>
      <c r="U435" s="92"/>
      <c r="V435" s="68" t="s">
        <v>535</v>
      </c>
      <c r="W435" s="92" t="s">
        <v>536</v>
      </c>
      <c r="X435" s="17" t="s">
        <v>46</v>
      </c>
      <c r="Y435" s="17" t="s">
        <v>37</v>
      </c>
      <c r="Z435" s="17" t="s">
        <v>537</v>
      </c>
      <c r="AA435" s="17" t="s">
        <v>579</v>
      </c>
    </row>
    <row r="436" spans="1:27" ht="60" customHeight="1" x14ac:dyDescent="0.2">
      <c r="A436" s="4" t="s">
        <v>26</v>
      </c>
      <c r="B436" s="41" t="s">
        <v>3604</v>
      </c>
      <c r="C436" s="32" t="s">
        <v>28</v>
      </c>
      <c r="D436" s="80" t="s">
        <v>28</v>
      </c>
      <c r="E436" s="15">
        <v>2</v>
      </c>
      <c r="F436" s="78" t="s">
        <v>205</v>
      </c>
      <c r="G436" s="180" t="e">
        <f>---DEPARTURE TRANSPORT MEANS</f>
        <v>#NAME?</v>
      </c>
      <c r="H436" s="73" t="s">
        <v>539</v>
      </c>
      <c r="I436" s="73" t="s">
        <v>3721</v>
      </c>
      <c r="J436" s="73" t="s">
        <v>541</v>
      </c>
      <c r="K436" s="87" t="s">
        <v>31</v>
      </c>
      <c r="L436" s="87" t="s">
        <v>542</v>
      </c>
      <c r="M436" s="83" t="s">
        <v>1981</v>
      </c>
      <c r="N436" s="68"/>
      <c r="O436" s="92"/>
      <c r="P436" s="68" t="s">
        <v>66</v>
      </c>
      <c r="Q436" s="92" t="s">
        <v>66</v>
      </c>
      <c r="R436" s="68" t="s">
        <v>94</v>
      </c>
      <c r="S436" s="92" t="s">
        <v>94</v>
      </c>
      <c r="T436" s="68" t="s">
        <v>95</v>
      </c>
      <c r="U436" s="92" t="s">
        <v>95</v>
      </c>
      <c r="V436" s="68" t="s">
        <v>543</v>
      </c>
      <c r="W436" s="92" t="s">
        <v>544</v>
      </c>
      <c r="X436" s="17" t="s">
        <v>36</v>
      </c>
      <c r="Y436" s="17" t="s">
        <v>37</v>
      </c>
      <c r="Z436" s="17" t="s">
        <v>147</v>
      </c>
      <c r="AA436" s="17" t="s">
        <v>587</v>
      </c>
    </row>
    <row r="437" spans="1:27" ht="60" customHeight="1" x14ac:dyDescent="0.2">
      <c r="A437" s="4" t="s">
        <v>26</v>
      </c>
      <c r="B437" s="41" t="s">
        <v>3604</v>
      </c>
      <c r="C437" s="32" t="s">
        <v>28</v>
      </c>
      <c r="D437" s="80" t="s">
        <v>28</v>
      </c>
      <c r="E437" s="15">
        <v>2</v>
      </c>
      <c r="F437" s="78" t="s">
        <v>546</v>
      </c>
      <c r="G437" s="181" t="e">
        <f>---COUNTRIES OF ROUTING OF CONSIGNMENT</f>
        <v>#NAME?</v>
      </c>
      <c r="H437" s="73"/>
      <c r="I437" s="73" t="s">
        <v>3722</v>
      </c>
      <c r="J437" s="73" t="s">
        <v>549</v>
      </c>
      <c r="K437" s="87" t="s">
        <v>550</v>
      </c>
      <c r="L437" s="87"/>
      <c r="M437" s="83" t="s">
        <v>3723</v>
      </c>
      <c r="N437" s="68" t="s">
        <v>444</v>
      </c>
      <c r="O437" s="92" t="s">
        <v>444</v>
      </c>
      <c r="P437" s="68" t="s">
        <v>66</v>
      </c>
      <c r="Q437" s="92" t="s">
        <v>66</v>
      </c>
      <c r="R437" s="68"/>
      <c r="S437" s="92"/>
      <c r="T437" s="68"/>
      <c r="U437" s="92"/>
      <c r="V437" s="68" t="s">
        <v>551</v>
      </c>
      <c r="W437" s="92" t="s">
        <v>552</v>
      </c>
      <c r="X437" s="17" t="s">
        <v>405</v>
      </c>
      <c r="Y437" s="150" t="s">
        <v>553</v>
      </c>
      <c r="Z437" s="150" t="s">
        <v>147</v>
      </c>
      <c r="AA437" s="17" t="s">
        <v>2330</v>
      </c>
    </row>
    <row r="438" spans="1:27" ht="60" customHeight="1" x14ac:dyDescent="0.2">
      <c r="A438" s="4" t="s">
        <v>26</v>
      </c>
      <c r="B438" s="41" t="s">
        <v>3604</v>
      </c>
      <c r="C438" s="32" t="s">
        <v>28</v>
      </c>
      <c r="D438" s="80" t="s">
        <v>28</v>
      </c>
      <c r="E438" s="15">
        <v>2</v>
      </c>
      <c r="F438" s="78" t="s">
        <v>561</v>
      </c>
      <c r="G438" s="180" t="e">
        <f>---COUNTRIES OF ROUTING OF CONSIGNMENT</f>
        <v>#NAME?</v>
      </c>
      <c r="H438" s="73" t="s">
        <v>206</v>
      </c>
      <c r="I438" s="73" t="s">
        <v>3724</v>
      </c>
      <c r="J438" s="73" t="s">
        <v>556</v>
      </c>
      <c r="K438" s="87"/>
      <c r="L438" s="87"/>
      <c r="M438" s="83" t="s">
        <v>1897</v>
      </c>
      <c r="N438" s="68"/>
      <c r="O438" s="92"/>
      <c r="P438" s="68" t="s">
        <v>33</v>
      </c>
      <c r="Q438" s="92"/>
      <c r="R438" s="68" t="s">
        <v>146</v>
      </c>
      <c r="S438" s="92"/>
      <c r="T438" s="68"/>
      <c r="U438" s="92"/>
      <c r="V438" s="68" t="s">
        <v>209</v>
      </c>
      <c r="W438" s="92"/>
      <c r="X438" s="17" t="s">
        <v>115</v>
      </c>
      <c r="Y438" s="17" t="s">
        <v>210</v>
      </c>
      <c r="Z438" s="17" t="s">
        <v>117</v>
      </c>
      <c r="AA438" s="17" t="s">
        <v>211</v>
      </c>
    </row>
    <row r="439" spans="1:27" ht="60" customHeight="1" x14ac:dyDescent="0.2">
      <c r="A439" s="4" t="s">
        <v>26</v>
      </c>
      <c r="B439" s="41" t="s">
        <v>3604</v>
      </c>
      <c r="C439" s="32" t="s">
        <v>28</v>
      </c>
      <c r="D439" s="80" t="s">
        <v>28</v>
      </c>
      <c r="E439" s="15">
        <v>2</v>
      </c>
      <c r="F439" s="78" t="s">
        <v>561</v>
      </c>
      <c r="G439" s="180" t="e">
        <f>---COUNTRIES OF ROUTING OF CONSIGNMENT</f>
        <v>#NAME?</v>
      </c>
      <c r="H439" s="73" t="s">
        <v>279</v>
      </c>
      <c r="I439" s="73" t="s">
        <v>3725</v>
      </c>
      <c r="J439" s="73" t="s">
        <v>558</v>
      </c>
      <c r="K439" s="87" t="s">
        <v>550</v>
      </c>
      <c r="L439" s="87" t="s">
        <v>559</v>
      </c>
      <c r="M439" s="83" t="s">
        <v>1985</v>
      </c>
      <c r="N439" s="68"/>
      <c r="O439" s="92"/>
      <c r="P439" s="68" t="s">
        <v>33</v>
      </c>
      <c r="Q439" s="92" t="s">
        <v>33</v>
      </c>
      <c r="R439" s="68" t="s">
        <v>94</v>
      </c>
      <c r="S439" s="92" t="s">
        <v>94</v>
      </c>
      <c r="T439" s="68" t="s">
        <v>95</v>
      </c>
      <c r="U439" s="92" t="s">
        <v>95</v>
      </c>
      <c r="V439" s="68"/>
      <c r="W439" s="92"/>
      <c r="X439" s="17" t="s">
        <v>36</v>
      </c>
      <c r="Y439" s="17" t="s">
        <v>229</v>
      </c>
      <c r="Z439" s="17" t="s">
        <v>147</v>
      </c>
      <c r="AA439" s="17" t="s">
        <v>605</v>
      </c>
    </row>
    <row r="440" spans="1:27" ht="60" customHeight="1" x14ac:dyDescent="0.2">
      <c r="A440" s="4" t="s">
        <v>26</v>
      </c>
      <c r="B440" s="41" t="s">
        <v>3604</v>
      </c>
      <c r="C440" s="32" t="s">
        <v>28</v>
      </c>
      <c r="D440" s="80" t="s">
        <v>28</v>
      </c>
      <c r="E440" s="15">
        <v>2</v>
      </c>
      <c r="F440" s="78" t="s">
        <v>561</v>
      </c>
      <c r="G440" s="181" t="e">
        <f>---ACTIVE BORDER TRANSPORT MEANS</f>
        <v>#NAME?</v>
      </c>
      <c r="H440" s="73"/>
      <c r="I440" s="73" t="s">
        <v>3726</v>
      </c>
      <c r="J440" s="73" t="s">
        <v>564</v>
      </c>
      <c r="K440" s="87"/>
      <c r="L440" s="87"/>
      <c r="M440" s="83" t="s">
        <v>1897</v>
      </c>
      <c r="N440" s="68" t="s">
        <v>32</v>
      </c>
      <c r="O440" s="92"/>
      <c r="P440" s="68" t="s">
        <v>66</v>
      </c>
      <c r="Q440" s="92"/>
      <c r="R440" s="68"/>
      <c r="S440" s="92"/>
      <c r="T440" s="68"/>
      <c r="U440" s="92"/>
      <c r="V440" s="68" t="s">
        <v>565</v>
      </c>
      <c r="W440" s="92"/>
      <c r="X440" s="17" t="s">
        <v>115</v>
      </c>
      <c r="Y440" s="17" t="s">
        <v>264</v>
      </c>
      <c r="Z440" s="17" t="s">
        <v>264</v>
      </c>
      <c r="AA440" s="17" t="s">
        <v>610</v>
      </c>
    </row>
    <row r="441" spans="1:27" ht="60" customHeight="1" x14ac:dyDescent="0.2">
      <c r="A441" s="4" t="s">
        <v>26</v>
      </c>
      <c r="B441" s="41" t="s">
        <v>3604</v>
      </c>
      <c r="C441" s="32" t="s">
        <v>28</v>
      </c>
      <c r="D441" s="80" t="s">
        <v>28</v>
      </c>
      <c r="E441" s="15">
        <v>2</v>
      </c>
      <c r="F441" s="78" t="s">
        <v>580</v>
      </c>
      <c r="G441" s="180" t="e">
        <f>---ACTIVE BORDER TRANSPORT MEANS</f>
        <v>#NAME?</v>
      </c>
      <c r="H441" s="73" t="s">
        <v>523</v>
      </c>
      <c r="I441" s="73" t="s">
        <v>3727</v>
      </c>
      <c r="J441" s="73" t="s">
        <v>568</v>
      </c>
      <c r="K441" s="87"/>
      <c r="L441" s="87"/>
      <c r="M441" s="83" t="s">
        <v>1897</v>
      </c>
      <c r="N441" s="68"/>
      <c r="O441" s="92"/>
      <c r="P441" s="68" t="s">
        <v>66</v>
      </c>
      <c r="Q441" s="92"/>
      <c r="R441" s="68" t="s">
        <v>526</v>
      </c>
      <c r="S441" s="92"/>
      <c r="T441" s="68" t="s">
        <v>527</v>
      </c>
      <c r="U441" s="92"/>
      <c r="V441" s="68" t="s">
        <v>569</v>
      </c>
      <c r="W441" s="92"/>
      <c r="X441" s="17" t="s">
        <v>115</v>
      </c>
      <c r="Y441" s="17" t="s">
        <v>570</v>
      </c>
      <c r="Z441" s="17" t="s">
        <v>117</v>
      </c>
      <c r="AA441" s="17" t="s">
        <v>618</v>
      </c>
    </row>
    <row r="442" spans="1:27" ht="60" customHeight="1" x14ac:dyDescent="0.2">
      <c r="A442" s="4" t="s">
        <v>26</v>
      </c>
      <c r="B442" s="41" t="s">
        <v>3604</v>
      </c>
      <c r="C442" s="32" t="s">
        <v>28</v>
      </c>
      <c r="D442" s="80" t="s">
        <v>28</v>
      </c>
      <c r="E442" s="15">
        <v>2</v>
      </c>
      <c r="F442" s="78" t="s">
        <v>588</v>
      </c>
      <c r="G442" s="180" t="e">
        <f>---ACTIVE BORDER TRANSPORT MEANS</f>
        <v>#NAME?</v>
      </c>
      <c r="H442" s="73" t="s">
        <v>240</v>
      </c>
      <c r="I442" s="73" t="s">
        <v>3728</v>
      </c>
      <c r="J442" s="73" t="s">
        <v>573</v>
      </c>
      <c r="K442" s="87" t="s">
        <v>31</v>
      </c>
      <c r="L442" s="87" t="s">
        <v>574</v>
      </c>
      <c r="M442" s="83" t="s">
        <v>1989</v>
      </c>
      <c r="N442" s="68"/>
      <c r="O442" s="92"/>
      <c r="P442" s="68" t="s">
        <v>66</v>
      </c>
      <c r="Q442" s="92" t="s">
        <v>66</v>
      </c>
      <c r="R442" s="68" t="s">
        <v>68</v>
      </c>
      <c r="S442" s="92" t="s">
        <v>534</v>
      </c>
      <c r="T442" s="68"/>
      <c r="U442" s="92"/>
      <c r="V442" s="68" t="s">
        <v>575</v>
      </c>
      <c r="W442" s="92" t="s">
        <v>576</v>
      </c>
      <c r="X442" s="17" t="s">
        <v>405</v>
      </c>
      <c r="Y442" s="17" t="s">
        <v>577</v>
      </c>
      <c r="Z442" s="17" t="s">
        <v>578</v>
      </c>
      <c r="AA442" s="17"/>
    </row>
    <row r="443" spans="1:27" ht="60" customHeight="1" x14ac:dyDescent="0.2">
      <c r="A443" s="4" t="s">
        <v>26</v>
      </c>
      <c r="B443" s="41" t="s">
        <v>3604</v>
      </c>
      <c r="C443" s="32" t="s">
        <v>28</v>
      </c>
      <c r="D443" s="80" t="s">
        <v>28</v>
      </c>
      <c r="E443" s="15">
        <v>2</v>
      </c>
      <c r="F443" s="78" t="s">
        <v>594</v>
      </c>
      <c r="G443" s="180" t="e">
        <f>---ACTIVE BORDER TRANSPORT MEANS</f>
        <v>#NAME?</v>
      </c>
      <c r="H443" s="73" t="s">
        <v>539</v>
      </c>
      <c r="I443" s="73" t="s">
        <v>3729</v>
      </c>
      <c r="J443" s="73" t="s">
        <v>582</v>
      </c>
      <c r="K443" s="87" t="s">
        <v>31</v>
      </c>
      <c r="L443" s="87" t="s">
        <v>583</v>
      </c>
      <c r="M443" s="83" t="s">
        <v>1991</v>
      </c>
      <c r="N443" s="68"/>
      <c r="O443" s="92"/>
      <c r="P443" s="68" t="s">
        <v>66</v>
      </c>
      <c r="Q443" s="92" t="s">
        <v>66</v>
      </c>
      <c r="R443" s="68" t="s">
        <v>94</v>
      </c>
      <c r="S443" s="92" t="s">
        <v>94</v>
      </c>
      <c r="T443" s="68" t="s">
        <v>95</v>
      </c>
      <c r="U443" s="92"/>
      <c r="V443" s="68" t="s">
        <v>584</v>
      </c>
      <c r="W443" s="92" t="s">
        <v>585</v>
      </c>
      <c r="X443" s="17" t="s">
        <v>405</v>
      </c>
      <c r="Y443" s="17" t="s">
        <v>37</v>
      </c>
      <c r="Z443" s="17" t="s">
        <v>586</v>
      </c>
      <c r="AA443" s="17" t="s">
        <v>626</v>
      </c>
    </row>
    <row r="444" spans="1:27" ht="60" customHeight="1" x14ac:dyDescent="0.2">
      <c r="A444" s="4" t="s">
        <v>26</v>
      </c>
      <c r="B444" s="41" t="s">
        <v>3604</v>
      </c>
      <c r="C444" s="32" t="s">
        <v>28</v>
      </c>
      <c r="D444" s="80" t="s">
        <v>28</v>
      </c>
      <c r="E444" s="15">
        <v>2</v>
      </c>
      <c r="F444" s="78" t="s">
        <v>594</v>
      </c>
      <c r="G444" s="180" t="e">
        <f>---ACTIVE BORDER TRANSPORT MEANS</f>
        <v>#NAME?</v>
      </c>
      <c r="H444" s="73" t="s">
        <v>589</v>
      </c>
      <c r="I444" s="73" t="s">
        <v>3730</v>
      </c>
      <c r="J444" s="73" t="s">
        <v>591</v>
      </c>
      <c r="K444" s="87" t="s">
        <v>31</v>
      </c>
      <c r="L444" s="87" t="s">
        <v>589</v>
      </c>
      <c r="M444" s="83" t="s">
        <v>1994</v>
      </c>
      <c r="N444" s="68"/>
      <c r="O444" s="92"/>
      <c r="P444" s="68" t="s">
        <v>66</v>
      </c>
      <c r="Q444" s="92" t="s">
        <v>66</v>
      </c>
      <c r="R444" s="68" t="s">
        <v>68</v>
      </c>
      <c r="S444" s="92" t="s">
        <v>68</v>
      </c>
      <c r="T444" s="68"/>
      <c r="U444" s="92"/>
      <c r="V444" s="68" t="s">
        <v>592</v>
      </c>
      <c r="W444" s="92" t="s">
        <v>593</v>
      </c>
      <c r="X444" s="17" t="s">
        <v>46</v>
      </c>
      <c r="Y444" s="283" t="s">
        <v>37</v>
      </c>
      <c r="Z444" s="283" t="s">
        <v>147</v>
      </c>
      <c r="AA444" s="17" t="s">
        <v>629</v>
      </c>
    </row>
    <row r="445" spans="1:27" ht="60" customHeight="1" x14ac:dyDescent="0.2">
      <c r="A445" s="4" t="s">
        <v>26</v>
      </c>
      <c r="B445" s="41" t="s">
        <v>3604</v>
      </c>
      <c r="C445" s="32" t="s">
        <v>28</v>
      </c>
      <c r="D445" s="80" t="s">
        <v>28</v>
      </c>
      <c r="E445" s="15">
        <v>2</v>
      </c>
      <c r="F445" s="78" t="s">
        <v>594</v>
      </c>
      <c r="G445" s="181" t="e">
        <f>---PLACE OF LOADING</f>
        <v>#NAME?</v>
      </c>
      <c r="H445" s="73"/>
      <c r="I445" s="73" t="s">
        <v>3731</v>
      </c>
      <c r="J445" s="73" t="s">
        <v>597</v>
      </c>
      <c r="K445" s="87"/>
      <c r="L445" s="87"/>
      <c r="M445" s="83" t="s">
        <v>1897</v>
      </c>
      <c r="N445" s="68" t="s">
        <v>32</v>
      </c>
      <c r="O445" s="92"/>
      <c r="P445" s="68" t="s">
        <v>66</v>
      </c>
      <c r="Q445" s="92"/>
      <c r="R445" s="68"/>
      <c r="S445" s="92"/>
      <c r="T445" s="68"/>
      <c r="U445" s="92"/>
      <c r="V445" s="68" t="s">
        <v>598</v>
      </c>
      <c r="W445" s="92"/>
      <c r="X445" s="17" t="s">
        <v>115</v>
      </c>
      <c r="Y445" s="17" t="s">
        <v>599</v>
      </c>
      <c r="Z445" s="17" t="s">
        <v>599</v>
      </c>
      <c r="AA445" s="17" t="s">
        <v>634</v>
      </c>
    </row>
    <row r="446" spans="1:27" ht="60" customHeight="1" x14ac:dyDescent="0.2">
      <c r="A446" s="4" t="s">
        <v>26</v>
      </c>
      <c r="B446" s="41" t="s">
        <v>3604</v>
      </c>
      <c r="C446" s="32" t="s">
        <v>28</v>
      </c>
      <c r="D446" s="80" t="s">
        <v>28</v>
      </c>
      <c r="E446" s="15">
        <v>2</v>
      </c>
      <c r="F446" s="78" t="s">
        <v>594</v>
      </c>
      <c r="G446" s="180" t="e">
        <f>---PLACE OF LOADING</f>
        <v>#NAME?</v>
      </c>
      <c r="H446" s="73" t="s">
        <v>601</v>
      </c>
      <c r="I446" s="73" t="s">
        <v>3732</v>
      </c>
      <c r="J446" s="73" t="s">
        <v>603</v>
      </c>
      <c r="K446" s="87"/>
      <c r="L446" s="87"/>
      <c r="M446" s="83" t="s">
        <v>1897</v>
      </c>
      <c r="N446" s="68"/>
      <c r="O446" s="92"/>
      <c r="P446" s="68" t="s">
        <v>103</v>
      </c>
      <c r="Q446" s="92"/>
      <c r="R446" s="68" t="s">
        <v>244</v>
      </c>
      <c r="S446" s="92"/>
      <c r="T446" s="68"/>
      <c r="U446" s="92"/>
      <c r="V446" s="68"/>
      <c r="W446" s="92"/>
      <c r="X446" s="17" t="s">
        <v>115</v>
      </c>
      <c r="Y446" s="61" t="s">
        <v>604</v>
      </c>
      <c r="Z446" s="17" t="s">
        <v>117</v>
      </c>
      <c r="AA446" s="17" t="s">
        <v>640</v>
      </c>
    </row>
    <row r="447" spans="1:27" ht="60" customHeight="1" x14ac:dyDescent="0.2">
      <c r="A447" s="4" t="s">
        <v>26</v>
      </c>
      <c r="B447" s="41" t="s">
        <v>3604</v>
      </c>
      <c r="C447" s="32" t="s">
        <v>28</v>
      </c>
      <c r="D447" s="80" t="s">
        <v>28</v>
      </c>
      <c r="E447" s="15">
        <v>2</v>
      </c>
      <c r="F447" s="78" t="s">
        <v>619</v>
      </c>
      <c r="G447" s="180" t="e">
        <f>---PLACE OF LOADING</f>
        <v>#NAME?</v>
      </c>
      <c r="H447" s="73" t="s">
        <v>279</v>
      </c>
      <c r="I447" s="73" t="s">
        <v>3733</v>
      </c>
      <c r="J447" s="73" t="s">
        <v>607</v>
      </c>
      <c r="K447" s="87"/>
      <c r="L447" s="87"/>
      <c r="M447" s="83" t="s">
        <v>1897</v>
      </c>
      <c r="N447" s="68"/>
      <c r="O447" s="92"/>
      <c r="P447" s="68" t="s">
        <v>66</v>
      </c>
      <c r="Q447" s="92"/>
      <c r="R447" s="68" t="s">
        <v>94</v>
      </c>
      <c r="S447" s="92"/>
      <c r="T447" s="68" t="s">
        <v>95</v>
      </c>
      <c r="U447" s="92"/>
      <c r="V447" s="68" t="s">
        <v>608</v>
      </c>
      <c r="W447" s="92"/>
      <c r="X447" s="17" t="s">
        <v>115</v>
      </c>
      <c r="Y447" s="61" t="s">
        <v>609</v>
      </c>
      <c r="Z447" s="17" t="s">
        <v>117</v>
      </c>
      <c r="AA447" s="17" t="s">
        <v>1628</v>
      </c>
    </row>
    <row r="448" spans="1:27" ht="60" customHeight="1" x14ac:dyDescent="0.2">
      <c r="A448" s="4" t="s">
        <v>26</v>
      </c>
      <c r="B448" s="41" t="s">
        <v>3604</v>
      </c>
      <c r="C448" s="32" t="s">
        <v>28</v>
      </c>
      <c r="D448" s="80" t="s">
        <v>28</v>
      </c>
      <c r="E448" s="15">
        <v>2</v>
      </c>
      <c r="F448" s="78" t="s">
        <v>619</v>
      </c>
      <c r="G448" s="180" t="e">
        <f>---PLACE OF LOADING</f>
        <v>#NAME?</v>
      </c>
      <c r="H448" s="73" t="s">
        <v>611</v>
      </c>
      <c r="I448" s="73" t="s">
        <v>3734</v>
      </c>
      <c r="J448" s="73" t="s">
        <v>613</v>
      </c>
      <c r="K448" s="87" t="s">
        <v>31</v>
      </c>
      <c r="L448" s="87" t="s">
        <v>614</v>
      </c>
      <c r="M448" s="83" t="s">
        <v>1999</v>
      </c>
      <c r="N448" s="68"/>
      <c r="O448" s="92"/>
      <c r="P448" s="68" t="s">
        <v>66</v>
      </c>
      <c r="Q448" s="92" t="s">
        <v>66</v>
      </c>
      <c r="R448" s="68" t="s">
        <v>68</v>
      </c>
      <c r="S448" s="92" t="s">
        <v>244</v>
      </c>
      <c r="T448" s="68"/>
      <c r="U448" s="92"/>
      <c r="V448" s="68" t="s">
        <v>615</v>
      </c>
      <c r="W448" s="92" t="s">
        <v>616</v>
      </c>
      <c r="X448" s="17" t="s">
        <v>46</v>
      </c>
      <c r="Y448" s="17" t="s">
        <v>617</v>
      </c>
      <c r="Z448" s="17" t="s">
        <v>147</v>
      </c>
      <c r="AA448" s="17" t="s">
        <v>647</v>
      </c>
    </row>
    <row r="449" spans="1:27" ht="60" customHeight="1" x14ac:dyDescent="0.2">
      <c r="A449" s="4" t="s">
        <v>26</v>
      </c>
      <c r="B449" s="41" t="s">
        <v>3604</v>
      </c>
      <c r="C449" s="32" t="s">
        <v>28</v>
      </c>
      <c r="D449" s="80" t="s">
        <v>28</v>
      </c>
      <c r="E449" s="15">
        <v>2</v>
      </c>
      <c r="F449" s="78" t="s">
        <v>619</v>
      </c>
      <c r="G449" s="181" t="e">
        <f>---PLACE OF UNLOADING</f>
        <v>#NAME?</v>
      </c>
      <c r="H449" s="73"/>
      <c r="I449" s="73" t="s">
        <v>3735</v>
      </c>
      <c r="J449" s="73" t="s">
        <v>622</v>
      </c>
      <c r="K449" s="87"/>
      <c r="L449" s="87"/>
      <c r="M449" s="83" t="s">
        <v>1897</v>
      </c>
      <c r="N449" s="68" t="s">
        <v>32</v>
      </c>
      <c r="O449" s="92"/>
      <c r="P449" s="68" t="s">
        <v>66</v>
      </c>
      <c r="Q449" s="92"/>
      <c r="R449" s="68"/>
      <c r="S449" s="92"/>
      <c r="T449" s="68"/>
      <c r="U449" s="92"/>
      <c r="V449" s="68" t="s">
        <v>623</v>
      </c>
      <c r="W449" s="92"/>
      <c r="X449" s="17" t="s">
        <v>115</v>
      </c>
      <c r="Y449" s="17" t="s">
        <v>599</v>
      </c>
      <c r="Z449" s="17" t="s">
        <v>599</v>
      </c>
      <c r="AA449" s="17" t="s">
        <v>650</v>
      </c>
    </row>
    <row r="450" spans="1:27" ht="60" customHeight="1" x14ac:dyDescent="0.2">
      <c r="A450" s="4" t="s">
        <v>26</v>
      </c>
      <c r="B450" s="41" t="s">
        <v>3604</v>
      </c>
      <c r="C450" s="32" t="s">
        <v>28</v>
      </c>
      <c r="D450" s="80" t="s">
        <v>28</v>
      </c>
      <c r="E450" s="15">
        <v>2</v>
      </c>
      <c r="F450" s="78" t="s">
        <v>619</v>
      </c>
      <c r="G450" s="180" t="e">
        <f>---PLACE OF UNLOADING</f>
        <v>#NAME?</v>
      </c>
      <c r="H450" s="73" t="s">
        <v>601</v>
      </c>
      <c r="I450" s="73" t="s">
        <v>3736</v>
      </c>
      <c r="J450" s="73" t="s">
        <v>625</v>
      </c>
      <c r="K450" s="87"/>
      <c r="L450" s="87"/>
      <c r="M450" s="83" t="s">
        <v>1897</v>
      </c>
      <c r="N450" s="68"/>
      <c r="O450" s="92"/>
      <c r="P450" s="68" t="s">
        <v>103</v>
      </c>
      <c r="Q450" s="92"/>
      <c r="R450" s="68" t="s">
        <v>244</v>
      </c>
      <c r="S450" s="92"/>
      <c r="T450" s="68"/>
      <c r="U450" s="92"/>
      <c r="V450" s="68"/>
      <c r="W450" s="92"/>
      <c r="X450" s="17" t="s">
        <v>115</v>
      </c>
      <c r="Y450" s="61" t="s">
        <v>604</v>
      </c>
      <c r="Z450" s="17" t="s">
        <v>117</v>
      </c>
      <c r="AA450" s="17" t="s">
        <v>655</v>
      </c>
    </row>
    <row r="451" spans="1:27" ht="60" customHeight="1" x14ac:dyDescent="0.2">
      <c r="A451" s="4" t="s">
        <v>26</v>
      </c>
      <c r="B451" s="41" t="s">
        <v>3604</v>
      </c>
      <c r="C451" s="32" t="s">
        <v>28</v>
      </c>
      <c r="D451" s="80" t="s">
        <v>28</v>
      </c>
      <c r="E451" s="15">
        <v>2</v>
      </c>
      <c r="F451" s="78" t="s">
        <v>635</v>
      </c>
      <c r="G451" s="180" t="e">
        <f>---PLACE OF UNLOADING</f>
        <v>#NAME?</v>
      </c>
      <c r="H451" s="73" t="s">
        <v>279</v>
      </c>
      <c r="I451" s="73" t="s">
        <v>3737</v>
      </c>
      <c r="J451" s="73" t="s">
        <v>628</v>
      </c>
      <c r="K451" s="87"/>
      <c r="L451" s="87"/>
      <c r="M451" s="83" t="s">
        <v>1897</v>
      </c>
      <c r="N451" s="68"/>
      <c r="O451" s="92"/>
      <c r="P451" s="68" t="s">
        <v>66</v>
      </c>
      <c r="Q451" s="92"/>
      <c r="R451" s="68" t="s">
        <v>94</v>
      </c>
      <c r="S451" s="92"/>
      <c r="T451" s="68" t="s">
        <v>95</v>
      </c>
      <c r="U451" s="92"/>
      <c r="V451" s="68" t="s">
        <v>608</v>
      </c>
      <c r="W451" s="92"/>
      <c r="X451" s="17" t="s">
        <v>115</v>
      </c>
      <c r="Y451" s="61" t="s">
        <v>609</v>
      </c>
      <c r="Z451" s="17" t="s">
        <v>117</v>
      </c>
      <c r="AA451" s="17" t="s">
        <v>3738</v>
      </c>
    </row>
    <row r="452" spans="1:27" ht="60" customHeight="1" x14ac:dyDescent="0.2">
      <c r="A452" s="4" t="s">
        <v>26</v>
      </c>
      <c r="B452" s="41" t="s">
        <v>3604</v>
      </c>
      <c r="C452" s="32" t="s">
        <v>28</v>
      </c>
      <c r="D452" s="80" t="s">
        <v>28</v>
      </c>
      <c r="E452" s="15">
        <v>2</v>
      </c>
      <c r="F452" s="78" t="s">
        <v>205</v>
      </c>
      <c r="G452" s="180" t="e">
        <f>---PLACE OF UNLOADING</f>
        <v>#NAME?</v>
      </c>
      <c r="H452" s="73" t="s">
        <v>611</v>
      </c>
      <c r="I452" s="73" t="s">
        <v>3739</v>
      </c>
      <c r="J452" s="73" t="s">
        <v>631</v>
      </c>
      <c r="K452" s="87" t="s">
        <v>31</v>
      </c>
      <c r="L452" s="87" t="s">
        <v>632</v>
      </c>
      <c r="M452" s="83" t="s">
        <v>2006</v>
      </c>
      <c r="N452" s="68"/>
      <c r="O452" s="92"/>
      <c r="P452" s="68" t="s">
        <v>66</v>
      </c>
      <c r="Q452" s="92" t="s">
        <v>66</v>
      </c>
      <c r="R452" s="68" t="s">
        <v>68</v>
      </c>
      <c r="S452" s="92" t="s">
        <v>68</v>
      </c>
      <c r="T452" s="68"/>
      <c r="U452" s="92"/>
      <c r="V452" s="68" t="s">
        <v>608</v>
      </c>
      <c r="W452" s="92" t="s">
        <v>1250</v>
      </c>
      <c r="X452" s="17" t="s">
        <v>36</v>
      </c>
      <c r="Y452" s="17" t="s">
        <v>37</v>
      </c>
      <c r="Z452" s="17" t="s">
        <v>147</v>
      </c>
      <c r="AA452" s="17" t="s">
        <v>662</v>
      </c>
    </row>
    <row r="453" spans="1:27" ht="60" customHeight="1" x14ac:dyDescent="0.2">
      <c r="A453" s="4" t="s">
        <v>26</v>
      </c>
      <c r="B453" s="41" t="s">
        <v>3604</v>
      </c>
      <c r="C453" s="32" t="s">
        <v>28</v>
      </c>
      <c r="D453" s="80" t="s">
        <v>28</v>
      </c>
      <c r="E453" s="15">
        <v>2</v>
      </c>
      <c r="F453" s="78" t="s">
        <v>635</v>
      </c>
      <c r="G453" s="181" t="e">
        <f>---ADDITIONAL INFORMATION</f>
        <v>#NAME?</v>
      </c>
      <c r="H453" s="73"/>
      <c r="I453" s="73" t="s">
        <v>3740</v>
      </c>
      <c r="J453" s="73" t="s">
        <v>638</v>
      </c>
      <c r="K453" s="87"/>
      <c r="L453" s="87"/>
      <c r="M453" s="83" t="s">
        <v>1897</v>
      </c>
      <c r="N453" s="68" t="s">
        <v>444</v>
      </c>
      <c r="O453" s="92"/>
      <c r="P453" s="68" t="s">
        <v>103</v>
      </c>
      <c r="Q453" s="92"/>
      <c r="R453" s="68"/>
      <c r="S453" s="92"/>
      <c r="T453" s="68"/>
      <c r="U453" s="92"/>
      <c r="V453" s="68" t="s">
        <v>639</v>
      </c>
      <c r="W453" s="92"/>
      <c r="X453" s="17" t="s">
        <v>115</v>
      </c>
      <c r="Y453" s="17" t="s">
        <v>229</v>
      </c>
      <c r="Z453" s="17" t="s">
        <v>229</v>
      </c>
      <c r="AA453" s="17" t="s">
        <v>666</v>
      </c>
    </row>
    <row r="454" spans="1:27" ht="60" customHeight="1" x14ac:dyDescent="0.2">
      <c r="A454" s="4" t="s">
        <v>26</v>
      </c>
      <c r="B454" s="41" t="s">
        <v>3604</v>
      </c>
      <c r="C454" s="32" t="s">
        <v>28</v>
      </c>
      <c r="D454" s="80" t="s">
        <v>28</v>
      </c>
      <c r="E454" s="15">
        <v>2</v>
      </c>
      <c r="F454" s="78" t="s">
        <v>635</v>
      </c>
      <c r="G454" s="180" t="e">
        <f>---ADDITIONAL INFORMATION</f>
        <v>#NAME?</v>
      </c>
      <c r="H454" s="73" t="s">
        <v>206</v>
      </c>
      <c r="I454" s="73" t="s">
        <v>3741</v>
      </c>
      <c r="J454" s="73" t="s">
        <v>642</v>
      </c>
      <c r="K454" s="87"/>
      <c r="L454" s="87"/>
      <c r="M454" s="83" t="s">
        <v>1897</v>
      </c>
      <c r="N454" s="68"/>
      <c r="O454" s="92"/>
      <c r="P454" s="68" t="s">
        <v>33</v>
      </c>
      <c r="Q454" s="92"/>
      <c r="R454" s="68" t="s">
        <v>146</v>
      </c>
      <c r="S454" s="92"/>
      <c r="T454" s="68"/>
      <c r="U454" s="92"/>
      <c r="V454" s="68" t="s">
        <v>209</v>
      </c>
      <c r="W454" s="92"/>
      <c r="X454" s="17" t="s">
        <v>115</v>
      </c>
      <c r="Y454" s="17" t="s">
        <v>229</v>
      </c>
      <c r="Z454" s="17" t="s">
        <v>229</v>
      </c>
      <c r="AA454" s="17"/>
    </row>
    <row r="455" spans="1:27" ht="60" customHeight="1" x14ac:dyDescent="0.2">
      <c r="A455" s="4" t="s">
        <v>26</v>
      </c>
      <c r="B455" s="41" t="s">
        <v>3604</v>
      </c>
      <c r="C455" s="32" t="s">
        <v>28</v>
      </c>
      <c r="D455" s="80" t="s">
        <v>28</v>
      </c>
      <c r="E455" s="15">
        <v>2</v>
      </c>
      <c r="F455" s="78" t="s">
        <v>651</v>
      </c>
      <c r="G455" s="180" t="e">
        <f>---ADDITIONAL INFORMATION</f>
        <v>#NAME?</v>
      </c>
      <c r="H455" s="73" t="s">
        <v>287</v>
      </c>
      <c r="I455" s="73" t="s">
        <v>3742</v>
      </c>
      <c r="J455" s="73" t="s">
        <v>644</v>
      </c>
      <c r="K455" s="87"/>
      <c r="L455" s="87"/>
      <c r="M455" s="83" t="s">
        <v>1897</v>
      </c>
      <c r="N455" s="68"/>
      <c r="O455" s="92"/>
      <c r="P455" s="68" t="s">
        <v>33</v>
      </c>
      <c r="Q455" s="92"/>
      <c r="R455" s="68" t="s">
        <v>645</v>
      </c>
      <c r="S455" s="92"/>
      <c r="T455" s="68" t="s">
        <v>646</v>
      </c>
      <c r="U455" s="92"/>
      <c r="V455" s="68"/>
      <c r="W455" s="92"/>
      <c r="X455" s="17" t="s">
        <v>115</v>
      </c>
      <c r="Y455" s="17" t="s">
        <v>229</v>
      </c>
      <c r="Z455" s="17" t="s">
        <v>229</v>
      </c>
      <c r="AA455" s="17" t="s">
        <v>675</v>
      </c>
    </row>
    <row r="456" spans="1:27" ht="60" customHeight="1" x14ac:dyDescent="0.2">
      <c r="A456" s="4" t="s">
        <v>26</v>
      </c>
      <c r="B456" s="41" t="s">
        <v>3604</v>
      </c>
      <c r="C456" s="32" t="s">
        <v>28</v>
      </c>
      <c r="D456" s="80" t="s">
        <v>28</v>
      </c>
      <c r="E456" s="15">
        <v>2</v>
      </c>
      <c r="F456" s="78" t="s">
        <v>205</v>
      </c>
      <c r="G456" s="180" t="e">
        <f>---ADDITIONAL INFORMATION</f>
        <v>#NAME?</v>
      </c>
      <c r="H456" s="73" t="s">
        <v>302</v>
      </c>
      <c r="I456" s="73" t="s">
        <v>3743</v>
      </c>
      <c r="J456" s="73" t="s">
        <v>649</v>
      </c>
      <c r="K456" s="87"/>
      <c r="L456" s="87"/>
      <c r="M456" s="83" t="s">
        <v>1897</v>
      </c>
      <c r="N456" s="68"/>
      <c r="O456" s="92"/>
      <c r="P456" s="68" t="s">
        <v>103</v>
      </c>
      <c r="Q456" s="92"/>
      <c r="R456" s="68" t="s">
        <v>305</v>
      </c>
      <c r="S456" s="92"/>
      <c r="T456" s="68"/>
      <c r="U456" s="92"/>
      <c r="V456" s="68"/>
      <c r="W456" s="92"/>
      <c r="X456" s="17" t="s">
        <v>115</v>
      </c>
      <c r="Y456" s="17" t="s">
        <v>229</v>
      </c>
      <c r="Z456" s="17" t="s">
        <v>229</v>
      </c>
      <c r="AA456" s="17" t="s">
        <v>2942</v>
      </c>
    </row>
    <row r="457" spans="1:27" ht="60" customHeight="1" x14ac:dyDescent="0.2">
      <c r="A457" s="4" t="s">
        <v>26</v>
      </c>
      <c r="B457" s="41" t="s">
        <v>3604</v>
      </c>
      <c r="C457" s="32" t="s">
        <v>28</v>
      </c>
      <c r="D457" s="80" t="s">
        <v>28</v>
      </c>
      <c r="E457" s="15">
        <v>2</v>
      </c>
      <c r="F457" s="78" t="s">
        <v>651</v>
      </c>
      <c r="G457" s="181" t="e">
        <f>---SUPPORTING DOCUMENTS</f>
        <v>#NAME?</v>
      </c>
      <c r="H457" s="73"/>
      <c r="I457" s="73" t="s">
        <v>3744</v>
      </c>
      <c r="J457" s="73" t="s">
        <v>654</v>
      </c>
      <c r="K457" s="87"/>
      <c r="L457" s="87"/>
      <c r="M457" s="83" t="s">
        <v>1897</v>
      </c>
      <c r="N457" s="68" t="s">
        <v>444</v>
      </c>
      <c r="O457" s="92"/>
      <c r="P457" s="68" t="s">
        <v>103</v>
      </c>
      <c r="Q457" s="92"/>
      <c r="R457" s="68"/>
      <c r="S457" s="92"/>
      <c r="T457" s="68"/>
      <c r="U457" s="92"/>
      <c r="V457" s="68" t="s">
        <v>639</v>
      </c>
      <c r="W457" s="92"/>
      <c r="X457" s="17" t="s">
        <v>115</v>
      </c>
      <c r="Y457" s="17" t="s">
        <v>229</v>
      </c>
      <c r="Z457" s="17" t="s">
        <v>229</v>
      </c>
      <c r="AA457" s="17" t="s">
        <v>683</v>
      </c>
    </row>
    <row r="458" spans="1:27" ht="60" customHeight="1" x14ac:dyDescent="0.2">
      <c r="A458" s="4" t="s">
        <v>26</v>
      </c>
      <c r="B458" s="41" t="s">
        <v>3604</v>
      </c>
      <c r="C458" s="32" t="s">
        <v>28</v>
      </c>
      <c r="D458" s="80" t="s">
        <v>28</v>
      </c>
      <c r="E458" s="15">
        <v>2</v>
      </c>
      <c r="F458" s="78" t="s">
        <v>651</v>
      </c>
      <c r="G458" s="180" t="e">
        <f>---SUPPORTING DOCUMENTS</f>
        <v>#NAME?</v>
      </c>
      <c r="H458" s="73" t="s">
        <v>206</v>
      </c>
      <c r="I458" s="73" t="s">
        <v>3745</v>
      </c>
      <c r="J458" s="73" t="s">
        <v>657</v>
      </c>
      <c r="K458" s="87"/>
      <c r="L458" s="87"/>
      <c r="M458" s="83" t="s">
        <v>1897</v>
      </c>
      <c r="N458" s="68"/>
      <c r="O458" s="92"/>
      <c r="P458" s="68" t="s">
        <v>33</v>
      </c>
      <c r="Q458" s="92"/>
      <c r="R458" s="68" t="s">
        <v>146</v>
      </c>
      <c r="S458" s="92"/>
      <c r="T458" s="68"/>
      <c r="U458" s="92"/>
      <c r="V458" s="68" t="s">
        <v>209</v>
      </c>
      <c r="W458" s="92"/>
      <c r="X458" s="17" t="s">
        <v>115</v>
      </c>
      <c r="Y458" s="17" t="s">
        <v>229</v>
      </c>
      <c r="Z458" s="17" t="s">
        <v>229</v>
      </c>
      <c r="AA458" s="17"/>
    </row>
    <row r="459" spans="1:27" ht="60" customHeight="1" x14ac:dyDescent="0.2">
      <c r="A459" s="4" t="s">
        <v>26</v>
      </c>
      <c r="B459" s="41" t="s">
        <v>3604</v>
      </c>
      <c r="C459" s="32" t="s">
        <v>28</v>
      </c>
      <c r="D459" s="80" t="s">
        <v>28</v>
      </c>
      <c r="E459" s="15">
        <v>2</v>
      </c>
      <c r="F459" s="78"/>
      <c r="G459" s="180" t="e">
        <f>---SUPPORTING DOCUMENTS</f>
        <v>#NAME?</v>
      </c>
      <c r="H459" s="73" t="s">
        <v>386</v>
      </c>
      <c r="I459" s="73" t="s">
        <v>3746</v>
      </c>
      <c r="J459" s="73" t="s">
        <v>659</v>
      </c>
      <c r="K459" s="87"/>
      <c r="L459" s="87"/>
      <c r="M459" s="83" t="s">
        <v>1897</v>
      </c>
      <c r="N459" s="68"/>
      <c r="O459" s="92"/>
      <c r="P459" s="68" t="s">
        <v>33</v>
      </c>
      <c r="Q459" s="92"/>
      <c r="R459" s="68" t="s">
        <v>660</v>
      </c>
      <c r="S459" s="92"/>
      <c r="T459" s="68" t="s">
        <v>661</v>
      </c>
      <c r="U459" s="92"/>
      <c r="V459" s="68"/>
      <c r="W459" s="92"/>
      <c r="X459" s="17" t="s">
        <v>115</v>
      </c>
      <c r="Y459" s="17" t="s">
        <v>229</v>
      </c>
      <c r="Z459" s="17" t="s">
        <v>229</v>
      </c>
      <c r="AA459" s="17" t="s">
        <v>670</v>
      </c>
    </row>
    <row r="460" spans="1:27" ht="60" customHeight="1" x14ac:dyDescent="0.2">
      <c r="A460" s="4" t="s">
        <v>26</v>
      </c>
      <c r="B460" s="41" t="s">
        <v>3604</v>
      </c>
      <c r="C460" s="32" t="s">
        <v>28</v>
      </c>
      <c r="D460" s="80" t="s">
        <v>28</v>
      </c>
      <c r="E460" s="15">
        <v>2</v>
      </c>
      <c r="F460" s="78" t="s">
        <v>671</v>
      </c>
      <c r="G460" s="180" t="e">
        <f>---SUPPORTING DOCUMENTS</f>
        <v>#NAME?</v>
      </c>
      <c r="H460" s="73" t="s">
        <v>180</v>
      </c>
      <c r="I460" s="73" t="s">
        <v>3747</v>
      </c>
      <c r="J460" s="73" t="s">
        <v>664</v>
      </c>
      <c r="K460" s="87"/>
      <c r="L460" s="87"/>
      <c r="M460" s="83" t="s">
        <v>1897</v>
      </c>
      <c r="N460" s="68"/>
      <c r="O460" s="92"/>
      <c r="P460" s="68" t="s">
        <v>33</v>
      </c>
      <c r="Q460" s="92"/>
      <c r="R460" s="68" t="s">
        <v>258</v>
      </c>
      <c r="S460" s="92"/>
      <c r="T460" s="68"/>
      <c r="U460" s="92"/>
      <c r="V460" s="68" t="s">
        <v>665</v>
      </c>
      <c r="W460" s="92"/>
      <c r="X460" s="17" t="s">
        <v>115</v>
      </c>
      <c r="Y460" s="17" t="s">
        <v>229</v>
      </c>
      <c r="Z460" s="17" t="s">
        <v>229</v>
      </c>
      <c r="AA460" s="17" t="s">
        <v>694</v>
      </c>
    </row>
    <row r="461" spans="1:27" ht="60" customHeight="1" x14ac:dyDescent="0.2">
      <c r="A461" s="4" t="s">
        <v>26</v>
      </c>
      <c r="B461" s="41" t="s">
        <v>3604</v>
      </c>
      <c r="C461" s="32" t="s">
        <v>28</v>
      </c>
      <c r="D461" s="80" t="s">
        <v>28</v>
      </c>
      <c r="E461" s="15">
        <v>2</v>
      </c>
      <c r="F461" s="78" t="s">
        <v>205</v>
      </c>
      <c r="G461" s="180" t="e">
        <f>---SUPPORTING DOCUMENTS</f>
        <v>#NAME?</v>
      </c>
      <c r="H461" s="73" t="s">
        <v>667</v>
      </c>
      <c r="I461" s="73" t="s">
        <v>3748</v>
      </c>
      <c r="J461" s="73" t="s">
        <v>669</v>
      </c>
      <c r="K461" s="87"/>
      <c r="L461" s="87"/>
      <c r="M461" s="83" t="s">
        <v>1897</v>
      </c>
      <c r="N461" s="68"/>
      <c r="O461" s="92"/>
      <c r="P461" s="68" t="s">
        <v>103</v>
      </c>
      <c r="Q461" s="92"/>
      <c r="R461" s="68" t="s">
        <v>68</v>
      </c>
      <c r="S461" s="92"/>
      <c r="T461" s="68"/>
      <c r="U461" s="92"/>
      <c r="V461" s="68"/>
      <c r="W461" s="92"/>
      <c r="X461" s="17" t="s">
        <v>115</v>
      </c>
      <c r="Y461" s="17" t="s">
        <v>229</v>
      </c>
      <c r="Z461" s="17" t="s">
        <v>229</v>
      </c>
      <c r="AA461" s="17" t="s">
        <v>3749</v>
      </c>
    </row>
    <row r="462" spans="1:27" ht="60" customHeight="1" x14ac:dyDescent="0.2">
      <c r="A462" s="4" t="s">
        <v>26</v>
      </c>
      <c r="B462" s="41" t="s">
        <v>3604</v>
      </c>
      <c r="C462" s="32" t="s">
        <v>28</v>
      </c>
      <c r="D462" s="80" t="s">
        <v>28</v>
      </c>
      <c r="E462" s="15">
        <v>2</v>
      </c>
      <c r="F462" s="78" t="s">
        <v>671</v>
      </c>
      <c r="G462" s="181" t="e">
        <f>---PREVIOUS DOCUMENTS</f>
        <v>#NAME?</v>
      </c>
      <c r="H462" s="73"/>
      <c r="I462" s="73" t="s">
        <v>3750</v>
      </c>
      <c r="J462" s="73" t="s">
        <v>674</v>
      </c>
      <c r="K462" s="87"/>
      <c r="L462" s="87"/>
      <c r="M462" s="83" t="s">
        <v>1897</v>
      </c>
      <c r="N462" s="68" t="s">
        <v>463</v>
      </c>
      <c r="O462" s="92"/>
      <c r="P462" s="68" t="s">
        <v>103</v>
      </c>
      <c r="Q462" s="92"/>
      <c r="R462" s="68"/>
      <c r="S462" s="92"/>
      <c r="T462" s="68"/>
      <c r="U462" s="92"/>
      <c r="V462" s="68" t="s">
        <v>639</v>
      </c>
      <c r="W462" s="92"/>
      <c r="X462" s="17" t="s">
        <v>115</v>
      </c>
      <c r="Y462" s="17" t="s">
        <v>229</v>
      </c>
      <c r="Z462" s="17" t="s">
        <v>229</v>
      </c>
      <c r="AA462" s="17" t="s">
        <v>700</v>
      </c>
    </row>
    <row r="463" spans="1:27" ht="60" customHeight="1" x14ac:dyDescent="0.2">
      <c r="A463" s="4" t="s">
        <v>26</v>
      </c>
      <c r="B463" s="41" t="s">
        <v>3604</v>
      </c>
      <c r="C463" s="32" t="s">
        <v>28</v>
      </c>
      <c r="D463" s="80" t="s">
        <v>28</v>
      </c>
      <c r="E463" s="15">
        <v>2</v>
      </c>
      <c r="F463" s="78" t="s">
        <v>671</v>
      </c>
      <c r="G463" s="180" t="e">
        <f>---PREVIOUS DOCUMENTS</f>
        <v>#NAME?</v>
      </c>
      <c r="H463" s="73" t="s">
        <v>206</v>
      </c>
      <c r="I463" s="73" t="s">
        <v>3751</v>
      </c>
      <c r="J463" s="73" t="s">
        <v>677</v>
      </c>
      <c r="K463" s="87"/>
      <c r="L463" s="87"/>
      <c r="M463" s="83" t="s">
        <v>1897</v>
      </c>
      <c r="N463" s="68"/>
      <c r="O463" s="92"/>
      <c r="P463" s="68" t="s">
        <v>33</v>
      </c>
      <c r="Q463" s="92"/>
      <c r="R463" s="68" t="s">
        <v>146</v>
      </c>
      <c r="S463" s="92"/>
      <c r="T463" s="68"/>
      <c r="U463" s="92"/>
      <c r="V463" s="68" t="s">
        <v>209</v>
      </c>
      <c r="W463" s="92"/>
      <c r="X463" s="17" t="s">
        <v>115</v>
      </c>
      <c r="Y463" s="17" t="s">
        <v>210</v>
      </c>
      <c r="Z463" s="17" t="s">
        <v>117</v>
      </c>
      <c r="AA463" s="17" t="s">
        <v>211</v>
      </c>
    </row>
    <row r="464" spans="1:27" ht="60" customHeight="1" x14ac:dyDescent="0.2">
      <c r="A464" s="4" t="s">
        <v>26</v>
      </c>
      <c r="B464" s="41" t="s">
        <v>3604</v>
      </c>
      <c r="C464" s="32" t="s">
        <v>28</v>
      </c>
      <c r="D464" s="80" t="s">
        <v>28</v>
      </c>
      <c r="E464" s="15">
        <v>2</v>
      </c>
      <c r="F464" s="78" t="s">
        <v>687</v>
      </c>
      <c r="G464" s="180" t="e">
        <f>---PREVIOUS DOCUMENTS</f>
        <v>#NAME?</v>
      </c>
      <c r="H464" s="73" t="s">
        <v>386</v>
      </c>
      <c r="I464" s="73" t="s">
        <v>3752</v>
      </c>
      <c r="J464" s="73" t="s">
        <v>679</v>
      </c>
      <c r="K464" s="87"/>
      <c r="L464" s="87"/>
      <c r="M464" s="83" t="s">
        <v>1897</v>
      </c>
      <c r="N464" s="68"/>
      <c r="O464" s="92"/>
      <c r="P464" s="68" t="s">
        <v>33</v>
      </c>
      <c r="Q464" s="92"/>
      <c r="R464" s="68" t="s">
        <v>680</v>
      </c>
      <c r="S464" s="92"/>
      <c r="T464" s="68" t="s">
        <v>681</v>
      </c>
      <c r="U464" s="92"/>
      <c r="V464" s="68" t="s">
        <v>682</v>
      </c>
      <c r="W464" s="92"/>
      <c r="X464" s="17" t="s">
        <v>115</v>
      </c>
      <c r="Y464" s="17" t="s">
        <v>229</v>
      </c>
      <c r="Z464" s="17" t="s">
        <v>229</v>
      </c>
      <c r="AA464" s="17" t="s">
        <v>708</v>
      </c>
    </row>
    <row r="465" spans="1:27" ht="60" customHeight="1" x14ac:dyDescent="0.2">
      <c r="A465" s="4" t="s">
        <v>26</v>
      </c>
      <c r="B465" s="41" t="s">
        <v>3604</v>
      </c>
      <c r="C465" s="32" t="s">
        <v>28</v>
      </c>
      <c r="D465" s="80" t="s">
        <v>28</v>
      </c>
      <c r="E465" s="15">
        <v>2</v>
      </c>
      <c r="F465" s="78" t="s">
        <v>651</v>
      </c>
      <c r="G465" s="180" t="e">
        <f>---PREVIOUS DOCUMENTS</f>
        <v>#NAME?</v>
      </c>
      <c r="H465" s="73" t="s">
        <v>180</v>
      </c>
      <c r="I465" s="73" t="s">
        <v>3753</v>
      </c>
      <c r="J465" s="73" t="s">
        <v>685</v>
      </c>
      <c r="K465" s="87"/>
      <c r="L465" s="87"/>
      <c r="M465" s="83" t="s">
        <v>1897</v>
      </c>
      <c r="N465" s="68"/>
      <c r="O465" s="92"/>
      <c r="P465" s="68" t="s">
        <v>33</v>
      </c>
      <c r="Q465" s="92"/>
      <c r="R465" s="68" t="s">
        <v>258</v>
      </c>
      <c r="S465" s="92"/>
      <c r="T465" s="68"/>
      <c r="U465" s="92"/>
      <c r="V465" s="68" t="s">
        <v>665</v>
      </c>
      <c r="W465" s="92"/>
      <c r="X465" s="17" t="s">
        <v>115</v>
      </c>
      <c r="Y465" s="17" t="s">
        <v>229</v>
      </c>
      <c r="Z465" s="17" t="s">
        <v>229</v>
      </c>
      <c r="AA465" s="17" t="s">
        <v>715</v>
      </c>
    </row>
    <row r="466" spans="1:27" ht="60" customHeight="1" x14ac:dyDescent="0.2">
      <c r="A466" s="4" t="s">
        <v>26</v>
      </c>
      <c r="B466" s="41" t="s">
        <v>3604</v>
      </c>
      <c r="C466" s="32" t="s">
        <v>28</v>
      </c>
      <c r="D466" s="80" t="s">
        <v>28</v>
      </c>
      <c r="E466" s="15">
        <v>2</v>
      </c>
      <c r="F466" s="78" t="s">
        <v>205</v>
      </c>
      <c r="G466" s="180" t="e">
        <f>---PREVIOUS DOCUMENTS</f>
        <v>#NAME?</v>
      </c>
      <c r="H466" s="73" t="s">
        <v>667</v>
      </c>
      <c r="I466" s="73" t="s">
        <v>3754</v>
      </c>
      <c r="J466" s="73" t="s">
        <v>689</v>
      </c>
      <c r="K466" s="87"/>
      <c r="L466" s="87"/>
      <c r="M466" s="83" t="s">
        <v>1897</v>
      </c>
      <c r="N466" s="68"/>
      <c r="O466" s="92"/>
      <c r="P466" s="68" t="s">
        <v>103</v>
      </c>
      <c r="Q466" s="92"/>
      <c r="R466" s="68" t="s">
        <v>68</v>
      </c>
      <c r="S466" s="92"/>
      <c r="T466" s="68"/>
      <c r="U466" s="92"/>
      <c r="V466" s="68"/>
      <c r="W466" s="92"/>
      <c r="X466" s="17" t="s">
        <v>115</v>
      </c>
      <c r="Y466" s="17" t="s">
        <v>229</v>
      </c>
      <c r="Z466" s="17" t="s">
        <v>229</v>
      </c>
      <c r="AA466" s="17" t="s">
        <v>721</v>
      </c>
    </row>
    <row r="467" spans="1:27" ht="60" customHeight="1" x14ac:dyDescent="0.2">
      <c r="A467" s="4" t="s">
        <v>26</v>
      </c>
      <c r="B467" s="41" t="s">
        <v>3604</v>
      </c>
      <c r="C467" s="32" t="s">
        <v>28</v>
      </c>
      <c r="D467" s="80" t="s">
        <v>28</v>
      </c>
      <c r="E467" s="15">
        <v>2</v>
      </c>
      <c r="F467" s="78" t="s">
        <v>651</v>
      </c>
      <c r="G467" s="181" t="e">
        <f>---TRANSPORT DOCUMENT</f>
        <v>#NAME?</v>
      </c>
      <c r="H467" s="73"/>
      <c r="I467" s="73" t="s">
        <v>3755</v>
      </c>
      <c r="J467" s="73" t="s">
        <v>692</v>
      </c>
      <c r="K467" s="87"/>
      <c r="L467" s="87"/>
      <c r="M467" s="83" t="s">
        <v>1897</v>
      </c>
      <c r="N467" s="68" t="s">
        <v>444</v>
      </c>
      <c r="O467" s="92"/>
      <c r="P467" s="68" t="s">
        <v>66</v>
      </c>
      <c r="Q467" s="92"/>
      <c r="R467" s="68"/>
      <c r="S467" s="92"/>
      <c r="T467" s="68"/>
      <c r="U467" s="92"/>
      <c r="V467" s="68" t="s">
        <v>693</v>
      </c>
      <c r="W467" s="92"/>
      <c r="X467" s="17" t="s">
        <v>115</v>
      </c>
      <c r="Y467" s="17" t="s">
        <v>229</v>
      </c>
      <c r="Z467" s="17" t="s">
        <v>229</v>
      </c>
      <c r="AA467" s="17" t="s">
        <v>3738</v>
      </c>
    </row>
    <row r="468" spans="1:27" ht="60" customHeight="1" x14ac:dyDescent="0.2">
      <c r="A468" s="4" t="s">
        <v>26</v>
      </c>
      <c r="B468" s="41" t="s">
        <v>3604</v>
      </c>
      <c r="C468" s="32" t="s">
        <v>28</v>
      </c>
      <c r="D468" s="80" t="s">
        <v>28</v>
      </c>
      <c r="E468" s="15">
        <v>2</v>
      </c>
      <c r="F468" s="78" t="s">
        <v>651</v>
      </c>
      <c r="G468" s="180" t="e">
        <f>---TRANSPORT DOCUMENT</f>
        <v>#NAME?</v>
      </c>
      <c r="H468" s="73" t="s">
        <v>206</v>
      </c>
      <c r="I468" s="73" t="s">
        <v>3756</v>
      </c>
      <c r="J468" s="73" t="s">
        <v>696</v>
      </c>
      <c r="K468" s="87"/>
      <c r="L468" s="87"/>
      <c r="M468" s="83" t="s">
        <v>1897</v>
      </c>
      <c r="N468" s="68"/>
      <c r="O468" s="92"/>
      <c r="P468" s="68" t="s">
        <v>33</v>
      </c>
      <c r="Q468" s="92"/>
      <c r="R468" s="68" t="s">
        <v>146</v>
      </c>
      <c r="S468" s="92"/>
      <c r="T468" s="68"/>
      <c r="U468" s="92"/>
      <c r="V468" s="68" t="s">
        <v>209</v>
      </c>
      <c r="W468" s="92"/>
      <c r="X468" s="17" t="s">
        <v>115</v>
      </c>
      <c r="Y468" s="17" t="s">
        <v>229</v>
      </c>
      <c r="Z468" s="17" t="s">
        <v>229</v>
      </c>
      <c r="AA468" s="17"/>
    </row>
    <row r="469" spans="1:27" ht="60" customHeight="1" x14ac:dyDescent="0.2">
      <c r="A469" s="4" t="s">
        <v>26</v>
      </c>
      <c r="B469" s="41" t="s">
        <v>3604</v>
      </c>
      <c r="C469" s="32" t="s">
        <v>28</v>
      </c>
      <c r="D469" s="80" t="s">
        <v>28</v>
      </c>
      <c r="E469" s="15">
        <v>2</v>
      </c>
      <c r="F469" s="78"/>
      <c r="G469" s="180" t="e">
        <f>---TRANSPORT DOCUMENT</f>
        <v>#NAME?</v>
      </c>
      <c r="H469" s="73" t="s">
        <v>386</v>
      </c>
      <c r="I469" s="73" t="s">
        <v>3757</v>
      </c>
      <c r="J469" s="73" t="s">
        <v>698</v>
      </c>
      <c r="K469" s="87"/>
      <c r="L469" s="87"/>
      <c r="M469" s="83" t="s">
        <v>1897</v>
      </c>
      <c r="N469" s="68"/>
      <c r="O469" s="92"/>
      <c r="P469" s="68" t="s">
        <v>33</v>
      </c>
      <c r="Q469" s="92"/>
      <c r="R469" s="68" t="s">
        <v>660</v>
      </c>
      <c r="S469" s="92"/>
      <c r="T469" s="68" t="s">
        <v>699</v>
      </c>
      <c r="U469" s="92"/>
      <c r="V469" s="68"/>
      <c r="W469" s="92"/>
      <c r="X469" s="17" t="s">
        <v>115</v>
      </c>
      <c r="Y469" s="17" t="s">
        <v>229</v>
      </c>
      <c r="Z469" s="17" t="s">
        <v>229</v>
      </c>
      <c r="AA469" s="17" t="s">
        <v>736</v>
      </c>
    </row>
    <row r="470" spans="1:27" ht="60" customHeight="1" x14ac:dyDescent="0.2">
      <c r="A470" s="4" t="s">
        <v>26</v>
      </c>
      <c r="B470" s="41" t="s">
        <v>3604</v>
      </c>
      <c r="C470" s="32" t="s">
        <v>709</v>
      </c>
      <c r="D470" s="80" t="s">
        <v>28</v>
      </c>
      <c r="E470" s="15">
        <v>2</v>
      </c>
      <c r="F470" s="78" t="s">
        <v>710</v>
      </c>
      <c r="G470" s="180" t="e">
        <f>---TRANSPORT DOCUMENT</f>
        <v>#NAME?</v>
      </c>
      <c r="H470" s="73" t="s">
        <v>180</v>
      </c>
      <c r="I470" s="73" t="s">
        <v>3758</v>
      </c>
      <c r="J470" s="73" t="s">
        <v>702</v>
      </c>
      <c r="K470" s="87"/>
      <c r="L470" s="87"/>
      <c r="M470" s="83" t="s">
        <v>1897</v>
      </c>
      <c r="N470" s="68"/>
      <c r="O470" s="92"/>
      <c r="P470" s="68" t="s">
        <v>33</v>
      </c>
      <c r="Q470" s="92"/>
      <c r="R470" s="68" t="s">
        <v>258</v>
      </c>
      <c r="S470" s="92"/>
      <c r="T470" s="68"/>
      <c r="U470" s="92"/>
      <c r="V470" s="68" t="s">
        <v>665</v>
      </c>
      <c r="W470" s="92"/>
      <c r="X470" s="17" t="s">
        <v>115</v>
      </c>
      <c r="Y470" s="17" t="s">
        <v>229</v>
      </c>
      <c r="Z470" s="17" t="s">
        <v>229</v>
      </c>
      <c r="AA470" s="17" t="s">
        <v>741</v>
      </c>
    </row>
    <row r="471" spans="1:27" ht="60" customHeight="1" x14ac:dyDescent="0.2">
      <c r="A471" s="4" t="s">
        <v>26</v>
      </c>
      <c r="B471" s="41" t="s">
        <v>3604</v>
      </c>
      <c r="C471" s="32" t="s">
        <v>28</v>
      </c>
      <c r="D471" s="80" t="s">
        <v>28</v>
      </c>
      <c r="E471" s="15">
        <v>2</v>
      </c>
      <c r="F471" s="78"/>
      <c r="G471" s="181" t="e">
        <f>---UCR</f>
        <v>#NAME?</v>
      </c>
      <c r="H471" s="73"/>
      <c r="I471" s="73" t="s">
        <v>3759</v>
      </c>
      <c r="J471" s="73" t="s">
        <v>706</v>
      </c>
      <c r="K471" s="87"/>
      <c r="L471" s="87"/>
      <c r="M471" s="83" t="s">
        <v>1897</v>
      </c>
      <c r="N471" s="68" t="s">
        <v>32</v>
      </c>
      <c r="O471" s="92"/>
      <c r="P471" s="68" t="s">
        <v>66</v>
      </c>
      <c r="Q471" s="92"/>
      <c r="R471" s="68"/>
      <c r="S471" s="92"/>
      <c r="T471" s="68"/>
      <c r="U471" s="92"/>
      <c r="V471" s="68" t="s">
        <v>707</v>
      </c>
      <c r="W471" s="92"/>
      <c r="X471" s="17" t="s">
        <v>115</v>
      </c>
      <c r="Y471" s="17" t="s">
        <v>435</v>
      </c>
      <c r="Z471" s="17" t="s">
        <v>435</v>
      </c>
      <c r="AA471" s="17" t="s">
        <v>743</v>
      </c>
    </row>
    <row r="472" spans="1:27" ht="60" customHeight="1" x14ac:dyDescent="0.2">
      <c r="A472" s="4" t="s">
        <v>26</v>
      </c>
      <c r="B472" s="41" t="s">
        <v>3604</v>
      </c>
      <c r="C472" s="32" t="s">
        <v>28</v>
      </c>
      <c r="D472" s="80" t="s">
        <v>28</v>
      </c>
      <c r="E472" s="15">
        <v>2</v>
      </c>
      <c r="F472" s="78"/>
      <c r="G472" s="180" t="e">
        <f>---UCR</f>
        <v>#NAME?</v>
      </c>
      <c r="H472" s="73" t="s">
        <v>180</v>
      </c>
      <c r="I472" s="73" t="s">
        <v>3760</v>
      </c>
      <c r="J472" s="73" t="s">
        <v>712</v>
      </c>
      <c r="K472" s="87" t="s">
        <v>31</v>
      </c>
      <c r="L472" s="87" t="s">
        <v>713</v>
      </c>
      <c r="M472" s="83" t="s">
        <v>2029</v>
      </c>
      <c r="N472" s="68"/>
      <c r="O472" s="92"/>
      <c r="P472" s="68" t="s">
        <v>33</v>
      </c>
      <c r="Q472" s="92" t="s">
        <v>66</v>
      </c>
      <c r="R472" s="68" t="s">
        <v>258</v>
      </c>
      <c r="S472" s="92" t="s">
        <v>258</v>
      </c>
      <c r="T472" s="68"/>
      <c r="U472" s="92"/>
      <c r="V472" s="68" t="s">
        <v>81</v>
      </c>
      <c r="W472" s="92" t="s">
        <v>714</v>
      </c>
      <c r="X472" s="17" t="s">
        <v>36</v>
      </c>
      <c r="Y472" s="207" t="s">
        <v>37</v>
      </c>
      <c r="Z472" s="17" t="s">
        <v>38</v>
      </c>
      <c r="AA472" s="17"/>
    </row>
    <row r="473" spans="1:27" ht="60" customHeight="1" x14ac:dyDescent="0.2">
      <c r="A473" s="4" t="s">
        <v>26</v>
      </c>
      <c r="B473" s="41" t="s">
        <v>3604</v>
      </c>
      <c r="C473" s="32" t="s">
        <v>28</v>
      </c>
      <c r="D473" s="80" t="s">
        <v>28</v>
      </c>
      <c r="E473" s="15">
        <v>2</v>
      </c>
      <c r="F473" s="78" t="s">
        <v>3761</v>
      </c>
      <c r="G473" s="181" t="e">
        <f>---INCIDENT</f>
        <v>#NAME?</v>
      </c>
      <c r="H473" s="73"/>
      <c r="I473" s="73" t="s">
        <v>3762</v>
      </c>
      <c r="J473" s="73" t="s">
        <v>1287</v>
      </c>
      <c r="K473" s="87" t="s">
        <v>3763</v>
      </c>
      <c r="L473" s="87"/>
      <c r="M473" s="83" t="s">
        <v>3764</v>
      </c>
      <c r="N473" s="68" t="s">
        <v>201</v>
      </c>
      <c r="O473" s="92" t="s">
        <v>201</v>
      </c>
      <c r="P473" s="68" t="s">
        <v>103</v>
      </c>
      <c r="Q473" s="92" t="s">
        <v>66</v>
      </c>
      <c r="R473" s="68"/>
      <c r="S473" s="92"/>
      <c r="T473" s="68"/>
      <c r="U473" s="92"/>
      <c r="V473" s="68" t="s">
        <v>1288</v>
      </c>
      <c r="W473" s="92" t="s">
        <v>3765</v>
      </c>
      <c r="X473" s="17" t="s">
        <v>36</v>
      </c>
      <c r="Y473" s="17" t="s">
        <v>37</v>
      </c>
      <c r="Z473" s="17" t="s">
        <v>38</v>
      </c>
      <c r="AA473" s="17"/>
    </row>
    <row r="474" spans="1:27" ht="60" customHeight="1" x14ac:dyDescent="0.2">
      <c r="A474" s="4" t="s">
        <v>26</v>
      </c>
      <c r="B474" s="41" t="s">
        <v>3604</v>
      </c>
      <c r="C474" s="32" t="s">
        <v>28</v>
      </c>
      <c r="D474" s="80" t="s">
        <v>28</v>
      </c>
      <c r="E474" s="15">
        <v>2</v>
      </c>
      <c r="F474" s="78"/>
      <c r="G474" s="180" t="e">
        <f>---INCIDENT</f>
        <v>#NAME?</v>
      </c>
      <c r="H474" s="73" t="s">
        <v>206</v>
      </c>
      <c r="I474" s="73" t="s">
        <v>3766</v>
      </c>
      <c r="J474" s="73" t="s">
        <v>1290</v>
      </c>
      <c r="K474" s="87"/>
      <c r="L474" s="87"/>
      <c r="M474" s="83" t="s">
        <v>1897</v>
      </c>
      <c r="N474" s="68"/>
      <c r="O474" s="92"/>
      <c r="P474" s="68" t="s">
        <v>33</v>
      </c>
      <c r="Q474" s="92"/>
      <c r="R474" s="68" t="s">
        <v>146</v>
      </c>
      <c r="S474" s="92"/>
      <c r="T474" s="68"/>
      <c r="U474" s="92"/>
      <c r="V474" s="68" t="s">
        <v>209</v>
      </c>
      <c r="W474" s="92"/>
      <c r="X474" s="17" t="s">
        <v>115</v>
      </c>
      <c r="Y474" s="17" t="s">
        <v>210</v>
      </c>
      <c r="Z474" s="17" t="s">
        <v>117</v>
      </c>
      <c r="AA474" s="17"/>
    </row>
    <row r="475" spans="1:27" ht="60" customHeight="1" x14ac:dyDescent="0.2">
      <c r="A475" s="4" t="s">
        <v>26</v>
      </c>
      <c r="B475" s="41" t="s">
        <v>3604</v>
      </c>
      <c r="C475" s="32" t="s">
        <v>28</v>
      </c>
      <c r="D475" s="80" t="s">
        <v>28</v>
      </c>
      <c r="E475" s="15">
        <v>2</v>
      </c>
      <c r="F475" s="78"/>
      <c r="G475" s="180" t="e">
        <f>---INCIDENT</f>
        <v>#NAME?</v>
      </c>
      <c r="H475" s="73" t="s">
        <v>287</v>
      </c>
      <c r="I475" s="73" t="s">
        <v>3767</v>
      </c>
      <c r="J475" s="73" t="s">
        <v>1292</v>
      </c>
      <c r="K475" s="87"/>
      <c r="L475" s="87"/>
      <c r="M475" s="83" t="s">
        <v>1897</v>
      </c>
      <c r="N475" s="68"/>
      <c r="O475" s="92"/>
      <c r="P475" s="68" t="s">
        <v>33</v>
      </c>
      <c r="Q475" s="92"/>
      <c r="R475" s="68" t="s">
        <v>104</v>
      </c>
      <c r="S475" s="92"/>
      <c r="T475" s="68" t="s">
        <v>1293</v>
      </c>
      <c r="U475" s="92"/>
      <c r="V475" s="68"/>
      <c r="W475" s="92"/>
      <c r="X475" s="17" t="s">
        <v>115</v>
      </c>
      <c r="Y475" s="17" t="s">
        <v>37</v>
      </c>
      <c r="Z475" s="17" t="s">
        <v>38</v>
      </c>
      <c r="AA475" s="17" t="s">
        <v>275</v>
      </c>
    </row>
    <row r="476" spans="1:27" ht="60" customHeight="1" x14ac:dyDescent="0.2">
      <c r="A476" s="4" t="s">
        <v>26</v>
      </c>
      <c r="B476" s="41" t="s">
        <v>3604</v>
      </c>
      <c r="C476" s="32" t="s">
        <v>28</v>
      </c>
      <c r="D476" s="80" t="s">
        <v>28</v>
      </c>
      <c r="E476" s="15">
        <v>2</v>
      </c>
      <c r="F476" s="78"/>
      <c r="G476" s="180" t="e">
        <f>---INCIDENT</f>
        <v>#NAME?</v>
      </c>
      <c r="H476" s="73" t="s">
        <v>1294</v>
      </c>
      <c r="I476" s="73" t="s">
        <v>3768</v>
      </c>
      <c r="J476" s="73" t="s">
        <v>1296</v>
      </c>
      <c r="K476" s="87" t="s">
        <v>1698</v>
      </c>
      <c r="L476" s="87" t="s">
        <v>3769</v>
      </c>
      <c r="M476" s="83" t="s">
        <v>3770</v>
      </c>
      <c r="N476" s="68"/>
      <c r="O476" s="92"/>
      <c r="P476" s="68" t="s">
        <v>33</v>
      </c>
      <c r="Q476" s="92" t="s">
        <v>103</v>
      </c>
      <c r="R476" s="68" t="s">
        <v>305</v>
      </c>
      <c r="S476" s="92" t="s">
        <v>1107</v>
      </c>
      <c r="T476" s="68"/>
      <c r="U476" s="92"/>
      <c r="V476" s="68"/>
      <c r="W476" s="92"/>
      <c r="X476" s="17" t="s">
        <v>115</v>
      </c>
      <c r="Y476" s="17" t="s">
        <v>37</v>
      </c>
      <c r="Z476" s="17" t="s">
        <v>38</v>
      </c>
      <c r="AA476" s="17"/>
    </row>
    <row r="477" spans="1:27" ht="60" customHeight="1" x14ac:dyDescent="0.2">
      <c r="A477" s="4" t="s">
        <v>26</v>
      </c>
      <c r="B477" s="41" t="s">
        <v>3604</v>
      </c>
      <c r="C477" s="32" t="s">
        <v>28</v>
      </c>
      <c r="D477" s="80" t="s">
        <v>28</v>
      </c>
      <c r="E477" s="15">
        <v>3</v>
      </c>
      <c r="F477" s="78"/>
      <c r="G477" s="181" t="e">
        <f>------ENDORSEMENT</f>
        <v>#NAME?</v>
      </c>
      <c r="H477" s="73"/>
      <c r="I477" s="73" t="s">
        <v>3771</v>
      </c>
      <c r="J477" s="73" t="s">
        <v>1299</v>
      </c>
      <c r="K477" s="87" t="s">
        <v>1698</v>
      </c>
      <c r="L477" s="87"/>
      <c r="M477" s="83" t="s">
        <v>3772</v>
      </c>
      <c r="N477" s="68" t="s">
        <v>32</v>
      </c>
      <c r="O477" s="92" t="s">
        <v>32</v>
      </c>
      <c r="P477" s="68" t="s">
        <v>103</v>
      </c>
      <c r="Q477" s="92" t="s">
        <v>103</v>
      </c>
      <c r="R477" s="68"/>
      <c r="S477" s="92"/>
      <c r="T477" s="68"/>
      <c r="U477" s="92"/>
      <c r="V477" s="68"/>
      <c r="W477" s="92"/>
      <c r="X477" s="17" t="s">
        <v>36</v>
      </c>
      <c r="Y477" s="17" t="s">
        <v>37</v>
      </c>
      <c r="Z477" s="17" t="s">
        <v>38</v>
      </c>
      <c r="AA477" s="17"/>
    </row>
    <row r="478" spans="1:27" ht="60" customHeight="1" x14ac:dyDescent="0.2">
      <c r="A478" s="4" t="s">
        <v>26</v>
      </c>
      <c r="B478" s="41" t="s">
        <v>3604</v>
      </c>
      <c r="C478" s="32" t="s">
        <v>28</v>
      </c>
      <c r="D478" s="80" t="s">
        <v>28</v>
      </c>
      <c r="E478" s="15">
        <v>3</v>
      </c>
      <c r="F478" s="78"/>
      <c r="G478" s="180" t="e">
        <f>------ENDORSEMENT</f>
        <v>#NAME?</v>
      </c>
      <c r="H478" s="73" t="s">
        <v>1300</v>
      </c>
      <c r="I478" s="73" t="s">
        <v>3773</v>
      </c>
      <c r="J478" s="73" t="s">
        <v>1302</v>
      </c>
      <c r="K478" s="87" t="s">
        <v>1698</v>
      </c>
      <c r="L478" s="87" t="s">
        <v>1701</v>
      </c>
      <c r="M478" s="83" t="s">
        <v>3774</v>
      </c>
      <c r="N478" s="68"/>
      <c r="O478" s="92"/>
      <c r="P478" s="68" t="s">
        <v>33</v>
      </c>
      <c r="Q478" s="92" t="s">
        <v>103</v>
      </c>
      <c r="R478" s="68" t="s">
        <v>79</v>
      </c>
      <c r="S478" s="92" t="s">
        <v>80</v>
      </c>
      <c r="T478" s="68"/>
      <c r="U478" s="92"/>
      <c r="V478" s="68" t="s">
        <v>81</v>
      </c>
      <c r="W478" s="92"/>
      <c r="X478" s="17" t="s">
        <v>46</v>
      </c>
      <c r="Y478" s="17" t="s">
        <v>82</v>
      </c>
      <c r="Z478" s="17" t="s">
        <v>83</v>
      </c>
      <c r="AA478" s="17" t="s">
        <v>755</v>
      </c>
    </row>
    <row r="479" spans="1:27" ht="60" customHeight="1" x14ac:dyDescent="0.2">
      <c r="A479" s="4" t="s">
        <v>26</v>
      </c>
      <c r="B479" s="41" t="s">
        <v>3604</v>
      </c>
      <c r="C479" s="32" t="s">
        <v>28</v>
      </c>
      <c r="D479" s="80" t="s">
        <v>28</v>
      </c>
      <c r="E479" s="15">
        <v>3</v>
      </c>
      <c r="F479" s="78"/>
      <c r="G479" s="180" t="e">
        <f>------ENDORSEMENT</f>
        <v>#NAME?</v>
      </c>
      <c r="H479" s="73" t="s">
        <v>1303</v>
      </c>
      <c r="I479" s="73" t="s">
        <v>3775</v>
      </c>
      <c r="J479" s="73" t="s">
        <v>1305</v>
      </c>
      <c r="K479" s="87" t="s">
        <v>1698</v>
      </c>
      <c r="L479" s="87" t="s">
        <v>1703</v>
      </c>
      <c r="M479" s="83" t="s">
        <v>3776</v>
      </c>
      <c r="N479" s="68"/>
      <c r="O479" s="92"/>
      <c r="P479" s="68" t="s">
        <v>33</v>
      </c>
      <c r="Q479" s="92" t="s">
        <v>103</v>
      </c>
      <c r="R479" s="68" t="s">
        <v>68</v>
      </c>
      <c r="S479" s="92" t="s">
        <v>68</v>
      </c>
      <c r="T479" s="68"/>
      <c r="U479" s="92"/>
      <c r="V479" s="68"/>
      <c r="W479" s="92"/>
      <c r="X479" s="17" t="s">
        <v>157</v>
      </c>
      <c r="Y479" s="17" t="s">
        <v>37</v>
      </c>
      <c r="Z479" s="17" t="s">
        <v>38</v>
      </c>
      <c r="AA479" s="17" t="s">
        <v>757</v>
      </c>
    </row>
    <row r="480" spans="1:27" ht="60" customHeight="1" x14ac:dyDescent="0.2">
      <c r="A480" s="4" t="s">
        <v>26</v>
      </c>
      <c r="B480" s="41" t="s">
        <v>3604</v>
      </c>
      <c r="C480" s="32" t="s">
        <v>28</v>
      </c>
      <c r="D480" s="80" t="s">
        <v>28</v>
      </c>
      <c r="E480" s="15">
        <v>3</v>
      </c>
      <c r="F480" s="78"/>
      <c r="G480" s="180" t="e">
        <f>------ENDORSEMENT</f>
        <v>#NAME?</v>
      </c>
      <c r="H480" s="73" t="s">
        <v>1306</v>
      </c>
      <c r="I480" s="73" t="s">
        <v>3777</v>
      </c>
      <c r="J480" s="73" t="s">
        <v>1308</v>
      </c>
      <c r="K480" s="87" t="s">
        <v>1698</v>
      </c>
      <c r="L480" s="87" t="s">
        <v>1705</v>
      </c>
      <c r="M480" s="83" t="s">
        <v>3778</v>
      </c>
      <c r="N480" s="68"/>
      <c r="O480" s="92"/>
      <c r="P480" s="68" t="s">
        <v>33</v>
      </c>
      <c r="Q480" s="92" t="s">
        <v>103</v>
      </c>
      <c r="R480" s="68" t="s">
        <v>68</v>
      </c>
      <c r="S480" s="92" t="s">
        <v>68</v>
      </c>
      <c r="T480" s="68"/>
      <c r="U480" s="92"/>
      <c r="V480" s="68"/>
      <c r="W480" s="92"/>
      <c r="X480" s="17" t="s">
        <v>157</v>
      </c>
      <c r="Y480" s="17" t="s">
        <v>37</v>
      </c>
      <c r="Z480" s="17" t="s">
        <v>38</v>
      </c>
      <c r="AA480" s="17" t="s">
        <v>759</v>
      </c>
    </row>
    <row r="481" spans="1:27" ht="60" customHeight="1" x14ac:dyDescent="0.2">
      <c r="A481" s="4" t="s">
        <v>26</v>
      </c>
      <c r="B481" s="41" t="s">
        <v>3604</v>
      </c>
      <c r="C481" s="32" t="s">
        <v>28</v>
      </c>
      <c r="D481" s="80" t="s">
        <v>28</v>
      </c>
      <c r="E481" s="15">
        <v>3</v>
      </c>
      <c r="F481" s="78"/>
      <c r="G481" s="180" t="e">
        <f>------ENDORSEMENT</f>
        <v>#NAME?</v>
      </c>
      <c r="H481" s="73" t="s">
        <v>279</v>
      </c>
      <c r="I481" s="73" t="s">
        <v>3779</v>
      </c>
      <c r="J481" s="73" t="s">
        <v>1310</v>
      </c>
      <c r="K481" s="87" t="s">
        <v>1698</v>
      </c>
      <c r="L481" s="87" t="s">
        <v>1708</v>
      </c>
      <c r="M481" s="83" t="s">
        <v>3780</v>
      </c>
      <c r="N481" s="68"/>
      <c r="O481" s="92"/>
      <c r="P481" s="68" t="s">
        <v>33</v>
      </c>
      <c r="Q481" s="92" t="s">
        <v>103</v>
      </c>
      <c r="R481" s="68" t="s">
        <v>94</v>
      </c>
      <c r="S481" s="92" t="s">
        <v>94</v>
      </c>
      <c r="T481" s="68" t="s">
        <v>1311</v>
      </c>
      <c r="U481" s="92" t="s">
        <v>1311</v>
      </c>
      <c r="V481" s="68"/>
      <c r="W481" s="92"/>
      <c r="X481" s="17" t="s">
        <v>157</v>
      </c>
      <c r="Y481" s="17" t="s">
        <v>37</v>
      </c>
      <c r="Z481" s="17" t="s">
        <v>38</v>
      </c>
      <c r="AA481" s="17"/>
    </row>
    <row r="482" spans="1:27" ht="60" customHeight="1" x14ac:dyDescent="0.2">
      <c r="A482" s="4" t="s">
        <v>26</v>
      </c>
      <c r="B482" s="41" t="s">
        <v>3604</v>
      </c>
      <c r="C482" s="80" t="s">
        <v>28</v>
      </c>
      <c r="D482" s="80" t="s">
        <v>28</v>
      </c>
      <c r="E482" s="15">
        <v>3</v>
      </c>
      <c r="F482" s="78"/>
      <c r="G482" s="181" t="e">
        <f>------LOCATION</f>
        <v>#NAME?</v>
      </c>
      <c r="H482" s="73"/>
      <c r="I482" s="73" t="s">
        <v>3781</v>
      </c>
      <c r="J482" s="73" t="s">
        <v>1314</v>
      </c>
      <c r="K482" s="87"/>
      <c r="L482" s="87"/>
      <c r="M482" s="83" t="s">
        <v>1897</v>
      </c>
      <c r="N482" s="68" t="s">
        <v>32</v>
      </c>
      <c r="O482" s="92"/>
      <c r="P482" s="68" t="s">
        <v>33</v>
      </c>
      <c r="Q482" s="92"/>
      <c r="R482" s="68"/>
      <c r="S482" s="92"/>
      <c r="T482" s="68"/>
      <c r="U482" s="92"/>
      <c r="V482" s="68"/>
      <c r="W482" s="92"/>
      <c r="X482" s="17" t="s">
        <v>115</v>
      </c>
      <c r="Y482" s="17" t="s">
        <v>3037</v>
      </c>
      <c r="Z482" s="17" t="s">
        <v>3037</v>
      </c>
      <c r="AA482" s="17"/>
    </row>
    <row r="483" spans="1:27" ht="60" customHeight="1" x14ac:dyDescent="0.2">
      <c r="A483" s="4" t="s">
        <v>26</v>
      </c>
      <c r="B483" s="41" t="s">
        <v>3604</v>
      </c>
      <c r="C483" s="32" t="s">
        <v>28</v>
      </c>
      <c r="D483" s="80" t="s">
        <v>28</v>
      </c>
      <c r="E483" s="15">
        <v>3</v>
      </c>
      <c r="F483" s="78" t="s">
        <v>469</v>
      </c>
      <c r="G483" s="180" t="e">
        <f>------LOCATION</f>
        <v>#NAME?</v>
      </c>
      <c r="H483" s="73" t="s">
        <v>1315</v>
      </c>
      <c r="I483" s="73" t="s">
        <v>3782</v>
      </c>
      <c r="J483" s="73" t="s">
        <v>1317</v>
      </c>
      <c r="K483" s="87"/>
      <c r="L483" s="87"/>
      <c r="M483" s="83" t="s">
        <v>1897</v>
      </c>
      <c r="N483" s="68"/>
      <c r="O483" s="92"/>
      <c r="P483" s="68" t="s">
        <v>33</v>
      </c>
      <c r="Q483" s="92"/>
      <c r="R483" s="68" t="s">
        <v>134</v>
      </c>
      <c r="S483" s="92"/>
      <c r="T483" s="68" t="s">
        <v>1318</v>
      </c>
      <c r="U483" s="92"/>
      <c r="V483" s="68"/>
      <c r="W483" s="92"/>
      <c r="X483" s="17" t="s">
        <v>115</v>
      </c>
      <c r="Y483" s="17" t="s">
        <v>1319</v>
      </c>
      <c r="Z483" s="17" t="s">
        <v>117</v>
      </c>
      <c r="AA483" s="17"/>
    </row>
    <row r="484" spans="1:27" ht="60" customHeight="1" x14ac:dyDescent="0.2">
      <c r="A484" s="4" t="s">
        <v>26</v>
      </c>
      <c r="B484" s="41" t="s">
        <v>3604</v>
      </c>
      <c r="C484" s="32" t="s">
        <v>28</v>
      </c>
      <c r="D484" s="32" t="s">
        <v>28</v>
      </c>
      <c r="E484" s="15">
        <v>3</v>
      </c>
      <c r="F484" s="78" t="s">
        <v>477</v>
      </c>
      <c r="G484" s="180" t="e">
        <f>------LOCATION</f>
        <v>#NAME?</v>
      </c>
      <c r="H484" s="73" t="s">
        <v>601</v>
      </c>
      <c r="I484" s="73" t="s">
        <v>3783</v>
      </c>
      <c r="J484" s="73" t="s">
        <v>1321</v>
      </c>
      <c r="K484" s="87"/>
      <c r="L484" s="87"/>
      <c r="M484" s="83" t="s">
        <v>1897</v>
      </c>
      <c r="N484" s="68"/>
      <c r="O484" s="92"/>
      <c r="P484" s="68" t="s">
        <v>66</v>
      </c>
      <c r="Q484" s="92"/>
      <c r="R484" s="68" t="s">
        <v>244</v>
      </c>
      <c r="S484" s="92"/>
      <c r="T484" s="68" t="s">
        <v>1322</v>
      </c>
      <c r="U484" s="92"/>
      <c r="V484" s="68" t="s">
        <v>1323</v>
      </c>
      <c r="W484" s="92"/>
      <c r="X484" s="17" t="s">
        <v>115</v>
      </c>
      <c r="Y484" s="17" t="s">
        <v>3784</v>
      </c>
      <c r="Z484" s="17" t="s">
        <v>3784</v>
      </c>
      <c r="AA484" s="17"/>
    </row>
    <row r="485" spans="1:27" ht="60" customHeight="1" x14ac:dyDescent="0.2">
      <c r="A485" s="4" t="s">
        <v>26</v>
      </c>
      <c r="B485" s="41" t="s">
        <v>3604</v>
      </c>
      <c r="C485" s="32" t="s">
        <v>28</v>
      </c>
      <c r="D485" s="32" t="s">
        <v>28</v>
      </c>
      <c r="E485" s="15">
        <v>3</v>
      </c>
      <c r="F485" s="78"/>
      <c r="G485" s="180" t="e">
        <f>------LOCATION</f>
        <v>#NAME?</v>
      </c>
      <c r="H485" s="73" t="s">
        <v>279</v>
      </c>
      <c r="I485" s="73" t="s">
        <v>3785</v>
      </c>
      <c r="J485" s="73" t="s">
        <v>1325</v>
      </c>
      <c r="K485" s="87" t="s">
        <v>1713</v>
      </c>
      <c r="L485" s="87" t="s">
        <v>282</v>
      </c>
      <c r="M485" s="83" t="s">
        <v>3786</v>
      </c>
      <c r="N485" s="68"/>
      <c r="O485" s="92"/>
      <c r="P485" s="68" t="s">
        <v>33</v>
      </c>
      <c r="Q485" s="92" t="s">
        <v>33</v>
      </c>
      <c r="R485" s="68" t="s">
        <v>94</v>
      </c>
      <c r="S485" s="92" t="s">
        <v>94</v>
      </c>
      <c r="T485" s="68" t="s">
        <v>1311</v>
      </c>
      <c r="U485" s="92" t="s">
        <v>1311</v>
      </c>
      <c r="V485" s="68"/>
      <c r="W485" s="92"/>
      <c r="X485" s="17" t="s">
        <v>36</v>
      </c>
      <c r="Y485" s="17" t="s">
        <v>37</v>
      </c>
      <c r="Z485" s="17" t="s">
        <v>38</v>
      </c>
      <c r="AA485" s="17"/>
    </row>
    <row r="486" spans="1:27" ht="60" customHeight="1" x14ac:dyDescent="0.2">
      <c r="A486" s="4" t="s">
        <v>26</v>
      </c>
      <c r="B486" s="41" t="s">
        <v>3604</v>
      </c>
      <c r="C486" s="32" t="s">
        <v>28</v>
      </c>
      <c r="D486" s="80" t="s">
        <v>28</v>
      </c>
      <c r="E486" s="15">
        <v>4</v>
      </c>
      <c r="F486" s="78"/>
      <c r="G486" s="181" t="e">
        <f>---------GPS</f>
        <v>#NAME?</v>
      </c>
      <c r="H486" s="73"/>
      <c r="I486" s="73" t="s">
        <v>3787</v>
      </c>
      <c r="J486" s="73" t="s">
        <v>1328</v>
      </c>
      <c r="K486" s="87"/>
      <c r="L486" s="87"/>
      <c r="M486" s="83" t="s">
        <v>1897</v>
      </c>
      <c r="N486" s="68" t="s">
        <v>32</v>
      </c>
      <c r="O486" s="92"/>
      <c r="P486" s="68" t="s">
        <v>66</v>
      </c>
      <c r="Q486" s="92"/>
      <c r="R486" s="68"/>
      <c r="S486" s="92"/>
      <c r="T486" s="68"/>
      <c r="U486" s="92"/>
      <c r="V486" s="68" t="s">
        <v>1323</v>
      </c>
      <c r="W486" s="92"/>
      <c r="X486" s="17" t="s">
        <v>115</v>
      </c>
      <c r="Y486" s="17" t="s">
        <v>3788</v>
      </c>
      <c r="Z486" s="17" t="s">
        <v>3788</v>
      </c>
      <c r="AA486" s="17"/>
    </row>
    <row r="487" spans="1:27" ht="60" customHeight="1" x14ac:dyDescent="0.2">
      <c r="A487" s="4" t="s">
        <v>26</v>
      </c>
      <c r="B487" s="41" t="s">
        <v>3604</v>
      </c>
      <c r="C487" s="32" t="s">
        <v>28</v>
      </c>
      <c r="D487" s="80" t="s">
        <v>28</v>
      </c>
      <c r="E487" s="15">
        <v>4</v>
      </c>
      <c r="F487" s="78" t="s">
        <v>477</v>
      </c>
      <c r="G487" s="180" t="e">
        <f>---------GPS</f>
        <v>#NAME?</v>
      </c>
      <c r="H487" s="73" t="s">
        <v>1329</v>
      </c>
      <c r="I487" s="73" t="s">
        <v>3789</v>
      </c>
      <c r="J487" s="73" t="s">
        <v>1331</v>
      </c>
      <c r="K487" s="87"/>
      <c r="L487" s="87"/>
      <c r="M487" s="83" t="s">
        <v>1897</v>
      </c>
      <c r="N487" s="68"/>
      <c r="O487" s="92"/>
      <c r="P487" s="68" t="s">
        <v>33</v>
      </c>
      <c r="Q487" s="92"/>
      <c r="R487" s="68" t="s">
        <v>244</v>
      </c>
      <c r="S487" s="92"/>
      <c r="T487" s="68"/>
      <c r="U487" s="92"/>
      <c r="V487" s="68" t="s">
        <v>1332</v>
      </c>
      <c r="W487" s="92"/>
      <c r="X487" s="17" t="s">
        <v>115</v>
      </c>
      <c r="Y487" s="17" t="s">
        <v>3784</v>
      </c>
      <c r="Z487" s="17" t="s">
        <v>3784</v>
      </c>
      <c r="AA487" s="17"/>
    </row>
    <row r="488" spans="1:27" ht="60" customHeight="1" x14ac:dyDescent="0.2">
      <c r="A488" s="4" t="s">
        <v>26</v>
      </c>
      <c r="B488" s="41" t="s">
        <v>3604</v>
      </c>
      <c r="C488" s="80" t="s">
        <v>28</v>
      </c>
      <c r="D488" s="80" t="s">
        <v>28</v>
      </c>
      <c r="E488" s="15">
        <v>4</v>
      </c>
      <c r="F488" s="78"/>
      <c r="G488" s="180" t="e">
        <f>---------GPS</f>
        <v>#NAME?</v>
      </c>
      <c r="H488" s="73" t="s">
        <v>1333</v>
      </c>
      <c r="I488" s="73" t="s">
        <v>3790</v>
      </c>
      <c r="J488" s="73" t="s">
        <v>1335</v>
      </c>
      <c r="K488" s="87"/>
      <c r="L488" s="87"/>
      <c r="M488" s="83" t="s">
        <v>1897</v>
      </c>
      <c r="N488" s="68"/>
      <c r="O488" s="92"/>
      <c r="P488" s="68" t="s">
        <v>33</v>
      </c>
      <c r="Q488" s="92"/>
      <c r="R488" s="68" t="s">
        <v>244</v>
      </c>
      <c r="S488" s="92"/>
      <c r="T488" s="68"/>
      <c r="U488" s="92"/>
      <c r="V488" s="68" t="s">
        <v>1332</v>
      </c>
      <c r="W488" s="92"/>
      <c r="X488" s="17" t="s">
        <v>115</v>
      </c>
      <c r="Y488" s="17" t="s">
        <v>3784</v>
      </c>
      <c r="Z488" s="17" t="s">
        <v>38</v>
      </c>
      <c r="AA488" s="17"/>
    </row>
    <row r="489" spans="1:27" ht="60" customHeight="1" x14ac:dyDescent="0.2">
      <c r="A489" s="4" t="s">
        <v>26</v>
      </c>
      <c r="B489" s="41" t="s">
        <v>3604</v>
      </c>
      <c r="C489" s="80" t="s">
        <v>28</v>
      </c>
      <c r="D489" s="80" t="s">
        <v>28</v>
      </c>
      <c r="E489" s="15">
        <v>4</v>
      </c>
      <c r="F489" s="78"/>
      <c r="G489" s="181" t="e">
        <f>---------ADDRESS</f>
        <v>#NAME?</v>
      </c>
      <c r="H489" s="73"/>
      <c r="I489" s="73" t="s">
        <v>3791</v>
      </c>
      <c r="J489" s="73" t="s">
        <v>263</v>
      </c>
      <c r="K489" s="87"/>
      <c r="L489" s="87"/>
      <c r="M489" s="83" t="s">
        <v>1897</v>
      </c>
      <c r="N489" s="68" t="s">
        <v>32</v>
      </c>
      <c r="O489" s="92"/>
      <c r="P489" s="68" t="s">
        <v>66</v>
      </c>
      <c r="Q489" s="92"/>
      <c r="R489" s="68"/>
      <c r="S489" s="92"/>
      <c r="T489" s="68"/>
      <c r="U489" s="92"/>
      <c r="V489" s="68" t="s">
        <v>1323</v>
      </c>
      <c r="W489" s="92"/>
      <c r="X489" s="17" t="s">
        <v>115</v>
      </c>
      <c r="Y489" s="17" t="s">
        <v>3037</v>
      </c>
      <c r="Z489" s="17" t="s">
        <v>3037</v>
      </c>
      <c r="AA489" s="17"/>
    </row>
    <row r="490" spans="1:27" ht="60" customHeight="1" x14ac:dyDescent="0.2">
      <c r="A490" s="4" t="s">
        <v>26</v>
      </c>
      <c r="B490" s="41" t="s">
        <v>3604</v>
      </c>
      <c r="C490" s="80" t="s">
        <v>28</v>
      </c>
      <c r="D490" s="80" t="s">
        <v>28</v>
      </c>
      <c r="E490" s="15">
        <v>4</v>
      </c>
      <c r="F490" s="78"/>
      <c r="G490" s="180" t="e">
        <f>---------ADDRESS</f>
        <v>#NAME?</v>
      </c>
      <c r="H490" s="73" t="s">
        <v>265</v>
      </c>
      <c r="I490" s="73" t="s">
        <v>3792</v>
      </c>
      <c r="J490" s="73" t="s">
        <v>267</v>
      </c>
      <c r="K490" s="87" t="s">
        <v>1713</v>
      </c>
      <c r="L490" s="87" t="s">
        <v>1306</v>
      </c>
      <c r="M490" s="83" t="s">
        <v>3793</v>
      </c>
      <c r="N490" s="68"/>
      <c r="O490" s="92"/>
      <c r="P490" s="68" t="s">
        <v>33</v>
      </c>
      <c r="Q490" s="92" t="s">
        <v>33</v>
      </c>
      <c r="R490" s="68" t="s">
        <v>258</v>
      </c>
      <c r="S490" s="92" t="s">
        <v>68</v>
      </c>
      <c r="T490" s="68"/>
      <c r="U490" s="92"/>
      <c r="V490" s="68"/>
      <c r="W490" s="92"/>
      <c r="X490" s="17" t="s">
        <v>46</v>
      </c>
      <c r="Y490" s="17" t="s">
        <v>37</v>
      </c>
      <c r="Z490" s="17" t="s">
        <v>3794</v>
      </c>
      <c r="AA490" s="17"/>
    </row>
    <row r="491" spans="1:27" ht="60" customHeight="1" x14ac:dyDescent="0.2">
      <c r="A491" s="4" t="s">
        <v>26</v>
      </c>
      <c r="B491" s="41" t="s">
        <v>3604</v>
      </c>
      <c r="C491" s="80" t="s">
        <v>28</v>
      </c>
      <c r="D491" s="80" t="s">
        <v>28</v>
      </c>
      <c r="E491" s="15">
        <v>4</v>
      </c>
      <c r="F491" s="78" t="s">
        <v>710</v>
      </c>
      <c r="G491" s="180" t="e">
        <f>---------ADDRESS</f>
        <v>#NAME?</v>
      </c>
      <c r="H491" s="73" t="s">
        <v>269</v>
      </c>
      <c r="I491" s="73" t="s">
        <v>3795</v>
      </c>
      <c r="J491" s="73" t="s">
        <v>271</v>
      </c>
      <c r="K491" s="87"/>
      <c r="L491" s="87"/>
      <c r="M491" s="83" t="s">
        <v>1897</v>
      </c>
      <c r="N491" s="68"/>
      <c r="O491" s="92"/>
      <c r="P491" s="68" t="s">
        <v>66</v>
      </c>
      <c r="Q491" s="92"/>
      <c r="R491" s="68" t="s">
        <v>244</v>
      </c>
      <c r="S491" s="92"/>
      <c r="T491" s="68"/>
      <c r="U491" s="92"/>
      <c r="V491" s="68" t="s">
        <v>1339</v>
      </c>
      <c r="W491" s="92"/>
      <c r="X491" s="17" t="s">
        <v>46</v>
      </c>
      <c r="Y491" s="17" t="s">
        <v>37</v>
      </c>
      <c r="Z491" s="17" t="s">
        <v>3796</v>
      </c>
      <c r="AA491" s="17"/>
    </row>
    <row r="492" spans="1:27" ht="60" customHeight="1" x14ac:dyDescent="0.2">
      <c r="A492" s="4" t="s">
        <v>26</v>
      </c>
      <c r="B492" s="41" t="s">
        <v>3604</v>
      </c>
      <c r="C492" s="80" t="s">
        <v>28</v>
      </c>
      <c r="D492" s="80" t="s">
        <v>28</v>
      </c>
      <c r="E492" s="15">
        <v>4</v>
      </c>
      <c r="F492" s="78" t="s">
        <v>619</v>
      </c>
      <c r="G492" s="180" t="e">
        <f>---------ADDRESS</f>
        <v>#NAME?</v>
      </c>
      <c r="H492" s="73" t="s">
        <v>276</v>
      </c>
      <c r="I492" s="73" t="s">
        <v>3797</v>
      </c>
      <c r="J492" s="73" t="s">
        <v>278</v>
      </c>
      <c r="K492" s="87" t="s">
        <v>1713</v>
      </c>
      <c r="L492" s="87" t="s">
        <v>1306</v>
      </c>
      <c r="M492" s="87" t="s">
        <v>3793</v>
      </c>
      <c r="N492" s="68"/>
      <c r="O492" s="92"/>
      <c r="P492" s="68" t="s">
        <v>33</v>
      </c>
      <c r="Q492" s="92" t="s">
        <v>33</v>
      </c>
      <c r="R492" s="68" t="s">
        <v>68</v>
      </c>
      <c r="S492" s="92" t="s">
        <v>68</v>
      </c>
      <c r="T492" s="68"/>
      <c r="U492" s="92"/>
      <c r="V492" s="68"/>
      <c r="W492" s="92"/>
      <c r="X492" s="17" t="s">
        <v>46</v>
      </c>
      <c r="Y492" s="17" t="s">
        <v>37</v>
      </c>
      <c r="Z492" s="17" t="s">
        <v>3794</v>
      </c>
      <c r="AA492" s="17"/>
    </row>
    <row r="493" spans="1:27" ht="60" customHeight="1" x14ac:dyDescent="0.2">
      <c r="A493" s="4" t="s">
        <v>26</v>
      </c>
      <c r="B493" s="41" t="s">
        <v>3604</v>
      </c>
      <c r="C493" s="80" t="s">
        <v>28</v>
      </c>
      <c r="D493" s="80" t="s">
        <v>28</v>
      </c>
      <c r="E493" s="15">
        <v>3</v>
      </c>
      <c r="F493" s="78"/>
      <c r="G493" s="181" t="e">
        <f>------TRANSPORT EQUIPMENT</f>
        <v>#NAME?</v>
      </c>
      <c r="H493" s="73"/>
      <c r="I493" s="73" t="s">
        <v>3798</v>
      </c>
      <c r="J493" s="73" t="s">
        <v>461</v>
      </c>
      <c r="K493" s="87"/>
      <c r="L493" s="87"/>
      <c r="M493" s="83" t="s">
        <v>1897</v>
      </c>
      <c r="N493" s="68" t="s">
        <v>463</v>
      </c>
      <c r="O493" s="92"/>
      <c r="P493" s="68" t="s">
        <v>66</v>
      </c>
      <c r="Q493" s="92"/>
      <c r="R493" s="68"/>
      <c r="S493" s="92"/>
      <c r="T493" s="68"/>
      <c r="U493" s="92"/>
      <c r="V493" s="68" t="s">
        <v>1343</v>
      </c>
      <c r="W493" s="92"/>
      <c r="X493" s="17" t="s">
        <v>115</v>
      </c>
      <c r="Y493" s="17" t="s">
        <v>599</v>
      </c>
      <c r="Z493" s="17" t="s">
        <v>599</v>
      </c>
      <c r="AA493" s="17"/>
    </row>
    <row r="494" spans="1:27" ht="60" customHeight="1" x14ac:dyDescent="0.2">
      <c r="A494" s="4" t="s">
        <v>26</v>
      </c>
      <c r="B494" s="41" t="s">
        <v>3604</v>
      </c>
      <c r="C494" s="80" t="s">
        <v>28</v>
      </c>
      <c r="D494" s="80" t="s">
        <v>28</v>
      </c>
      <c r="E494" s="15">
        <v>3</v>
      </c>
      <c r="F494" s="78"/>
      <c r="G494" s="180" t="e">
        <f>------TRANSPORT EQUIPMENT</f>
        <v>#NAME?</v>
      </c>
      <c r="H494" s="73" t="s">
        <v>206</v>
      </c>
      <c r="I494" s="73" t="s">
        <v>3799</v>
      </c>
      <c r="J494" s="73" t="s">
        <v>468</v>
      </c>
      <c r="K494" s="87"/>
      <c r="L494" s="87"/>
      <c r="M494" s="83" t="s">
        <v>1897</v>
      </c>
      <c r="N494" s="68"/>
      <c r="O494" s="92"/>
      <c r="P494" s="68" t="s">
        <v>33</v>
      </c>
      <c r="Q494" s="92"/>
      <c r="R494" s="68" t="s">
        <v>146</v>
      </c>
      <c r="S494" s="92"/>
      <c r="T494" s="68"/>
      <c r="U494" s="92"/>
      <c r="V494" s="68" t="s">
        <v>209</v>
      </c>
      <c r="W494" s="92"/>
      <c r="X494" s="17" t="s">
        <v>115</v>
      </c>
      <c r="Y494" s="17" t="s">
        <v>210</v>
      </c>
      <c r="Z494" s="17" t="s">
        <v>117</v>
      </c>
      <c r="AA494" s="17" t="s">
        <v>211</v>
      </c>
    </row>
    <row r="495" spans="1:27" ht="60" customHeight="1" x14ac:dyDescent="0.2">
      <c r="A495" s="4" t="s">
        <v>26</v>
      </c>
      <c r="B495" s="41" t="s">
        <v>3604</v>
      </c>
      <c r="C495" s="80" t="s">
        <v>28</v>
      </c>
      <c r="D495" s="80" t="s">
        <v>3800</v>
      </c>
      <c r="E495" s="15">
        <v>3</v>
      </c>
      <c r="F495" s="78"/>
      <c r="G495" s="180" t="e">
        <f>------TRANSPORT EQUIPMENT</f>
        <v>#NAME?</v>
      </c>
      <c r="H495" s="73" t="s">
        <v>470</v>
      </c>
      <c r="I495" s="73" t="s">
        <v>3801</v>
      </c>
      <c r="J495" s="73" t="s">
        <v>472</v>
      </c>
      <c r="K495" s="87" t="s">
        <v>3802</v>
      </c>
      <c r="L495" s="87" t="s">
        <v>473</v>
      </c>
      <c r="M495" s="83" t="s">
        <v>3803</v>
      </c>
      <c r="N495" s="68"/>
      <c r="O495" s="92"/>
      <c r="P495" s="68" t="s">
        <v>103</v>
      </c>
      <c r="Q495" s="92" t="s">
        <v>33</v>
      </c>
      <c r="R495" s="68" t="s">
        <v>244</v>
      </c>
      <c r="S495" s="92" t="s">
        <v>244</v>
      </c>
      <c r="T495" s="68"/>
      <c r="U495" s="92"/>
      <c r="V495" s="68" t="s">
        <v>1346</v>
      </c>
      <c r="W495" s="92"/>
      <c r="X495" s="17" t="s">
        <v>157</v>
      </c>
      <c r="Y495" s="17" t="s">
        <v>37</v>
      </c>
      <c r="Z495" s="203"/>
      <c r="AA495" s="17"/>
    </row>
    <row r="496" spans="1:27" ht="60" customHeight="1" x14ac:dyDescent="0.2">
      <c r="A496" s="4" t="s">
        <v>26</v>
      </c>
      <c r="B496" s="41" t="s">
        <v>3604</v>
      </c>
      <c r="C496" s="32" t="s">
        <v>3800</v>
      </c>
      <c r="D496" s="80" t="s">
        <v>3800</v>
      </c>
      <c r="E496" s="15">
        <v>3</v>
      </c>
      <c r="F496" s="78"/>
      <c r="G496" s="180" t="e">
        <f>------TRANSPORT EQUIPMENT</f>
        <v>#NAME?</v>
      </c>
      <c r="H496" s="73" t="s">
        <v>478</v>
      </c>
      <c r="I496" s="73" t="s">
        <v>3804</v>
      </c>
      <c r="J496" s="73" t="s">
        <v>480</v>
      </c>
      <c r="K496" s="87" t="s">
        <v>3805</v>
      </c>
      <c r="L496" s="87" t="s">
        <v>482</v>
      </c>
      <c r="M496" s="83" t="s">
        <v>3806</v>
      </c>
      <c r="N496" s="68"/>
      <c r="O496" s="92"/>
      <c r="P496" s="68" t="s">
        <v>66</v>
      </c>
      <c r="Q496" s="92" t="s">
        <v>3807</v>
      </c>
      <c r="R496" s="68" t="s">
        <v>123</v>
      </c>
      <c r="S496" s="92" t="s">
        <v>483</v>
      </c>
      <c r="T496" s="68"/>
      <c r="U496" s="92"/>
      <c r="V496" s="68" t="s">
        <v>1348</v>
      </c>
      <c r="W496" s="92"/>
      <c r="X496" s="17" t="s">
        <v>115</v>
      </c>
      <c r="Y496" s="17" t="s">
        <v>37</v>
      </c>
      <c r="Z496" s="17" t="s">
        <v>38</v>
      </c>
      <c r="AA496" s="17" t="s">
        <v>703</v>
      </c>
    </row>
    <row r="497" spans="1:27" ht="60" customHeight="1" x14ac:dyDescent="0.2">
      <c r="A497" s="4" t="s">
        <v>26</v>
      </c>
      <c r="B497" s="41" t="s">
        <v>3604</v>
      </c>
      <c r="C497" s="80" t="s">
        <v>28</v>
      </c>
      <c r="D497" s="80" t="s">
        <v>28</v>
      </c>
      <c r="E497" s="15">
        <v>4</v>
      </c>
      <c r="F497" s="78"/>
      <c r="G497" s="181" t="e">
        <f>---------SEALS</f>
        <v>#NAME?</v>
      </c>
      <c r="H497" s="73"/>
      <c r="I497" s="73" t="s">
        <v>3808</v>
      </c>
      <c r="J497" s="73" t="s">
        <v>1351</v>
      </c>
      <c r="K497" s="87" t="s">
        <v>1733</v>
      </c>
      <c r="L497" s="87"/>
      <c r="M497" s="83" t="s">
        <v>3809</v>
      </c>
      <c r="N497" s="68" t="s">
        <v>444</v>
      </c>
      <c r="O497" s="92" t="s">
        <v>463</v>
      </c>
      <c r="P497" s="68" t="s">
        <v>66</v>
      </c>
      <c r="Q497" s="92" t="s">
        <v>3807</v>
      </c>
      <c r="R497" s="68"/>
      <c r="S497" s="92"/>
      <c r="T497" s="68"/>
      <c r="U497" s="92"/>
      <c r="V497" s="68" t="s">
        <v>1352</v>
      </c>
      <c r="W497" s="92"/>
      <c r="X497" s="158" t="s">
        <v>3810</v>
      </c>
      <c r="Y497" s="158" t="s">
        <v>3811</v>
      </c>
      <c r="Z497" s="17" t="s">
        <v>38</v>
      </c>
      <c r="AA497" s="17" t="s">
        <v>807</v>
      </c>
    </row>
    <row r="498" spans="1:27" ht="60" customHeight="1" x14ac:dyDescent="0.2">
      <c r="A498" s="4" t="s">
        <v>26</v>
      </c>
      <c r="B498" s="41" t="s">
        <v>3604</v>
      </c>
      <c r="C498" s="80" t="s">
        <v>28</v>
      </c>
      <c r="D498" s="80" t="s">
        <v>28</v>
      </c>
      <c r="E498" s="15">
        <v>4</v>
      </c>
      <c r="F498" s="78"/>
      <c r="G498" s="180" t="e">
        <f>---------SEALS</f>
        <v>#NAME?</v>
      </c>
      <c r="H498" s="73" t="s">
        <v>206</v>
      </c>
      <c r="I498" s="73" t="s">
        <v>3812</v>
      </c>
      <c r="J498" s="73" t="s">
        <v>1354</v>
      </c>
      <c r="K498" s="87"/>
      <c r="L498" s="87"/>
      <c r="M498" s="83" t="s">
        <v>1897</v>
      </c>
      <c r="N498" s="68"/>
      <c r="O498" s="92"/>
      <c r="P498" s="68" t="s">
        <v>33</v>
      </c>
      <c r="Q498" s="92"/>
      <c r="R498" s="68" t="s">
        <v>146</v>
      </c>
      <c r="S498" s="92"/>
      <c r="T498" s="68"/>
      <c r="U498" s="92"/>
      <c r="V498" s="68" t="s">
        <v>209</v>
      </c>
      <c r="W498" s="92"/>
      <c r="X498" s="17" t="s">
        <v>115</v>
      </c>
      <c r="Y498" s="17" t="s">
        <v>210</v>
      </c>
      <c r="Z498" s="17" t="s">
        <v>117</v>
      </c>
      <c r="AA498" s="17" t="s">
        <v>211</v>
      </c>
    </row>
    <row r="499" spans="1:27" ht="60" customHeight="1" x14ac:dyDescent="0.2">
      <c r="A499" s="4" t="s">
        <v>26</v>
      </c>
      <c r="B499" s="41" t="s">
        <v>3604</v>
      </c>
      <c r="C499" s="80" t="s">
        <v>28</v>
      </c>
      <c r="D499" s="80" t="s">
        <v>28</v>
      </c>
      <c r="E499" s="15">
        <v>4</v>
      </c>
      <c r="F499" s="78"/>
      <c r="G499" s="180" t="e">
        <f>---------SEALS</f>
        <v>#NAME?</v>
      </c>
      <c r="H499" s="73" t="s">
        <v>393</v>
      </c>
      <c r="I499" s="73" t="s">
        <v>3813</v>
      </c>
      <c r="J499" s="73" t="s">
        <v>1356</v>
      </c>
      <c r="K499" s="87" t="s">
        <v>1733</v>
      </c>
      <c r="L499" s="87" t="s">
        <v>498</v>
      </c>
      <c r="M499" s="83" t="s">
        <v>3814</v>
      </c>
      <c r="N499" s="68"/>
      <c r="O499" s="92"/>
      <c r="P499" s="68" t="s">
        <v>33</v>
      </c>
      <c r="Q499" s="92" t="s">
        <v>33</v>
      </c>
      <c r="R499" s="68" t="s">
        <v>499</v>
      </c>
      <c r="S499" s="92" t="s">
        <v>499</v>
      </c>
      <c r="T499" s="68"/>
      <c r="U499" s="92"/>
      <c r="V499" s="68" t="s">
        <v>1357</v>
      </c>
      <c r="W499" s="92"/>
      <c r="X499" s="17" t="s">
        <v>36</v>
      </c>
      <c r="Y499" s="17" t="s">
        <v>37</v>
      </c>
      <c r="Z499" s="17" t="s">
        <v>38</v>
      </c>
      <c r="AA499" s="17" t="s">
        <v>819</v>
      </c>
    </row>
    <row r="500" spans="1:27" ht="60" customHeight="1" x14ac:dyDescent="0.2">
      <c r="A500" s="4" t="s">
        <v>26</v>
      </c>
      <c r="B500" s="41" t="s">
        <v>3604</v>
      </c>
      <c r="C500" s="80" t="s">
        <v>28</v>
      </c>
      <c r="D500" s="80" t="s">
        <v>28</v>
      </c>
      <c r="E500" s="15">
        <v>4</v>
      </c>
      <c r="F500" s="78"/>
      <c r="G500" s="181" t="e">
        <f>---------GOODS REFERENCE</f>
        <v>#NAME?</v>
      </c>
      <c r="H500" s="73"/>
      <c r="I500" s="73" t="s">
        <v>3815</v>
      </c>
      <c r="J500" s="73" t="s">
        <v>503</v>
      </c>
      <c r="K500" s="87"/>
      <c r="L500" s="87"/>
      <c r="M500" s="83" t="s">
        <v>1897</v>
      </c>
      <c r="N500" s="68" t="s">
        <v>463</v>
      </c>
      <c r="O500" s="92"/>
      <c r="P500" s="68" t="s">
        <v>103</v>
      </c>
      <c r="Q500" s="92"/>
      <c r="R500" s="68"/>
      <c r="S500" s="92"/>
      <c r="T500" s="68"/>
      <c r="U500" s="92"/>
      <c r="V500" s="68"/>
      <c r="W500" s="92"/>
      <c r="X500" s="17" t="s">
        <v>115</v>
      </c>
      <c r="Y500" s="17" t="s">
        <v>37</v>
      </c>
      <c r="Z500" s="17" t="s">
        <v>38</v>
      </c>
      <c r="AA500" s="17" t="s">
        <v>822</v>
      </c>
    </row>
    <row r="501" spans="1:27" ht="60" customHeight="1" x14ac:dyDescent="0.2">
      <c r="A501" s="4" t="s">
        <v>26</v>
      </c>
      <c r="B501" s="41" t="s">
        <v>3604</v>
      </c>
      <c r="C501" s="80" t="s">
        <v>28</v>
      </c>
      <c r="D501" s="80" t="s">
        <v>28</v>
      </c>
      <c r="E501" s="15">
        <v>4</v>
      </c>
      <c r="F501" s="78"/>
      <c r="G501" s="180" t="e">
        <f>---------GOODS REFERENCE</f>
        <v>#NAME?</v>
      </c>
      <c r="H501" s="73" t="s">
        <v>206</v>
      </c>
      <c r="I501" s="73" t="s">
        <v>3816</v>
      </c>
      <c r="J501" s="73" t="s">
        <v>508</v>
      </c>
      <c r="K501" s="87"/>
      <c r="L501" s="87"/>
      <c r="M501" s="83" t="s">
        <v>1897</v>
      </c>
      <c r="N501" s="68"/>
      <c r="O501" s="92"/>
      <c r="P501" s="68" t="s">
        <v>33</v>
      </c>
      <c r="Q501" s="92"/>
      <c r="R501" s="68" t="s">
        <v>146</v>
      </c>
      <c r="S501" s="92"/>
      <c r="T501" s="68"/>
      <c r="U501" s="92"/>
      <c r="V501" s="68" t="s">
        <v>209</v>
      </c>
      <c r="W501" s="92"/>
      <c r="X501" s="17" t="s">
        <v>115</v>
      </c>
      <c r="Y501" s="17" t="s">
        <v>210</v>
      </c>
      <c r="Z501" s="17" t="s">
        <v>117</v>
      </c>
      <c r="AA501" s="17" t="s">
        <v>211</v>
      </c>
    </row>
    <row r="502" spans="1:27" ht="60" customHeight="1" x14ac:dyDescent="0.2">
      <c r="A502" s="4" t="s">
        <v>26</v>
      </c>
      <c r="B502" s="41" t="s">
        <v>3604</v>
      </c>
      <c r="C502" s="80" t="s">
        <v>28</v>
      </c>
      <c r="D502" s="80" t="s">
        <v>28</v>
      </c>
      <c r="E502" s="15">
        <v>4</v>
      </c>
      <c r="F502" s="78"/>
      <c r="G502" s="180" t="e">
        <f>---------GOODS REFERENCE</f>
        <v>#NAME?</v>
      </c>
      <c r="H502" s="73" t="s">
        <v>509</v>
      </c>
      <c r="I502" s="73" t="s">
        <v>3817</v>
      </c>
      <c r="J502" s="73" t="s">
        <v>511</v>
      </c>
      <c r="K502" s="87"/>
      <c r="L502" s="87"/>
      <c r="M502" s="83" t="s">
        <v>1897</v>
      </c>
      <c r="N502" s="68"/>
      <c r="O502" s="92"/>
      <c r="P502" s="68" t="s">
        <v>33</v>
      </c>
      <c r="Q502" s="92"/>
      <c r="R502" s="68" t="s">
        <v>146</v>
      </c>
      <c r="S502" s="92"/>
      <c r="T502" s="68"/>
      <c r="U502" s="92"/>
      <c r="V502" s="68" t="s">
        <v>512</v>
      </c>
      <c r="W502" s="92"/>
      <c r="X502" s="17" t="s">
        <v>115</v>
      </c>
      <c r="Y502" s="17" t="s">
        <v>599</v>
      </c>
      <c r="Z502" s="17" t="s">
        <v>599</v>
      </c>
      <c r="AA502" s="17" t="s">
        <v>1628</v>
      </c>
    </row>
    <row r="503" spans="1:27" ht="60" customHeight="1" x14ac:dyDescent="0.2">
      <c r="A503" s="4" t="s">
        <v>26</v>
      </c>
      <c r="B503" s="41" t="s">
        <v>3604</v>
      </c>
      <c r="C503" s="80" t="s">
        <v>28</v>
      </c>
      <c r="D503" s="80" t="s">
        <v>28</v>
      </c>
      <c r="E503" s="15">
        <v>3</v>
      </c>
      <c r="F503" s="78"/>
      <c r="G503" s="181" t="e">
        <f>------TRANSHIPMENT</f>
        <v>#NAME?</v>
      </c>
      <c r="H503" s="73"/>
      <c r="I503" s="73" t="s">
        <v>3818</v>
      </c>
      <c r="J503" s="73" t="s">
        <v>1364</v>
      </c>
      <c r="K503" s="87" t="s">
        <v>1740</v>
      </c>
      <c r="L503" s="87"/>
      <c r="M503" s="83" t="s">
        <v>3819</v>
      </c>
      <c r="N503" s="68" t="s">
        <v>32</v>
      </c>
      <c r="O503" s="92" t="s">
        <v>32</v>
      </c>
      <c r="P503" s="68" t="s">
        <v>103</v>
      </c>
      <c r="Q503" s="92" t="s">
        <v>103</v>
      </c>
      <c r="R503" s="68"/>
      <c r="S503" s="92"/>
      <c r="T503" s="68"/>
      <c r="U503" s="92"/>
      <c r="V503" s="68"/>
      <c r="W503" s="92"/>
      <c r="X503" s="17" t="s">
        <v>115</v>
      </c>
      <c r="Y503" s="17" t="s">
        <v>37</v>
      </c>
      <c r="Z503" s="17" t="s">
        <v>38</v>
      </c>
      <c r="AA503" s="17" t="s">
        <v>836</v>
      </c>
    </row>
    <row r="504" spans="1:27" ht="60" customHeight="1" x14ac:dyDescent="0.2">
      <c r="A504" s="4" t="s">
        <v>26</v>
      </c>
      <c r="B504" s="41" t="s">
        <v>3604</v>
      </c>
      <c r="C504" s="80" t="s">
        <v>28</v>
      </c>
      <c r="D504" s="80" t="s">
        <v>28</v>
      </c>
      <c r="E504" s="15">
        <v>3</v>
      </c>
      <c r="F504" s="78"/>
      <c r="G504" s="180" t="e">
        <f>------TRANSHIPMENT</f>
        <v>#NAME?</v>
      </c>
      <c r="H504" s="73" t="s">
        <v>354</v>
      </c>
      <c r="I504" s="73" t="s">
        <v>3820</v>
      </c>
      <c r="J504" s="73" t="s">
        <v>1366</v>
      </c>
      <c r="K504" s="87"/>
      <c r="L504" s="87"/>
      <c r="M504" s="83" t="s">
        <v>1897</v>
      </c>
      <c r="N504" s="68"/>
      <c r="O504" s="92"/>
      <c r="P504" s="68" t="s">
        <v>33</v>
      </c>
      <c r="Q504" s="92"/>
      <c r="R504" s="68" t="s">
        <v>104</v>
      </c>
      <c r="S504" s="92"/>
      <c r="T504" s="68" t="s">
        <v>114</v>
      </c>
      <c r="U504" s="92"/>
      <c r="V504" s="68" t="s">
        <v>1357</v>
      </c>
      <c r="W504" s="92"/>
      <c r="X504" s="17" t="s">
        <v>115</v>
      </c>
      <c r="Y504" s="17" t="s">
        <v>37</v>
      </c>
      <c r="Z504" s="17" t="s">
        <v>38</v>
      </c>
      <c r="AA504" s="17" t="s">
        <v>842</v>
      </c>
    </row>
    <row r="505" spans="1:27" ht="60" customHeight="1" x14ac:dyDescent="0.2">
      <c r="A505" s="4" t="s">
        <v>26</v>
      </c>
      <c r="B505" s="41" t="s">
        <v>3604</v>
      </c>
      <c r="C505" s="80" t="s">
        <v>28</v>
      </c>
      <c r="D505" s="80" t="s">
        <v>28</v>
      </c>
      <c r="E505" s="15">
        <v>4</v>
      </c>
      <c r="F505" s="78"/>
      <c r="G505" s="181" t="e">
        <f>---------TRANSPORT MEANS</f>
        <v>#NAME?</v>
      </c>
      <c r="H505" s="73"/>
      <c r="I505" s="73" t="s">
        <v>3821</v>
      </c>
      <c r="J505" s="73" t="s">
        <v>1369</v>
      </c>
      <c r="K505" s="87"/>
      <c r="L505" s="87"/>
      <c r="M505" s="83" t="s">
        <v>1897</v>
      </c>
      <c r="N505" s="68" t="s">
        <v>32</v>
      </c>
      <c r="O505" s="92"/>
      <c r="P505" s="68" t="s">
        <v>66</v>
      </c>
      <c r="Q505" s="92"/>
      <c r="R505" s="68"/>
      <c r="S505" s="92"/>
      <c r="T505" s="68"/>
      <c r="U505" s="92"/>
      <c r="V505" s="68" t="s">
        <v>1370</v>
      </c>
      <c r="W505" s="92"/>
      <c r="X505" s="17" t="s">
        <v>115</v>
      </c>
      <c r="Y505" s="17" t="s">
        <v>599</v>
      </c>
      <c r="Z505" s="17" t="s">
        <v>599</v>
      </c>
      <c r="AA505" s="17" t="s">
        <v>728</v>
      </c>
    </row>
    <row r="506" spans="1:27" ht="60" customHeight="1" x14ac:dyDescent="0.2">
      <c r="A506" s="4" t="s">
        <v>26</v>
      </c>
      <c r="B506" s="283" t="s">
        <v>3604</v>
      </c>
      <c r="C506" s="80" t="s">
        <v>28</v>
      </c>
      <c r="D506" s="80" t="s">
        <v>28</v>
      </c>
      <c r="E506" s="15">
        <v>4</v>
      </c>
      <c r="F506" s="78"/>
      <c r="G506" s="180" t="e">
        <f>---------TRANSPORT MEANS</f>
        <v>#NAME?</v>
      </c>
      <c r="H506" s="73" t="s">
        <v>523</v>
      </c>
      <c r="I506" s="73" t="s">
        <v>3822</v>
      </c>
      <c r="J506" s="73" t="s">
        <v>1372</v>
      </c>
      <c r="K506" s="87"/>
      <c r="L506" s="87"/>
      <c r="M506" s="83" t="s">
        <v>1897</v>
      </c>
      <c r="N506" s="68"/>
      <c r="O506" s="92"/>
      <c r="P506" s="68" t="s">
        <v>33</v>
      </c>
      <c r="Q506" s="92"/>
      <c r="R506" s="68" t="s">
        <v>526</v>
      </c>
      <c r="S506" s="92"/>
      <c r="T506" s="68" t="s">
        <v>527</v>
      </c>
      <c r="U506" s="92"/>
      <c r="V506" s="68" t="s">
        <v>1357</v>
      </c>
      <c r="W506" s="92"/>
      <c r="X506" s="17" t="s">
        <v>115</v>
      </c>
      <c r="Y506" s="17" t="s">
        <v>37</v>
      </c>
      <c r="Z506" s="17" t="s">
        <v>38</v>
      </c>
      <c r="AA506" s="17" t="s">
        <v>848</v>
      </c>
    </row>
    <row r="507" spans="1:27" ht="60" customHeight="1" x14ac:dyDescent="0.2">
      <c r="A507" s="4" t="s">
        <v>26</v>
      </c>
      <c r="B507" s="283" t="s">
        <v>3604</v>
      </c>
      <c r="C507" s="80" t="s">
        <v>28</v>
      </c>
      <c r="D507" s="80" t="s">
        <v>28</v>
      </c>
      <c r="E507" s="15">
        <v>4</v>
      </c>
      <c r="F507" s="78"/>
      <c r="G507" s="180" t="e">
        <f>---------TRANSPORT MEANS</f>
        <v>#NAME?</v>
      </c>
      <c r="H507" s="73" t="s">
        <v>240</v>
      </c>
      <c r="I507" s="73" t="s">
        <v>3823</v>
      </c>
      <c r="J507" s="73" t="s">
        <v>1374</v>
      </c>
      <c r="K507" s="87" t="s">
        <v>3824</v>
      </c>
      <c r="L507" s="87" t="s">
        <v>1746</v>
      </c>
      <c r="M507" s="83" t="s">
        <v>3825</v>
      </c>
      <c r="N507" s="68"/>
      <c r="O507" s="92"/>
      <c r="P507" s="68" t="s">
        <v>33</v>
      </c>
      <c r="Q507" s="92" t="s">
        <v>103</v>
      </c>
      <c r="R507" s="68" t="s">
        <v>68</v>
      </c>
      <c r="S507" s="92" t="s">
        <v>534</v>
      </c>
      <c r="T507" s="68"/>
      <c r="U507" s="92"/>
      <c r="V507" s="68" t="s">
        <v>1357</v>
      </c>
      <c r="W507" s="92" t="s">
        <v>1748</v>
      </c>
      <c r="X507" s="17" t="s">
        <v>115</v>
      </c>
      <c r="Y507" s="17" t="s">
        <v>37</v>
      </c>
      <c r="Z507" s="17" t="s">
        <v>38</v>
      </c>
      <c r="AA507" s="17" t="s">
        <v>854</v>
      </c>
    </row>
    <row r="508" spans="1:27" ht="60" customHeight="1" x14ac:dyDescent="0.2">
      <c r="A508" s="4" t="s">
        <v>26</v>
      </c>
      <c r="B508" s="41" t="s">
        <v>3604</v>
      </c>
      <c r="C508" s="32" t="s">
        <v>709</v>
      </c>
      <c r="D508" s="80" t="s">
        <v>28</v>
      </c>
      <c r="E508" s="15">
        <v>4</v>
      </c>
      <c r="F508" s="78"/>
      <c r="G508" s="180" t="e">
        <f>---------TRANSPORT MEANS</f>
        <v>#NAME?</v>
      </c>
      <c r="H508" s="73" t="s">
        <v>539</v>
      </c>
      <c r="I508" s="73" t="s">
        <v>3826</v>
      </c>
      <c r="J508" s="73" t="s">
        <v>1376</v>
      </c>
      <c r="K508" s="87" t="s">
        <v>3824</v>
      </c>
      <c r="L508" s="87" t="s">
        <v>1750</v>
      </c>
      <c r="M508" s="83" t="s">
        <v>3827</v>
      </c>
      <c r="N508" s="68"/>
      <c r="O508" s="92"/>
      <c r="P508" s="68" t="s">
        <v>33</v>
      </c>
      <c r="Q508" s="92" t="s">
        <v>103</v>
      </c>
      <c r="R508" s="68" t="s">
        <v>94</v>
      </c>
      <c r="S508" s="92" t="s">
        <v>94</v>
      </c>
      <c r="T508" s="68" t="s">
        <v>95</v>
      </c>
      <c r="U508" s="92" t="s">
        <v>95</v>
      </c>
      <c r="V508" s="68" t="s">
        <v>1357</v>
      </c>
      <c r="W508" s="92" t="s">
        <v>1748</v>
      </c>
      <c r="X508" s="17" t="s">
        <v>115</v>
      </c>
      <c r="Y508" s="17" t="s">
        <v>37</v>
      </c>
      <c r="Z508" s="17" t="s">
        <v>38</v>
      </c>
      <c r="AA508" s="17" t="s">
        <v>2519</v>
      </c>
    </row>
    <row r="509" spans="1:27" ht="60" customHeight="1" x14ac:dyDescent="0.2">
      <c r="A509" s="4" t="s">
        <v>26</v>
      </c>
      <c r="B509" s="41" t="s">
        <v>3604</v>
      </c>
      <c r="C509" s="32" t="s">
        <v>709</v>
      </c>
      <c r="D509" s="80" t="s">
        <v>28</v>
      </c>
      <c r="E509" s="15">
        <v>2</v>
      </c>
      <c r="F509" s="78" t="s">
        <v>205</v>
      </c>
      <c r="G509" s="181" t="e">
        <f>---HOUSE CONSIGNMENT</f>
        <v>#NAME?</v>
      </c>
      <c r="H509" s="73"/>
      <c r="I509" s="73" t="s">
        <v>3828</v>
      </c>
      <c r="J509" s="73" t="s">
        <v>718</v>
      </c>
      <c r="K509" s="87"/>
      <c r="L509" s="87"/>
      <c r="M509" s="83" t="s">
        <v>1897</v>
      </c>
      <c r="N509" s="68" t="s">
        <v>316</v>
      </c>
      <c r="O509" s="92"/>
      <c r="P509" s="68" t="s">
        <v>33</v>
      </c>
      <c r="Q509" s="92"/>
      <c r="R509" s="68"/>
      <c r="S509" s="92"/>
      <c r="T509" s="68"/>
      <c r="U509" s="92"/>
      <c r="V509" s="68" t="s">
        <v>719</v>
      </c>
      <c r="W509" s="92"/>
      <c r="X509" s="102" t="s">
        <v>115</v>
      </c>
      <c r="Y509" s="127" t="s">
        <v>720</v>
      </c>
      <c r="Z509" s="61" t="s">
        <v>147</v>
      </c>
      <c r="AA509" s="17"/>
    </row>
    <row r="510" spans="1:27" ht="60" customHeight="1" x14ac:dyDescent="0.2">
      <c r="A510" s="4" t="s">
        <v>26</v>
      </c>
      <c r="B510" s="41" t="s">
        <v>3604</v>
      </c>
      <c r="C510" s="32" t="s">
        <v>709</v>
      </c>
      <c r="D510" s="80" t="s">
        <v>28</v>
      </c>
      <c r="E510" s="15">
        <v>2</v>
      </c>
      <c r="F510" s="78" t="s">
        <v>89</v>
      </c>
      <c r="G510" s="180" t="e">
        <f>---HOUSE CONSIGNMENT</f>
        <v>#NAME?</v>
      </c>
      <c r="H510" s="73" t="s">
        <v>206</v>
      </c>
      <c r="I510" s="73" t="s">
        <v>3829</v>
      </c>
      <c r="J510" s="73" t="s">
        <v>723</v>
      </c>
      <c r="K510" s="87"/>
      <c r="L510" s="87"/>
      <c r="M510" s="83" t="s">
        <v>1897</v>
      </c>
      <c r="N510" s="68"/>
      <c r="O510" s="92"/>
      <c r="P510" s="68" t="s">
        <v>33</v>
      </c>
      <c r="Q510" s="92"/>
      <c r="R510" s="68" t="s">
        <v>146</v>
      </c>
      <c r="S510" s="92"/>
      <c r="T510" s="68"/>
      <c r="U510" s="92"/>
      <c r="V510" s="68" t="s">
        <v>209</v>
      </c>
      <c r="W510" s="92"/>
      <c r="X510" s="102" t="s">
        <v>115</v>
      </c>
      <c r="Y510" s="17" t="s">
        <v>210</v>
      </c>
      <c r="Z510" s="17" t="s">
        <v>117</v>
      </c>
      <c r="AA510" s="17" t="s">
        <v>211</v>
      </c>
    </row>
    <row r="511" spans="1:27" ht="60" customHeight="1" x14ac:dyDescent="0.2">
      <c r="A511" s="4" t="s">
        <v>26</v>
      </c>
      <c r="B511" s="41" t="s">
        <v>3604</v>
      </c>
      <c r="C511" s="32" t="s">
        <v>709</v>
      </c>
      <c r="D511" s="80" t="s">
        <v>28</v>
      </c>
      <c r="E511" s="15">
        <v>2</v>
      </c>
      <c r="F511" s="78" t="s">
        <v>729</v>
      </c>
      <c r="G511" s="180" t="e">
        <f>---HOUSE CONSIGNMENT</f>
        <v>#NAME?</v>
      </c>
      <c r="H511" s="73" t="s">
        <v>90</v>
      </c>
      <c r="I511" s="73" t="s">
        <v>3830</v>
      </c>
      <c r="J511" s="73" t="s">
        <v>725</v>
      </c>
      <c r="K511" s="87"/>
      <c r="L511" s="87"/>
      <c r="M511" s="83" t="s">
        <v>1897</v>
      </c>
      <c r="N511" s="68"/>
      <c r="O511" s="92"/>
      <c r="P511" s="68" t="s">
        <v>66</v>
      </c>
      <c r="Q511" s="92"/>
      <c r="R511" s="68" t="s">
        <v>94</v>
      </c>
      <c r="S511" s="92"/>
      <c r="T511" s="68" t="s">
        <v>95</v>
      </c>
      <c r="U511" s="92"/>
      <c r="V511" s="68" t="s">
        <v>726</v>
      </c>
      <c r="W511" s="92"/>
      <c r="X511" s="102" t="s">
        <v>115</v>
      </c>
      <c r="Y511" s="129" t="s">
        <v>727</v>
      </c>
      <c r="Z511" s="128" t="s">
        <v>727</v>
      </c>
      <c r="AA511" s="17"/>
    </row>
    <row r="512" spans="1:27" ht="60" customHeight="1" x14ac:dyDescent="0.2">
      <c r="A512" s="4" t="s">
        <v>26</v>
      </c>
      <c r="B512" s="41" t="s">
        <v>3604</v>
      </c>
      <c r="C512" s="32" t="s">
        <v>709</v>
      </c>
      <c r="D512" s="80" t="s">
        <v>28</v>
      </c>
      <c r="E512" s="15">
        <v>2</v>
      </c>
      <c r="F512" s="78" t="s">
        <v>397</v>
      </c>
      <c r="G512" s="180" t="e">
        <f>---HOUSE CONSIGNMENT</f>
        <v>#NAME?</v>
      </c>
      <c r="H512" s="73" t="s">
        <v>730</v>
      </c>
      <c r="I512" s="73" t="s">
        <v>3831</v>
      </c>
      <c r="J512" s="73" t="s">
        <v>732</v>
      </c>
      <c r="K512" s="87" t="s">
        <v>31</v>
      </c>
      <c r="L512" s="87" t="s">
        <v>162</v>
      </c>
      <c r="M512" s="83" t="s">
        <v>2035</v>
      </c>
      <c r="N512" s="68"/>
      <c r="O512" s="92"/>
      <c r="P512" s="68" t="s">
        <v>33</v>
      </c>
      <c r="Q512" s="92" t="s">
        <v>33</v>
      </c>
      <c r="R512" s="68" t="s">
        <v>166</v>
      </c>
      <c r="S512" s="92" t="s">
        <v>167</v>
      </c>
      <c r="T512" s="68"/>
      <c r="U512" s="92"/>
      <c r="V512" s="68" t="s">
        <v>733</v>
      </c>
      <c r="W512" s="92"/>
      <c r="X512" s="102" t="s">
        <v>115</v>
      </c>
      <c r="Y512" s="128" t="s">
        <v>734</v>
      </c>
      <c r="Z512" s="128" t="s">
        <v>735</v>
      </c>
      <c r="AA512" s="17" t="s">
        <v>275</v>
      </c>
    </row>
    <row r="513" spans="1:27" ht="60" customHeight="1" x14ac:dyDescent="0.2">
      <c r="A513" s="4" t="s">
        <v>26</v>
      </c>
      <c r="B513" s="41" t="s">
        <v>3604</v>
      </c>
      <c r="C513" s="32" t="s">
        <v>709</v>
      </c>
      <c r="D513" s="80" t="s">
        <v>28</v>
      </c>
      <c r="E513" s="15">
        <v>3</v>
      </c>
      <c r="F513" s="78" t="s">
        <v>397</v>
      </c>
      <c r="G513" s="181" t="e">
        <f>------CONSIGNOR</f>
        <v>#NAME?</v>
      </c>
      <c r="H513" s="73"/>
      <c r="I513" s="73" t="s">
        <v>3832</v>
      </c>
      <c r="J513" s="73" t="s">
        <v>400</v>
      </c>
      <c r="K513" s="87"/>
      <c r="L513" s="87"/>
      <c r="M513" s="83"/>
      <c r="N513" s="68" t="s">
        <v>32</v>
      </c>
      <c r="O513" s="92"/>
      <c r="P513" s="68" t="s">
        <v>66</v>
      </c>
      <c r="Q513" s="92"/>
      <c r="R513" s="68"/>
      <c r="S513" s="92"/>
      <c r="T513" s="68"/>
      <c r="U513" s="92"/>
      <c r="V513" s="68" t="s">
        <v>739</v>
      </c>
      <c r="W513" s="92"/>
      <c r="X513" s="17" t="s">
        <v>115</v>
      </c>
      <c r="Y513" s="17" t="s">
        <v>229</v>
      </c>
      <c r="Z513" s="17" t="s">
        <v>229</v>
      </c>
      <c r="AA513" s="17"/>
    </row>
    <row r="514" spans="1:27" ht="60" customHeight="1" x14ac:dyDescent="0.2">
      <c r="A514" s="4" t="s">
        <v>26</v>
      </c>
      <c r="B514" s="41" t="s">
        <v>3604</v>
      </c>
      <c r="C514" s="32" t="s">
        <v>709</v>
      </c>
      <c r="D514" s="80" t="s">
        <v>28</v>
      </c>
      <c r="E514" s="15">
        <v>3</v>
      </c>
      <c r="F514" s="78" t="s">
        <v>407</v>
      </c>
      <c r="G514" s="180" t="e">
        <f>------CONSIGNOR</f>
        <v>#NAME?</v>
      </c>
      <c r="H514" s="73" t="s">
        <v>240</v>
      </c>
      <c r="I514" s="73" t="s">
        <v>3833</v>
      </c>
      <c r="J514" s="73" t="s">
        <v>409</v>
      </c>
      <c r="K514" s="87" t="s">
        <v>401</v>
      </c>
      <c r="L514" s="87" t="s">
        <v>243</v>
      </c>
      <c r="M514" s="83" t="s">
        <v>3680</v>
      </c>
      <c r="N514" s="68"/>
      <c r="O514" s="92"/>
      <c r="P514" s="68" t="s">
        <v>103</v>
      </c>
      <c r="Q514" s="92" t="s">
        <v>103</v>
      </c>
      <c r="R514" s="68" t="s">
        <v>244</v>
      </c>
      <c r="S514" s="92" t="s">
        <v>244</v>
      </c>
      <c r="T514" s="68"/>
      <c r="U514" s="92"/>
      <c r="V514" s="68" t="s">
        <v>81</v>
      </c>
      <c r="W514" s="92"/>
      <c r="X514" s="17" t="s">
        <v>115</v>
      </c>
      <c r="Y514" s="17" t="s">
        <v>37</v>
      </c>
      <c r="Z514" s="17" t="s">
        <v>38</v>
      </c>
      <c r="AA514" s="17"/>
    </row>
    <row r="515" spans="1:27" ht="60" customHeight="1" x14ac:dyDescent="0.2">
      <c r="A515" s="4" t="s">
        <v>26</v>
      </c>
      <c r="B515" s="41" t="s">
        <v>3604</v>
      </c>
      <c r="C515" s="32" t="s">
        <v>28</v>
      </c>
      <c r="D515" s="80" t="s">
        <v>28</v>
      </c>
      <c r="E515" s="15">
        <v>3</v>
      </c>
      <c r="F515" s="78"/>
      <c r="G515" s="180" t="e">
        <f>------CONSIGNOR</f>
        <v>#NAME?</v>
      </c>
      <c r="H515" s="73" t="s">
        <v>255</v>
      </c>
      <c r="I515" s="73" t="s">
        <v>3834</v>
      </c>
      <c r="J515" s="73" t="s">
        <v>412</v>
      </c>
      <c r="K515" s="87" t="s">
        <v>401</v>
      </c>
      <c r="L515" s="87" t="s">
        <v>255</v>
      </c>
      <c r="M515" s="83" t="s">
        <v>3682</v>
      </c>
      <c r="N515" s="68"/>
      <c r="O515" s="92"/>
      <c r="P515" s="68" t="s">
        <v>33</v>
      </c>
      <c r="Q515" s="92" t="s">
        <v>33</v>
      </c>
      <c r="R515" s="68" t="s">
        <v>258</v>
      </c>
      <c r="S515" s="92" t="s">
        <v>68</v>
      </c>
      <c r="T515" s="68"/>
      <c r="U515" s="92"/>
      <c r="V515" s="68" t="s">
        <v>259</v>
      </c>
      <c r="W515" s="92"/>
      <c r="X515" s="17" t="s">
        <v>115</v>
      </c>
      <c r="Y515" s="17" t="s">
        <v>229</v>
      </c>
      <c r="Z515" s="17" t="s">
        <v>229</v>
      </c>
      <c r="AA515" s="17" t="s">
        <v>867</v>
      </c>
    </row>
    <row r="516" spans="1:27" ht="60" customHeight="1" x14ac:dyDescent="0.2">
      <c r="A516" s="4" t="s">
        <v>26</v>
      </c>
      <c r="B516" s="41" t="s">
        <v>3604</v>
      </c>
      <c r="C516" s="32" t="s">
        <v>28</v>
      </c>
      <c r="D516" s="80" t="s">
        <v>28</v>
      </c>
      <c r="E516" s="15">
        <v>4</v>
      </c>
      <c r="F516" s="78" t="s">
        <v>397</v>
      </c>
      <c r="G516" s="181" t="e">
        <f>---------ADDRESS</f>
        <v>#NAME?</v>
      </c>
      <c r="H516" s="73"/>
      <c r="I516" s="73" t="s">
        <v>3835</v>
      </c>
      <c r="J516" s="73" t="s">
        <v>263</v>
      </c>
      <c r="K516" s="87"/>
      <c r="L516" s="87"/>
      <c r="M516" s="83" t="s">
        <v>1897</v>
      </c>
      <c r="N516" s="68" t="s">
        <v>32</v>
      </c>
      <c r="O516" s="92"/>
      <c r="P516" s="68" t="s">
        <v>33</v>
      </c>
      <c r="Q516" s="92"/>
      <c r="R516" s="68"/>
      <c r="S516" s="92"/>
      <c r="T516" s="68"/>
      <c r="U516" s="92"/>
      <c r="V516" s="68"/>
      <c r="W516" s="92"/>
      <c r="X516" s="17" t="s">
        <v>115</v>
      </c>
      <c r="Y516" s="17" t="s">
        <v>229</v>
      </c>
      <c r="Z516" s="17" t="s">
        <v>229</v>
      </c>
      <c r="AA516" s="17" t="s">
        <v>1628</v>
      </c>
    </row>
    <row r="517" spans="1:27" ht="60" customHeight="1" x14ac:dyDescent="0.2">
      <c r="A517" s="4" t="s">
        <v>26</v>
      </c>
      <c r="B517" s="41" t="s">
        <v>3604</v>
      </c>
      <c r="C517" s="32" t="s">
        <v>28</v>
      </c>
      <c r="D517" s="80" t="s">
        <v>28</v>
      </c>
      <c r="E517" s="15">
        <v>4</v>
      </c>
      <c r="F517" s="78" t="s">
        <v>397</v>
      </c>
      <c r="G517" s="180" t="e">
        <f>---------ADDRESS</f>
        <v>#NAME?</v>
      </c>
      <c r="H517" s="73" t="s">
        <v>265</v>
      </c>
      <c r="I517" s="73" t="s">
        <v>3836</v>
      </c>
      <c r="J517" s="73" t="s">
        <v>267</v>
      </c>
      <c r="K517" s="87" t="s">
        <v>401</v>
      </c>
      <c r="L517" s="87" t="s">
        <v>265</v>
      </c>
      <c r="M517" s="83" t="s">
        <v>3685</v>
      </c>
      <c r="N517" s="68"/>
      <c r="O517" s="92"/>
      <c r="P517" s="68" t="s">
        <v>33</v>
      </c>
      <c r="Q517" s="92" t="s">
        <v>33</v>
      </c>
      <c r="R517" s="68" t="s">
        <v>258</v>
      </c>
      <c r="S517" s="92" t="s">
        <v>68</v>
      </c>
      <c r="T517" s="68"/>
      <c r="U517" s="92"/>
      <c r="V517" s="68" t="s">
        <v>259</v>
      </c>
      <c r="W517" s="92"/>
      <c r="X517" s="17" t="s">
        <v>115</v>
      </c>
      <c r="Y517" s="17" t="s">
        <v>229</v>
      </c>
      <c r="Z517" s="17" t="s">
        <v>229</v>
      </c>
      <c r="AA517" s="17" t="s">
        <v>455</v>
      </c>
    </row>
    <row r="518" spans="1:27" ht="60" customHeight="1" x14ac:dyDescent="0.2">
      <c r="A518" s="4" t="s">
        <v>26</v>
      </c>
      <c r="B518" s="41" t="s">
        <v>3604</v>
      </c>
      <c r="C518" s="32" t="s">
        <v>28</v>
      </c>
      <c r="D518" s="80" t="s">
        <v>28</v>
      </c>
      <c r="E518" s="15">
        <v>4</v>
      </c>
      <c r="F518" s="78" t="s">
        <v>397</v>
      </c>
      <c r="G518" s="180" t="e">
        <f>---------ADDRESS</f>
        <v>#NAME?</v>
      </c>
      <c r="H518" s="73" t="s">
        <v>269</v>
      </c>
      <c r="I518" s="73" t="s">
        <v>3837</v>
      </c>
      <c r="J518" s="73" t="s">
        <v>271</v>
      </c>
      <c r="K518" s="87" t="s">
        <v>401</v>
      </c>
      <c r="L518" s="87" t="s">
        <v>272</v>
      </c>
      <c r="M518" s="83" t="s">
        <v>3687</v>
      </c>
      <c r="N518" s="68"/>
      <c r="O518" s="92"/>
      <c r="P518" s="68" t="s">
        <v>66</v>
      </c>
      <c r="Q518" s="92" t="s">
        <v>33</v>
      </c>
      <c r="R518" s="68" t="s">
        <v>244</v>
      </c>
      <c r="S518" s="92" t="s">
        <v>54</v>
      </c>
      <c r="T518" s="68"/>
      <c r="U518" s="92"/>
      <c r="V518" s="68" t="s">
        <v>273</v>
      </c>
      <c r="W518" s="92"/>
      <c r="X518" s="17" t="s">
        <v>115</v>
      </c>
      <c r="Y518" s="17" t="s">
        <v>229</v>
      </c>
      <c r="Z518" s="17" t="s">
        <v>229</v>
      </c>
      <c r="AA518" s="17" t="s">
        <v>458</v>
      </c>
    </row>
    <row r="519" spans="1:27" ht="60" customHeight="1" x14ac:dyDescent="0.2">
      <c r="A519" s="4" t="s">
        <v>26</v>
      </c>
      <c r="B519" s="41" t="s">
        <v>3604</v>
      </c>
      <c r="C519" s="32" t="s">
        <v>28</v>
      </c>
      <c r="D519" s="80" t="s">
        <v>28</v>
      </c>
      <c r="E519" s="15">
        <v>4</v>
      </c>
      <c r="F519" s="78" t="s">
        <v>397</v>
      </c>
      <c r="G519" s="180" t="e">
        <f>---------ADDRESS</f>
        <v>#NAME?</v>
      </c>
      <c r="H519" s="73" t="s">
        <v>276</v>
      </c>
      <c r="I519" s="73" t="s">
        <v>3838</v>
      </c>
      <c r="J519" s="73" t="s">
        <v>278</v>
      </c>
      <c r="K519" s="87" t="s">
        <v>401</v>
      </c>
      <c r="L519" s="87" t="s">
        <v>276</v>
      </c>
      <c r="M519" s="83" t="s">
        <v>3689</v>
      </c>
      <c r="N519" s="68"/>
      <c r="O519" s="92"/>
      <c r="P519" s="68" t="s">
        <v>33</v>
      </c>
      <c r="Q519" s="92" t="s">
        <v>33</v>
      </c>
      <c r="R519" s="68" t="s">
        <v>68</v>
      </c>
      <c r="S519" s="92" t="s">
        <v>68</v>
      </c>
      <c r="T519" s="68"/>
      <c r="U519" s="92"/>
      <c r="V519" s="68"/>
      <c r="W519" s="92"/>
      <c r="X519" s="17" t="s">
        <v>115</v>
      </c>
      <c r="Y519" s="17" t="s">
        <v>229</v>
      </c>
      <c r="Z519" s="17" t="s">
        <v>229</v>
      </c>
      <c r="AA519" s="17" t="s">
        <v>875</v>
      </c>
    </row>
    <row r="520" spans="1:27" ht="60" customHeight="1" x14ac:dyDescent="0.2">
      <c r="A520" s="4" t="s">
        <v>26</v>
      </c>
      <c r="B520" s="41" t="s">
        <v>3604</v>
      </c>
      <c r="C520" s="32" t="s">
        <v>28</v>
      </c>
      <c r="D520" s="80" t="s">
        <v>28</v>
      </c>
      <c r="E520" s="15">
        <v>4</v>
      </c>
      <c r="F520" s="78" t="s">
        <v>419</v>
      </c>
      <c r="G520" s="180" t="e">
        <f>---------ADDRESS</f>
        <v>#NAME?</v>
      </c>
      <c r="H520" s="73" t="s">
        <v>279</v>
      </c>
      <c r="I520" s="73" t="s">
        <v>3839</v>
      </c>
      <c r="J520" s="73" t="s">
        <v>281</v>
      </c>
      <c r="K520" s="87" t="s">
        <v>401</v>
      </c>
      <c r="L520" s="87" t="s">
        <v>282</v>
      </c>
      <c r="M520" s="83" t="s">
        <v>3691</v>
      </c>
      <c r="N520" s="68"/>
      <c r="O520" s="92"/>
      <c r="P520" s="68" t="s">
        <v>33</v>
      </c>
      <c r="Q520" s="92" t="s">
        <v>33</v>
      </c>
      <c r="R520" s="68" t="s">
        <v>94</v>
      </c>
      <c r="S520" s="92" t="s">
        <v>94</v>
      </c>
      <c r="T520" s="68" t="s">
        <v>95</v>
      </c>
      <c r="U520" s="92" t="s">
        <v>95</v>
      </c>
      <c r="V520" s="68"/>
      <c r="W520" s="92"/>
      <c r="X520" s="17" t="s">
        <v>115</v>
      </c>
      <c r="Y520" s="17" t="s">
        <v>229</v>
      </c>
      <c r="Z520" s="17" t="s">
        <v>229</v>
      </c>
      <c r="AA520" s="17"/>
    </row>
    <row r="521" spans="1:27" ht="60" customHeight="1" x14ac:dyDescent="0.2">
      <c r="A521" s="4" t="s">
        <v>26</v>
      </c>
      <c r="B521" s="41" t="s">
        <v>3604</v>
      </c>
      <c r="C521" s="32" t="s">
        <v>28</v>
      </c>
      <c r="D521" s="80" t="s">
        <v>28</v>
      </c>
      <c r="E521" s="15">
        <v>3</v>
      </c>
      <c r="F521" s="78" t="s">
        <v>427</v>
      </c>
      <c r="G521" s="181" t="e">
        <f>------CONSIGNEE</f>
        <v>#NAME?</v>
      </c>
      <c r="H521" s="73"/>
      <c r="I521" s="73" t="s">
        <v>3840</v>
      </c>
      <c r="J521" s="73" t="s">
        <v>422</v>
      </c>
      <c r="K521" s="87"/>
      <c r="L521" s="87"/>
      <c r="M521" s="83" t="s">
        <v>1897</v>
      </c>
      <c r="N521" s="68" t="s">
        <v>32</v>
      </c>
      <c r="O521" s="92"/>
      <c r="P521" s="68" t="s">
        <v>66</v>
      </c>
      <c r="Q521" s="92"/>
      <c r="R521" s="68"/>
      <c r="S521" s="92"/>
      <c r="T521" s="68"/>
      <c r="U521" s="92"/>
      <c r="V521" s="68" t="s">
        <v>753</v>
      </c>
      <c r="W521" s="92"/>
      <c r="X521" s="17" t="s">
        <v>115</v>
      </c>
      <c r="Y521" s="17" t="s">
        <v>229</v>
      </c>
      <c r="Z521" s="17" t="s">
        <v>229</v>
      </c>
      <c r="AA521" s="17" t="s">
        <v>891</v>
      </c>
    </row>
    <row r="522" spans="1:27" ht="60" customHeight="1" x14ac:dyDescent="0.2">
      <c r="A522" s="4" t="s">
        <v>26</v>
      </c>
      <c r="B522" s="41" t="s">
        <v>3604</v>
      </c>
      <c r="C522" s="32" t="s">
        <v>28</v>
      </c>
      <c r="D522" s="80" t="s">
        <v>28</v>
      </c>
      <c r="E522" s="15">
        <v>3</v>
      </c>
      <c r="F522" s="78" t="s">
        <v>419</v>
      </c>
      <c r="G522" s="180" t="e">
        <f>------CONSIGNEE</f>
        <v>#NAME?</v>
      </c>
      <c r="H522" s="73" t="s">
        <v>240</v>
      </c>
      <c r="I522" s="73" t="s">
        <v>3841</v>
      </c>
      <c r="J522" s="73" t="s">
        <v>429</v>
      </c>
      <c r="K522" s="87"/>
      <c r="L522" s="87"/>
      <c r="M522" s="83" t="s">
        <v>1897</v>
      </c>
      <c r="N522" s="68"/>
      <c r="O522" s="92"/>
      <c r="P522" s="68" t="s">
        <v>103</v>
      </c>
      <c r="Q522" s="92"/>
      <c r="R522" s="68" t="s">
        <v>244</v>
      </c>
      <c r="S522" s="92"/>
      <c r="T522" s="68"/>
      <c r="U522" s="92"/>
      <c r="V522" s="68" t="s">
        <v>430</v>
      </c>
      <c r="W522" s="92"/>
      <c r="X522" s="17" t="s">
        <v>115</v>
      </c>
      <c r="Y522" s="17" t="s">
        <v>229</v>
      </c>
      <c r="Z522" s="17" t="s">
        <v>229</v>
      </c>
      <c r="AA522" s="17" t="s">
        <v>896</v>
      </c>
    </row>
    <row r="523" spans="1:27" ht="60" customHeight="1" x14ac:dyDescent="0.2">
      <c r="A523" s="4" t="s">
        <v>26</v>
      </c>
      <c r="B523" s="41" t="s">
        <v>3604</v>
      </c>
      <c r="C523" s="32" t="s">
        <v>28</v>
      </c>
      <c r="D523" s="80" t="s">
        <v>28</v>
      </c>
      <c r="E523" s="15">
        <v>3</v>
      </c>
      <c r="F523" s="78"/>
      <c r="G523" s="180" t="e">
        <f>------CONSIGNEE</f>
        <v>#NAME?</v>
      </c>
      <c r="H523" s="73" t="s">
        <v>255</v>
      </c>
      <c r="I523" s="73" t="s">
        <v>3842</v>
      </c>
      <c r="J523" s="73" t="s">
        <v>433</v>
      </c>
      <c r="K523" s="87"/>
      <c r="L523" s="87"/>
      <c r="M523" s="83" t="s">
        <v>1897</v>
      </c>
      <c r="N523" s="68"/>
      <c r="O523" s="92"/>
      <c r="P523" s="68" t="s">
        <v>33</v>
      </c>
      <c r="Q523" s="92"/>
      <c r="R523" s="68" t="s">
        <v>258</v>
      </c>
      <c r="S523" s="92"/>
      <c r="T523" s="68"/>
      <c r="U523" s="92"/>
      <c r="V523" s="68" t="s">
        <v>259</v>
      </c>
      <c r="W523" s="92"/>
      <c r="X523" s="17" t="s">
        <v>115</v>
      </c>
      <c r="Y523" s="17" t="s">
        <v>229</v>
      </c>
      <c r="Z523" s="17" t="s">
        <v>229</v>
      </c>
      <c r="AA523" s="17" t="s">
        <v>907</v>
      </c>
    </row>
    <row r="524" spans="1:27" ht="60" customHeight="1" x14ac:dyDescent="0.2">
      <c r="A524" s="4" t="s">
        <v>26</v>
      </c>
      <c r="B524" s="41" t="s">
        <v>3604</v>
      </c>
      <c r="C524" s="32" t="s">
        <v>28</v>
      </c>
      <c r="D524" s="80" t="s">
        <v>28</v>
      </c>
      <c r="E524" s="15">
        <v>4</v>
      </c>
      <c r="F524" s="78" t="s">
        <v>419</v>
      </c>
      <c r="G524" s="181" t="e">
        <f>---------ADDRESS</f>
        <v>#NAME?</v>
      </c>
      <c r="H524" s="73"/>
      <c r="I524" s="73" t="s">
        <v>3843</v>
      </c>
      <c r="J524" s="73" t="s">
        <v>263</v>
      </c>
      <c r="K524" s="87"/>
      <c r="L524" s="87"/>
      <c r="M524" s="83" t="s">
        <v>1897</v>
      </c>
      <c r="N524" s="68" t="s">
        <v>32</v>
      </c>
      <c r="O524" s="92"/>
      <c r="P524" s="68" t="s">
        <v>33</v>
      </c>
      <c r="Q524" s="92"/>
      <c r="R524" s="68"/>
      <c r="S524" s="92"/>
      <c r="T524" s="68"/>
      <c r="U524" s="92"/>
      <c r="V524" s="68"/>
      <c r="W524" s="92"/>
      <c r="X524" s="17" t="s">
        <v>115</v>
      </c>
      <c r="Y524" s="17" t="s">
        <v>229</v>
      </c>
      <c r="Z524" s="17" t="s">
        <v>229</v>
      </c>
      <c r="AA524" s="17" t="s">
        <v>915</v>
      </c>
    </row>
    <row r="525" spans="1:27" ht="60" customHeight="1" x14ac:dyDescent="0.2">
      <c r="A525" s="4" t="s">
        <v>26</v>
      </c>
      <c r="B525" s="41" t="s">
        <v>3604</v>
      </c>
      <c r="C525" s="32" t="s">
        <v>28</v>
      </c>
      <c r="D525" s="80" t="s">
        <v>28</v>
      </c>
      <c r="E525" s="15">
        <v>4</v>
      </c>
      <c r="F525" s="78" t="s">
        <v>419</v>
      </c>
      <c r="G525" s="180" t="e">
        <f>---------ADDRESS</f>
        <v>#NAME?</v>
      </c>
      <c r="H525" s="73" t="s">
        <v>265</v>
      </c>
      <c r="I525" s="73" t="s">
        <v>3844</v>
      </c>
      <c r="J525" s="73" t="s">
        <v>267</v>
      </c>
      <c r="K525" s="87"/>
      <c r="L525" s="87"/>
      <c r="M525" s="83" t="s">
        <v>1897</v>
      </c>
      <c r="N525" s="68"/>
      <c r="O525" s="92"/>
      <c r="P525" s="68" t="s">
        <v>33</v>
      </c>
      <c r="Q525" s="92"/>
      <c r="R525" s="68" t="s">
        <v>258</v>
      </c>
      <c r="S525" s="92"/>
      <c r="T525" s="68"/>
      <c r="U525" s="92"/>
      <c r="V525" s="68" t="s">
        <v>259</v>
      </c>
      <c r="W525" s="92"/>
      <c r="X525" s="17" t="s">
        <v>115</v>
      </c>
      <c r="Y525" s="17" t="s">
        <v>229</v>
      </c>
      <c r="Z525" s="17" t="s">
        <v>229</v>
      </c>
      <c r="AA525" s="17" t="s">
        <v>921</v>
      </c>
    </row>
    <row r="526" spans="1:27" ht="60" customHeight="1" x14ac:dyDescent="0.2">
      <c r="A526" s="4" t="s">
        <v>26</v>
      </c>
      <c r="B526" s="41" t="s">
        <v>3604</v>
      </c>
      <c r="C526" s="32" t="s">
        <v>28</v>
      </c>
      <c r="D526" s="80" t="s">
        <v>28</v>
      </c>
      <c r="E526" s="15">
        <v>4</v>
      </c>
      <c r="F526" s="78" t="s">
        <v>419</v>
      </c>
      <c r="G526" s="180" t="e">
        <f>---------ADDRESS</f>
        <v>#NAME?</v>
      </c>
      <c r="H526" s="73" t="s">
        <v>269</v>
      </c>
      <c r="I526" s="73" t="s">
        <v>3845</v>
      </c>
      <c r="J526" s="73" t="s">
        <v>271</v>
      </c>
      <c r="K526" s="87"/>
      <c r="L526" s="87"/>
      <c r="M526" s="83" t="s">
        <v>1897</v>
      </c>
      <c r="N526" s="68"/>
      <c r="O526" s="92"/>
      <c r="P526" s="68" t="s">
        <v>66</v>
      </c>
      <c r="Q526" s="92"/>
      <c r="R526" s="68" t="s">
        <v>244</v>
      </c>
      <c r="S526" s="92"/>
      <c r="T526" s="68"/>
      <c r="U526" s="92"/>
      <c r="V526" s="68" t="s">
        <v>273</v>
      </c>
      <c r="W526" s="92"/>
      <c r="X526" s="17" t="s">
        <v>115</v>
      </c>
      <c r="Y526" s="17" t="s">
        <v>229</v>
      </c>
      <c r="Z526" s="17" t="s">
        <v>229</v>
      </c>
      <c r="AA526" s="17" t="s">
        <v>1628</v>
      </c>
    </row>
    <row r="527" spans="1:27" ht="60" customHeight="1" x14ac:dyDescent="0.2">
      <c r="A527" s="4" t="s">
        <v>26</v>
      </c>
      <c r="B527" s="41" t="s">
        <v>3604</v>
      </c>
      <c r="C527" s="32" t="s">
        <v>28</v>
      </c>
      <c r="D527" s="80" t="s">
        <v>28</v>
      </c>
      <c r="E527" s="15">
        <v>4</v>
      </c>
      <c r="F527" s="78" t="s">
        <v>419</v>
      </c>
      <c r="G527" s="180" t="e">
        <f>---------ADDRESS</f>
        <v>#NAME?</v>
      </c>
      <c r="H527" s="73" t="s">
        <v>276</v>
      </c>
      <c r="I527" s="73" t="s">
        <v>3846</v>
      </c>
      <c r="J527" s="73" t="s">
        <v>278</v>
      </c>
      <c r="K527" s="87"/>
      <c r="L527" s="87"/>
      <c r="M527" s="83" t="s">
        <v>1897</v>
      </c>
      <c r="N527" s="68"/>
      <c r="O527" s="92"/>
      <c r="P527" s="68" t="s">
        <v>33</v>
      </c>
      <c r="Q527" s="92"/>
      <c r="R527" s="68" t="s">
        <v>68</v>
      </c>
      <c r="S527" s="92"/>
      <c r="T527" s="68"/>
      <c r="U527" s="92"/>
      <c r="V527" s="68"/>
      <c r="W527" s="92"/>
      <c r="X527" s="17" t="s">
        <v>115</v>
      </c>
      <c r="Y527" s="17" t="s">
        <v>229</v>
      </c>
      <c r="Z527" s="17" t="s">
        <v>229</v>
      </c>
      <c r="AA527" s="17" t="s">
        <v>932</v>
      </c>
    </row>
    <row r="528" spans="1:27" ht="60" customHeight="1" x14ac:dyDescent="0.2">
      <c r="A528" s="4" t="s">
        <v>26</v>
      </c>
      <c r="B528" s="41" t="s">
        <v>3604</v>
      </c>
      <c r="C528" s="32" t="s">
        <v>28</v>
      </c>
      <c r="D528" s="80" t="s">
        <v>28</v>
      </c>
      <c r="E528" s="15">
        <v>4</v>
      </c>
      <c r="F528" s="78" t="s">
        <v>440</v>
      </c>
      <c r="G528" s="180" t="e">
        <f>---------ADDRESS</f>
        <v>#NAME?</v>
      </c>
      <c r="H528" s="73" t="s">
        <v>279</v>
      </c>
      <c r="I528" s="73" t="s">
        <v>3847</v>
      </c>
      <c r="J528" s="73" t="s">
        <v>281</v>
      </c>
      <c r="K528" s="87"/>
      <c r="L528" s="87"/>
      <c r="M528" s="83" t="s">
        <v>1897</v>
      </c>
      <c r="N528" s="68"/>
      <c r="O528" s="92"/>
      <c r="P528" s="68" t="s">
        <v>33</v>
      </c>
      <c r="Q528" s="92"/>
      <c r="R528" s="68" t="s">
        <v>94</v>
      </c>
      <c r="S528" s="92"/>
      <c r="T528" s="68" t="s">
        <v>95</v>
      </c>
      <c r="U528" s="92"/>
      <c r="V528" s="68"/>
      <c r="W528" s="92"/>
      <c r="X528" s="17" t="s">
        <v>115</v>
      </c>
      <c r="Y528" s="17" t="s">
        <v>229</v>
      </c>
      <c r="Z528" s="17" t="s">
        <v>229</v>
      </c>
      <c r="AA528" s="17"/>
    </row>
    <row r="529" spans="1:27" ht="60" customHeight="1" x14ac:dyDescent="0.2">
      <c r="A529" s="4" t="s">
        <v>26</v>
      </c>
      <c r="B529" s="41" t="s">
        <v>3604</v>
      </c>
      <c r="C529" s="32" t="s">
        <v>28</v>
      </c>
      <c r="D529" s="80" t="s">
        <v>28</v>
      </c>
      <c r="E529" s="15">
        <v>3</v>
      </c>
      <c r="F529" s="78" t="s">
        <v>205</v>
      </c>
      <c r="G529" s="181" t="e">
        <f>------ADDITIONAL SUPPLY CHAIN ACTOR</f>
        <v>#NAME?</v>
      </c>
      <c r="H529" s="73"/>
      <c r="I529" s="73" t="s">
        <v>3848</v>
      </c>
      <c r="J529" s="73" t="s">
        <v>443</v>
      </c>
      <c r="K529" s="87"/>
      <c r="L529" s="87"/>
      <c r="M529" s="83" t="s">
        <v>1897</v>
      </c>
      <c r="N529" s="68" t="s">
        <v>444</v>
      </c>
      <c r="O529" s="92"/>
      <c r="P529" s="68" t="s">
        <v>66</v>
      </c>
      <c r="Q529" s="92"/>
      <c r="R529" s="68"/>
      <c r="S529" s="92"/>
      <c r="T529" s="68"/>
      <c r="U529" s="92"/>
      <c r="V529" s="68" t="s">
        <v>767</v>
      </c>
      <c r="W529" s="92"/>
      <c r="X529" s="17" t="s">
        <v>115</v>
      </c>
      <c r="Y529" s="17" t="s">
        <v>229</v>
      </c>
      <c r="Z529" s="17" t="s">
        <v>229</v>
      </c>
      <c r="AA529" s="17" t="s">
        <v>941</v>
      </c>
    </row>
    <row r="530" spans="1:27" ht="60" customHeight="1" x14ac:dyDescent="0.2">
      <c r="A530" s="4" t="s">
        <v>26</v>
      </c>
      <c r="B530" s="41" t="s">
        <v>3604</v>
      </c>
      <c r="C530" s="32" t="s">
        <v>28</v>
      </c>
      <c r="D530" s="80" t="s">
        <v>28</v>
      </c>
      <c r="E530" s="15">
        <v>3</v>
      </c>
      <c r="F530" s="78" t="s">
        <v>440</v>
      </c>
      <c r="G530" s="180" t="e">
        <f>------ADDITIONAL SUPPLY CHAIN ACTOR</f>
        <v>#NAME?</v>
      </c>
      <c r="H530" s="73" t="s">
        <v>206</v>
      </c>
      <c r="I530" s="73" t="s">
        <v>3849</v>
      </c>
      <c r="J530" s="73" t="s">
        <v>449</v>
      </c>
      <c r="K530" s="87"/>
      <c r="L530" s="87"/>
      <c r="M530" s="83" t="s">
        <v>1897</v>
      </c>
      <c r="N530" s="68"/>
      <c r="O530" s="92"/>
      <c r="P530" s="68" t="s">
        <v>33</v>
      </c>
      <c r="Q530" s="92"/>
      <c r="R530" s="68" t="s">
        <v>146</v>
      </c>
      <c r="S530" s="92"/>
      <c r="T530" s="68"/>
      <c r="U530" s="92"/>
      <c r="V530" s="68" t="s">
        <v>209</v>
      </c>
      <c r="W530" s="92"/>
      <c r="X530" s="17" t="s">
        <v>115</v>
      </c>
      <c r="Y530" s="17" t="s">
        <v>229</v>
      </c>
      <c r="Z530" s="17" t="s">
        <v>229</v>
      </c>
      <c r="AA530" s="17" t="s">
        <v>947</v>
      </c>
    </row>
    <row r="531" spans="1:27" ht="60" customHeight="1" x14ac:dyDescent="0.2">
      <c r="A531" s="4" t="s">
        <v>26</v>
      </c>
      <c r="B531" s="41" t="s">
        <v>3604</v>
      </c>
      <c r="C531" s="32" t="s">
        <v>28</v>
      </c>
      <c r="D531" s="80" t="s">
        <v>28</v>
      </c>
      <c r="E531" s="15">
        <v>3</v>
      </c>
      <c r="F531" s="78" t="s">
        <v>440</v>
      </c>
      <c r="G531" s="180" t="e">
        <f>------ADDITIONAL SUPPLY CHAIN ACTOR</f>
        <v>#NAME?</v>
      </c>
      <c r="H531" s="73" t="s">
        <v>450</v>
      </c>
      <c r="I531" s="73" t="s">
        <v>3850</v>
      </c>
      <c r="J531" s="73" t="s">
        <v>452</v>
      </c>
      <c r="K531" s="87"/>
      <c r="L531" s="87"/>
      <c r="M531" s="83" t="s">
        <v>1897</v>
      </c>
      <c r="N531" s="68"/>
      <c r="O531" s="92"/>
      <c r="P531" s="68" t="s">
        <v>33</v>
      </c>
      <c r="Q531" s="92"/>
      <c r="R531" s="68" t="s">
        <v>453</v>
      </c>
      <c r="S531" s="92"/>
      <c r="T531" s="68" t="s">
        <v>454</v>
      </c>
      <c r="U531" s="92"/>
      <c r="V531" s="68"/>
      <c r="W531" s="92"/>
      <c r="X531" s="17" t="s">
        <v>115</v>
      </c>
      <c r="Y531" s="17" t="s">
        <v>229</v>
      </c>
      <c r="Z531" s="17" t="s">
        <v>229</v>
      </c>
      <c r="AA531" s="17" t="s">
        <v>952</v>
      </c>
    </row>
    <row r="532" spans="1:27" ht="60" customHeight="1" x14ac:dyDescent="0.2">
      <c r="A532" s="4" t="s">
        <v>26</v>
      </c>
      <c r="B532" s="41" t="s">
        <v>3604</v>
      </c>
      <c r="C532" s="32" t="s">
        <v>28</v>
      </c>
      <c r="D532" s="80" t="s">
        <v>28</v>
      </c>
      <c r="E532" s="15">
        <v>3</v>
      </c>
      <c r="F532" s="78" t="s">
        <v>514</v>
      </c>
      <c r="G532" s="180" t="e">
        <f>------ADDITIONAL SUPPLY CHAIN ACTOR</f>
        <v>#NAME?</v>
      </c>
      <c r="H532" s="73" t="s">
        <v>240</v>
      </c>
      <c r="I532" s="73" t="s">
        <v>3851</v>
      </c>
      <c r="J532" s="73" t="s">
        <v>457</v>
      </c>
      <c r="K532" s="87"/>
      <c r="L532" s="87"/>
      <c r="M532" s="83" t="s">
        <v>1897</v>
      </c>
      <c r="N532" s="68"/>
      <c r="O532" s="92"/>
      <c r="P532" s="68" t="s">
        <v>33</v>
      </c>
      <c r="Q532" s="92"/>
      <c r="R532" s="68" t="s">
        <v>244</v>
      </c>
      <c r="S532" s="92"/>
      <c r="T532" s="68"/>
      <c r="U532" s="92"/>
      <c r="V532" s="68" t="s">
        <v>380</v>
      </c>
      <c r="W532" s="92"/>
      <c r="X532" s="17" t="s">
        <v>115</v>
      </c>
      <c r="Y532" s="17" t="s">
        <v>229</v>
      </c>
      <c r="Z532" s="17" t="s">
        <v>229</v>
      </c>
      <c r="AA532" s="17" t="s">
        <v>1628</v>
      </c>
    </row>
    <row r="533" spans="1:27" ht="60" customHeight="1" x14ac:dyDescent="0.2">
      <c r="A533" s="4" t="s">
        <v>26</v>
      </c>
      <c r="B533" s="41" t="s">
        <v>3604</v>
      </c>
      <c r="C533" s="32" t="s">
        <v>28</v>
      </c>
      <c r="D533" s="80" t="s">
        <v>28</v>
      </c>
      <c r="E533" s="15">
        <v>3</v>
      </c>
      <c r="F533" s="78" t="s">
        <v>205</v>
      </c>
      <c r="G533" s="181" t="e">
        <f>------DEPARTURE TRANSPORT MEANS</f>
        <v>#NAME?</v>
      </c>
      <c r="H533" s="73"/>
      <c r="I533" s="73" t="s">
        <v>3852</v>
      </c>
      <c r="J533" s="73" t="s">
        <v>517</v>
      </c>
      <c r="K533" s="87"/>
      <c r="L533" s="87"/>
      <c r="M533" s="83" t="s">
        <v>1897</v>
      </c>
      <c r="N533" s="68" t="s">
        <v>316</v>
      </c>
      <c r="O533" s="92"/>
      <c r="P533" s="68" t="s">
        <v>66</v>
      </c>
      <c r="Q533" s="92"/>
      <c r="R533" s="68"/>
      <c r="S533" s="92"/>
      <c r="T533" s="68"/>
      <c r="U533" s="92"/>
      <c r="V533" s="68" t="s">
        <v>776</v>
      </c>
      <c r="W533" s="92"/>
      <c r="X533" s="17" t="s">
        <v>115</v>
      </c>
      <c r="Y533" s="17" t="s">
        <v>229</v>
      </c>
      <c r="Z533" s="17" t="s">
        <v>229</v>
      </c>
      <c r="AA533" s="17" t="s">
        <v>962</v>
      </c>
    </row>
    <row r="534" spans="1:27" ht="60" customHeight="1" x14ac:dyDescent="0.2">
      <c r="A534" s="4" t="s">
        <v>26</v>
      </c>
      <c r="B534" s="41" t="s">
        <v>3604</v>
      </c>
      <c r="C534" s="32" t="s">
        <v>28</v>
      </c>
      <c r="D534" s="80" t="s">
        <v>28</v>
      </c>
      <c r="E534" s="15">
        <v>3</v>
      </c>
      <c r="F534" s="78" t="s">
        <v>514</v>
      </c>
      <c r="G534" s="180" t="e">
        <f>------DEPARTURE TRANSPORT MEANS</f>
        <v>#NAME?</v>
      </c>
      <c r="H534" s="73" t="s">
        <v>206</v>
      </c>
      <c r="I534" s="73" t="s">
        <v>3853</v>
      </c>
      <c r="J534" s="73" t="s">
        <v>522</v>
      </c>
      <c r="K534" s="87"/>
      <c r="L534" s="87"/>
      <c r="M534" s="83" t="s">
        <v>1897</v>
      </c>
      <c r="N534" s="68"/>
      <c r="O534" s="92"/>
      <c r="P534" s="68" t="s">
        <v>33</v>
      </c>
      <c r="Q534" s="92"/>
      <c r="R534" s="68" t="s">
        <v>146</v>
      </c>
      <c r="S534" s="92"/>
      <c r="T534" s="68"/>
      <c r="U534" s="92"/>
      <c r="V534" s="68" t="s">
        <v>209</v>
      </c>
      <c r="W534" s="92"/>
      <c r="X534" s="17" t="s">
        <v>115</v>
      </c>
      <c r="Y534" s="17" t="s">
        <v>229</v>
      </c>
      <c r="Z534" s="17" t="s">
        <v>229</v>
      </c>
      <c r="AA534" s="17"/>
    </row>
    <row r="535" spans="1:27" ht="60" customHeight="1" x14ac:dyDescent="0.2">
      <c r="A535" s="4" t="s">
        <v>26</v>
      </c>
      <c r="B535" s="41" t="s">
        <v>3604</v>
      </c>
      <c r="C535" s="32" t="s">
        <v>28</v>
      </c>
      <c r="D535" s="80" t="s">
        <v>28</v>
      </c>
      <c r="E535" s="15">
        <v>3</v>
      </c>
      <c r="F535" s="78" t="s">
        <v>514</v>
      </c>
      <c r="G535" s="180" t="e">
        <f>------DEPARTURE TRANSPORT MEANS</f>
        <v>#NAME?</v>
      </c>
      <c r="H535" s="73" t="s">
        <v>523</v>
      </c>
      <c r="I535" s="73" t="s">
        <v>3854</v>
      </c>
      <c r="J535" s="73" t="s">
        <v>525</v>
      </c>
      <c r="K535" s="87"/>
      <c r="L535" s="87"/>
      <c r="M535" s="83" t="s">
        <v>1897</v>
      </c>
      <c r="N535" s="68"/>
      <c r="O535" s="92"/>
      <c r="P535" s="68" t="s">
        <v>66</v>
      </c>
      <c r="Q535" s="92"/>
      <c r="R535" s="68" t="s">
        <v>526</v>
      </c>
      <c r="S535" s="92"/>
      <c r="T535" s="68" t="s">
        <v>527</v>
      </c>
      <c r="U535" s="92"/>
      <c r="V535" s="68" t="s">
        <v>528</v>
      </c>
      <c r="W535" s="92"/>
      <c r="X535" s="17" t="s">
        <v>46</v>
      </c>
      <c r="Y535" s="17" t="s">
        <v>229</v>
      </c>
      <c r="Z535" s="17" t="s">
        <v>229</v>
      </c>
      <c r="AA535" s="17"/>
    </row>
    <row r="536" spans="1:27" ht="60" customHeight="1" x14ac:dyDescent="0.2">
      <c r="A536" s="4" t="s">
        <v>26</v>
      </c>
      <c r="B536" s="41" t="s">
        <v>3604</v>
      </c>
      <c r="C536" s="32" t="s">
        <v>28</v>
      </c>
      <c r="D536" s="80" t="s">
        <v>28</v>
      </c>
      <c r="E536" s="15">
        <v>3</v>
      </c>
      <c r="F536" s="78" t="s">
        <v>538</v>
      </c>
      <c r="G536" s="180" t="e">
        <f>------DEPARTURE TRANSPORT MEANS</f>
        <v>#NAME?</v>
      </c>
      <c r="H536" s="73" t="s">
        <v>240</v>
      </c>
      <c r="I536" s="73" t="s">
        <v>3855</v>
      </c>
      <c r="J536" s="73" t="s">
        <v>532</v>
      </c>
      <c r="K536" s="87" t="s">
        <v>31</v>
      </c>
      <c r="L536" s="87" t="s">
        <v>533</v>
      </c>
      <c r="M536" s="83" t="s">
        <v>1979</v>
      </c>
      <c r="N536" s="68"/>
      <c r="O536" s="92"/>
      <c r="P536" s="68" t="s">
        <v>66</v>
      </c>
      <c r="Q536" s="92" t="s">
        <v>66</v>
      </c>
      <c r="R536" s="68" t="s">
        <v>68</v>
      </c>
      <c r="S536" s="92" t="s">
        <v>534</v>
      </c>
      <c r="T536" s="68"/>
      <c r="U536" s="92"/>
      <c r="V536" s="68" t="s">
        <v>781</v>
      </c>
      <c r="W536" s="92" t="s">
        <v>782</v>
      </c>
      <c r="X536" s="17" t="s">
        <v>36</v>
      </c>
      <c r="Y536" s="17" t="s">
        <v>229</v>
      </c>
      <c r="Z536" s="17" t="s">
        <v>229</v>
      </c>
      <c r="AA536" s="17" t="s">
        <v>985</v>
      </c>
    </row>
    <row r="537" spans="1:27" ht="60" customHeight="1" x14ac:dyDescent="0.2">
      <c r="A537" s="4" t="s">
        <v>26</v>
      </c>
      <c r="B537" s="41" t="s">
        <v>3604</v>
      </c>
      <c r="C537" s="32" t="s">
        <v>28</v>
      </c>
      <c r="D537" s="80" t="s">
        <v>28</v>
      </c>
      <c r="E537" s="15">
        <v>3</v>
      </c>
      <c r="F537" s="78" t="s">
        <v>651</v>
      </c>
      <c r="G537" s="180" t="e">
        <f>------DEPARTURE TRANSPORT MEANS</f>
        <v>#NAME?</v>
      </c>
      <c r="H537" s="73" t="s">
        <v>539</v>
      </c>
      <c r="I537" s="73" t="s">
        <v>3856</v>
      </c>
      <c r="J537" s="73" t="s">
        <v>541</v>
      </c>
      <c r="K537" s="87" t="s">
        <v>31</v>
      </c>
      <c r="L537" s="87" t="s">
        <v>542</v>
      </c>
      <c r="M537" s="83" t="s">
        <v>1981</v>
      </c>
      <c r="N537" s="68"/>
      <c r="O537" s="92"/>
      <c r="P537" s="68" t="s">
        <v>66</v>
      </c>
      <c r="Q537" s="92" t="s">
        <v>66</v>
      </c>
      <c r="R537" s="68" t="s">
        <v>94</v>
      </c>
      <c r="S537" s="92" t="s">
        <v>94</v>
      </c>
      <c r="T537" s="68" t="s">
        <v>95</v>
      </c>
      <c r="U537" s="92"/>
      <c r="V537" s="68" t="s">
        <v>543</v>
      </c>
      <c r="W537" s="92" t="s">
        <v>784</v>
      </c>
      <c r="X537" s="17" t="s">
        <v>115</v>
      </c>
      <c r="Y537" s="17" t="s">
        <v>229</v>
      </c>
      <c r="Z537" s="17" t="s">
        <v>229</v>
      </c>
      <c r="AA537" s="17" t="s">
        <v>1628</v>
      </c>
    </row>
    <row r="538" spans="1:27" ht="60" customHeight="1" x14ac:dyDescent="0.2">
      <c r="A538" s="4" t="s">
        <v>26</v>
      </c>
      <c r="B538" s="41" t="s">
        <v>3604</v>
      </c>
      <c r="C538" s="32" t="s">
        <v>28</v>
      </c>
      <c r="D538" s="80" t="s">
        <v>28</v>
      </c>
      <c r="E538" s="15">
        <v>3</v>
      </c>
      <c r="F538" s="78"/>
      <c r="G538" s="180" t="e">
        <f>------PREVIOUS DOCUMENTS</f>
        <v>#NAME?</v>
      </c>
      <c r="H538" s="73"/>
      <c r="I538" s="73" t="s">
        <v>3857</v>
      </c>
      <c r="J538" s="73" t="s">
        <v>674</v>
      </c>
      <c r="K538" s="87"/>
      <c r="L538" s="87"/>
      <c r="M538" s="83"/>
      <c r="N538" s="68" t="s">
        <v>444</v>
      </c>
      <c r="O538" s="92"/>
      <c r="P538" s="68" t="s">
        <v>103</v>
      </c>
      <c r="Q538" s="92"/>
      <c r="R538" s="68"/>
      <c r="S538" s="92"/>
      <c r="T538" s="68"/>
      <c r="U538" s="92"/>
      <c r="V538" s="68" t="s">
        <v>787</v>
      </c>
      <c r="W538" s="92"/>
      <c r="X538" s="17"/>
      <c r="Y538" s="17"/>
      <c r="Z538" s="17"/>
      <c r="AA538" s="17"/>
    </row>
    <row r="539" spans="1:27" ht="60" customHeight="1" x14ac:dyDescent="0.2">
      <c r="A539" s="4" t="s">
        <v>26</v>
      </c>
      <c r="B539" s="41" t="s">
        <v>3604</v>
      </c>
      <c r="C539" s="32" t="s">
        <v>28</v>
      </c>
      <c r="D539" s="80" t="s">
        <v>28</v>
      </c>
      <c r="E539" s="15">
        <v>3</v>
      </c>
      <c r="F539" s="78"/>
      <c r="G539" s="180" t="e">
        <f>------PREVIOUS DOCUMENTS</f>
        <v>#NAME?</v>
      </c>
      <c r="H539" s="73" t="s">
        <v>206</v>
      </c>
      <c r="I539" s="73" t="s">
        <v>3858</v>
      </c>
      <c r="J539" s="73" t="s">
        <v>677</v>
      </c>
      <c r="K539" s="87"/>
      <c r="L539" s="87"/>
      <c r="M539" s="83"/>
      <c r="N539" s="68"/>
      <c r="O539" s="92"/>
      <c r="P539" s="68" t="s">
        <v>33</v>
      </c>
      <c r="Q539" s="92"/>
      <c r="R539" s="68" t="s">
        <v>146</v>
      </c>
      <c r="S539" s="92"/>
      <c r="T539" s="68"/>
      <c r="U539" s="92"/>
      <c r="V539" s="68" t="s">
        <v>209</v>
      </c>
      <c r="W539" s="92"/>
      <c r="X539" s="17"/>
      <c r="Y539" s="17"/>
      <c r="Z539" s="17"/>
      <c r="AA539" s="17"/>
    </row>
    <row r="540" spans="1:27" ht="60" customHeight="1" x14ac:dyDescent="0.2">
      <c r="A540" s="4" t="s">
        <v>26</v>
      </c>
      <c r="B540" s="41" t="s">
        <v>3604</v>
      </c>
      <c r="C540" s="32" t="s">
        <v>28</v>
      </c>
      <c r="D540" s="80" t="s">
        <v>28</v>
      </c>
      <c r="E540" s="15">
        <v>3</v>
      </c>
      <c r="F540" s="78"/>
      <c r="G540" s="180" t="e">
        <f>------PREVIOUS DOCUMENTS</f>
        <v>#NAME?</v>
      </c>
      <c r="H540" s="73" t="s">
        <v>789</v>
      </c>
      <c r="I540" s="73" t="s">
        <v>3859</v>
      </c>
      <c r="J540" s="73" t="s">
        <v>791</v>
      </c>
      <c r="K540" s="87"/>
      <c r="L540" s="87"/>
      <c r="M540" s="83"/>
      <c r="N540" s="68"/>
      <c r="O540" s="92"/>
      <c r="P540" s="68" t="s">
        <v>103</v>
      </c>
      <c r="Q540" s="92"/>
      <c r="R540" s="68" t="s">
        <v>104</v>
      </c>
      <c r="S540" s="92"/>
      <c r="T540" s="68" t="s">
        <v>105</v>
      </c>
      <c r="U540" s="92"/>
      <c r="V540" s="68" t="s">
        <v>792</v>
      </c>
      <c r="W540" s="92"/>
      <c r="X540" s="17"/>
      <c r="Y540" s="17"/>
      <c r="Z540" s="17"/>
      <c r="AA540" s="17"/>
    </row>
    <row r="541" spans="1:27" ht="60" customHeight="1" x14ac:dyDescent="0.2">
      <c r="A541" s="4" t="s">
        <v>26</v>
      </c>
      <c r="B541" s="41" t="s">
        <v>3604</v>
      </c>
      <c r="C541" s="32" t="s">
        <v>28</v>
      </c>
      <c r="D541" s="80" t="s">
        <v>28</v>
      </c>
      <c r="E541" s="15">
        <v>3</v>
      </c>
      <c r="F541" s="78"/>
      <c r="G541" s="180" t="e">
        <f>------PREVIOUS DOCUMENTS</f>
        <v>#NAME?</v>
      </c>
      <c r="H541" s="73" t="s">
        <v>386</v>
      </c>
      <c r="I541" s="73" t="s">
        <v>3860</v>
      </c>
      <c r="J541" s="73" t="s">
        <v>679</v>
      </c>
      <c r="K541" s="87"/>
      <c r="L541" s="87"/>
      <c r="M541" s="83"/>
      <c r="N541" s="68"/>
      <c r="O541" s="92"/>
      <c r="P541" s="68" t="s">
        <v>33</v>
      </c>
      <c r="Q541" s="92"/>
      <c r="R541" s="68" t="s">
        <v>680</v>
      </c>
      <c r="S541" s="92"/>
      <c r="T541" s="68" t="s">
        <v>681</v>
      </c>
      <c r="U541" s="92"/>
      <c r="V541" s="68" t="s">
        <v>682</v>
      </c>
      <c r="W541" s="92"/>
      <c r="X541" s="17"/>
      <c r="Y541" s="17"/>
      <c r="Z541" s="17"/>
      <c r="AA541" s="17"/>
    </row>
    <row r="542" spans="1:27" ht="60" customHeight="1" x14ac:dyDescent="0.2">
      <c r="A542" s="4" t="s">
        <v>26</v>
      </c>
      <c r="B542" s="41" t="s">
        <v>3604</v>
      </c>
      <c r="C542" s="32" t="s">
        <v>28</v>
      </c>
      <c r="D542" s="80" t="s">
        <v>28</v>
      </c>
      <c r="E542" s="15">
        <v>3</v>
      </c>
      <c r="F542" s="78"/>
      <c r="G542" s="180" t="e">
        <f>------PREVIOUS DOCUMENTS</f>
        <v>#NAME?</v>
      </c>
      <c r="H542" s="73" t="s">
        <v>180</v>
      </c>
      <c r="I542" s="73" t="s">
        <v>3861</v>
      </c>
      <c r="J542" s="73" t="s">
        <v>685</v>
      </c>
      <c r="K542" s="87"/>
      <c r="L542" s="87"/>
      <c r="M542" s="83"/>
      <c r="N542" s="68"/>
      <c r="O542" s="92"/>
      <c r="P542" s="68" t="s">
        <v>33</v>
      </c>
      <c r="Q542" s="92"/>
      <c r="R542" s="68" t="s">
        <v>258</v>
      </c>
      <c r="S542" s="92"/>
      <c r="T542" s="68"/>
      <c r="U542" s="92"/>
      <c r="V542" s="68" t="s">
        <v>665</v>
      </c>
      <c r="W542" s="92"/>
      <c r="X542" s="17"/>
      <c r="Y542" s="17"/>
      <c r="Z542" s="17"/>
      <c r="AA542" s="17"/>
    </row>
    <row r="543" spans="1:27" ht="60" customHeight="1" x14ac:dyDescent="0.2">
      <c r="A543" s="4" t="s">
        <v>26</v>
      </c>
      <c r="B543" s="41" t="s">
        <v>3604</v>
      </c>
      <c r="C543" s="32" t="s">
        <v>28</v>
      </c>
      <c r="D543" s="80" t="s">
        <v>28</v>
      </c>
      <c r="E543" s="15">
        <v>3</v>
      </c>
      <c r="F543" s="78"/>
      <c r="G543" s="180" t="e">
        <f>------PREVIOUS DOCUMENTS</f>
        <v>#NAME?</v>
      </c>
      <c r="H543" s="73" t="s">
        <v>667</v>
      </c>
      <c r="I543" s="73" t="s">
        <v>3862</v>
      </c>
      <c r="J543" s="73" t="s">
        <v>689</v>
      </c>
      <c r="K543" s="87"/>
      <c r="L543" s="87"/>
      <c r="M543" s="83"/>
      <c r="N543" s="68"/>
      <c r="O543" s="92"/>
      <c r="P543" s="68" t="s">
        <v>103</v>
      </c>
      <c r="Q543" s="92"/>
      <c r="R543" s="68" t="s">
        <v>68</v>
      </c>
      <c r="S543" s="92"/>
      <c r="T543" s="68"/>
      <c r="U543" s="92"/>
      <c r="V543" s="68"/>
      <c r="W543" s="92"/>
      <c r="X543" s="17"/>
      <c r="Y543" s="17"/>
      <c r="Z543" s="17"/>
      <c r="AA543" s="17"/>
    </row>
    <row r="544" spans="1:27" ht="60" customHeight="1" x14ac:dyDescent="0.2">
      <c r="A544" s="4" t="s">
        <v>26</v>
      </c>
      <c r="B544" s="41" t="s">
        <v>3604</v>
      </c>
      <c r="C544" s="32" t="s">
        <v>28</v>
      </c>
      <c r="D544" s="80" t="s">
        <v>28</v>
      </c>
      <c r="E544" s="15">
        <v>3</v>
      </c>
      <c r="F544" s="78" t="s">
        <v>205</v>
      </c>
      <c r="G544" s="181" t="e">
        <f>------TRANSPORT DOCUMENT</f>
        <v>#NAME?</v>
      </c>
      <c r="H544" s="73"/>
      <c r="I544" s="73" t="s">
        <v>3863</v>
      </c>
      <c r="J544" s="73" t="s">
        <v>692</v>
      </c>
      <c r="K544" s="87"/>
      <c r="L544" s="87"/>
      <c r="M544" s="83" t="s">
        <v>1897</v>
      </c>
      <c r="N544" s="68" t="s">
        <v>444</v>
      </c>
      <c r="O544" s="92"/>
      <c r="P544" s="68" t="s">
        <v>66</v>
      </c>
      <c r="Q544" s="92"/>
      <c r="R544" s="68"/>
      <c r="S544" s="92"/>
      <c r="T544" s="68"/>
      <c r="U544" s="92"/>
      <c r="V544" s="68" t="s">
        <v>693</v>
      </c>
      <c r="W544" s="92"/>
      <c r="X544" s="17" t="s">
        <v>115</v>
      </c>
      <c r="Y544" s="17" t="s">
        <v>229</v>
      </c>
      <c r="Z544" s="17" t="s">
        <v>229</v>
      </c>
      <c r="AA544" s="17" t="s">
        <v>647</v>
      </c>
    </row>
    <row r="545" spans="1:27" ht="60" customHeight="1" x14ac:dyDescent="0.2">
      <c r="A545" s="4" t="s">
        <v>26</v>
      </c>
      <c r="B545" s="41" t="s">
        <v>3604</v>
      </c>
      <c r="C545" s="32" t="s">
        <v>28</v>
      </c>
      <c r="D545" s="80" t="s">
        <v>28</v>
      </c>
      <c r="E545" s="15">
        <v>3</v>
      </c>
      <c r="F545" s="78" t="s">
        <v>651</v>
      </c>
      <c r="G545" s="180" t="e">
        <f>------TRANSPORT DOCUMENT</f>
        <v>#NAME?</v>
      </c>
      <c r="H545" s="73" t="s">
        <v>206</v>
      </c>
      <c r="I545" s="73" t="s">
        <v>3864</v>
      </c>
      <c r="J545" s="73" t="s">
        <v>696</v>
      </c>
      <c r="K545" s="87"/>
      <c r="L545" s="87"/>
      <c r="M545" s="83" t="s">
        <v>1897</v>
      </c>
      <c r="N545" s="68"/>
      <c r="O545" s="92"/>
      <c r="P545" s="68" t="s">
        <v>33</v>
      </c>
      <c r="Q545" s="92"/>
      <c r="R545" s="68" t="s">
        <v>146</v>
      </c>
      <c r="S545" s="92"/>
      <c r="T545" s="68"/>
      <c r="U545" s="92"/>
      <c r="V545" s="68" t="s">
        <v>209</v>
      </c>
      <c r="W545" s="92"/>
      <c r="X545" s="17" t="s">
        <v>115</v>
      </c>
      <c r="Y545" s="17" t="s">
        <v>229</v>
      </c>
      <c r="Z545" s="17" t="s">
        <v>229</v>
      </c>
      <c r="AA545" s="17"/>
    </row>
    <row r="546" spans="1:27" ht="60" customHeight="1" x14ac:dyDescent="0.2">
      <c r="A546" s="4" t="s">
        <v>26</v>
      </c>
      <c r="B546" s="41" t="s">
        <v>3604</v>
      </c>
      <c r="C546" s="32" t="s">
        <v>28</v>
      </c>
      <c r="D546" s="80" t="s">
        <v>28</v>
      </c>
      <c r="E546" s="15">
        <v>3</v>
      </c>
      <c r="F546" s="78" t="s">
        <v>651</v>
      </c>
      <c r="G546" s="180" t="e">
        <f>------TRANSPORT DOCUMENT</f>
        <v>#NAME?</v>
      </c>
      <c r="H546" s="73" t="s">
        <v>386</v>
      </c>
      <c r="I546" s="73" t="s">
        <v>3865</v>
      </c>
      <c r="J546" s="73" t="s">
        <v>698</v>
      </c>
      <c r="K546" s="87"/>
      <c r="L546" s="87"/>
      <c r="M546" s="83" t="s">
        <v>1897</v>
      </c>
      <c r="N546" s="68"/>
      <c r="O546" s="92"/>
      <c r="P546" s="68" t="s">
        <v>33</v>
      </c>
      <c r="Q546" s="92"/>
      <c r="R546" s="68" t="s">
        <v>660</v>
      </c>
      <c r="S546" s="92"/>
      <c r="T546" s="68" t="s">
        <v>699</v>
      </c>
      <c r="U546" s="92"/>
      <c r="V546" s="68"/>
      <c r="W546" s="92"/>
      <c r="X546" s="17" t="s">
        <v>115</v>
      </c>
      <c r="Y546" s="17" t="s">
        <v>229</v>
      </c>
      <c r="Z546" s="17" t="s">
        <v>229</v>
      </c>
      <c r="AA546" s="17" t="s">
        <v>997</v>
      </c>
    </row>
    <row r="547" spans="1:27" ht="60" customHeight="1" x14ac:dyDescent="0.2">
      <c r="A547" s="4" t="s">
        <v>26</v>
      </c>
      <c r="B547" s="41" t="s">
        <v>3604</v>
      </c>
      <c r="C547" s="32" t="s">
        <v>28</v>
      </c>
      <c r="D547" s="80" t="s">
        <v>28</v>
      </c>
      <c r="E547" s="15">
        <v>3</v>
      </c>
      <c r="F547" s="78"/>
      <c r="G547" s="180" t="e">
        <f>------TRANSPORT DOCUMENT</f>
        <v>#NAME?</v>
      </c>
      <c r="H547" s="73" t="s">
        <v>180</v>
      </c>
      <c r="I547" s="73" t="s">
        <v>3866</v>
      </c>
      <c r="J547" s="73" t="s">
        <v>702</v>
      </c>
      <c r="K547" s="87"/>
      <c r="L547" s="87"/>
      <c r="M547" s="83" t="s">
        <v>1897</v>
      </c>
      <c r="N547" s="68"/>
      <c r="O547" s="92"/>
      <c r="P547" s="68" t="s">
        <v>33</v>
      </c>
      <c r="Q547" s="92"/>
      <c r="R547" s="68" t="s">
        <v>258</v>
      </c>
      <c r="S547" s="92"/>
      <c r="T547" s="68"/>
      <c r="U547" s="92"/>
      <c r="V547" s="68" t="s">
        <v>665</v>
      </c>
      <c r="W547" s="92"/>
      <c r="X547" s="17" t="s">
        <v>115</v>
      </c>
      <c r="Y547" s="17" t="s">
        <v>229</v>
      </c>
      <c r="Z547" s="17" t="s">
        <v>229</v>
      </c>
      <c r="AA547" s="17" t="s">
        <v>3738</v>
      </c>
    </row>
    <row r="548" spans="1:27" ht="60" customHeight="1" x14ac:dyDescent="0.2">
      <c r="A548" s="4" t="s">
        <v>26</v>
      </c>
      <c r="B548" s="41" t="s">
        <v>3604</v>
      </c>
      <c r="C548" s="32" t="s">
        <v>28</v>
      </c>
      <c r="D548" s="80" t="s">
        <v>28</v>
      </c>
      <c r="E548" s="15">
        <v>3</v>
      </c>
      <c r="F548" s="78" t="s">
        <v>808</v>
      </c>
      <c r="G548" s="181" t="e">
        <f>------TRANSPORT CHARGES</f>
        <v>#NAME?</v>
      </c>
      <c r="H548" s="73"/>
      <c r="I548" s="73" t="s">
        <v>3867</v>
      </c>
      <c r="J548" s="73" t="s">
        <v>805</v>
      </c>
      <c r="K548" s="87"/>
      <c r="L548" s="87"/>
      <c r="M548" s="83" t="s">
        <v>1897</v>
      </c>
      <c r="N548" s="68" t="s">
        <v>32</v>
      </c>
      <c r="O548" s="92"/>
      <c r="P548" s="68" t="s">
        <v>66</v>
      </c>
      <c r="Q548" s="92"/>
      <c r="R548" s="68"/>
      <c r="S548" s="92"/>
      <c r="T548" s="68"/>
      <c r="U548" s="92"/>
      <c r="V548" s="68" t="s">
        <v>806</v>
      </c>
      <c r="W548" s="92"/>
      <c r="X548" s="17" t="s">
        <v>36</v>
      </c>
      <c r="Y548" s="17" t="s">
        <v>229</v>
      </c>
      <c r="Z548" s="17" t="s">
        <v>229</v>
      </c>
      <c r="AA548" s="17" t="s">
        <v>1002</v>
      </c>
    </row>
    <row r="549" spans="1:27" ht="60" customHeight="1" x14ac:dyDescent="0.2">
      <c r="A549" s="4" t="s">
        <v>26</v>
      </c>
      <c r="B549" s="41" t="s">
        <v>3604</v>
      </c>
      <c r="C549" s="32" t="s">
        <v>28</v>
      </c>
      <c r="D549" s="80" t="s">
        <v>28</v>
      </c>
      <c r="E549" s="15">
        <v>3</v>
      </c>
      <c r="F549" s="78"/>
      <c r="G549" s="180" t="e">
        <f>------TRANSPORT CHARGES</f>
        <v>#NAME?</v>
      </c>
      <c r="H549" s="73" t="s">
        <v>809</v>
      </c>
      <c r="I549" s="73" t="s">
        <v>3868</v>
      </c>
      <c r="J549" s="73" t="s">
        <v>811</v>
      </c>
      <c r="K549" s="87" t="s">
        <v>31</v>
      </c>
      <c r="L549" s="87" t="s">
        <v>812</v>
      </c>
      <c r="M549" s="83" t="s">
        <v>2074</v>
      </c>
      <c r="N549" s="68"/>
      <c r="O549" s="92"/>
      <c r="P549" s="68" t="s">
        <v>33</v>
      </c>
      <c r="Q549" s="92" t="s">
        <v>66</v>
      </c>
      <c r="R549" s="68" t="s">
        <v>134</v>
      </c>
      <c r="S549" s="92" t="s">
        <v>134</v>
      </c>
      <c r="T549" s="68" t="s">
        <v>813</v>
      </c>
      <c r="U549" s="92" t="s">
        <v>813</v>
      </c>
      <c r="V549" s="68"/>
      <c r="W549" s="92" t="s">
        <v>929</v>
      </c>
      <c r="X549" s="17" t="s">
        <v>115</v>
      </c>
      <c r="Y549" s="17" t="s">
        <v>229</v>
      </c>
      <c r="Z549" s="17" t="s">
        <v>229</v>
      </c>
      <c r="AA549" s="17" t="s">
        <v>1006</v>
      </c>
    </row>
    <row r="550" spans="1:27" ht="60" customHeight="1" x14ac:dyDescent="0.2">
      <c r="A550" s="4" t="s">
        <v>26</v>
      </c>
      <c r="B550" s="41" t="s">
        <v>3604</v>
      </c>
      <c r="C550" s="32" t="s">
        <v>28</v>
      </c>
      <c r="D550" s="80" t="s">
        <v>28</v>
      </c>
      <c r="E550" s="15">
        <v>3</v>
      </c>
      <c r="F550" s="78" t="s">
        <v>710</v>
      </c>
      <c r="G550" s="181" t="e">
        <f>------UCR</f>
        <v>#NAME?</v>
      </c>
      <c r="H550" s="73"/>
      <c r="I550" s="73" t="s">
        <v>3869</v>
      </c>
      <c r="J550" s="73" t="s">
        <v>706</v>
      </c>
      <c r="K550" s="87"/>
      <c r="L550" s="87"/>
      <c r="M550" s="83" t="s">
        <v>1897</v>
      </c>
      <c r="N550" s="68" t="s">
        <v>32</v>
      </c>
      <c r="O550" s="92"/>
      <c r="P550" s="68" t="s">
        <v>66</v>
      </c>
      <c r="Q550" s="92"/>
      <c r="R550" s="68"/>
      <c r="S550" s="92"/>
      <c r="T550" s="68"/>
      <c r="U550" s="92"/>
      <c r="V550" s="68" t="s">
        <v>818</v>
      </c>
      <c r="W550" s="92"/>
      <c r="X550" s="17" t="s">
        <v>46</v>
      </c>
      <c r="Y550" s="17" t="s">
        <v>229</v>
      </c>
      <c r="Z550" s="17" t="s">
        <v>229</v>
      </c>
      <c r="AA550" s="17" t="s">
        <v>1008</v>
      </c>
    </row>
    <row r="551" spans="1:27" ht="60" customHeight="1" x14ac:dyDescent="0.2">
      <c r="A551" s="4" t="s">
        <v>26</v>
      </c>
      <c r="B551" s="41" t="s">
        <v>3604</v>
      </c>
      <c r="C551" s="32" t="s">
        <v>28</v>
      </c>
      <c r="D551" s="80" t="s">
        <v>28</v>
      </c>
      <c r="E551" s="15">
        <v>3</v>
      </c>
      <c r="F551" s="78"/>
      <c r="G551" s="180" t="e">
        <f>------UCR</f>
        <v>#NAME?</v>
      </c>
      <c r="H551" s="73" t="s">
        <v>180</v>
      </c>
      <c r="I551" s="73" t="s">
        <v>3870</v>
      </c>
      <c r="J551" s="73" t="s">
        <v>712</v>
      </c>
      <c r="K551" s="87" t="s">
        <v>821</v>
      </c>
      <c r="L551" s="87" t="s">
        <v>713</v>
      </c>
      <c r="M551" s="83" t="s">
        <v>2077</v>
      </c>
      <c r="N551" s="68"/>
      <c r="O551" s="92"/>
      <c r="P551" s="68" t="s">
        <v>33</v>
      </c>
      <c r="Q551" s="92" t="s">
        <v>66</v>
      </c>
      <c r="R551" s="68" t="s">
        <v>258</v>
      </c>
      <c r="S551" s="92" t="s">
        <v>258</v>
      </c>
      <c r="T551" s="68"/>
      <c r="U551" s="92"/>
      <c r="V551" s="68" t="s">
        <v>81</v>
      </c>
      <c r="W551" s="92" t="s">
        <v>714</v>
      </c>
      <c r="X551" s="17" t="s">
        <v>36</v>
      </c>
      <c r="Y551" s="17" t="s">
        <v>229</v>
      </c>
      <c r="Z551" s="17" t="s">
        <v>229</v>
      </c>
      <c r="AA551" s="17"/>
    </row>
    <row r="552" spans="1:27" ht="60" customHeight="1" x14ac:dyDescent="0.2">
      <c r="A552" s="4" t="s">
        <v>26</v>
      </c>
      <c r="B552" s="41" t="s">
        <v>3604</v>
      </c>
      <c r="C552" s="32" t="s">
        <v>28</v>
      </c>
      <c r="D552" s="80" t="s">
        <v>28</v>
      </c>
      <c r="E552" s="15">
        <v>3</v>
      </c>
      <c r="F552" s="78" t="s">
        <v>205</v>
      </c>
      <c r="G552" s="181" t="e">
        <f>------CONSIGNMENT ITEM</f>
        <v>#NAME?</v>
      </c>
      <c r="H552" s="73"/>
      <c r="I552" s="73" t="s">
        <v>3871</v>
      </c>
      <c r="J552" s="73" t="s">
        <v>825</v>
      </c>
      <c r="K552" s="87" t="s">
        <v>821</v>
      </c>
      <c r="L552" s="87"/>
      <c r="M552" s="83" t="s">
        <v>3872</v>
      </c>
      <c r="N552" s="68" t="s">
        <v>463</v>
      </c>
      <c r="O552" s="92" t="s">
        <v>316</v>
      </c>
      <c r="P552" s="68" t="s">
        <v>33</v>
      </c>
      <c r="Q552" s="92" t="s">
        <v>33</v>
      </c>
      <c r="R552" s="68"/>
      <c r="S552" s="92"/>
      <c r="T552" s="68"/>
      <c r="U552" s="92"/>
      <c r="V552" s="68" t="s">
        <v>826</v>
      </c>
      <c r="W552" s="92"/>
      <c r="X552" s="17" t="s">
        <v>115</v>
      </c>
      <c r="Y552" s="17" t="s">
        <v>37</v>
      </c>
      <c r="Z552" s="17" t="s">
        <v>147</v>
      </c>
      <c r="AA552" s="17" t="s">
        <v>1628</v>
      </c>
    </row>
    <row r="553" spans="1:27" ht="60" customHeight="1" x14ac:dyDescent="0.2">
      <c r="A553" s="4" t="s">
        <v>26</v>
      </c>
      <c r="B553" s="41" t="s">
        <v>3604</v>
      </c>
      <c r="C553" s="32" t="s">
        <v>28</v>
      </c>
      <c r="D553" s="80" t="s">
        <v>28</v>
      </c>
      <c r="E553" s="15">
        <v>3</v>
      </c>
      <c r="F553" s="78" t="s">
        <v>830</v>
      </c>
      <c r="G553" s="180" t="e">
        <f>------CONSIGNMENT ITEM</f>
        <v>#NAME?</v>
      </c>
      <c r="H553" s="73" t="s">
        <v>206</v>
      </c>
      <c r="I553" s="73" t="s">
        <v>3873</v>
      </c>
      <c r="J553" s="73" t="s">
        <v>829</v>
      </c>
      <c r="K553" s="87"/>
      <c r="L553" s="87"/>
      <c r="M553" s="83" t="s">
        <v>1897</v>
      </c>
      <c r="N553" s="68"/>
      <c r="O553" s="92"/>
      <c r="P553" s="68" t="s">
        <v>33</v>
      </c>
      <c r="Q553" s="92"/>
      <c r="R553" s="68" t="s">
        <v>146</v>
      </c>
      <c r="S553" s="92"/>
      <c r="T553" s="68"/>
      <c r="U553" s="92"/>
      <c r="V553" s="68" t="s">
        <v>209</v>
      </c>
      <c r="W553" s="92"/>
      <c r="X553" s="17" t="s">
        <v>36</v>
      </c>
      <c r="Y553" s="17" t="s">
        <v>210</v>
      </c>
      <c r="Z553" s="17" t="s">
        <v>117</v>
      </c>
      <c r="AA553" s="17" t="s">
        <v>211</v>
      </c>
    </row>
    <row r="554" spans="1:27" ht="60" customHeight="1" x14ac:dyDescent="0.2">
      <c r="A554" s="4" t="s">
        <v>26</v>
      </c>
      <c r="B554" s="41" t="s">
        <v>3604</v>
      </c>
      <c r="C554" s="32" t="s">
        <v>28</v>
      </c>
      <c r="D554" s="80" t="s">
        <v>28</v>
      </c>
      <c r="E554" s="15">
        <v>3</v>
      </c>
      <c r="F554" s="78" t="s">
        <v>837</v>
      </c>
      <c r="G554" s="180" t="e">
        <f>------CONSIGNMENT ITEM</f>
        <v>#NAME?</v>
      </c>
      <c r="H554" s="73" t="s">
        <v>831</v>
      </c>
      <c r="I554" s="73" t="s">
        <v>3874</v>
      </c>
      <c r="J554" s="73" t="s">
        <v>833</v>
      </c>
      <c r="K554" s="87" t="s">
        <v>821</v>
      </c>
      <c r="L554" s="87" t="s">
        <v>325</v>
      </c>
      <c r="M554" s="83" t="s">
        <v>2081</v>
      </c>
      <c r="N554" s="68"/>
      <c r="O554" s="92"/>
      <c r="P554" s="68" t="s">
        <v>33</v>
      </c>
      <c r="Q554" s="92" t="s">
        <v>33</v>
      </c>
      <c r="R554" s="68" t="s">
        <v>146</v>
      </c>
      <c r="S554" s="92" t="s">
        <v>146</v>
      </c>
      <c r="T554" s="68"/>
      <c r="U554" s="92"/>
      <c r="V554" s="68" t="s">
        <v>834</v>
      </c>
      <c r="W554" s="92" t="s">
        <v>835</v>
      </c>
      <c r="X554" s="17" t="s">
        <v>46</v>
      </c>
      <c r="Y554" s="17" t="s">
        <v>37</v>
      </c>
      <c r="Z554" s="17" t="s">
        <v>147</v>
      </c>
      <c r="AA554" s="17" t="s">
        <v>1027</v>
      </c>
    </row>
    <row r="555" spans="1:27" ht="60" customHeight="1" x14ac:dyDescent="0.2">
      <c r="A555" s="4" t="s">
        <v>26</v>
      </c>
      <c r="B555" s="41" t="s">
        <v>3604</v>
      </c>
      <c r="C555" s="32" t="s">
        <v>28</v>
      </c>
      <c r="D555" s="80" t="s">
        <v>28</v>
      </c>
      <c r="E555" s="15">
        <v>3</v>
      </c>
      <c r="F555" s="78" t="s">
        <v>89</v>
      </c>
      <c r="G555" s="180" t="e">
        <f>------CONSIGNMENT ITEM</f>
        <v>#NAME?</v>
      </c>
      <c r="H555" s="73" t="s">
        <v>49</v>
      </c>
      <c r="I555" s="73" t="s">
        <v>3875</v>
      </c>
      <c r="J555" s="73" t="s">
        <v>839</v>
      </c>
      <c r="K555" s="87" t="s">
        <v>821</v>
      </c>
      <c r="L555" s="87" t="s">
        <v>52</v>
      </c>
      <c r="M555" s="83" t="s">
        <v>2083</v>
      </c>
      <c r="N555" s="68"/>
      <c r="O555" s="92"/>
      <c r="P555" s="68" t="s">
        <v>66</v>
      </c>
      <c r="Q555" s="92" t="s">
        <v>66</v>
      </c>
      <c r="R555" s="68" t="s">
        <v>53</v>
      </c>
      <c r="S555" s="92" t="s">
        <v>54</v>
      </c>
      <c r="T555" s="68" t="s">
        <v>55</v>
      </c>
      <c r="U555" s="92" t="s">
        <v>55</v>
      </c>
      <c r="V555" s="68" t="s">
        <v>840</v>
      </c>
      <c r="W555" s="92" t="s">
        <v>841</v>
      </c>
      <c r="X555" s="17" t="s">
        <v>36</v>
      </c>
      <c r="Y555" s="17" t="s">
        <v>37</v>
      </c>
      <c r="Z555" s="17" t="s">
        <v>147</v>
      </c>
      <c r="AA555" s="17" t="s">
        <v>1032</v>
      </c>
    </row>
    <row r="556" spans="1:27" ht="60" customHeight="1" x14ac:dyDescent="0.2">
      <c r="A556" s="4" t="s">
        <v>26</v>
      </c>
      <c r="B556" s="41" t="s">
        <v>3604</v>
      </c>
      <c r="C556" s="32" t="s">
        <v>709</v>
      </c>
      <c r="D556" s="80" t="s">
        <v>28</v>
      </c>
      <c r="E556" s="15">
        <v>3</v>
      </c>
      <c r="F556" s="78" t="s">
        <v>362</v>
      </c>
      <c r="G556" s="180" t="e">
        <f>------CONSIGNMENT ITEM</f>
        <v>#NAME?</v>
      </c>
      <c r="H556" s="73" t="s">
        <v>90</v>
      </c>
      <c r="I556" s="73" t="s">
        <v>3876</v>
      </c>
      <c r="J556" s="73" t="s">
        <v>844</v>
      </c>
      <c r="K556" s="87" t="s">
        <v>821</v>
      </c>
      <c r="L556" s="87" t="s">
        <v>93</v>
      </c>
      <c r="M556" s="83" t="s">
        <v>2085</v>
      </c>
      <c r="N556" s="68"/>
      <c r="O556" s="92"/>
      <c r="P556" s="68" t="s">
        <v>66</v>
      </c>
      <c r="Q556" s="92" t="s">
        <v>66</v>
      </c>
      <c r="R556" s="68" t="s">
        <v>94</v>
      </c>
      <c r="S556" s="92" t="s">
        <v>94</v>
      </c>
      <c r="T556" s="68" t="s">
        <v>95</v>
      </c>
      <c r="U556" s="92" t="s">
        <v>95</v>
      </c>
      <c r="V556" s="68" t="s">
        <v>96</v>
      </c>
      <c r="W556" s="92" t="s">
        <v>97</v>
      </c>
      <c r="X556" s="17" t="s">
        <v>36</v>
      </c>
      <c r="Y556" s="17" t="s">
        <v>37</v>
      </c>
      <c r="Z556" s="17" t="s">
        <v>147</v>
      </c>
      <c r="AA556" s="17" t="s">
        <v>1037</v>
      </c>
    </row>
    <row r="557" spans="1:27" ht="60" customHeight="1" x14ac:dyDescent="0.2">
      <c r="A557" s="4" t="s">
        <v>26</v>
      </c>
      <c r="B557" s="41" t="s">
        <v>3604</v>
      </c>
      <c r="C557" s="32" t="s">
        <v>709</v>
      </c>
      <c r="D557" s="80" t="s">
        <v>28</v>
      </c>
      <c r="E557" s="15">
        <v>3</v>
      </c>
      <c r="F557" s="78" t="s">
        <v>419</v>
      </c>
      <c r="G557" s="180" t="e">
        <f>------CONSIGNMENT ITEM</f>
        <v>#NAME?</v>
      </c>
      <c r="H557" s="73" t="s">
        <v>363</v>
      </c>
      <c r="I557" s="73" t="s">
        <v>3877</v>
      </c>
      <c r="J557" s="73" t="s">
        <v>846</v>
      </c>
      <c r="K557" s="87" t="s">
        <v>821</v>
      </c>
      <c r="L557" s="87" t="s">
        <v>366</v>
      </c>
      <c r="M557" s="83" t="s">
        <v>2087</v>
      </c>
      <c r="N557" s="68"/>
      <c r="O557" s="92"/>
      <c r="P557" s="68" t="s">
        <v>66</v>
      </c>
      <c r="Q557" s="92" t="s">
        <v>66</v>
      </c>
      <c r="R557" s="68" t="s">
        <v>94</v>
      </c>
      <c r="S557" s="92" t="s">
        <v>94</v>
      </c>
      <c r="T557" s="68" t="s">
        <v>95</v>
      </c>
      <c r="U557" s="92" t="s">
        <v>95</v>
      </c>
      <c r="V557" s="68" t="s">
        <v>367</v>
      </c>
      <c r="W557" s="92" t="s">
        <v>847</v>
      </c>
      <c r="X557" s="17" t="s">
        <v>405</v>
      </c>
      <c r="Y557" s="17" t="s">
        <v>37</v>
      </c>
      <c r="Z557" s="17" t="s">
        <v>147</v>
      </c>
      <c r="AA557" s="17" t="s">
        <v>815</v>
      </c>
    </row>
    <row r="558" spans="1:27" ht="60" customHeight="1" x14ac:dyDescent="0.2">
      <c r="A558" s="4" t="s">
        <v>26</v>
      </c>
      <c r="B558" s="41" t="s">
        <v>3604</v>
      </c>
      <c r="C558" s="32" t="s">
        <v>28</v>
      </c>
      <c r="D558" s="80" t="s">
        <v>28</v>
      </c>
      <c r="E558" s="15">
        <v>4</v>
      </c>
      <c r="F558" s="78">
        <v>43534</v>
      </c>
      <c r="G558" s="181" t="e">
        <f>---------CONSIGNEE</f>
        <v>#NAME?</v>
      </c>
      <c r="H558" s="73"/>
      <c r="I558" s="73" t="s">
        <v>3878</v>
      </c>
      <c r="J558" s="73" t="s">
        <v>422</v>
      </c>
      <c r="K558" s="87" t="s">
        <v>851</v>
      </c>
      <c r="L558" s="87"/>
      <c r="M558" s="83" t="s">
        <v>3022</v>
      </c>
      <c r="N558" s="68" t="s">
        <v>32</v>
      </c>
      <c r="O558" s="92" t="s">
        <v>32</v>
      </c>
      <c r="P558" s="68" t="s">
        <v>66</v>
      </c>
      <c r="Q558" s="92" t="s">
        <v>66</v>
      </c>
      <c r="R558" s="68"/>
      <c r="S558" s="92"/>
      <c r="T558" s="68"/>
      <c r="U558" s="92"/>
      <c r="V558" s="68" t="s">
        <v>852</v>
      </c>
      <c r="W558" s="92" t="s">
        <v>853</v>
      </c>
      <c r="X558" s="17" t="s">
        <v>157</v>
      </c>
      <c r="Y558" s="17" t="s">
        <v>37</v>
      </c>
      <c r="Z558" s="17" t="s">
        <v>147</v>
      </c>
      <c r="AA558" s="17" t="s">
        <v>708</v>
      </c>
    </row>
    <row r="559" spans="1:27" ht="60" customHeight="1" x14ac:dyDescent="0.2">
      <c r="A559" s="4" t="s">
        <v>26</v>
      </c>
      <c r="B559" s="41" t="s">
        <v>3604</v>
      </c>
      <c r="C559" s="32" t="s">
        <v>28</v>
      </c>
      <c r="D559" s="80" t="s">
        <v>28</v>
      </c>
      <c r="E559" s="15">
        <v>4</v>
      </c>
      <c r="F559" s="78" t="s">
        <v>419</v>
      </c>
      <c r="G559" s="180" t="e">
        <f>---------CONSIGNEE</f>
        <v>#NAME?</v>
      </c>
      <c r="H559" s="73" t="s">
        <v>240</v>
      </c>
      <c r="I559" s="73" t="s">
        <v>3879</v>
      </c>
      <c r="J559" s="73" t="s">
        <v>429</v>
      </c>
      <c r="K559" s="87" t="s">
        <v>851</v>
      </c>
      <c r="L559" s="87" t="s">
        <v>243</v>
      </c>
      <c r="M559" s="83" t="s">
        <v>2091</v>
      </c>
      <c r="N559" s="68"/>
      <c r="O559" s="92"/>
      <c r="P559" s="68" t="s">
        <v>103</v>
      </c>
      <c r="Q559" s="92" t="s">
        <v>103</v>
      </c>
      <c r="R559" s="68" t="s">
        <v>244</v>
      </c>
      <c r="S559" s="92" t="s">
        <v>244</v>
      </c>
      <c r="T559" s="68"/>
      <c r="U559" s="92"/>
      <c r="V559" s="68" t="s">
        <v>430</v>
      </c>
      <c r="W559" s="92"/>
      <c r="X559" s="17" t="s">
        <v>46</v>
      </c>
      <c r="Y559" s="17" t="s">
        <v>245</v>
      </c>
      <c r="Z559" s="17" t="s">
        <v>147</v>
      </c>
      <c r="AA559" s="17" t="s">
        <v>715</v>
      </c>
    </row>
    <row r="560" spans="1:27" ht="60" customHeight="1" x14ac:dyDescent="0.2">
      <c r="A560" s="4" t="s">
        <v>26</v>
      </c>
      <c r="B560" s="41" t="s">
        <v>3604</v>
      </c>
      <c r="C560" s="32" t="s">
        <v>28</v>
      </c>
      <c r="D560" s="80" t="s">
        <v>28</v>
      </c>
      <c r="E560" s="15">
        <v>4</v>
      </c>
      <c r="F560" s="78"/>
      <c r="G560" s="180" t="e">
        <f>---------CONSIGNEE</f>
        <v>#NAME?</v>
      </c>
      <c r="H560" s="73" t="s">
        <v>255</v>
      </c>
      <c r="I560" s="73" t="s">
        <v>3880</v>
      </c>
      <c r="J560" s="73" t="s">
        <v>433</v>
      </c>
      <c r="K560" s="87" t="s">
        <v>851</v>
      </c>
      <c r="L560" s="87" t="s">
        <v>255</v>
      </c>
      <c r="M560" s="83" t="s">
        <v>2093</v>
      </c>
      <c r="N560" s="68"/>
      <c r="O560" s="92"/>
      <c r="P560" s="68" t="s">
        <v>33</v>
      </c>
      <c r="Q560" s="92" t="s">
        <v>33</v>
      </c>
      <c r="R560" s="68" t="s">
        <v>258</v>
      </c>
      <c r="S560" s="92" t="s">
        <v>68</v>
      </c>
      <c r="T560" s="68"/>
      <c r="U560" s="92"/>
      <c r="V560" s="68" t="s">
        <v>259</v>
      </c>
      <c r="W560" s="92"/>
      <c r="X560" s="17" t="s">
        <v>115</v>
      </c>
      <c r="Y560" s="17" t="s">
        <v>37</v>
      </c>
      <c r="Z560" s="17" t="s">
        <v>260</v>
      </c>
      <c r="AA560" s="17"/>
    </row>
    <row r="561" spans="1:27" ht="60" customHeight="1" x14ac:dyDescent="0.2">
      <c r="A561" s="4" t="s">
        <v>26</v>
      </c>
      <c r="B561" s="41" t="s">
        <v>3604</v>
      </c>
      <c r="C561" s="32" t="s">
        <v>28</v>
      </c>
      <c r="D561" s="80" t="s">
        <v>28</v>
      </c>
      <c r="E561" s="15">
        <v>5</v>
      </c>
      <c r="F561" s="78" t="s">
        <v>419</v>
      </c>
      <c r="G561" s="181" t="e">
        <f>------------ADDRESS</f>
        <v>#NAME?</v>
      </c>
      <c r="H561" s="73"/>
      <c r="I561" s="73" t="s">
        <v>3881</v>
      </c>
      <c r="J561" s="73" t="s">
        <v>263</v>
      </c>
      <c r="K561" s="87"/>
      <c r="L561" s="87"/>
      <c r="M561" s="83" t="s">
        <v>1897</v>
      </c>
      <c r="N561" s="68" t="s">
        <v>32</v>
      </c>
      <c r="O561" s="92"/>
      <c r="P561" s="68" t="s">
        <v>33</v>
      </c>
      <c r="Q561" s="92"/>
      <c r="R561" s="68"/>
      <c r="S561" s="92"/>
      <c r="T561" s="68"/>
      <c r="U561" s="92"/>
      <c r="V561" s="68"/>
      <c r="W561" s="92"/>
      <c r="X561" s="17" t="s">
        <v>46</v>
      </c>
      <c r="Y561" s="17" t="s">
        <v>264</v>
      </c>
      <c r="Z561" s="17" t="s">
        <v>264</v>
      </c>
      <c r="AA561" s="17"/>
    </row>
    <row r="562" spans="1:27" ht="60" customHeight="1" x14ac:dyDescent="0.2">
      <c r="A562" s="4" t="s">
        <v>26</v>
      </c>
      <c r="B562" s="41" t="s">
        <v>3604</v>
      </c>
      <c r="C562" s="32" t="s">
        <v>28</v>
      </c>
      <c r="D562" s="80" t="s">
        <v>28</v>
      </c>
      <c r="E562" s="15">
        <v>5</v>
      </c>
      <c r="F562" s="78" t="s">
        <v>419</v>
      </c>
      <c r="G562" s="180" t="e">
        <f>------------ADDRESS</f>
        <v>#NAME?</v>
      </c>
      <c r="H562" s="73" t="s">
        <v>265</v>
      </c>
      <c r="I562" s="73" t="s">
        <v>3882</v>
      </c>
      <c r="J562" s="73" t="s">
        <v>267</v>
      </c>
      <c r="K562" s="87" t="s">
        <v>851</v>
      </c>
      <c r="L562" s="87" t="s">
        <v>265</v>
      </c>
      <c r="M562" s="83" t="s">
        <v>2096</v>
      </c>
      <c r="N562" s="68"/>
      <c r="O562" s="92"/>
      <c r="P562" s="68" t="s">
        <v>33</v>
      </c>
      <c r="Q562" s="92" t="s">
        <v>33</v>
      </c>
      <c r="R562" s="68" t="s">
        <v>258</v>
      </c>
      <c r="S562" s="92" t="s">
        <v>68</v>
      </c>
      <c r="T562" s="68"/>
      <c r="U562" s="92"/>
      <c r="V562" s="68" t="s">
        <v>259</v>
      </c>
      <c r="W562" s="92"/>
      <c r="X562" s="17" t="s">
        <v>46</v>
      </c>
      <c r="Y562" s="17" t="s">
        <v>37</v>
      </c>
      <c r="Z562" s="17" t="s">
        <v>268</v>
      </c>
      <c r="AA562" s="17"/>
    </row>
    <row r="563" spans="1:27" ht="60" customHeight="1" x14ac:dyDescent="0.2">
      <c r="A563" s="4" t="s">
        <v>26</v>
      </c>
      <c r="B563" s="41" t="s">
        <v>3604</v>
      </c>
      <c r="C563" s="32" t="s">
        <v>28</v>
      </c>
      <c r="D563" s="80" t="s">
        <v>28</v>
      </c>
      <c r="E563" s="15">
        <v>5</v>
      </c>
      <c r="F563" s="78" t="s">
        <v>419</v>
      </c>
      <c r="G563" s="180" t="e">
        <f>------------ADDRESS</f>
        <v>#NAME?</v>
      </c>
      <c r="H563" s="73" t="s">
        <v>269</v>
      </c>
      <c r="I563" s="73" t="s">
        <v>3883</v>
      </c>
      <c r="J563" s="73" t="s">
        <v>271</v>
      </c>
      <c r="K563" s="87" t="s">
        <v>851</v>
      </c>
      <c r="L563" s="87" t="s">
        <v>862</v>
      </c>
      <c r="M563" s="83" t="s">
        <v>2098</v>
      </c>
      <c r="N563" s="68"/>
      <c r="O563" s="92"/>
      <c r="P563" s="68" t="s">
        <v>66</v>
      </c>
      <c r="Q563" s="92" t="s">
        <v>33</v>
      </c>
      <c r="R563" s="68" t="s">
        <v>244</v>
      </c>
      <c r="S563" s="92" t="s">
        <v>244</v>
      </c>
      <c r="T563" s="68"/>
      <c r="U563" s="92"/>
      <c r="V563" s="68" t="s">
        <v>273</v>
      </c>
      <c r="W563" s="92"/>
      <c r="X563" s="17" t="s">
        <v>36</v>
      </c>
      <c r="Y563" s="17" t="s">
        <v>37</v>
      </c>
      <c r="Z563" s="17" t="s">
        <v>274</v>
      </c>
      <c r="AA563" s="17"/>
    </row>
    <row r="564" spans="1:27" ht="60" customHeight="1" x14ac:dyDescent="0.2">
      <c r="A564" s="4" t="s">
        <v>26</v>
      </c>
      <c r="B564" s="41" t="s">
        <v>3604</v>
      </c>
      <c r="C564" s="32" t="s">
        <v>28</v>
      </c>
      <c r="D564" s="80" t="s">
        <v>28</v>
      </c>
      <c r="E564" s="15">
        <v>5</v>
      </c>
      <c r="F564" s="78" t="s">
        <v>419</v>
      </c>
      <c r="G564" s="180" t="e">
        <f>------------ADDRESS</f>
        <v>#NAME?</v>
      </c>
      <c r="H564" s="73" t="s">
        <v>276</v>
      </c>
      <c r="I564" s="73" t="s">
        <v>3884</v>
      </c>
      <c r="J564" s="73" t="s">
        <v>278</v>
      </c>
      <c r="K564" s="87" t="s">
        <v>851</v>
      </c>
      <c r="L564" s="87" t="s">
        <v>276</v>
      </c>
      <c r="M564" s="83" t="s">
        <v>2100</v>
      </c>
      <c r="N564" s="68"/>
      <c r="O564" s="92"/>
      <c r="P564" s="68" t="s">
        <v>33</v>
      </c>
      <c r="Q564" s="92" t="s">
        <v>33</v>
      </c>
      <c r="R564" s="68" t="s">
        <v>68</v>
      </c>
      <c r="S564" s="92" t="s">
        <v>68</v>
      </c>
      <c r="T564" s="68"/>
      <c r="U564" s="92"/>
      <c r="V564" s="68"/>
      <c r="W564" s="92"/>
      <c r="X564" s="17" t="s">
        <v>36</v>
      </c>
      <c r="Y564" s="17" t="s">
        <v>37</v>
      </c>
      <c r="Z564" s="17" t="s">
        <v>38</v>
      </c>
      <c r="AA564" s="17"/>
    </row>
    <row r="565" spans="1:27" ht="60" customHeight="1" x14ac:dyDescent="0.2">
      <c r="A565" s="4" t="s">
        <v>26</v>
      </c>
      <c r="B565" s="41" t="s">
        <v>3604</v>
      </c>
      <c r="C565" s="32" t="s">
        <v>28</v>
      </c>
      <c r="D565" s="80" t="s">
        <v>28</v>
      </c>
      <c r="E565" s="15">
        <v>5</v>
      </c>
      <c r="F565" s="78" t="s">
        <v>419</v>
      </c>
      <c r="G565" s="180" t="e">
        <f>------------ADDRESS</f>
        <v>#NAME?</v>
      </c>
      <c r="H565" s="73" t="s">
        <v>279</v>
      </c>
      <c r="I565" s="73" t="s">
        <v>3885</v>
      </c>
      <c r="J565" s="73" t="s">
        <v>281</v>
      </c>
      <c r="K565" s="87" t="s">
        <v>851</v>
      </c>
      <c r="L565" s="87" t="s">
        <v>282</v>
      </c>
      <c r="M565" s="83" t="s">
        <v>2102</v>
      </c>
      <c r="N565" s="68"/>
      <c r="O565" s="92"/>
      <c r="P565" s="68" t="s">
        <v>33</v>
      </c>
      <c r="Q565" s="92" t="s">
        <v>33</v>
      </c>
      <c r="R565" s="68" t="s">
        <v>94</v>
      </c>
      <c r="S565" s="92" t="s">
        <v>94</v>
      </c>
      <c r="T565" s="68" t="s">
        <v>95</v>
      </c>
      <c r="U565" s="92" t="s">
        <v>95</v>
      </c>
      <c r="V565" s="68"/>
      <c r="W565" s="92"/>
      <c r="X565" s="17" t="s">
        <v>115</v>
      </c>
      <c r="Y565" s="17" t="s">
        <v>37</v>
      </c>
      <c r="Z565" s="17" t="s">
        <v>38</v>
      </c>
      <c r="AA565" s="17"/>
    </row>
    <row r="566" spans="1:27" ht="60" customHeight="1" x14ac:dyDescent="0.2">
      <c r="A566" s="4" t="s">
        <v>26</v>
      </c>
      <c r="B566" s="41" t="s">
        <v>3604</v>
      </c>
      <c r="C566" s="32" t="s">
        <v>28</v>
      </c>
      <c r="D566" s="80" t="s">
        <v>28</v>
      </c>
      <c r="E566" s="15">
        <v>4</v>
      </c>
      <c r="F566" s="78"/>
      <c r="G566" s="181" t="e">
        <f>---------ADDITIONAL SUPPLY CHAIN ACTOR</f>
        <v>#NAME?</v>
      </c>
      <c r="H566" s="73"/>
      <c r="I566" s="73" t="s">
        <v>3886</v>
      </c>
      <c r="J566" s="73" t="s">
        <v>443</v>
      </c>
      <c r="K566" s="87"/>
      <c r="L566" s="87"/>
      <c r="M566" s="83" t="s">
        <v>1897</v>
      </c>
      <c r="N566" s="68" t="s">
        <v>444</v>
      </c>
      <c r="O566" s="92"/>
      <c r="P566" s="68" t="s">
        <v>66</v>
      </c>
      <c r="Q566" s="92"/>
      <c r="R566" s="68"/>
      <c r="S566" s="92"/>
      <c r="T566" s="68"/>
      <c r="U566" s="92"/>
      <c r="V566" s="68" t="s">
        <v>445</v>
      </c>
      <c r="W566" s="92"/>
      <c r="X566" s="17" t="s">
        <v>115</v>
      </c>
      <c r="Y566" s="17" t="s">
        <v>229</v>
      </c>
      <c r="Z566" s="17" t="s">
        <v>229</v>
      </c>
      <c r="AA566" s="17"/>
    </row>
    <row r="567" spans="1:27" ht="60" customHeight="1" x14ac:dyDescent="0.2">
      <c r="A567" s="4" t="s">
        <v>26</v>
      </c>
      <c r="B567" s="41" t="s">
        <v>3604</v>
      </c>
      <c r="C567" s="32" t="s">
        <v>28</v>
      </c>
      <c r="D567" s="80" t="s">
        <v>28</v>
      </c>
      <c r="E567" s="15">
        <v>4</v>
      </c>
      <c r="F567" s="78" t="s">
        <v>419</v>
      </c>
      <c r="G567" s="180" t="e">
        <f>---------ADDITIONAL SUPPLY CHAIN ACTOR</f>
        <v>#NAME?</v>
      </c>
      <c r="H567" s="73" t="s">
        <v>206</v>
      </c>
      <c r="I567" s="73" t="s">
        <v>3887</v>
      </c>
      <c r="J567" s="73" t="s">
        <v>449</v>
      </c>
      <c r="K567" s="87"/>
      <c r="L567" s="87"/>
      <c r="M567" s="83" t="s">
        <v>1897</v>
      </c>
      <c r="N567" s="68"/>
      <c r="O567" s="92"/>
      <c r="P567" s="68" t="s">
        <v>33</v>
      </c>
      <c r="Q567" s="92"/>
      <c r="R567" s="68" t="s">
        <v>146</v>
      </c>
      <c r="S567" s="92"/>
      <c r="T567" s="68"/>
      <c r="U567" s="92"/>
      <c r="V567" s="68" t="s">
        <v>209</v>
      </c>
      <c r="W567" s="92"/>
      <c r="X567" s="17" t="s">
        <v>115</v>
      </c>
      <c r="Y567" s="17" t="s">
        <v>229</v>
      </c>
      <c r="Z567" s="17" t="s">
        <v>229</v>
      </c>
      <c r="AA567" s="17"/>
    </row>
    <row r="568" spans="1:27" ht="60" customHeight="1" x14ac:dyDescent="0.2">
      <c r="A568" s="4" t="s">
        <v>26</v>
      </c>
      <c r="B568" s="41" t="s">
        <v>3604</v>
      </c>
      <c r="C568" s="32" t="s">
        <v>28</v>
      </c>
      <c r="D568" s="80" t="s">
        <v>28</v>
      </c>
      <c r="E568" s="15">
        <v>4</v>
      </c>
      <c r="F568" s="78" t="s">
        <v>419</v>
      </c>
      <c r="G568" s="180" t="e">
        <f>---------ADDITIONAL SUPPLY CHAIN ACTOR</f>
        <v>#NAME?</v>
      </c>
      <c r="H568" s="73" t="s">
        <v>450</v>
      </c>
      <c r="I568" s="73" t="s">
        <v>3888</v>
      </c>
      <c r="J568" s="73" t="s">
        <v>452</v>
      </c>
      <c r="K568" s="87"/>
      <c r="L568" s="87"/>
      <c r="M568" s="83" t="s">
        <v>1897</v>
      </c>
      <c r="N568" s="68"/>
      <c r="O568" s="92"/>
      <c r="P568" s="68" t="s">
        <v>33</v>
      </c>
      <c r="Q568" s="92"/>
      <c r="R568" s="68" t="s">
        <v>453</v>
      </c>
      <c r="S568" s="92"/>
      <c r="T568" s="68" t="s">
        <v>454</v>
      </c>
      <c r="U568" s="92"/>
      <c r="V568" s="68"/>
      <c r="W568" s="92"/>
      <c r="X568" s="17" t="s">
        <v>115</v>
      </c>
      <c r="Y568" s="17" t="s">
        <v>229</v>
      </c>
      <c r="Z568" s="17" t="s">
        <v>229</v>
      </c>
      <c r="AA568" s="17"/>
    </row>
    <row r="569" spans="1:27" ht="60" customHeight="1" x14ac:dyDescent="0.2">
      <c r="A569" s="4" t="s">
        <v>26</v>
      </c>
      <c r="B569" s="41" t="s">
        <v>3604</v>
      </c>
      <c r="C569" s="32" t="s">
        <v>28</v>
      </c>
      <c r="D569" s="80" t="s">
        <v>28</v>
      </c>
      <c r="E569" s="15">
        <v>4</v>
      </c>
      <c r="F569" s="78" t="s">
        <v>419</v>
      </c>
      <c r="G569" s="180" t="e">
        <f>---------ADDITIONAL SUPPLY CHAIN ACTOR</f>
        <v>#NAME?</v>
      </c>
      <c r="H569" s="73" t="s">
        <v>240</v>
      </c>
      <c r="I569" s="73" t="s">
        <v>3889</v>
      </c>
      <c r="J569" s="73" t="s">
        <v>457</v>
      </c>
      <c r="K569" s="87"/>
      <c r="L569" s="87"/>
      <c r="M569" s="83" t="s">
        <v>1897</v>
      </c>
      <c r="N569" s="68"/>
      <c r="O569" s="92"/>
      <c r="P569" s="68" t="s">
        <v>33</v>
      </c>
      <c r="Q569" s="92"/>
      <c r="R569" s="68" t="s">
        <v>244</v>
      </c>
      <c r="S569" s="92"/>
      <c r="T569" s="68"/>
      <c r="U569" s="92"/>
      <c r="V569" s="68" t="s">
        <v>380</v>
      </c>
      <c r="W569" s="92"/>
      <c r="X569" s="17" t="s">
        <v>115</v>
      </c>
      <c r="Y569" s="17" t="s">
        <v>229</v>
      </c>
      <c r="Z569" s="17" t="s">
        <v>229</v>
      </c>
      <c r="AA569" s="17"/>
    </row>
    <row r="570" spans="1:27" ht="60" customHeight="1" x14ac:dyDescent="0.2">
      <c r="A570" s="4" t="s">
        <v>26</v>
      </c>
      <c r="B570" s="41" t="s">
        <v>3604</v>
      </c>
      <c r="C570" s="32" t="s">
        <v>28</v>
      </c>
      <c r="D570" s="80" t="s">
        <v>28</v>
      </c>
      <c r="E570" s="15">
        <v>4</v>
      </c>
      <c r="F570" s="78" t="s">
        <v>419</v>
      </c>
      <c r="G570" s="181" t="e">
        <f>---------COMMODITY</f>
        <v>#NAME?</v>
      </c>
      <c r="H570" s="73"/>
      <c r="I570" s="73" t="s">
        <v>3890</v>
      </c>
      <c r="J570" s="73" t="s">
        <v>873</v>
      </c>
      <c r="K570" s="87"/>
      <c r="L570" s="87"/>
      <c r="M570" s="83" t="s">
        <v>1897</v>
      </c>
      <c r="N570" s="68" t="s">
        <v>32</v>
      </c>
      <c r="O570" s="92"/>
      <c r="P570" s="68" t="s">
        <v>33</v>
      </c>
      <c r="Q570" s="92"/>
      <c r="R570" s="68"/>
      <c r="S570" s="92"/>
      <c r="T570" s="68"/>
      <c r="U570" s="92"/>
      <c r="V570" s="68"/>
      <c r="W570" s="92"/>
      <c r="X570" s="17" t="s">
        <v>46</v>
      </c>
      <c r="Y570" s="17" t="s">
        <v>874</v>
      </c>
      <c r="Z570" s="17" t="s">
        <v>264</v>
      </c>
      <c r="AA570" s="17"/>
    </row>
    <row r="571" spans="1:27" ht="60" customHeight="1" x14ac:dyDescent="0.2">
      <c r="A571" s="4" t="s">
        <v>26</v>
      </c>
      <c r="B571" s="41" t="s">
        <v>3604</v>
      </c>
      <c r="C571" s="32" t="s">
        <v>28</v>
      </c>
      <c r="D571" s="80" t="s">
        <v>28</v>
      </c>
      <c r="E571" s="15">
        <v>4</v>
      </c>
      <c r="F571" s="78" t="s">
        <v>884</v>
      </c>
      <c r="G571" s="180" t="e">
        <f>---------COMMODITY</f>
        <v>#NAME?</v>
      </c>
      <c r="H571" s="73" t="s">
        <v>877</v>
      </c>
      <c r="I571" s="73" t="s">
        <v>3891</v>
      </c>
      <c r="J571" s="73" t="s">
        <v>879</v>
      </c>
      <c r="K571" s="87" t="s">
        <v>821</v>
      </c>
      <c r="L571" s="87" t="s">
        <v>880</v>
      </c>
      <c r="M571" s="83" t="s">
        <v>2109</v>
      </c>
      <c r="N571" s="68"/>
      <c r="O571" s="92"/>
      <c r="P571" s="68" t="s">
        <v>33</v>
      </c>
      <c r="Q571" s="92" t="s">
        <v>33</v>
      </c>
      <c r="R571" s="68" t="s">
        <v>305</v>
      </c>
      <c r="S571" s="92" t="s">
        <v>881</v>
      </c>
      <c r="T571" s="68"/>
      <c r="U571" s="92"/>
      <c r="V571" s="68" t="s">
        <v>882</v>
      </c>
      <c r="W571" s="92"/>
      <c r="X571" s="17" t="s">
        <v>115</v>
      </c>
      <c r="Y571" s="17" t="s">
        <v>37</v>
      </c>
      <c r="Z571" s="17" t="s">
        <v>883</v>
      </c>
      <c r="AA571" s="17"/>
    </row>
    <row r="572" spans="1:27" ht="60" customHeight="1" x14ac:dyDescent="0.2">
      <c r="A572" s="4" t="s">
        <v>26</v>
      </c>
      <c r="B572" s="41" t="s">
        <v>3604</v>
      </c>
      <c r="C572" s="32" t="s">
        <v>28</v>
      </c>
      <c r="D572" s="80" t="s">
        <v>28</v>
      </c>
      <c r="E572" s="15">
        <v>4</v>
      </c>
      <c r="F572" s="78"/>
      <c r="G572" s="180" t="e">
        <f>---------COMMODITY</f>
        <v>#NAME?</v>
      </c>
      <c r="H572" s="73" t="s">
        <v>885</v>
      </c>
      <c r="I572" s="73" t="s">
        <v>3892</v>
      </c>
      <c r="J572" s="73" t="s">
        <v>887</v>
      </c>
      <c r="K572" s="87"/>
      <c r="L572" s="87"/>
      <c r="M572" s="83" t="s">
        <v>1897</v>
      </c>
      <c r="N572" s="68"/>
      <c r="O572" s="92"/>
      <c r="P572" s="68" t="s">
        <v>103</v>
      </c>
      <c r="Q572" s="92"/>
      <c r="R572" s="68" t="s">
        <v>888</v>
      </c>
      <c r="S572" s="92"/>
      <c r="T572" s="68" t="s">
        <v>889</v>
      </c>
      <c r="U572" s="92"/>
      <c r="V572" s="68" t="s">
        <v>890</v>
      </c>
      <c r="W572" s="92"/>
      <c r="X572" s="17" t="s">
        <v>115</v>
      </c>
      <c r="Y572" s="17" t="s">
        <v>37</v>
      </c>
      <c r="Z572" s="17" t="s">
        <v>38</v>
      </c>
      <c r="AA572" s="17"/>
    </row>
    <row r="573" spans="1:27" ht="60" customHeight="1" x14ac:dyDescent="0.2">
      <c r="A573" s="4" t="s">
        <v>26</v>
      </c>
      <c r="B573" s="41" t="s">
        <v>3604</v>
      </c>
      <c r="C573" s="32" t="s">
        <v>28</v>
      </c>
      <c r="D573" s="80" t="s">
        <v>28</v>
      </c>
      <c r="E573" s="15">
        <v>5</v>
      </c>
      <c r="F573" s="78"/>
      <c r="G573" s="181" t="e">
        <f>------------COMMODITY CODE</f>
        <v>#NAME?</v>
      </c>
      <c r="H573" s="73"/>
      <c r="I573" s="73" t="s">
        <v>3893</v>
      </c>
      <c r="J573" s="73" t="s">
        <v>894</v>
      </c>
      <c r="K573" s="87"/>
      <c r="L573" s="87"/>
      <c r="M573" s="83" t="s">
        <v>1897</v>
      </c>
      <c r="N573" s="68" t="s">
        <v>32</v>
      </c>
      <c r="O573" s="92"/>
      <c r="P573" s="68" t="s">
        <v>66</v>
      </c>
      <c r="Q573" s="92"/>
      <c r="R573" s="68"/>
      <c r="S573" s="92"/>
      <c r="T573" s="68"/>
      <c r="U573" s="92"/>
      <c r="V573" s="68" t="s">
        <v>895</v>
      </c>
      <c r="W573" s="92"/>
      <c r="X573" s="17" t="s">
        <v>46</v>
      </c>
      <c r="Y573" s="17" t="s">
        <v>264</v>
      </c>
      <c r="Z573" s="17" t="s">
        <v>264</v>
      </c>
      <c r="AA573" s="17"/>
    </row>
    <row r="574" spans="1:27" ht="60" customHeight="1" x14ac:dyDescent="0.2">
      <c r="A574" s="4" t="s">
        <v>26</v>
      </c>
      <c r="B574" s="41" t="s">
        <v>3604</v>
      </c>
      <c r="C574" s="32" t="s">
        <v>28</v>
      </c>
      <c r="D574" s="80" t="s">
        <v>28</v>
      </c>
      <c r="E574" s="15">
        <v>5</v>
      </c>
      <c r="F574" s="78" t="s">
        <v>908</v>
      </c>
      <c r="G574" s="180" t="e">
        <f>------------COMMODITY CODE</f>
        <v>#NAME?</v>
      </c>
      <c r="H574" s="97" t="s">
        <v>897</v>
      </c>
      <c r="I574" s="73" t="s">
        <v>3894</v>
      </c>
      <c r="J574" s="73" t="s">
        <v>899</v>
      </c>
      <c r="K574" s="87" t="s">
        <v>821</v>
      </c>
      <c r="L574" s="87" t="s">
        <v>900</v>
      </c>
      <c r="M574" s="83" t="s">
        <v>2113</v>
      </c>
      <c r="N574" s="68"/>
      <c r="O574" s="92"/>
      <c r="P574" s="68" t="s">
        <v>33</v>
      </c>
      <c r="Q574" s="92" t="s">
        <v>66</v>
      </c>
      <c r="R574" s="68" t="s">
        <v>901</v>
      </c>
      <c r="S574" s="92" t="s">
        <v>902</v>
      </c>
      <c r="T574" s="68" t="s">
        <v>903</v>
      </c>
      <c r="U574" s="92" t="s">
        <v>2114</v>
      </c>
      <c r="V574" s="68"/>
      <c r="W574" s="92"/>
      <c r="X574" s="17" t="s">
        <v>46</v>
      </c>
      <c r="Y574" s="17" t="s">
        <v>1458</v>
      </c>
      <c r="Z574" s="17" t="s">
        <v>914</v>
      </c>
      <c r="AA574" s="17"/>
    </row>
    <row r="575" spans="1:27" ht="60" customHeight="1" x14ac:dyDescent="0.2">
      <c r="A575" s="4" t="s">
        <v>26</v>
      </c>
      <c r="B575" s="41" t="s">
        <v>3604</v>
      </c>
      <c r="C575" s="32" t="s">
        <v>28</v>
      </c>
      <c r="D575" s="80" t="s">
        <v>28</v>
      </c>
      <c r="E575" s="15">
        <v>5</v>
      </c>
      <c r="F575" s="78" t="s">
        <v>916</v>
      </c>
      <c r="G575" s="180" t="e">
        <f>------------COMMODITY CODE</f>
        <v>#NAME?</v>
      </c>
      <c r="H575" s="73" t="s">
        <v>909</v>
      </c>
      <c r="I575" s="73" t="s">
        <v>3895</v>
      </c>
      <c r="J575" s="73" t="s">
        <v>911</v>
      </c>
      <c r="K575" s="87" t="s">
        <v>821</v>
      </c>
      <c r="L575" s="87" t="s">
        <v>900</v>
      </c>
      <c r="M575" s="83" t="s">
        <v>2113</v>
      </c>
      <c r="N575" s="68"/>
      <c r="O575" s="92"/>
      <c r="P575" s="68" t="s">
        <v>103</v>
      </c>
      <c r="Q575" s="92" t="s">
        <v>66</v>
      </c>
      <c r="R575" s="68" t="s">
        <v>291</v>
      </c>
      <c r="S575" s="92" t="s">
        <v>902</v>
      </c>
      <c r="T575" s="68"/>
      <c r="U575" s="92"/>
      <c r="V575" s="68" t="s">
        <v>912</v>
      </c>
      <c r="W575" s="92"/>
      <c r="X575" s="17" t="s">
        <v>46</v>
      </c>
      <c r="Y575" s="17" t="s">
        <v>913</v>
      </c>
      <c r="Z575" s="17" t="s">
        <v>914</v>
      </c>
      <c r="AA575" s="17"/>
    </row>
    <row r="576" spans="1:27" ht="60" customHeight="1" x14ac:dyDescent="0.2">
      <c r="A576" s="4" t="s">
        <v>26</v>
      </c>
      <c r="B576" s="41" t="s">
        <v>3604</v>
      </c>
      <c r="C576" s="32" t="s">
        <v>28</v>
      </c>
      <c r="D576" s="80" t="s">
        <v>28</v>
      </c>
      <c r="E576" s="15">
        <v>5</v>
      </c>
      <c r="F576" s="78" t="s">
        <v>205</v>
      </c>
      <c r="G576" s="181" t="e">
        <f>------------DANGEROUS GOODS</f>
        <v>#NAME?</v>
      </c>
      <c r="H576" s="73"/>
      <c r="I576" s="73" t="s">
        <v>3896</v>
      </c>
      <c r="J576" s="73" t="s">
        <v>919</v>
      </c>
      <c r="K576" s="87"/>
      <c r="L576" s="87"/>
      <c r="M576" s="83" t="s">
        <v>1897</v>
      </c>
      <c r="N576" s="68" t="s">
        <v>444</v>
      </c>
      <c r="O576" s="92"/>
      <c r="P576" s="68" t="s">
        <v>66</v>
      </c>
      <c r="Q576" s="92"/>
      <c r="R576" s="68"/>
      <c r="S576" s="92"/>
      <c r="T576" s="68"/>
      <c r="U576" s="92"/>
      <c r="V576" s="68" t="s">
        <v>920</v>
      </c>
      <c r="W576" s="92"/>
      <c r="X576" s="17" t="s">
        <v>115</v>
      </c>
      <c r="Y576" s="17" t="s">
        <v>264</v>
      </c>
      <c r="Z576" s="17" t="s">
        <v>264</v>
      </c>
      <c r="AA576" s="17"/>
    </row>
    <row r="577" spans="1:27" ht="60" customHeight="1" x14ac:dyDescent="0.2">
      <c r="A577" s="4" t="s">
        <v>26</v>
      </c>
      <c r="B577" s="41" t="s">
        <v>3604</v>
      </c>
      <c r="C577" s="32" t="s">
        <v>28</v>
      </c>
      <c r="D577" s="80" t="s">
        <v>28</v>
      </c>
      <c r="E577" s="15">
        <v>5</v>
      </c>
      <c r="F577" s="78" t="s">
        <v>916</v>
      </c>
      <c r="G577" s="180" t="e">
        <f>------------DANGEROUS GOODS</f>
        <v>#NAME?</v>
      </c>
      <c r="H577" s="73" t="s">
        <v>206</v>
      </c>
      <c r="I577" s="73" t="s">
        <v>3897</v>
      </c>
      <c r="J577" s="73" t="s">
        <v>923</v>
      </c>
      <c r="K577" s="87"/>
      <c r="L577" s="87"/>
      <c r="M577" s="83" t="s">
        <v>1897</v>
      </c>
      <c r="N577" s="68"/>
      <c r="O577" s="92"/>
      <c r="P577" s="68" t="s">
        <v>33</v>
      </c>
      <c r="Q577" s="92" t="s">
        <v>103</v>
      </c>
      <c r="R577" s="68" t="s">
        <v>146</v>
      </c>
      <c r="S577" s="92" t="s">
        <v>660</v>
      </c>
      <c r="T577" s="68"/>
      <c r="U577" s="92" t="s">
        <v>928</v>
      </c>
      <c r="V577" s="68" t="s">
        <v>209</v>
      </c>
      <c r="W577" s="92"/>
      <c r="X577" s="17" t="s">
        <v>36</v>
      </c>
      <c r="Y577" s="17" t="s">
        <v>210</v>
      </c>
      <c r="Z577" s="17" t="s">
        <v>117</v>
      </c>
      <c r="AA577" s="17" t="s">
        <v>211</v>
      </c>
    </row>
    <row r="578" spans="1:27" ht="60" customHeight="1" x14ac:dyDescent="0.2">
      <c r="A578" s="4" t="s">
        <v>26</v>
      </c>
      <c r="B578" s="41" t="s">
        <v>3604</v>
      </c>
      <c r="C578" s="32" t="s">
        <v>28</v>
      </c>
      <c r="D578" s="80" t="s">
        <v>28</v>
      </c>
      <c r="E578" s="15">
        <v>5</v>
      </c>
      <c r="F578" s="78"/>
      <c r="G578" s="180" t="e">
        <f>------------DANGEROUS GOODS</f>
        <v>#NAME?</v>
      </c>
      <c r="H578" s="73" t="s">
        <v>924</v>
      </c>
      <c r="I578" s="73" t="s">
        <v>3898</v>
      </c>
      <c r="J578" s="73" t="s">
        <v>926</v>
      </c>
      <c r="K578" s="87" t="s">
        <v>821</v>
      </c>
      <c r="L578" s="87" t="s">
        <v>927</v>
      </c>
      <c r="M578" s="83" t="s">
        <v>2119</v>
      </c>
      <c r="N578" s="68"/>
      <c r="O578" s="92"/>
      <c r="P578" s="68" t="s">
        <v>33</v>
      </c>
      <c r="Q578" s="92" t="s">
        <v>103</v>
      </c>
      <c r="R578" s="68" t="s">
        <v>660</v>
      </c>
      <c r="S578" s="92" t="s">
        <v>660</v>
      </c>
      <c r="T578" s="68" t="s">
        <v>928</v>
      </c>
      <c r="U578" s="92" t="s">
        <v>928</v>
      </c>
      <c r="V578" s="68"/>
      <c r="W578" s="92" t="s">
        <v>929</v>
      </c>
      <c r="X578" s="17" t="s">
        <v>115</v>
      </c>
      <c r="Y578" s="17" t="s">
        <v>930</v>
      </c>
      <c r="Z578" s="17" t="s">
        <v>931</v>
      </c>
      <c r="AA578" s="17"/>
    </row>
    <row r="579" spans="1:27" ht="60" customHeight="1" x14ac:dyDescent="0.2">
      <c r="A579" s="4" t="s">
        <v>26</v>
      </c>
      <c r="B579" s="41" t="s">
        <v>3604</v>
      </c>
      <c r="C579" s="32" t="s">
        <v>28</v>
      </c>
      <c r="D579" s="80" t="s">
        <v>28</v>
      </c>
      <c r="E579" s="15">
        <v>5</v>
      </c>
      <c r="F579" s="78" t="s">
        <v>729</v>
      </c>
      <c r="G579" s="181" t="e">
        <f>------------GOODS MEASURE</f>
        <v>#NAME?</v>
      </c>
      <c r="H579" s="73"/>
      <c r="I579" s="73" t="s">
        <v>3899</v>
      </c>
      <c r="J579" s="73" t="s">
        <v>935</v>
      </c>
      <c r="K579" s="87"/>
      <c r="L579" s="87"/>
      <c r="M579" s="83" t="s">
        <v>1897</v>
      </c>
      <c r="N579" s="68" t="s">
        <v>32</v>
      </c>
      <c r="O579" s="92"/>
      <c r="P579" s="68" t="s">
        <v>103</v>
      </c>
      <c r="Q579" s="92"/>
      <c r="R579" s="68"/>
      <c r="S579" s="92"/>
      <c r="T579" s="68"/>
      <c r="U579" s="92"/>
      <c r="V579" s="68"/>
      <c r="W579" s="92"/>
      <c r="X579" s="17" t="s">
        <v>46</v>
      </c>
      <c r="Y579" s="17" t="s">
        <v>37</v>
      </c>
      <c r="Z579" s="17" t="s">
        <v>940</v>
      </c>
      <c r="AA579" s="17"/>
    </row>
    <row r="580" spans="1:27" ht="60" customHeight="1" x14ac:dyDescent="0.2">
      <c r="A580" s="4" t="s">
        <v>26</v>
      </c>
      <c r="B580" s="41" t="s">
        <v>3604</v>
      </c>
      <c r="C580" s="32" t="s">
        <v>28</v>
      </c>
      <c r="D580" s="80" t="s">
        <v>28</v>
      </c>
      <c r="E580" s="15">
        <v>5</v>
      </c>
      <c r="F580" s="78" t="s">
        <v>942</v>
      </c>
      <c r="G580" s="180" t="e">
        <f>------------GOODS MEASURE</f>
        <v>#NAME?</v>
      </c>
      <c r="H580" s="73" t="s">
        <v>730</v>
      </c>
      <c r="I580" s="73" t="s">
        <v>3900</v>
      </c>
      <c r="J580" s="73" t="s">
        <v>937</v>
      </c>
      <c r="K580" s="87" t="s">
        <v>821</v>
      </c>
      <c r="L580" s="87" t="s">
        <v>938</v>
      </c>
      <c r="M580" s="83" t="s">
        <v>2122</v>
      </c>
      <c r="N580" s="68"/>
      <c r="O580" s="92"/>
      <c r="P580" s="68" t="s">
        <v>103</v>
      </c>
      <c r="Q580" s="92" t="s">
        <v>103</v>
      </c>
      <c r="R580" s="68" t="s">
        <v>166</v>
      </c>
      <c r="S580" s="92" t="s">
        <v>167</v>
      </c>
      <c r="T580" s="68"/>
      <c r="U580" s="92"/>
      <c r="V580" s="68" t="s">
        <v>939</v>
      </c>
      <c r="W580" s="92"/>
      <c r="X580" s="17" t="s">
        <v>46</v>
      </c>
      <c r="Y580" s="17" t="s">
        <v>37</v>
      </c>
      <c r="Z580" s="17" t="s">
        <v>940</v>
      </c>
      <c r="AA580" s="17"/>
    </row>
    <row r="581" spans="1:27" ht="60" customHeight="1" x14ac:dyDescent="0.2">
      <c r="A581" s="4" t="s">
        <v>26</v>
      </c>
      <c r="B581" s="41" t="s">
        <v>3604</v>
      </c>
      <c r="C581" s="32" t="s">
        <v>28</v>
      </c>
      <c r="D581" s="80" t="s">
        <v>28</v>
      </c>
      <c r="E581" s="15">
        <v>5</v>
      </c>
      <c r="F581" s="78"/>
      <c r="G581" s="180" t="e">
        <f>------------GOODS MEASURE</f>
        <v>#NAME?</v>
      </c>
      <c r="H581" s="73" t="s">
        <v>943</v>
      </c>
      <c r="I581" s="73" t="s">
        <v>3901</v>
      </c>
      <c r="J581" s="73" t="s">
        <v>945</v>
      </c>
      <c r="K581" s="87" t="s">
        <v>821</v>
      </c>
      <c r="L581" s="87" t="s">
        <v>943</v>
      </c>
      <c r="M581" s="83" t="s">
        <v>2124</v>
      </c>
      <c r="N581" s="68"/>
      <c r="O581" s="92"/>
      <c r="P581" s="68" t="s">
        <v>103</v>
      </c>
      <c r="Q581" s="92" t="s">
        <v>103</v>
      </c>
      <c r="R581" s="68" t="s">
        <v>166</v>
      </c>
      <c r="S581" s="92" t="s">
        <v>167</v>
      </c>
      <c r="T581" s="68"/>
      <c r="U581" s="92"/>
      <c r="V581" s="68" t="s">
        <v>946</v>
      </c>
      <c r="W581" s="92"/>
      <c r="X581" s="17" t="s">
        <v>36</v>
      </c>
      <c r="Y581" s="17" t="s">
        <v>37</v>
      </c>
      <c r="Z581" s="17" t="s">
        <v>940</v>
      </c>
      <c r="AA581" s="17"/>
    </row>
    <row r="582" spans="1:27" ht="60" customHeight="1" x14ac:dyDescent="0.2">
      <c r="A582" s="4" t="s">
        <v>26</v>
      </c>
      <c r="B582" s="41" t="s">
        <v>3604</v>
      </c>
      <c r="C582" s="32" t="s">
        <v>28</v>
      </c>
      <c r="D582" s="80" t="s">
        <v>28</v>
      </c>
      <c r="E582" s="15">
        <v>4</v>
      </c>
      <c r="F582" s="78" t="s">
        <v>205</v>
      </c>
      <c r="G582" s="181" t="e">
        <f>---------PACKAGING</f>
        <v>#NAME?</v>
      </c>
      <c r="H582" s="73"/>
      <c r="I582" s="73" t="s">
        <v>3902</v>
      </c>
      <c r="J582" s="73" t="s">
        <v>950</v>
      </c>
      <c r="K582" s="87" t="s">
        <v>951</v>
      </c>
      <c r="L582" s="87"/>
      <c r="M582" s="83" t="s">
        <v>3055</v>
      </c>
      <c r="N582" s="68" t="s">
        <v>444</v>
      </c>
      <c r="O582" s="92" t="s">
        <v>444</v>
      </c>
      <c r="P582" s="68" t="s">
        <v>33</v>
      </c>
      <c r="Q582" s="92" t="s">
        <v>33</v>
      </c>
      <c r="R582" s="68"/>
      <c r="S582" s="92"/>
      <c r="T582" s="68"/>
      <c r="U582" s="92"/>
      <c r="V582" s="68"/>
      <c r="W582" s="92"/>
      <c r="X582" s="17" t="s">
        <v>115</v>
      </c>
      <c r="Y582" s="17" t="s">
        <v>37</v>
      </c>
      <c r="Z582" s="17" t="s">
        <v>147</v>
      </c>
      <c r="AA582" s="17"/>
    </row>
    <row r="583" spans="1:27" ht="60" customHeight="1" x14ac:dyDescent="0.2">
      <c r="A583" s="4" t="s">
        <v>26</v>
      </c>
      <c r="B583" s="41" t="s">
        <v>3604</v>
      </c>
      <c r="C583" s="32" t="s">
        <v>28</v>
      </c>
      <c r="D583" s="80" t="s">
        <v>28</v>
      </c>
      <c r="E583" s="15">
        <v>4</v>
      </c>
      <c r="F583" s="78" t="s">
        <v>955</v>
      </c>
      <c r="G583" s="180" t="e">
        <f>---------PACKAGING</f>
        <v>#NAME?</v>
      </c>
      <c r="H583" s="73" t="s">
        <v>206</v>
      </c>
      <c r="I583" s="73" t="s">
        <v>3903</v>
      </c>
      <c r="J583" s="73" t="s">
        <v>954</v>
      </c>
      <c r="K583" s="87"/>
      <c r="L583" s="87"/>
      <c r="M583" s="83" t="s">
        <v>1897</v>
      </c>
      <c r="N583" s="68"/>
      <c r="O583" s="92"/>
      <c r="P583" s="68" t="s">
        <v>33</v>
      </c>
      <c r="Q583" s="92"/>
      <c r="R583" s="68" t="s">
        <v>146</v>
      </c>
      <c r="S583" s="92"/>
      <c r="T583" s="68"/>
      <c r="U583" s="92"/>
      <c r="V583" s="68" t="s">
        <v>209</v>
      </c>
      <c r="W583" s="92"/>
      <c r="X583" s="17" t="s">
        <v>36</v>
      </c>
      <c r="Y583" s="17" t="s">
        <v>210</v>
      </c>
      <c r="Z583" s="17" t="s">
        <v>117</v>
      </c>
      <c r="AA583" s="17" t="s">
        <v>211</v>
      </c>
    </row>
    <row r="584" spans="1:27" ht="60" customHeight="1" x14ac:dyDescent="0.2">
      <c r="A584" s="4" t="s">
        <v>26</v>
      </c>
      <c r="B584" s="41" t="s">
        <v>3604</v>
      </c>
      <c r="C584" s="32" t="s">
        <v>28</v>
      </c>
      <c r="D584" s="80" t="s">
        <v>28</v>
      </c>
      <c r="E584" s="15">
        <v>4</v>
      </c>
      <c r="F584" s="78" t="s">
        <v>963</v>
      </c>
      <c r="G584" s="180" t="e">
        <f>---------PACKAGING</f>
        <v>#NAME?</v>
      </c>
      <c r="H584" s="73" t="s">
        <v>956</v>
      </c>
      <c r="I584" s="73" t="s">
        <v>3904</v>
      </c>
      <c r="J584" s="73" t="s">
        <v>958</v>
      </c>
      <c r="K584" s="87" t="s">
        <v>951</v>
      </c>
      <c r="L584" s="87" t="s">
        <v>959</v>
      </c>
      <c r="M584" s="83" t="s">
        <v>2128</v>
      </c>
      <c r="N584" s="68"/>
      <c r="O584" s="92"/>
      <c r="P584" s="68" t="s">
        <v>33</v>
      </c>
      <c r="Q584" s="92" t="s">
        <v>33</v>
      </c>
      <c r="R584" s="68" t="s">
        <v>291</v>
      </c>
      <c r="S584" s="92" t="s">
        <v>389</v>
      </c>
      <c r="T584" s="68" t="s">
        <v>960</v>
      </c>
      <c r="U584" s="92" t="s">
        <v>960</v>
      </c>
      <c r="V584" s="68"/>
      <c r="W584" s="92"/>
      <c r="X584" s="17" t="s">
        <v>46</v>
      </c>
      <c r="Y584" s="17" t="s">
        <v>961</v>
      </c>
      <c r="Z584" s="17" t="s">
        <v>147</v>
      </c>
      <c r="AA584" s="17"/>
    </row>
    <row r="585" spans="1:27" ht="60" customHeight="1" x14ac:dyDescent="0.2">
      <c r="A585" s="4" t="s">
        <v>26</v>
      </c>
      <c r="B585" s="41" t="s">
        <v>3604</v>
      </c>
      <c r="C585" s="32" t="s">
        <v>28</v>
      </c>
      <c r="D585" s="80" t="s">
        <v>28</v>
      </c>
      <c r="E585" s="15">
        <v>4</v>
      </c>
      <c r="F585" s="78" t="s">
        <v>971</v>
      </c>
      <c r="G585" s="180" t="e">
        <f>---------PACKAGING</f>
        <v>#NAME?</v>
      </c>
      <c r="H585" s="73" t="s">
        <v>964</v>
      </c>
      <c r="I585" s="73" t="s">
        <v>3905</v>
      </c>
      <c r="J585" s="73" t="s">
        <v>966</v>
      </c>
      <c r="K585" s="87" t="s">
        <v>951</v>
      </c>
      <c r="L585" s="87" t="s">
        <v>967</v>
      </c>
      <c r="M585" s="83" t="s">
        <v>2130</v>
      </c>
      <c r="N585" s="68"/>
      <c r="O585" s="92"/>
      <c r="P585" s="68" t="s">
        <v>66</v>
      </c>
      <c r="Q585" s="92" t="s">
        <v>66</v>
      </c>
      <c r="R585" s="68" t="s">
        <v>153</v>
      </c>
      <c r="S585" s="92" t="s">
        <v>146</v>
      </c>
      <c r="T585" s="68"/>
      <c r="U585" s="92"/>
      <c r="V585" s="68" t="s">
        <v>968</v>
      </c>
      <c r="W585" s="92" t="s">
        <v>969</v>
      </c>
      <c r="X585" s="17" t="s">
        <v>46</v>
      </c>
      <c r="Y585" s="17" t="s">
        <v>37</v>
      </c>
      <c r="Z585" s="17" t="s">
        <v>970</v>
      </c>
      <c r="AA585" s="17"/>
    </row>
    <row r="586" spans="1:27" ht="60" customHeight="1" x14ac:dyDescent="0.2">
      <c r="A586" s="4" t="s">
        <v>26</v>
      </c>
      <c r="B586" s="41" t="s">
        <v>3604</v>
      </c>
      <c r="C586" s="32" t="s">
        <v>28</v>
      </c>
      <c r="D586" s="80" t="s">
        <v>28</v>
      </c>
      <c r="E586" s="15">
        <v>4</v>
      </c>
      <c r="F586" s="78" t="s">
        <v>635</v>
      </c>
      <c r="G586" s="180" t="e">
        <f>---------PACKAGING</f>
        <v>#NAME?</v>
      </c>
      <c r="H586" s="73" t="s">
        <v>972</v>
      </c>
      <c r="I586" s="73" t="s">
        <v>3906</v>
      </c>
      <c r="J586" s="73" t="s">
        <v>974</v>
      </c>
      <c r="K586" s="87" t="s">
        <v>951</v>
      </c>
      <c r="L586" s="87" t="s">
        <v>975</v>
      </c>
      <c r="M586" s="83" t="s">
        <v>2132</v>
      </c>
      <c r="N586" s="68"/>
      <c r="O586" s="92"/>
      <c r="P586" s="68" t="s">
        <v>66</v>
      </c>
      <c r="Q586" s="92" t="s">
        <v>66</v>
      </c>
      <c r="R586" s="68" t="s">
        <v>305</v>
      </c>
      <c r="S586" s="92" t="s">
        <v>976</v>
      </c>
      <c r="T586" s="68"/>
      <c r="U586" s="92"/>
      <c r="V586" s="68" t="s">
        <v>977</v>
      </c>
      <c r="W586" s="92"/>
      <c r="X586" s="17" t="s">
        <v>36</v>
      </c>
      <c r="Y586" s="17" t="s">
        <v>37</v>
      </c>
      <c r="Z586" s="17" t="s">
        <v>979</v>
      </c>
      <c r="AA586" s="17"/>
    </row>
    <row r="587" spans="1:27" ht="60" customHeight="1" x14ac:dyDescent="0.2">
      <c r="A587" s="4" t="s">
        <v>26</v>
      </c>
      <c r="B587" s="41" t="s">
        <v>3604</v>
      </c>
      <c r="C587" s="32" t="s">
        <v>28</v>
      </c>
      <c r="D587" s="80" t="s">
        <v>28</v>
      </c>
      <c r="E587" s="15">
        <v>4</v>
      </c>
      <c r="F587" s="78" t="s">
        <v>205</v>
      </c>
      <c r="G587" s="181" t="e">
        <f>---------ADDITIONAL INFORMATION</f>
        <v>#NAME?</v>
      </c>
      <c r="H587" s="73"/>
      <c r="I587" s="73" t="s">
        <v>3907</v>
      </c>
      <c r="J587" s="73" t="s">
        <v>638</v>
      </c>
      <c r="K587" s="87" t="s">
        <v>982</v>
      </c>
      <c r="L587" s="87"/>
      <c r="M587" s="83" t="s">
        <v>3908</v>
      </c>
      <c r="N587" s="68" t="s">
        <v>444</v>
      </c>
      <c r="O587" s="92" t="s">
        <v>444</v>
      </c>
      <c r="P587" s="68" t="s">
        <v>103</v>
      </c>
      <c r="Q587" s="92" t="s">
        <v>103</v>
      </c>
      <c r="R587" s="68"/>
      <c r="S587" s="92"/>
      <c r="T587" s="68"/>
      <c r="U587" s="92"/>
      <c r="V587" s="68" t="s">
        <v>983</v>
      </c>
      <c r="W587" s="92"/>
      <c r="X587" s="17" t="s">
        <v>115</v>
      </c>
      <c r="Y587" s="17" t="s">
        <v>37</v>
      </c>
      <c r="Z587" s="17" t="s">
        <v>38</v>
      </c>
      <c r="AA587" s="17"/>
    </row>
    <row r="588" spans="1:27" ht="60" customHeight="1" x14ac:dyDescent="0.2">
      <c r="A588" s="4" t="s">
        <v>26</v>
      </c>
      <c r="B588" s="41" t="s">
        <v>3604</v>
      </c>
      <c r="C588" s="32" t="s">
        <v>28</v>
      </c>
      <c r="D588" s="80" t="s">
        <v>28</v>
      </c>
      <c r="E588" s="15">
        <v>4</v>
      </c>
      <c r="F588" s="78" t="s">
        <v>635</v>
      </c>
      <c r="G588" s="180" t="e">
        <f>---------ADDITIONAL INFORMATION</f>
        <v>#NAME?</v>
      </c>
      <c r="H588" s="73" t="s">
        <v>206</v>
      </c>
      <c r="I588" s="73" t="s">
        <v>3909</v>
      </c>
      <c r="J588" s="73" t="s">
        <v>642</v>
      </c>
      <c r="K588" s="87"/>
      <c r="L588" s="87"/>
      <c r="M588" s="83" t="s">
        <v>1897</v>
      </c>
      <c r="N588" s="68"/>
      <c r="O588" s="92"/>
      <c r="P588" s="68" t="s">
        <v>33</v>
      </c>
      <c r="Q588" s="92"/>
      <c r="R588" s="68" t="s">
        <v>146</v>
      </c>
      <c r="S588" s="92"/>
      <c r="T588" s="68"/>
      <c r="U588" s="92"/>
      <c r="V588" s="68" t="s">
        <v>209</v>
      </c>
      <c r="W588" s="92"/>
      <c r="X588" s="17" t="s">
        <v>36</v>
      </c>
      <c r="Y588" s="17" t="s">
        <v>210</v>
      </c>
      <c r="Z588" s="17" t="s">
        <v>117</v>
      </c>
      <c r="AA588" s="17" t="s">
        <v>211</v>
      </c>
    </row>
    <row r="589" spans="1:27" ht="60" customHeight="1" x14ac:dyDescent="0.2">
      <c r="A589" s="4" t="s">
        <v>26</v>
      </c>
      <c r="B589" s="41" t="s">
        <v>3604</v>
      </c>
      <c r="C589" s="32" t="s">
        <v>28</v>
      </c>
      <c r="D589" s="80" t="s">
        <v>28</v>
      </c>
      <c r="E589" s="15">
        <v>4</v>
      </c>
      <c r="F589" s="78" t="s">
        <v>635</v>
      </c>
      <c r="G589" s="180" t="e">
        <f>---------ADDITIONAL INFORMATION</f>
        <v>#NAME?</v>
      </c>
      <c r="H589" s="73" t="s">
        <v>287</v>
      </c>
      <c r="I589" s="73" t="s">
        <v>3910</v>
      </c>
      <c r="J589" s="73" t="s">
        <v>644</v>
      </c>
      <c r="K589" s="87" t="s">
        <v>982</v>
      </c>
      <c r="L589" s="87" t="s">
        <v>988</v>
      </c>
      <c r="M589" s="83" t="s">
        <v>2137</v>
      </c>
      <c r="N589" s="68"/>
      <c r="O589" s="92"/>
      <c r="P589" s="68" t="s">
        <v>33</v>
      </c>
      <c r="Q589" s="92" t="s">
        <v>33</v>
      </c>
      <c r="R589" s="68" t="s">
        <v>645</v>
      </c>
      <c r="S589" s="92" t="s">
        <v>53</v>
      </c>
      <c r="T589" s="68" t="s">
        <v>646</v>
      </c>
      <c r="U589" s="92" t="s">
        <v>646</v>
      </c>
      <c r="V589" s="68"/>
      <c r="W589" s="92" t="s">
        <v>989</v>
      </c>
      <c r="X589" s="17" t="s">
        <v>115</v>
      </c>
      <c r="Y589" s="17" t="s">
        <v>990</v>
      </c>
      <c r="Z589" s="17" t="s">
        <v>991</v>
      </c>
      <c r="AA589" s="17"/>
    </row>
    <row r="590" spans="1:27" ht="60" customHeight="1" x14ac:dyDescent="0.2">
      <c r="A590" s="4" t="s">
        <v>26</v>
      </c>
      <c r="B590" s="41" t="s">
        <v>3604</v>
      </c>
      <c r="C590" s="32" t="s">
        <v>28</v>
      </c>
      <c r="D590" s="80" t="s">
        <v>28</v>
      </c>
      <c r="E590" s="15">
        <v>4</v>
      </c>
      <c r="F590" s="78" t="s">
        <v>651</v>
      </c>
      <c r="G590" s="180" t="e">
        <f>---------ADDITIONAL INFORMATION</f>
        <v>#NAME?</v>
      </c>
      <c r="H590" s="73" t="s">
        <v>302</v>
      </c>
      <c r="I590" s="73" t="s">
        <v>3911</v>
      </c>
      <c r="J590" s="73" t="s">
        <v>649</v>
      </c>
      <c r="K590" s="87"/>
      <c r="L590" s="87"/>
      <c r="M590" s="83" t="s">
        <v>1897</v>
      </c>
      <c r="N590" s="68"/>
      <c r="O590" s="92"/>
      <c r="P590" s="68" t="s">
        <v>103</v>
      </c>
      <c r="Q590" s="92"/>
      <c r="R590" s="68" t="s">
        <v>305</v>
      </c>
      <c r="S590" s="92"/>
      <c r="T590" s="68"/>
      <c r="U590" s="92"/>
      <c r="V590" s="68"/>
      <c r="W590" s="92"/>
      <c r="X590" s="17" t="s">
        <v>115</v>
      </c>
      <c r="Y590" s="17" t="s">
        <v>37</v>
      </c>
      <c r="Z590" s="17" t="s">
        <v>38</v>
      </c>
      <c r="AA590" s="17"/>
    </row>
    <row r="591" spans="1:27" ht="60" customHeight="1" x14ac:dyDescent="0.2">
      <c r="A591" s="4" t="s">
        <v>26</v>
      </c>
      <c r="B591" s="41" t="s">
        <v>3604</v>
      </c>
      <c r="C591" s="32" t="s">
        <v>28</v>
      </c>
      <c r="D591" s="80" t="s">
        <v>28</v>
      </c>
      <c r="E591" s="15">
        <v>4</v>
      </c>
      <c r="F591" s="78" t="s">
        <v>205</v>
      </c>
      <c r="G591" s="181" t="e">
        <f>---------SUPPORTING DOCUMENTS</f>
        <v>#NAME?</v>
      </c>
      <c r="H591" s="73"/>
      <c r="I591" s="73" t="s">
        <v>3912</v>
      </c>
      <c r="J591" s="73" t="s">
        <v>654</v>
      </c>
      <c r="K591" s="87" t="s">
        <v>64</v>
      </c>
      <c r="L591" s="87"/>
      <c r="M591" s="83" t="s">
        <v>3913</v>
      </c>
      <c r="N591" s="68" t="s">
        <v>444</v>
      </c>
      <c r="O591" s="92" t="s">
        <v>444</v>
      </c>
      <c r="P591" s="68" t="s">
        <v>103</v>
      </c>
      <c r="Q591" s="92" t="s">
        <v>66</v>
      </c>
      <c r="R591" s="68"/>
      <c r="S591" s="92"/>
      <c r="T591" s="68"/>
      <c r="U591" s="92"/>
      <c r="V591" s="68" t="s">
        <v>983</v>
      </c>
      <c r="W591" s="92" t="s">
        <v>3914</v>
      </c>
      <c r="X591" s="17" t="s">
        <v>157</v>
      </c>
      <c r="Y591" s="203" t="s">
        <v>37</v>
      </c>
      <c r="Z591" s="203" t="s">
        <v>38</v>
      </c>
      <c r="AA591" s="17"/>
    </row>
    <row r="592" spans="1:27" ht="60" customHeight="1" x14ac:dyDescent="0.2">
      <c r="A592" s="4" t="s">
        <v>26</v>
      </c>
      <c r="B592" s="41" t="s">
        <v>3604</v>
      </c>
      <c r="C592" s="32" t="s">
        <v>28</v>
      </c>
      <c r="D592" s="80" t="s">
        <v>28</v>
      </c>
      <c r="E592" s="15">
        <v>4</v>
      </c>
      <c r="F592" s="78" t="s">
        <v>651</v>
      </c>
      <c r="G592" s="180" t="e">
        <f>---------SUPPORTING DOCUMENTS</f>
        <v>#NAME?</v>
      </c>
      <c r="H592" s="73" t="s">
        <v>206</v>
      </c>
      <c r="I592" s="73" t="s">
        <v>3915</v>
      </c>
      <c r="J592" s="73" t="s">
        <v>657</v>
      </c>
      <c r="K592" s="87"/>
      <c r="L592" s="87"/>
      <c r="M592" s="83" t="s">
        <v>1897</v>
      </c>
      <c r="N592" s="68"/>
      <c r="O592" s="92"/>
      <c r="P592" s="68" t="s">
        <v>33</v>
      </c>
      <c r="Q592" s="92"/>
      <c r="R592" s="68" t="s">
        <v>146</v>
      </c>
      <c r="S592" s="92"/>
      <c r="T592" s="68"/>
      <c r="U592" s="92"/>
      <c r="V592" s="68" t="s">
        <v>209</v>
      </c>
      <c r="W592" s="92"/>
      <c r="X592" s="17" t="s">
        <v>36</v>
      </c>
      <c r="Y592" s="17" t="s">
        <v>210</v>
      </c>
      <c r="Z592" s="17" t="s">
        <v>117</v>
      </c>
      <c r="AA592" s="17" t="s">
        <v>211</v>
      </c>
    </row>
    <row r="593" spans="1:27" ht="60" customHeight="1" x14ac:dyDescent="0.2">
      <c r="A593" s="4" t="s">
        <v>26</v>
      </c>
      <c r="B593" s="41" t="s">
        <v>3604</v>
      </c>
      <c r="C593" s="32" t="s">
        <v>28</v>
      </c>
      <c r="D593" s="80" t="s">
        <v>28</v>
      </c>
      <c r="E593" s="15">
        <v>4</v>
      </c>
      <c r="F593" s="78" t="s">
        <v>651</v>
      </c>
      <c r="G593" s="180" t="e">
        <f>---------SUPPORTING DOCUMENTS</f>
        <v>#NAME?</v>
      </c>
      <c r="H593" s="73" t="s">
        <v>386</v>
      </c>
      <c r="I593" s="73" t="s">
        <v>3916</v>
      </c>
      <c r="J593" s="73" t="s">
        <v>659</v>
      </c>
      <c r="K593" s="87" t="s">
        <v>64</v>
      </c>
      <c r="L593" s="87" t="s">
        <v>1000</v>
      </c>
      <c r="M593" s="83" t="s">
        <v>2142</v>
      </c>
      <c r="N593" s="68"/>
      <c r="O593" s="92"/>
      <c r="P593" s="68" t="s">
        <v>33</v>
      </c>
      <c r="Q593" s="92" t="s">
        <v>33</v>
      </c>
      <c r="R593" s="68" t="s">
        <v>660</v>
      </c>
      <c r="S593" s="92" t="s">
        <v>680</v>
      </c>
      <c r="T593" s="68" t="s">
        <v>661</v>
      </c>
      <c r="U593" s="92" t="s">
        <v>661</v>
      </c>
      <c r="V593" s="68"/>
      <c r="W593" s="92" t="s">
        <v>1001</v>
      </c>
      <c r="X593" s="17" t="s">
        <v>46</v>
      </c>
      <c r="Y593" s="17" t="s">
        <v>37</v>
      </c>
      <c r="Z593" s="17" t="s">
        <v>38</v>
      </c>
      <c r="AA593" s="17"/>
    </row>
    <row r="594" spans="1:27" ht="60" customHeight="1" x14ac:dyDescent="0.2">
      <c r="A594" s="4" t="s">
        <v>26</v>
      </c>
      <c r="B594" s="41" t="s">
        <v>3604</v>
      </c>
      <c r="C594" s="32" t="s">
        <v>28</v>
      </c>
      <c r="D594" s="80" t="s">
        <v>28</v>
      </c>
      <c r="E594" s="15">
        <v>4</v>
      </c>
      <c r="F594" s="78" t="s">
        <v>651</v>
      </c>
      <c r="G594" s="180" t="e">
        <f>---------SUPPORTING DOCUMENTS</f>
        <v>#NAME?</v>
      </c>
      <c r="H594" s="73" t="s">
        <v>180</v>
      </c>
      <c r="I594" s="73" t="s">
        <v>3917</v>
      </c>
      <c r="J594" s="73" t="s">
        <v>664</v>
      </c>
      <c r="K594" s="87" t="s">
        <v>64</v>
      </c>
      <c r="L594" s="87" t="s">
        <v>65</v>
      </c>
      <c r="M594" s="83" t="s">
        <v>1858</v>
      </c>
      <c r="N594" s="68"/>
      <c r="O594" s="92"/>
      <c r="P594" s="68" t="s">
        <v>33</v>
      </c>
      <c r="Q594" s="92" t="s">
        <v>66</v>
      </c>
      <c r="R594" s="68" t="s">
        <v>258</v>
      </c>
      <c r="S594" s="92" t="s">
        <v>68</v>
      </c>
      <c r="T594" s="68"/>
      <c r="U594" s="92"/>
      <c r="V594" s="68" t="s">
        <v>1004</v>
      </c>
      <c r="W594" s="92" t="s">
        <v>70</v>
      </c>
      <c r="X594" s="17" t="s">
        <v>115</v>
      </c>
      <c r="Y594" s="17" t="s">
        <v>37</v>
      </c>
      <c r="Z594" s="17" t="s">
        <v>1005</v>
      </c>
      <c r="AA594" s="17"/>
    </row>
    <row r="595" spans="1:27" ht="60" customHeight="1" x14ac:dyDescent="0.2">
      <c r="A595" s="4" t="s">
        <v>26</v>
      </c>
      <c r="B595" s="41" t="s">
        <v>3604</v>
      </c>
      <c r="C595" s="32" t="s">
        <v>28</v>
      </c>
      <c r="D595" s="80" t="s">
        <v>28</v>
      </c>
      <c r="E595" s="15">
        <v>4</v>
      </c>
      <c r="F595" s="78" t="s">
        <v>671</v>
      </c>
      <c r="G595" s="180" t="e">
        <f>---------SUPPORTING DOCUMENTS</f>
        <v>#NAME?</v>
      </c>
      <c r="H595" s="73" t="s">
        <v>667</v>
      </c>
      <c r="I595" s="73" t="s">
        <v>3918</v>
      </c>
      <c r="J595" s="73" t="s">
        <v>669</v>
      </c>
      <c r="K595" s="87"/>
      <c r="L595" s="87"/>
      <c r="M595" s="83" t="s">
        <v>1897</v>
      </c>
      <c r="N595" s="68"/>
      <c r="O595" s="92"/>
      <c r="P595" s="68" t="s">
        <v>103</v>
      </c>
      <c r="Q595" s="92"/>
      <c r="R595" s="68" t="s">
        <v>68</v>
      </c>
      <c r="S595" s="92"/>
      <c r="T595" s="68"/>
      <c r="U595" s="92"/>
      <c r="V595" s="68"/>
      <c r="W595" s="92"/>
      <c r="X595" s="17" t="s">
        <v>115</v>
      </c>
      <c r="Y595" s="17" t="s">
        <v>37</v>
      </c>
      <c r="Z595" s="17" t="s">
        <v>38</v>
      </c>
      <c r="AA595" s="17"/>
    </row>
    <row r="596" spans="1:27" ht="60" customHeight="1" x14ac:dyDescent="0.2">
      <c r="A596" s="4" t="s">
        <v>26</v>
      </c>
      <c r="B596" s="41" t="s">
        <v>3604</v>
      </c>
      <c r="C596" s="32" t="s">
        <v>28</v>
      </c>
      <c r="D596" s="80" t="s">
        <v>28</v>
      </c>
      <c r="E596" s="15">
        <v>4</v>
      </c>
      <c r="F596" s="78" t="s">
        <v>205</v>
      </c>
      <c r="G596" s="181" t="e">
        <f>---------PREVIOUS DOCUMENTS</f>
        <v>#NAME?</v>
      </c>
      <c r="H596" s="73"/>
      <c r="I596" s="73" t="s">
        <v>3919</v>
      </c>
      <c r="J596" s="73" t="s">
        <v>674</v>
      </c>
      <c r="K596" s="87" t="s">
        <v>1011</v>
      </c>
      <c r="L596" s="87"/>
      <c r="M596" s="83" t="s">
        <v>3078</v>
      </c>
      <c r="N596" s="68" t="s">
        <v>444</v>
      </c>
      <c r="O596" s="92" t="s">
        <v>201</v>
      </c>
      <c r="P596" s="68" t="s">
        <v>103</v>
      </c>
      <c r="Q596" s="92" t="s">
        <v>66</v>
      </c>
      <c r="R596" s="68"/>
      <c r="S596" s="92"/>
      <c r="T596" s="68"/>
      <c r="U596" s="92"/>
      <c r="V596" s="68" t="s">
        <v>1012</v>
      </c>
      <c r="W596" s="92" t="s">
        <v>1493</v>
      </c>
      <c r="X596" s="17" t="s">
        <v>115</v>
      </c>
      <c r="Y596" s="17" t="s">
        <v>37</v>
      </c>
      <c r="Z596" s="17" t="s">
        <v>1014</v>
      </c>
      <c r="AA596" s="17"/>
    </row>
    <row r="597" spans="1:27" ht="60" customHeight="1" x14ac:dyDescent="0.2">
      <c r="A597" s="4" t="s">
        <v>26</v>
      </c>
      <c r="B597" s="41" t="s">
        <v>3604</v>
      </c>
      <c r="C597" s="32" t="s">
        <v>28</v>
      </c>
      <c r="D597" s="80" t="s">
        <v>28</v>
      </c>
      <c r="E597" s="15">
        <v>4</v>
      </c>
      <c r="F597" s="78" t="s">
        <v>671</v>
      </c>
      <c r="G597" s="180" t="e">
        <f>---------PREVIOUS DOCUMENTS</f>
        <v>#NAME?</v>
      </c>
      <c r="H597" s="73" t="s">
        <v>206</v>
      </c>
      <c r="I597" s="73" t="s">
        <v>3920</v>
      </c>
      <c r="J597" s="73" t="s">
        <v>677</v>
      </c>
      <c r="K597" s="87"/>
      <c r="L597" s="87"/>
      <c r="M597" s="83" t="s">
        <v>1897</v>
      </c>
      <c r="N597" s="68"/>
      <c r="O597" s="92"/>
      <c r="P597" s="68" t="s">
        <v>33</v>
      </c>
      <c r="Q597" s="92"/>
      <c r="R597" s="68" t="s">
        <v>146</v>
      </c>
      <c r="S597" s="92"/>
      <c r="T597" s="68"/>
      <c r="U597" s="92"/>
      <c r="V597" s="68" t="s">
        <v>209</v>
      </c>
      <c r="W597" s="92"/>
      <c r="X597" s="17" t="s">
        <v>36</v>
      </c>
      <c r="Y597" s="17" t="s">
        <v>210</v>
      </c>
      <c r="Z597" s="17" t="s">
        <v>117</v>
      </c>
      <c r="AA597" s="17" t="s">
        <v>211</v>
      </c>
    </row>
    <row r="598" spans="1:27" ht="60" customHeight="1" x14ac:dyDescent="0.2">
      <c r="A598" s="4" t="s">
        <v>26</v>
      </c>
      <c r="B598" s="41" t="s">
        <v>3604</v>
      </c>
      <c r="C598" s="32" t="s">
        <v>28</v>
      </c>
      <c r="D598" s="80" t="s">
        <v>28</v>
      </c>
      <c r="E598" s="15">
        <v>4</v>
      </c>
      <c r="F598" s="78" t="s">
        <v>671</v>
      </c>
      <c r="G598" s="180" t="e">
        <f>---------PREVIOUS DOCUMENTS</f>
        <v>#NAME?</v>
      </c>
      <c r="H598" s="73" t="s">
        <v>386</v>
      </c>
      <c r="I598" s="73" t="s">
        <v>3921</v>
      </c>
      <c r="J598" s="73" t="s">
        <v>679</v>
      </c>
      <c r="K598" s="87" t="s">
        <v>1011</v>
      </c>
      <c r="L598" s="87" t="s">
        <v>1018</v>
      </c>
      <c r="M598" s="83" t="s">
        <v>2148</v>
      </c>
      <c r="N598" s="68"/>
      <c r="O598" s="92"/>
      <c r="P598" s="68" t="s">
        <v>33</v>
      </c>
      <c r="Q598" s="92" t="s">
        <v>33</v>
      </c>
      <c r="R598" s="68" t="s">
        <v>680</v>
      </c>
      <c r="S598" s="92" t="s">
        <v>1019</v>
      </c>
      <c r="T598" s="68" t="s">
        <v>681</v>
      </c>
      <c r="U598" s="92" t="s">
        <v>681</v>
      </c>
      <c r="V598" s="68" t="s">
        <v>682</v>
      </c>
      <c r="W598" s="92" t="s">
        <v>1020</v>
      </c>
      <c r="X598" s="17" t="s">
        <v>157</v>
      </c>
      <c r="Y598" s="17" t="s">
        <v>1021</v>
      </c>
      <c r="Z598" s="17" t="s">
        <v>1022</v>
      </c>
      <c r="AA598" s="17"/>
    </row>
    <row r="599" spans="1:27" ht="60" customHeight="1" x14ac:dyDescent="0.2">
      <c r="A599" s="4" t="s">
        <v>26</v>
      </c>
      <c r="B599" s="41" t="s">
        <v>3604</v>
      </c>
      <c r="C599" s="32" t="s">
        <v>28</v>
      </c>
      <c r="D599" s="80" t="s">
        <v>28</v>
      </c>
      <c r="E599" s="15">
        <v>4</v>
      </c>
      <c r="F599" s="78" t="s">
        <v>687</v>
      </c>
      <c r="G599" s="180" t="e">
        <f>---------PREVIOUS DOCUMENTS</f>
        <v>#NAME?</v>
      </c>
      <c r="H599" s="73" t="s">
        <v>180</v>
      </c>
      <c r="I599" s="73" t="s">
        <v>3922</v>
      </c>
      <c r="J599" s="73" t="s">
        <v>685</v>
      </c>
      <c r="K599" s="87" t="s">
        <v>1011</v>
      </c>
      <c r="L599" s="87" t="s">
        <v>1024</v>
      </c>
      <c r="M599" s="83" t="s">
        <v>2150</v>
      </c>
      <c r="N599" s="68"/>
      <c r="O599" s="92"/>
      <c r="P599" s="68" t="s">
        <v>33</v>
      </c>
      <c r="Q599" s="92" t="s">
        <v>33</v>
      </c>
      <c r="R599" s="68" t="s">
        <v>258</v>
      </c>
      <c r="S599" s="92" t="s">
        <v>68</v>
      </c>
      <c r="T599" s="68"/>
      <c r="U599" s="92"/>
      <c r="V599" s="68" t="s">
        <v>1004</v>
      </c>
      <c r="W599" s="92"/>
      <c r="X599" s="17" t="s">
        <v>36</v>
      </c>
      <c r="Y599" s="17" t="s">
        <v>1025</v>
      </c>
      <c r="Z599" s="17" t="s">
        <v>1026</v>
      </c>
      <c r="AA599" s="17"/>
    </row>
    <row r="600" spans="1:27" ht="60" customHeight="1" x14ac:dyDescent="0.2">
      <c r="A600" s="4" t="s">
        <v>26</v>
      </c>
      <c r="B600" s="41" t="s">
        <v>3604</v>
      </c>
      <c r="C600" s="32" t="s">
        <v>28</v>
      </c>
      <c r="D600" s="80" t="s">
        <v>28</v>
      </c>
      <c r="E600" s="15">
        <v>4</v>
      </c>
      <c r="F600" s="78"/>
      <c r="G600" s="180" t="e">
        <f>---------PREVIOUS DOCUMENTS</f>
        <v>#NAME?</v>
      </c>
      <c r="H600" s="73" t="s">
        <v>667</v>
      </c>
      <c r="I600" s="73" t="s">
        <v>3923</v>
      </c>
      <c r="J600" s="73" t="s">
        <v>689</v>
      </c>
      <c r="K600" s="87" t="s">
        <v>1011</v>
      </c>
      <c r="L600" s="87" t="s">
        <v>1029</v>
      </c>
      <c r="M600" s="83" t="s">
        <v>2152</v>
      </c>
      <c r="N600" s="68"/>
      <c r="O600" s="92"/>
      <c r="P600" s="68" t="s">
        <v>103</v>
      </c>
      <c r="Q600" s="92" t="s">
        <v>103</v>
      </c>
      <c r="R600" s="68" t="s">
        <v>68</v>
      </c>
      <c r="S600" s="92" t="s">
        <v>1030</v>
      </c>
      <c r="T600" s="68"/>
      <c r="U600" s="92"/>
      <c r="V600" s="68" t="s">
        <v>1031</v>
      </c>
      <c r="W600" s="92"/>
      <c r="X600" s="17" t="s">
        <v>115</v>
      </c>
      <c r="Y600" s="17" t="s">
        <v>37</v>
      </c>
      <c r="Z600" s="17" t="s">
        <v>147</v>
      </c>
      <c r="AA600" s="17"/>
    </row>
    <row r="601" spans="1:27" ht="60" customHeight="1" x14ac:dyDescent="0.2">
      <c r="A601" s="4" t="s">
        <v>26</v>
      </c>
      <c r="B601" s="41" t="s">
        <v>3604</v>
      </c>
      <c r="C601" s="32" t="s">
        <v>28</v>
      </c>
      <c r="D601" s="80" t="s">
        <v>28</v>
      </c>
      <c r="E601" s="15">
        <v>4</v>
      </c>
      <c r="F601" s="78" t="s">
        <v>808</v>
      </c>
      <c r="G601" s="181" t="e">
        <f>---------TRANSPORT CHARGES</f>
        <v>#NAME?</v>
      </c>
      <c r="H601" s="73"/>
      <c r="I601" s="73" t="s">
        <v>3924</v>
      </c>
      <c r="J601" s="73" t="s">
        <v>805</v>
      </c>
      <c r="K601" s="87"/>
      <c r="L601" s="87"/>
      <c r="M601" s="83" t="s">
        <v>1897</v>
      </c>
      <c r="N601" s="68" t="s">
        <v>32</v>
      </c>
      <c r="O601" s="92"/>
      <c r="P601" s="68" t="s">
        <v>66</v>
      </c>
      <c r="Q601" s="92"/>
      <c r="R601" s="68"/>
      <c r="S601" s="92"/>
      <c r="T601" s="68"/>
      <c r="U601" s="92"/>
      <c r="V601" s="68" t="s">
        <v>1035</v>
      </c>
      <c r="W601" s="92"/>
      <c r="X601" s="17" t="s">
        <v>36</v>
      </c>
      <c r="Y601" s="17" t="s">
        <v>1036</v>
      </c>
      <c r="Z601" s="17" t="s">
        <v>335</v>
      </c>
      <c r="AA601" s="17"/>
    </row>
    <row r="602" spans="1:27" ht="60" customHeight="1" x14ac:dyDescent="0.2">
      <c r="A602" s="4" t="s">
        <v>26</v>
      </c>
      <c r="B602" s="41" t="s">
        <v>3604</v>
      </c>
      <c r="C602" s="32" t="s">
        <v>28</v>
      </c>
      <c r="D602" s="80" t="s">
        <v>28</v>
      </c>
      <c r="E602" s="15">
        <v>4</v>
      </c>
      <c r="F602" s="78"/>
      <c r="G602" s="180" t="e">
        <f>---------TRANSPORT CHARGES</f>
        <v>#NAME?</v>
      </c>
      <c r="H602" s="73" t="s">
        <v>809</v>
      </c>
      <c r="I602" s="73" t="s">
        <v>3925</v>
      </c>
      <c r="J602" s="73" t="s">
        <v>811</v>
      </c>
      <c r="K602" s="87" t="s">
        <v>821</v>
      </c>
      <c r="L602" s="87" t="s">
        <v>812</v>
      </c>
      <c r="M602" s="83" t="s">
        <v>2155</v>
      </c>
      <c r="N602" s="68"/>
      <c r="O602" s="92"/>
      <c r="P602" s="68" t="s">
        <v>33</v>
      </c>
      <c r="Q602" s="92" t="s">
        <v>66</v>
      </c>
      <c r="R602" s="68" t="s">
        <v>134</v>
      </c>
      <c r="S602" s="92" t="s">
        <v>134</v>
      </c>
      <c r="T602" s="68" t="s">
        <v>813</v>
      </c>
      <c r="U602" s="92" t="s">
        <v>813</v>
      </c>
      <c r="V602" s="68"/>
      <c r="W602" s="92" t="s">
        <v>929</v>
      </c>
      <c r="X602" s="17" t="s">
        <v>115</v>
      </c>
      <c r="Y602" s="17" t="s">
        <v>930</v>
      </c>
      <c r="Z602" s="17" t="s">
        <v>931</v>
      </c>
      <c r="AA602" s="17"/>
    </row>
    <row r="603" spans="1:27" ht="60" customHeight="1" x14ac:dyDescent="0.2">
      <c r="A603" s="4" t="s">
        <v>26</v>
      </c>
      <c r="B603" s="283" t="s">
        <v>3604</v>
      </c>
      <c r="C603" s="32" t="s">
        <v>28</v>
      </c>
      <c r="D603" s="80" t="s">
        <v>28</v>
      </c>
      <c r="E603" s="15">
        <v>4</v>
      </c>
      <c r="F603" s="78" t="s">
        <v>710</v>
      </c>
      <c r="G603" s="181" t="e">
        <f>---------UCR</f>
        <v>#NAME?</v>
      </c>
      <c r="H603" s="73"/>
      <c r="I603" s="73" t="s">
        <v>3926</v>
      </c>
      <c r="J603" s="73" t="s">
        <v>706</v>
      </c>
      <c r="K603" s="87"/>
      <c r="L603" s="87"/>
      <c r="M603" s="83" t="s">
        <v>1897</v>
      </c>
      <c r="N603" s="68" t="s">
        <v>32</v>
      </c>
      <c r="O603" s="92"/>
      <c r="P603" s="68" t="s">
        <v>66</v>
      </c>
      <c r="Q603" s="92"/>
      <c r="R603" s="68"/>
      <c r="S603" s="92"/>
      <c r="T603" s="68"/>
      <c r="U603" s="92"/>
      <c r="V603" s="68" t="s">
        <v>707</v>
      </c>
      <c r="W603" s="92"/>
      <c r="X603" s="17" t="s">
        <v>46</v>
      </c>
      <c r="Y603" s="17" t="s">
        <v>37</v>
      </c>
      <c r="Z603" s="17" t="s">
        <v>38</v>
      </c>
      <c r="AA603" s="17"/>
    </row>
    <row r="604" spans="1:27" ht="60" customHeight="1" x14ac:dyDescent="0.2">
      <c r="A604" s="4" t="s">
        <v>26</v>
      </c>
      <c r="B604" s="283" t="s">
        <v>3604</v>
      </c>
      <c r="C604" s="32" t="s">
        <v>28</v>
      </c>
      <c r="D604" s="80" t="s">
        <v>28</v>
      </c>
      <c r="E604" s="15">
        <v>4</v>
      </c>
      <c r="F604" s="78"/>
      <c r="G604" s="180" t="e">
        <f>---------UCR</f>
        <v>#NAME?</v>
      </c>
      <c r="H604" s="73" t="s">
        <v>180</v>
      </c>
      <c r="I604" s="73" t="s">
        <v>3927</v>
      </c>
      <c r="J604" s="73" t="s">
        <v>712</v>
      </c>
      <c r="K604" s="87" t="s">
        <v>31</v>
      </c>
      <c r="L604" s="87" t="s">
        <v>713</v>
      </c>
      <c r="M604" s="83" t="s">
        <v>2029</v>
      </c>
      <c r="N604" s="68"/>
      <c r="O604" s="92"/>
      <c r="P604" s="68" t="s">
        <v>33</v>
      </c>
      <c r="Q604" s="92" t="s">
        <v>66</v>
      </c>
      <c r="R604" s="68" t="s">
        <v>258</v>
      </c>
      <c r="S604" s="92" t="s">
        <v>258</v>
      </c>
      <c r="T604" s="68"/>
      <c r="U604" s="92"/>
      <c r="V604" s="68" t="s">
        <v>81</v>
      </c>
      <c r="W604" s="92" t="s">
        <v>714</v>
      </c>
      <c r="X604" s="17" t="s">
        <v>36</v>
      </c>
      <c r="Y604" s="17" t="s">
        <v>229</v>
      </c>
      <c r="Z604" s="17" t="s">
        <v>229</v>
      </c>
      <c r="AA604" s="17"/>
    </row>
    <row r="605" spans="1:27" ht="60" customHeight="1" x14ac:dyDescent="0.2">
      <c r="A605" s="4" t="s">
        <v>1502</v>
      </c>
      <c r="B605" s="137" t="s">
        <v>3928</v>
      </c>
      <c r="C605" s="138" t="s">
        <v>1504</v>
      </c>
      <c r="D605" s="80" t="s">
        <v>1504</v>
      </c>
      <c r="E605" s="15">
        <v>1</v>
      </c>
      <c r="F605" s="78"/>
      <c r="G605" s="171" t="s">
        <v>29</v>
      </c>
      <c r="H605" s="73"/>
      <c r="I605" s="73" t="s">
        <v>3929</v>
      </c>
      <c r="J605" s="73" t="s">
        <v>29</v>
      </c>
      <c r="K605" s="87" t="s">
        <v>31</v>
      </c>
      <c r="L605" s="87"/>
      <c r="M605" s="83" t="str">
        <f t="shared" ref="M605:M662" si="6" xml:space="preserve"> CONCATENATE(K605,". ", L605)</f>
        <v xml:space="preserve">MESSAGE - HEADER. </v>
      </c>
      <c r="N605" s="68" t="s">
        <v>32</v>
      </c>
      <c r="O605" s="92" t="s">
        <v>32</v>
      </c>
      <c r="P605" s="68" t="s">
        <v>33</v>
      </c>
      <c r="Q605" s="92" t="s">
        <v>33</v>
      </c>
      <c r="R605" s="68"/>
      <c r="S605" s="92"/>
      <c r="T605" s="68"/>
      <c r="U605" s="92"/>
      <c r="V605" s="68" t="s">
        <v>3930</v>
      </c>
      <c r="W605" s="92" t="s">
        <v>3931</v>
      </c>
      <c r="X605" s="17"/>
      <c r="Y605" s="17"/>
      <c r="Z605" s="17"/>
      <c r="AA605" s="17"/>
    </row>
    <row r="606" spans="1:27" ht="60" customHeight="1" x14ac:dyDescent="0.2">
      <c r="A606" s="4" t="s">
        <v>1502</v>
      </c>
      <c r="B606" s="41" t="s">
        <v>3928</v>
      </c>
      <c r="C606" s="79" t="s">
        <v>1504</v>
      </c>
      <c r="D606" s="80" t="s">
        <v>1504</v>
      </c>
      <c r="E606" s="15">
        <v>1</v>
      </c>
      <c r="F606" s="78" t="s">
        <v>2671</v>
      </c>
      <c r="G606" s="126" t="s">
        <v>29</v>
      </c>
      <c r="H606" s="73" t="s">
        <v>40</v>
      </c>
      <c r="I606" s="73" t="s">
        <v>3932</v>
      </c>
      <c r="J606" s="73" t="s">
        <v>42</v>
      </c>
      <c r="K606" s="87" t="s">
        <v>31</v>
      </c>
      <c r="L606" s="87" t="s">
        <v>43</v>
      </c>
      <c r="M606" s="83" t="str">
        <f t="shared" si="6"/>
        <v>MESSAGE - HEADER. Document/reference number</v>
      </c>
      <c r="N606" s="68"/>
      <c r="O606" s="92"/>
      <c r="P606" s="68" t="s">
        <v>33</v>
      </c>
      <c r="Q606" s="92" t="s">
        <v>33</v>
      </c>
      <c r="R606" s="68" t="s">
        <v>44</v>
      </c>
      <c r="S606" s="92" t="s">
        <v>45</v>
      </c>
      <c r="T606" s="68"/>
      <c r="U606" s="92"/>
      <c r="V606" s="68"/>
      <c r="W606" s="92"/>
      <c r="X606" s="17"/>
      <c r="Y606" s="17"/>
      <c r="Z606" s="17"/>
      <c r="AA606" s="17"/>
    </row>
    <row r="607" spans="1:27" ht="60" customHeight="1" x14ac:dyDescent="0.2">
      <c r="A607" s="4" t="s">
        <v>1502</v>
      </c>
      <c r="B607" s="41" t="s">
        <v>3928</v>
      </c>
      <c r="C607" s="79" t="s">
        <v>1504</v>
      </c>
      <c r="D607" s="80" t="s">
        <v>1504</v>
      </c>
      <c r="E607" s="15">
        <v>1</v>
      </c>
      <c r="F607" s="78" t="s">
        <v>837</v>
      </c>
      <c r="G607" s="126" t="s">
        <v>29</v>
      </c>
      <c r="H607" s="73" t="s">
        <v>49</v>
      </c>
      <c r="I607" s="73" t="s">
        <v>3933</v>
      </c>
      <c r="J607" s="73" t="s">
        <v>51</v>
      </c>
      <c r="K607" s="87" t="s">
        <v>2163</v>
      </c>
      <c r="L607" s="87" t="s">
        <v>52</v>
      </c>
      <c r="M607" s="83" t="str">
        <f t="shared" si="6"/>
        <v> MESSAGE - HEADER. Type of declaration</v>
      </c>
      <c r="N607" s="68"/>
      <c r="O607" s="92"/>
      <c r="P607" s="68" t="s">
        <v>66</v>
      </c>
      <c r="Q607" s="92" t="s">
        <v>33</v>
      </c>
      <c r="R607" s="68" t="s">
        <v>53</v>
      </c>
      <c r="S607" s="92" t="s">
        <v>54</v>
      </c>
      <c r="T607" s="68" t="s">
        <v>55</v>
      </c>
      <c r="U607" s="92" t="s">
        <v>55</v>
      </c>
      <c r="V607" s="68" t="s">
        <v>3934</v>
      </c>
      <c r="W607" s="92" t="s">
        <v>57</v>
      </c>
      <c r="X607" s="17"/>
      <c r="Y607" s="17"/>
      <c r="Z607" s="17"/>
      <c r="AA607" s="17"/>
    </row>
    <row r="608" spans="1:27" ht="60" customHeight="1" x14ac:dyDescent="0.2">
      <c r="A608" s="4" t="s">
        <v>1502</v>
      </c>
      <c r="B608" s="41" t="s">
        <v>3928</v>
      </c>
      <c r="C608" s="79" t="s">
        <v>1504</v>
      </c>
      <c r="D608" s="80" t="s">
        <v>1504</v>
      </c>
      <c r="E608" s="15">
        <v>1</v>
      </c>
      <c r="F608" s="78" t="s">
        <v>74</v>
      </c>
      <c r="G608" s="126" t="s">
        <v>29</v>
      </c>
      <c r="H608" s="73" t="s">
        <v>75</v>
      </c>
      <c r="I608" s="73" t="s">
        <v>3935</v>
      </c>
      <c r="J608" s="73" t="s">
        <v>77</v>
      </c>
      <c r="K608" s="87" t="s">
        <v>2163</v>
      </c>
      <c r="L608" s="87" t="s">
        <v>1063</v>
      </c>
      <c r="M608" s="83" t="str">
        <f t="shared" si="6"/>
        <v> MESSAGE - HEADER. Acceptance date</v>
      </c>
      <c r="N608" s="68"/>
      <c r="O608" s="92"/>
      <c r="P608" s="68" t="s">
        <v>66</v>
      </c>
      <c r="Q608" s="92" t="s">
        <v>66</v>
      </c>
      <c r="R608" s="68" t="s">
        <v>79</v>
      </c>
      <c r="S608" s="92" t="s">
        <v>3936</v>
      </c>
      <c r="T608" s="68"/>
      <c r="U608" s="92"/>
      <c r="V608" s="68" t="s">
        <v>3937</v>
      </c>
      <c r="W608" s="92" t="s">
        <v>3938</v>
      </c>
      <c r="X608" s="17"/>
      <c r="Y608" s="17"/>
      <c r="Z608" s="17"/>
      <c r="AA608" s="17"/>
    </row>
    <row r="609" spans="1:27" ht="60" customHeight="1" x14ac:dyDescent="0.2">
      <c r="A609" s="4" t="s">
        <v>1502</v>
      </c>
      <c r="B609" s="41" t="s">
        <v>3928</v>
      </c>
      <c r="C609" s="79" t="s">
        <v>1504</v>
      </c>
      <c r="D609" s="80" t="s">
        <v>1504</v>
      </c>
      <c r="E609" s="15">
        <v>1</v>
      </c>
      <c r="F609" s="78"/>
      <c r="G609" s="126" t="s">
        <v>29</v>
      </c>
      <c r="H609" s="73" t="s">
        <v>100</v>
      </c>
      <c r="I609" s="73" t="s">
        <v>3939</v>
      </c>
      <c r="J609" s="73" t="s">
        <v>102</v>
      </c>
      <c r="K609" s="87" t="s">
        <v>1128</v>
      </c>
      <c r="L609" s="87" t="s">
        <v>1128</v>
      </c>
      <c r="M609" s="83" t="str">
        <f t="shared" si="6"/>
        <v>x. x</v>
      </c>
      <c r="N609" s="68"/>
      <c r="O609" s="92"/>
      <c r="P609" s="68" t="s">
        <v>33</v>
      </c>
      <c r="Q609" s="92"/>
      <c r="R609" s="68" t="s">
        <v>104</v>
      </c>
      <c r="S609" s="92"/>
      <c r="T609" s="68" t="s">
        <v>105</v>
      </c>
      <c r="U609" s="92"/>
      <c r="V609" s="68"/>
      <c r="W609" s="92"/>
      <c r="X609" s="17"/>
      <c r="Y609" s="17"/>
      <c r="Z609" s="17"/>
      <c r="AA609" s="17"/>
    </row>
    <row r="610" spans="1:27" ht="60" customHeight="1" x14ac:dyDescent="0.2">
      <c r="A610" s="4" t="s">
        <v>1502</v>
      </c>
      <c r="B610" s="41" t="s">
        <v>3928</v>
      </c>
      <c r="C610" s="79" t="s">
        <v>1504</v>
      </c>
      <c r="D610" s="80" t="s">
        <v>1504</v>
      </c>
      <c r="E610" s="15">
        <v>1</v>
      </c>
      <c r="F610" s="78" t="s">
        <v>2696</v>
      </c>
      <c r="G610" s="126" t="s">
        <v>29</v>
      </c>
      <c r="H610" s="73" t="s">
        <v>143</v>
      </c>
      <c r="I610" s="73" t="s">
        <v>3940</v>
      </c>
      <c r="J610" s="73" t="s">
        <v>145</v>
      </c>
      <c r="K610" s="87" t="s">
        <v>31</v>
      </c>
      <c r="L610" s="87" t="s">
        <v>143</v>
      </c>
      <c r="M610" s="83" t="str">
        <f t="shared" si="6"/>
        <v>MESSAGE - HEADER. Total number of items</v>
      </c>
      <c r="N610" s="68"/>
      <c r="O610" s="92"/>
      <c r="P610" s="68" t="s">
        <v>66</v>
      </c>
      <c r="Q610" s="92" t="s">
        <v>66</v>
      </c>
      <c r="R610" s="68" t="s">
        <v>146</v>
      </c>
      <c r="S610" s="92" t="s">
        <v>146</v>
      </c>
      <c r="T610" s="68"/>
      <c r="U610" s="92"/>
      <c r="V610" s="68" t="s">
        <v>3941</v>
      </c>
      <c r="W610" s="92" t="s">
        <v>3938</v>
      </c>
      <c r="X610" s="17"/>
      <c r="Y610" s="17"/>
      <c r="Z610" s="17"/>
      <c r="AA610" s="17"/>
    </row>
    <row r="611" spans="1:27" ht="60" customHeight="1" x14ac:dyDescent="0.2">
      <c r="A611" s="4" t="s">
        <v>1502</v>
      </c>
      <c r="B611" s="41" t="s">
        <v>3928</v>
      </c>
      <c r="C611" s="79" t="s">
        <v>1504</v>
      </c>
      <c r="D611" s="80" t="s">
        <v>1504</v>
      </c>
      <c r="E611" s="15">
        <v>1</v>
      </c>
      <c r="F611" s="78" t="s">
        <v>149</v>
      </c>
      <c r="G611" s="126" t="s">
        <v>29</v>
      </c>
      <c r="H611" s="73" t="s">
        <v>150</v>
      </c>
      <c r="I611" s="73" t="s">
        <v>3942</v>
      </c>
      <c r="J611" s="73" t="s">
        <v>152</v>
      </c>
      <c r="K611" s="87" t="s">
        <v>31</v>
      </c>
      <c r="L611" s="87" t="s">
        <v>150</v>
      </c>
      <c r="M611" s="83" t="str">
        <f t="shared" si="6"/>
        <v>MESSAGE - HEADER. Total number of packages</v>
      </c>
      <c r="N611" s="68"/>
      <c r="O611" s="92"/>
      <c r="P611" s="68" t="s">
        <v>66</v>
      </c>
      <c r="Q611" s="92" t="s">
        <v>66</v>
      </c>
      <c r="R611" s="68" t="s">
        <v>153</v>
      </c>
      <c r="S611" s="92" t="s">
        <v>154</v>
      </c>
      <c r="T611" s="68"/>
      <c r="U611" s="92"/>
      <c r="V611" s="68" t="s">
        <v>3943</v>
      </c>
      <c r="W611" s="92" t="s">
        <v>3938</v>
      </c>
      <c r="X611" s="17"/>
      <c r="Y611" s="17"/>
      <c r="Z611" s="17"/>
      <c r="AA611" s="17"/>
    </row>
    <row r="612" spans="1:27" ht="60" customHeight="1" x14ac:dyDescent="0.2">
      <c r="A612" s="4" t="s">
        <v>1502</v>
      </c>
      <c r="B612" s="41" t="s">
        <v>3928</v>
      </c>
      <c r="C612" s="79" t="s">
        <v>1504</v>
      </c>
      <c r="D612" s="80" t="s">
        <v>1504</v>
      </c>
      <c r="E612" s="15">
        <v>1</v>
      </c>
      <c r="F612" s="78" t="s">
        <v>1848</v>
      </c>
      <c r="G612" s="126" t="s">
        <v>29</v>
      </c>
      <c r="H612" s="73" t="s">
        <v>162</v>
      </c>
      <c r="I612" s="73" t="s">
        <v>3944</v>
      </c>
      <c r="J612" s="73" t="s">
        <v>164</v>
      </c>
      <c r="K612" s="87" t="s">
        <v>31</v>
      </c>
      <c r="L612" s="87" t="s">
        <v>162</v>
      </c>
      <c r="M612" s="83" t="str">
        <f t="shared" si="6"/>
        <v>MESSAGE - HEADER. Total gross mass</v>
      </c>
      <c r="N612" s="68"/>
      <c r="O612" s="92"/>
      <c r="P612" s="68" t="s">
        <v>66</v>
      </c>
      <c r="Q612" s="92" t="s">
        <v>66</v>
      </c>
      <c r="R612" s="68" t="s">
        <v>166</v>
      </c>
      <c r="S612" s="92" t="s">
        <v>167</v>
      </c>
      <c r="T612" s="68"/>
      <c r="U612" s="92"/>
      <c r="V612" s="68" t="s">
        <v>3945</v>
      </c>
      <c r="W612" s="92" t="s">
        <v>3938</v>
      </c>
      <c r="X612" s="17"/>
      <c r="Y612" s="17"/>
      <c r="Z612" s="17"/>
      <c r="AA612" s="17"/>
    </row>
    <row r="613" spans="1:27" ht="60" customHeight="1" x14ac:dyDescent="0.2">
      <c r="A613" s="4" t="s">
        <v>1502</v>
      </c>
      <c r="B613" s="41" t="s">
        <v>3928</v>
      </c>
      <c r="C613" s="79" t="s">
        <v>1504</v>
      </c>
      <c r="D613" s="80" t="s">
        <v>1504</v>
      </c>
      <c r="E613" s="15">
        <v>1</v>
      </c>
      <c r="F613" s="78" t="s">
        <v>1837</v>
      </c>
      <c r="G613" s="171" t="s">
        <v>176</v>
      </c>
      <c r="H613" s="73"/>
      <c r="I613" s="73" t="s">
        <v>3946</v>
      </c>
      <c r="J613" s="73" t="s">
        <v>176</v>
      </c>
      <c r="K613" s="87" t="s">
        <v>178</v>
      </c>
      <c r="L613" s="87"/>
      <c r="M613" s="83" t="str">
        <f t="shared" si="6"/>
        <v xml:space="preserve">MESSAGE - (DEPARTURE) CUSTOMS OFFICE. </v>
      </c>
      <c r="N613" s="68" t="s">
        <v>32</v>
      </c>
      <c r="O613" s="92" t="s">
        <v>32</v>
      </c>
      <c r="P613" s="68" t="s">
        <v>66</v>
      </c>
      <c r="Q613" s="92" t="s">
        <v>66</v>
      </c>
      <c r="R613" s="68"/>
      <c r="S613" s="92"/>
      <c r="T613" s="68"/>
      <c r="U613" s="92"/>
      <c r="V613" s="68" t="s">
        <v>3941</v>
      </c>
      <c r="W613" s="92" t="s">
        <v>3938</v>
      </c>
      <c r="X613" s="17"/>
      <c r="Y613" s="17"/>
      <c r="Z613" s="17"/>
      <c r="AA613" s="17"/>
    </row>
    <row r="614" spans="1:27" ht="60" customHeight="1" x14ac:dyDescent="0.2">
      <c r="A614" s="4" t="s">
        <v>1502</v>
      </c>
      <c r="B614" s="41" t="s">
        <v>3928</v>
      </c>
      <c r="C614" s="79" t="s">
        <v>1504</v>
      </c>
      <c r="D614" s="80" t="s">
        <v>1504</v>
      </c>
      <c r="E614" s="15">
        <v>1</v>
      </c>
      <c r="F614" s="78" t="s">
        <v>1848</v>
      </c>
      <c r="G614" s="126" t="s">
        <v>176</v>
      </c>
      <c r="H614" s="73" t="s">
        <v>180</v>
      </c>
      <c r="I614" s="73" t="s">
        <v>3947</v>
      </c>
      <c r="J614" s="73" t="s">
        <v>182</v>
      </c>
      <c r="K614" s="87" t="s">
        <v>178</v>
      </c>
      <c r="L614" s="87" t="s">
        <v>180</v>
      </c>
      <c r="M614" s="83" t="str">
        <f t="shared" si="6"/>
        <v>MESSAGE - (DEPARTURE) CUSTOMS OFFICE. Reference number</v>
      </c>
      <c r="N614" s="68"/>
      <c r="O614" s="92"/>
      <c r="P614" s="68" t="s">
        <v>33</v>
      </c>
      <c r="Q614" s="92" t="s">
        <v>33</v>
      </c>
      <c r="R614" s="68" t="s">
        <v>183</v>
      </c>
      <c r="S614" s="92" t="s">
        <v>183</v>
      </c>
      <c r="T614" s="68" t="s">
        <v>1520</v>
      </c>
      <c r="U614" s="92"/>
      <c r="V614" s="68"/>
      <c r="W614" s="92"/>
      <c r="X614" s="17"/>
      <c r="Y614" s="17"/>
      <c r="Z614" s="17"/>
      <c r="AA614" s="17"/>
    </row>
    <row r="615" spans="1:27" ht="60" customHeight="1" x14ac:dyDescent="0.2">
      <c r="A615" s="4" t="s">
        <v>1502</v>
      </c>
      <c r="B615" s="41" t="s">
        <v>3928</v>
      </c>
      <c r="C615" s="79" t="s">
        <v>1504</v>
      </c>
      <c r="D615" s="80" t="s">
        <v>1504</v>
      </c>
      <c r="E615" s="15">
        <v>1</v>
      </c>
      <c r="F615" s="78" t="s">
        <v>1049</v>
      </c>
      <c r="G615" s="171" t="s">
        <v>1045</v>
      </c>
      <c r="H615" s="73"/>
      <c r="I615" s="73" t="s">
        <v>3948</v>
      </c>
      <c r="J615" s="73" t="s">
        <v>1045</v>
      </c>
      <c r="K615" s="87" t="s">
        <v>1120</v>
      </c>
      <c r="L615" s="87"/>
      <c r="M615" s="83" t="str">
        <f t="shared" si="6"/>
        <v xml:space="preserve">MESSAGE - (PRESENTATION OFFICE) CUSTOMS OFFICE. </v>
      </c>
      <c r="N615" s="68" t="s">
        <v>32</v>
      </c>
      <c r="O615" s="92" t="s">
        <v>32</v>
      </c>
      <c r="P615" s="68" t="s">
        <v>33</v>
      </c>
      <c r="Q615" s="92" t="s">
        <v>33</v>
      </c>
      <c r="R615" s="68"/>
      <c r="S615" s="92"/>
      <c r="T615" s="68"/>
      <c r="U615" s="92"/>
      <c r="V615" s="68"/>
      <c r="W615" s="92"/>
      <c r="X615" s="17"/>
      <c r="Y615" s="17"/>
      <c r="Z615" s="17"/>
      <c r="AA615" s="17"/>
    </row>
    <row r="616" spans="1:27" ht="60" customHeight="1" x14ac:dyDescent="0.2">
      <c r="A616" s="4" t="s">
        <v>1502</v>
      </c>
      <c r="B616" s="41" t="s">
        <v>3928</v>
      </c>
      <c r="C616" s="79" t="s">
        <v>1504</v>
      </c>
      <c r="D616" s="80" t="s">
        <v>1504</v>
      </c>
      <c r="E616" s="15">
        <v>1</v>
      </c>
      <c r="F616" s="78" t="s">
        <v>1049</v>
      </c>
      <c r="G616" s="126" t="s">
        <v>1045</v>
      </c>
      <c r="H616" s="73" t="s">
        <v>180</v>
      </c>
      <c r="I616" s="73" t="s">
        <v>3949</v>
      </c>
      <c r="J616" s="73" t="s">
        <v>1051</v>
      </c>
      <c r="K616" s="87" t="s">
        <v>1120</v>
      </c>
      <c r="L616" s="87" t="s">
        <v>180</v>
      </c>
      <c r="M616" s="83" t="str">
        <f t="shared" si="6"/>
        <v>MESSAGE - (PRESENTATION OFFICE) CUSTOMS OFFICE. Reference number</v>
      </c>
      <c r="N616" s="68"/>
      <c r="O616" s="92"/>
      <c r="P616" s="68" t="s">
        <v>33</v>
      </c>
      <c r="Q616" s="92" t="s">
        <v>33</v>
      </c>
      <c r="R616" s="68" t="s">
        <v>183</v>
      </c>
      <c r="S616" s="92" t="s">
        <v>183</v>
      </c>
      <c r="T616" s="68" t="s">
        <v>1627</v>
      </c>
      <c r="U616" s="92"/>
      <c r="V616" s="68"/>
      <c r="W616" s="92"/>
      <c r="X616" s="17"/>
      <c r="Y616" s="17"/>
      <c r="Z616" s="17"/>
      <c r="AA616" s="17"/>
    </row>
    <row r="617" spans="1:27" ht="60" customHeight="1" x14ac:dyDescent="0.2">
      <c r="A617" s="4" t="s">
        <v>1502</v>
      </c>
      <c r="B617" s="41" t="s">
        <v>3928</v>
      </c>
      <c r="C617" s="79" t="s">
        <v>1504</v>
      </c>
      <c r="D617" s="80" t="s">
        <v>1504</v>
      </c>
      <c r="E617" s="15">
        <v>1</v>
      </c>
      <c r="F617" s="78" t="s">
        <v>235</v>
      </c>
      <c r="G617" s="171" t="s">
        <v>236</v>
      </c>
      <c r="H617" s="73"/>
      <c r="I617" s="73" t="s">
        <v>3950</v>
      </c>
      <c r="J617" s="73" t="s">
        <v>236</v>
      </c>
      <c r="K617" s="87" t="s">
        <v>238</v>
      </c>
      <c r="L617" s="87"/>
      <c r="M617" s="83" t="str">
        <f t="shared" si="6"/>
        <v xml:space="preserve">MESSAGE - (PRINCIPAL) TRADER. </v>
      </c>
      <c r="N617" s="68" t="s">
        <v>32</v>
      </c>
      <c r="O617" s="92" t="s">
        <v>32</v>
      </c>
      <c r="P617" s="68" t="s">
        <v>66</v>
      </c>
      <c r="Q617" s="92" t="s">
        <v>66</v>
      </c>
      <c r="R617" s="68"/>
      <c r="S617" s="92"/>
      <c r="T617" s="68"/>
      <c r="U617" s="92"/>
      <c r="V617" s="68" t="s">
        <v>3941</v>
      </c>
      <c r="W617" s="92" t="s">
        <v>3938</v>
      </c>
      <c r="X617" s="17"/>
      <c r="Y617" s="17"/>
      <c r="Z617" s="17"/>
      <c r="AA617" s="17"/>
    </row>
    <row r="618" spans="1:27" ht="60" customHeight="1" x14ac:dyDescent="0.2">
      <c r="A618" s="4" t="s">
        <v>1502</v>
      </c>
      <c r="B618" s="41" t="s">
        <v>3928</v>
      </c>
      <c r="C618" s="79" t="s">
        <v>1504</v>
      </c>
      <c r="D618" s="5" t="s">
        <v>1504</v>
      </c>
      <c r="E618" s="15">
        <v>1</v>
      </c>
      <c r="F618" s="78" t="s">
        <v>239</v>
      </c>
      <c r="G618" s="126" t="s">
        <v>236</v>
      </c>
      <c r="H618" s="73" t="s">
        <v>240</v>
      </c>
      <c r="I618" s="73" t="s">
        <v>3951</v>
      </c>
      <c r="J618" s="73" t="s">
        <v>242</v>
      </c>
      <c r="K618" s="87" t="s">
        <v>238</v>
      </c>
      <c r="L618" s="87" t="s">
        <v>243</v>
      </c>
      <c r="M618" s="83" t="str">
        <f t="shared" si="6"/>
        <v>MESSAGE - (PRINCIPAL) TRADER. TIN</v>
      </c>
      <c r="N618" s="68"/>
      <c r="O618" s="92"/>
      <c r="P618" s="68" t="s">
        <v>33</v>
      </c>
      <c r="Q618" s="92" t="s">
        <v>103</v>
      </c>
      <c r="R618" s="68" t="s">
        <v>244</v>
      </c>
      <c r="S618" s="92" t="s">
        <v>244</v>
      </c>
      <c r="T618" s="68"/>
      <c r="U618" s="92"/>
      <c r="V618" s="68" t="s">
        <v>1525</v>
      </c>
      <c r="W618" s="92" t="s">
        <v>1526</v>
      </c>
      <c r="X618" s="17"/>
      <c r="Y618" s="17"/>
      <c r="Z618" s="17"/>
      <c r="AA618" s="17"/>
    </row>
    <row r="619" spans="1:27" ht="60" customHeight="1" x14ac:dyDescent="0.2">
      <c r="A619" s="4" t="s">
        <v>1502</v>
      </c>
      <c r="B619" s="41" t="s">
        <v>3928</v>
      </c>
      <c r="C619" s="79" t="s">
        <v>1504</v>
      </c>
      <c r="D619" s="5" t="s">
        <v>1504</v>
      </c>
      <c r="E619" s="15">
        <v>1</v>
      </c>
      <c r="F619" s="78" t="s">
        <v>247</v>
      </c>
      <c r="G619" s="126" t="s">
        <v>236</v>
      </c>
      <c r="H619" s="73" t="s">
        <v>248</v>
      </c>
      <c r="I619" s="73" t="s">
        <v>3952</v>
      </c>
      <c r="J619" s="73" t="s">
        <v>250</v>
      </c>
      <c r="K619" s="87" t="s">
        <v>238</v>
      </c>
      <c r="L619" s="87" t="s">
        <v>251</v>
      </c>
      <c r="M619" s="83" t="str">
        <f t="shared" si="6"/>
        <v>MESSAGE - (PRINCIPAL) TRADER. Holder ID TIR</v>
      </c>
      <c r="N619" s="68"/>
      <c r="O619" s="92"/>
      <c r="P619" s="68" t="s">
        <v>103</v>
      </c>
      <c r="Q619" s="92" t="s">
        <v>66</v>
      </c>
      <c r="R619" s="68" t="s">
        <v>244</v>
      </c>
      <c r="S619" s="92" t="s">
        <v>244</v>
      </c>
      <c r="T619" s="68"/>
      <c r="U619" s="92"/>
      <c r="V619" s="68" t="s">
        <v>252</v>
      </c>
      <c r="W619" s="92" t="s">
        <v>253</v>
      </c>
      <c r="X619" s="17"/>
      <c r="Y619" s="17"/>
      <c r="Z619" s="17"/>
      <c r="AA619" s="17"/>
    </row>
    <row r="620" spans="1:27" ht="60" customHeight="1" x14ac:dyDescent="0.2">
      <c r="A620" s="4" t="s">
        <v>1502</v>
      </c>
      <c r="B620" s="41" t="s">
        <v>3928</v>
      </c>
      <c r="C620" s="79" t="s">
        <v>1504</v>
      </c>
      <c r="D620" s="5" t="s">
        <v>1504</v>
      </c>
      <c r="E620" s="15">
        <v>1</v>
      </c>
      <c r="F620" s="78" t="s">
        <v>235</v>
      </c>
      <c r="G620" s="126" t="s">
        <v>236</v>
      </c>
      <c r="H620" s="73" t="s">
        <v>255</v>
      </c>
      <c r="I620" s="73" t="s">
        <v>3953</v>
      </c>
      <c r="J620" s="73" t="s">
        <v>257</v>
      </c>
      <c r="K620" s="87" t="s">
        <v>238</v>
      </c>
      <c r="L620" s="87" t="s">
        <v>255</v>
      </c>
      <c r="M620" s="83" t="str">
        <f t="shared" si="6"/>
        <v>MESSAGE - (PRINCIPAL) TRADER. Name</v>
      </c>
      <c r="N620" s="68"/>
      <c r="O620" s="92"/>
      <c r="P620" s="68" t="s">
        <v>33</v>
      </c>
      <c r="Q620" s="92" t="s">
        <v>33</v>
      </c>
      <c r="R620" s="68" t="s">
        <v>258</v>
      </c>
      <c r="S620" s="92" t="s">
        <v>68</v>
      </c>
      <c r="T620" s="68"/>
      <c r="U620" s="92"/>
      <c r="V620" s="68"/>
      <c r="W620" s="92"/>
      <c r="X620" s="17"/>
      <c r="Y620" s="17"/>
      <c r="Z620" s="17"/>
      <c r="AA620" s="17"/>
    </row>
    <row r="621" spans="1:27" ht="60" customHeight="1" x14ac:dyDescent="0.2">
      <c r="A621" s="4" t="s">
        <v>1502</v>
      </c>
      <c r="B621" s="41" t="s">
        <v>3928</v>
      </c>
      <c r="C621" s="79" t="s">
        <v>1504</v>
      </c>
      <c r="D621" s="5" t="s">
        <v>1504</v>
      </c>
      <c r="E621" s="15">
        <v>2</v>
      </c>
      <c r="F621" s="78" t="s">
        <v>235</v>
      </c>
      <c r="G621" s="181" t="e">
        <f>---ADDRESS</f>
        <v>#NAME?</v>
      </c>
      <c r="H621" s="73"/>
      <c r="I621" s="73" t="s">
        <v>3954</v>
      </c>
      <c r="J621" s="73" t="s">
        <v>263</v>
      </c>
      <c r="K621" s="87" t="s">
        <v>1128</v>
      </c>
      <c r="L621" s="87" t="s">
        <v>1128</v>
      </c>
      <c r="M621" s="83" t="str">
        <f t="shared" si="6"/>
        <v>x. x</v>
      </c>
      <c r="N621" s="68" t="s">
        <v>32</v>
      </c>
      <c r="O621" s="92"/>
      <c r="P621" s="68" t="s">
        <v>33</v>
      </c>
      <c r="Q621" s="92"/>
      <c r="R621" s="68"/>
      <c r="S621" s="92"/>
      <c r="T621" s="68"/>
      <c r="U621" s="92"/>
      <c r="V621" s="68"/>
      <c r="W621" s="92"/>
      <c r="X621" s="17"/>
      <c r="Y621" s="17"/>
      <c r="Z621" s="17"/>
      <c r="AA621" s="17"/>
    </row>
    <row r="622" spans="1:27" ht="60" customHeight="1" x14ac:dyDescent="0.2">
      <c r="A622" s="4" t="s">
        <v>1502</v>
      </c>
      <c r="B622" s="41" t="s">
        <v>3928</v>
      </c>
      <c r="C622" s="79" t="s">
        <v>1504</v>
      </c>
      <c r="D622" s="5" t="s">
        <v>1504</v>
      </c>
      <c r="E622" s="15">
        <v>2</v>
      </c>
      <c r="F622" s="78" t="s">
        <v>235</v>
      </c>
      <c r="G622" s="180" t="e">
        <f>---ADDRESS</f>
        <v>#NAME?</v>
      </c>
      <c r="H622" s="73" t="s">
        <v>265</v>
      </c>
      <c r="I622" s="73" t="s">
        <v>3955</v>
      </c>
      <c r="J622" s="73" t="s">
        <v>267</v>
      </c>
      <c r="K622" s="87" t="s">
        <v>238</v>
      </c>
      <c r="L622" s="87" t="s">
        <v>265</v>
      </c>
      <c r="M622" s="83" t="str">
        <f t="shared" si="6"/>
        <v>MESSAGE - (PRINCIPAL) TRADER. Street and number</v>
      </c>
      <c r="N622" s="68"/>
      <c r="O622" s="92"/>
      <c r="P622" s="68" t="s">
        <v>33</v>
      </c>
      <c r="Q622" s="92" t="s">
        <v>33</v>
      </c>
      <c r="R622" s="68" t="s">
        <v>258</v>
      </c>
      <c r="S622" s="92" t="s">
        <v>68</v>
      </c>
      <c r="T622" s="68"/>
      <c r="U622" s="92"/>
      <c r="V622" s="68"/>
      <c r="W622" s="92"/>
      <c r="X622" s="17"/>
      <c r="Y622" s="17"/>
      <c r="Z622" s="17"/>
      <c r="AA622" s="17"/>
    </row>
    <row r="623" spans="1:27" ht="60" customHeight="1" x14ac:dyDescent="0.2">
      <c r="A623" s="4" t="s">
        <v>1502</v>
      </c>
      <c r="B623" s="41" t="s">
        <v>3928</v>
      </c>
      <c r="C623" s="79" t="s">
        <v>1504</v>
      </c>
      <c r="D623" s="5" t="s">
        <v>1504</v>
      </c>
      <c r="E623" s="15">
        <v>2</v>
      </c>
      <c r="F623" s="78" t="s">
        <v>235</v>
      </c>
      <c r="G623" s="180" t="e">
        <f>---ADDRESS</f>
        <v>#NAME?</v>
      </c>
      <c r="H623" s="73" t="s">
        <v>269</v>
      </c>
      <c r="I623" s="73" t="s">
        <v>3956</v>
      </c>
      <c r="J623" s="73" t="s">
        <v>271</v>
      </c>
      <c r="K623" s="87" t="s">
        <v>238</v>
      </c>
      <c r="L623" s="87" t="s">
        <v>862</v>
      </c>
      <c r="M623" s="83" t="str">
        <f t="shared" si="6"/>
        <v>MESSAGE - (PRINCIPAL) TRADER. Postal code</v>
      </c>
      <c r="N623" s="68"/>
      <c r="O623" s="92"/>
      <c r="P623" s="68" t="s">
        <v>66</v>
      </c>
      <c r="Q623" s="92" t="s">
        <v>33</v>
      </c>
      <c r="R623" s="68" t="s">
        <v>244</v>
      </c>
      <c r="S623" s="92" t="s">
        <v>54</v>
      </c>
      <c r="T623" s="68"/>
      <c r="U623" s="92"/>
      <c r="V623" s="68" t="s">
        <v>1339</v>
      </c>
      <c r="W623" s="92"/>
      <c r="X623" s="17"/>
      <c r="Y623" s="17"/>
      <c r="Z623" s="17"/>
      <c r="AA623" s="17"/>
    </row>
    <row r="624" spans="1:27" ht="60" customHeight="1" x14ac:dyDescent="0.2">
      <c r="A624" s="4" t="s">
        <v>1502</v>
      </c>
      <c r="B624" s="41" t="s">
        <v>3928</v>
      </c>
      <c r="C624" s="79" t="s">
        <v>1504</v>
      </c>
      <c r="D624" s="5" t="s">
        <v>1504</v>
      </c>
      <c r="E624" s="15">
        <v>2</v>
      </c>
      <c r="F624" s="78" t="s">
        <v>235</v>
      </c>
      <c r="G624" s="180" t="e">
        <f>---ADDRESS</f>
        <v>#NAME?</v>
      </c>
      <c r="H624" s="73" t="s">
        <v>276</v>
      </c>
      <c r="I624" s="73" t="s">
        <v>3957</v>
      </c>
      <c r="J624" s="73" t="s">
        <v>278</v>
      </c>
      <c r="K624" s="87" t="s">
        <v>238</v>
      </c>
      <c r="L624" s="87" t="s">
        <v>276</v>
      </c>
      <c r="M624" s="83" t="str">
        <f t="shared" si="6"/>
        <v>MESSAGE - (PRINCIPAL) TRADER. City</v>
      </c>
      <c r="N624" s="68"/>
      <c r="O624" s="92"/>
      <c r="P624" s="68" t="s">
        <v>33</v>
      </c>
      <c r="Q624" s="92" t="s">
        <v>33</v>
      </c>
      <c r="R624" s="68" t="s">
        <v>68</v>
      </c>
      <c r="S624" s="92" t="s">
        <v>68</v>
      </c>
      <c r="T624" s="68"/>
      <c r="U624" s="92"/>
      <c r="V624" s="68"/>
      <c r="W624" s="92"/>
      <c r="X624" s="17"/>
      <c r="Y624" s="17"/>
      <c r="Z624" s="17"/>
      <c r="AA624" s="17"/>
    </row>
    <row r="625" spans="1:27" ht="60" customHeight="1" x14ac:dyDescent="0.2">
      <c r="A625" s="4" t="s">
        <v>1502</v>
      </c>
      <c r="B625" s="41" t="s">
        <v>3928</v>
      </c>
      <c r="C625" s="79" t="s">
        <v>1504</v>
      </c>
      <c r="D625" s="5" t="s">
        <v>1504</v>
      </c>
      <c r="E625" s="15">
        <v>2</v>
      </c>
      <c r="F625" s="78" t="s">
        <v>235</v>
      </c>
      <c r="G625" s="180" t="e">
        <f>---ADDRESS</f>
        <v>#NAME?</v>
      </c>
      <c r="H625" s="73" t="s">
        <v>279</v>
      </c>
      <c r="I625" s="73" t="s">
        <v>3958</v>
      </c>
      <c r="J625" s="73" t="s">
        <v>281</v>
      </c>
      <c r="K625" s="87" t="s">
        <v>238</v>
      </c>
      <c r="L625" s="87" t="s">
        <v>282</v>
      </c>
      <c r="M625" s="83" t="str">
        <f t="shared" si="6"/>
        <v>MESSAGE - (PRINCIPAL) TRADER. Country code</v>
      </c>
      <c r="N625" s="68"/>
      <c r="O625" s="92"/>
      <c r="P625" s="68" t="s">
        <v>33</v>
      </c>
      <c r="Q625" s="92" t="s">
        <v>33</v>
      </c>
      <c r="R625" s="68" t="s">
        <v>94</v>
      </c>
      <c r="S625" s="92" t="s">
        <v>94</v>
      </c>
      <c r="T625" s="68" t="s">
        <v>95</v>
      </c>
      <c r="U625" s="92" t="s">
        <v>95</v>
      </c>
      <c r="V625" s="68"/>
      <c r="W625" s="92"/>
      <c r="X625" s="17"/>
      <c r="Y625" s="17"/>
      <c r="Z625" s="17"/>
      <c r="AA625" s="17"/>
    </row>
    <row r="626" spans="1:27" ht="60" customHeight="1" x14ac:dyDescent="0.2">
      <c r="A626" s="4" t="s">
        <v>1502</v>
      </c>
      <c r="B626" s="41" t="s">
        <v>3928</v>
      </c>
      <c r="C626" s="79" t="s">
        <v>1504</v>
      </c>
      <c r="D626" s="5" t="s">
        <v>1504</v>
      </c>
      <c r="E626" s="15">
        <v>1</v>
      </c>
      <c r="F626" s="78"/>
      <c r="G626" s="171" t="s">
        <v>1629</v>
      </c>
      <c r="H626" s="73"/>
      <c r="I626" s="73" t="s">
        <v>3959</v>
      </c>
      <c r="J626" s="73" t="s">
        <v>1629</v>
      </c>
      <c r="K626" s="87" t="s">
        <v>1631</v>
      </c>
      <c r="L626" s="87"/>
      <c r="M626" s="83" t="str">
        <f t="shared" si="6"/>
        <v xml:space="preserve">MESSAGE - (DESTINATION) TRADER. </v>
      </c>
      <c r="N626" s="68" t="s">
        <v>32</v>
      </c>
      <c r="O626" s="92" t="s">
        <v>32</v>
      </c>
      <c r="P626" s="68" t="s">
        <v>33</v>
      </c>
      <c r="Q626" s="92" t="s">
        <v>33</v>
      </c>
      <c r="R626" s="68"/>
      <c r="S626" s="92"/>
      <c r="T626" s="68"/>
      <c r="U626" s="92"/>
      <c r="V626" s="68"/>
      <c r="W626" s="92"/>
      <c r="X626" s="17"/>
      <c r="Y626" s="17"/>
      <c r="Z626" s="17"/>
      <c r="AA626" s="17"/>
    </row>
    <row r="627" spans="1:27" ht="60" customHeight="1" x14ac:dyDescent="0.2">
      <c r="A627" s="4" t="s">
        <v>1502</v>
      </c>
      <c r="B627" s="41" t="s">
        <v>3928</v>
      </c>
      <c r="C627" s="79" t="s">
        <v>1504</v>
      </c>
      <c r="D627" s="5" t="s">
        <v>1504</v>
      </c>
      <c r="E627" s="15">
        <v>1</v>
      </c>
      <c r="F627" s="78" t="s">
        <v>3186</v>
      </c>
      <c r="G627" s="126" t="s">
        <v>1629</v>
      </c>
      <c r="H627" s="73" t="s">
        <v>240</v>
      </c>
      <c r="I627" s="73" t="s">
        <v>3960</v>
      </c>
      <c r="J627" s="73" t="s">
        <v>1633</v>
      </c>
      <c r="K627" s="87" t="s">
        <v>1631</v>
      </c>
      <c r="L627" s="87" t="s">
        <v>243</v>
      </c>
      <c r="M627" s="83" t="str">
        <f t="shared" si="6"/>
        <v>MESSAGE - (DESTINATION) TRADER. TIN</v>
      </c>
      <c r="N627" s="68"/>
      <c r="O627" s="92"/>
      <c r="P627" s="68" t="s">
        <v>33</v>
      </c>
      <c r="Q627" s="92" t="s">
        <v>103</v>
      </c>
      <c r="R627" s="68" t="s">
        <v>244</v>
      </c>
      <c r="S627" s="92" t="s">
        <v>244</v>
      </c>
      <c r="T627" s="68"/>
      <c r="U627" s="92"/>
      <c r="V627" s="68" t="s">
        <v>1525</v>
      </c>
      <c r="W627" s="92" t="s">
        <v>1526</v>
      </c>
      <c r="X627" s="17"/>
      <c r="Y627" s="17"/>
      <c r="Z627" s="17"/>
      <c r="AA627" s="17"/>
    </row>
    <row r="628" spans="1:27" ht="60" customHeight="1" x14ac:dyDescent="0.2">
      <c r="A628" s="4" t="s">
        <v>1502</v>
      </c>
      <c r="B628" s="41" t="s">
        <v>3928</v>
      </c>
      <c r="C628" s="79" t="s">
        <v>1504</v>
      </c>
      <c r="D628" s="5" t="s">
        <v>1504</v>
      </c>
      <c r="E628" s="15">
        <v>1</v>
      </c>
      <c r="F628" s="78" t="s">
        <v>171</v>
      </c>
      <c r="G628" s="171" t="s">
        <v>2321</v>
      </c>
      <c r="H628" s="73"/>
      <c r="I628" s="73" t="s">
        <v>3961</v>
      </c>
      <c r="J628" s="73" t="s">
        <v>2321</v>
      </c>
      <c r="K628" s="87" t="s">
        <v>2323</v>
      </c>
      <c r="L628" s="87"/>
      <c r="M628" s="83" t="str">
        <f t="shared" si="6"/>
        <v xml:space="preserve">MESSAGE - CTL_CONTROL. </v>
      </c>
      <c r="N628" s="68" t="s">
        <v>32</v>
      </c>
      <c r="O628" s="92" t="s">
        <v>32</v>
      </c>
      <c r="P628" s="68" t="s">
        <v>103</v>
      </c>
      <c r="Q628" s="92" t="s">
        <v>103</v>
      </c>
      <c r="R628" s="68"/>
      <c r="S628" s="92"/>
      <c r="T628" s="68"/>
      <c r="U628" s="92"/>
      <c r="V628" s="68"/>
      <c r="W628" s="92"/>
      <c r="X628" s="17"/>
      <c r="Y628" s="17"/>
      <c r="Z628" s="17"/>
      <c r="AA628" s="17"/>
    </row>
    <row r="629" spans="1:27" ht="60" customHeight="1" x14ac:dyDescent="0.2">
      <c r="A629" s="4" t="s">
        <v>1502</v>
      </c>
      <c r="B629" s="41" t="s">
        <v>3928</v>
      </c>
      <c r="C629" s="79" t="s">
        <v>1504</v>
      </c>
      <c r="D629" s="5" t="s">
        <v>1504</v>
      </c>
      <c r="E629" s="15">
        <v>1</v>
      </c>
      <c r="F629" s="78" t="s">
        <v>286</v>
      </c>
      <c r="G629" s="126" t="s">
        <v>2321</v>
      </c>
      <c r="H629" s="73" t="s">
        <v>3962</v>
      </c>
      <c r="I629" s="73" t="s">
        <v>3963</v>
      </c>
      <c r="J629" s="73" t="s">
        <v>3964</v>
      </c>
      <c r="K629" s="87" t="s">
        <v>2323</v>
      </c>
      <c r="L629" s="87" t="s">
        <v>3965</v>
      </c>
      <c r="M629" s="83" t="str">
        <f t="shared" si="6"/>
        <v xml:space="preserve">MESSAGE - CTL_CONTROL. Continue unloading </v>
      </c>
      <c r="N629" s="68"/>
      <c r="O629" s="92"/>
      <c r="P629" s="68" t="s">
        <v>33</v>
      </c>
      <c r="Q629" s="92" t="s">
        <v>33</v>
      </c>
      <c r="R629" s="68" t="s">
        <v>104</v>
      </c>
      <c r="S629" s="92" t="s">
        <v>104</v>
      </c>
      <c r="T629" s="68"/>
      <c r="U629" s="92"/>
      <c r="V629" s="68" t="s">
        <v>3966</v>
      </c>
      <c r="W629" s="92" t="s">
        <v>3967</v>
      </c>
      <c r="X629" s="17"/>
      <c r="Y629" s="17"/>
      <c r="Z629" s="17"/>
      <c r="AA629" s="17"/>
    </row>
    <row r="630" spans="1:27" ht="60" customHeight="1" x14ac:dyDescent="0.2">
      <c r="A630" s="4" t="s">
        <v>1502</v>
      </c>
      <c r="B630" s="41" t="s">
        <v>3928</v>
      </c>
      <c r="C630" s="79" t="s">
        <v>1504</v>
      </c>
      <c r="D630" s="5" t="s">
        <v>1504</v>
      </c>
      <c r="E630" s="15">
        <v>1</v>
      </c>
      <c r="F630" s="78"/>
      <c r="G630" s="171" t="s">
        <v>350</v>
      </c>
      <c r="H630" s="73"/>
      <c r="I630" s="73" t="s">
        <v>3968</v>
      </c>
      <c r="J630" s="73" t="s">
        <v>350</v>
      </c>
      <c r="K630" s="87" t="s">
        <v>1128</v>
      </c>
      <c r="L630" s="87" t="s">
        <v>1128</v>
      </c>
      <c r="M630" s="83" t="str">
        <f t="shared" si="6"/>
        <v>x. x</v>
      </c>
      <c r="N630" s="68" t="s">
        <v>32</v>
      </c>
      <c r="O630" s="92"/>
      <c r="P630" s="68" t="s">
        <v>66</v>
      </c>
      <c r="Q630" s="92"/>
      <c r="R630" s="68"/>
      <c r="S630" s="92"/>
      <c r="T630" s="68"/>
      <c r="U630" s="92"/>
      <c r="V630" s="68" t="s">
        <v>3941</v>
      </c>
      <c r="W630" s="92"/>
      <c r="X630" s="17"/>
      <c r="Y630" s="17"/>
      <c r="Z630" s="17"/>
      <c r="AA630" s="17"/>
    </row>
    <row r="631" spans="1:27" ht="60" customHeight="1" x14ac:dyDescent="0.2">
      <c r="A631" s="4" t="s">
        <v>1502</v>
      </c>
      <c r="B631" s="41" t="s">
        <v>3928</v>
      </c>
      <c r="C631" s="79" t="s">
        <v>1504</v>
      </c>
      <c r="D631" s="5" t="s">
        <v>1504</v>
      </c>
      <c r="E631" s="15">
        <v>1</v>
      </c>
      <c r="F631" s="78" t="s">
        <v>353</v>
      </c>
      <c r="G631" s="126" t="s">
        <v>350</v>
      </c>
      <c r="H631" s="73" t="s">
        <v>354</v>
      </c>
      <c r="I631" s="73" t="s">
        <v>3969</v>
      </c>
      <c r="J631" s="73" t="s">
        <v>356</v>
      </c>
      <c r="K631" s="87" t="s">
        <v>31</v>
      </c>
      <c r="L631" s="87" t="s">
        <v>357</v>
      </c>
      <c r="M631" s="83" t="str">
        <f t="shared" si="6"/>
        <v>MESSAGE - HEADER. Containerised indicator</v>
      </c>
      <c r="N631" s="68"/>
      <c r="O631" s="92"/>
      <c r="P631" s="68" t="s">
        <v>66</v>
      </c>
      <c r="Q631" s="92" t="s">
        <v>66</v>
      </c>
      <c r="R631" s="68" t="s">
        <v>104</v>
      </c>
      <c r="S631" s="92" t="s">
        <v>104</v>
      </c>
      <c r="T631" s="68" t="s">
        <v>114</v>
      </c>
      <c r="U631" s="92" t="s">
        <v>114</v>
      </c>
      <c r="V631" s="68" t="s">
        <v>3941</v>
      </c>
      <c r="W631" s="92" t="s">
        <v>3970</v>
      </c>
      <c r="X631" s="17"/>
      <c r="Y631" s="17"/>
      <c r="Z631" s="17"/>
      <c r="AA631" s="17"/>
    </row>
    <row r="632" spans="1:27" ht="60" customHeight="1" x14ac:dyDescent="0.2">
      <c r="A632" s="4" t="s">
        <v>1502</v>
      </c>
      <c r="B632" s="41" t="s">
        <v>3928</v>
      </c>
      <c r="C632" s="79" t="s">
        <v>1504</v>
      </c>
      <c r="D632" s="5" t="s">
        <v>1504</v>
      </c>
      <c r="E632" s="15">
        <v>1</v>
      </c>
      <c r="F632" s="78"/>
      <c r="G632" s="126" t="s">
        <v>350</v>
      </c>
      <c r="H632" s="73" t="s">
        <v>359</v>
      </c>
      <c r="I632" s="73" t="s">
        <v>3971</v>
      </c>
      <c r="J632" s="73" t="s">
        <v>361</v>
      </c>
      <c r="K632" s="87" t="s">
        <v>1128</v>
      </c>
      <c r="L632" s="87" t="s">
        <v>1128</v>
      </c>
      <c r="M632" s="83" t="str">
        <f t="shared" si="6"/>
        <v>x. x</v>
      </c>
      <c r="N632" s="68"/>
      <c r="O632" s="92"/>
      <c r="P632" s="68" t="s">
        <v>103</v>
      </c>
      <c r="Q632" s="92"/>
      <c r="R632" s="68" t="s">
        <v>104</v>
      </c>
      <c r="S632" s="92"/>
      <c r="T632" s="68" t="s">
        <v>124</v>
      </c>
      <c r="U632" s="92"/>
      <c r="V632" s="68"/>
      <c r="W632" s="92"/>
      <c r="X632" s="17"/>
      <c r="Y632" s="17"/>
      <c r="Z632" s="17"/>
      <c r="AA632" s="17"/>
    </row>
    <row r="633" spans="1:27" ht="60" customHeight="1" x14ac:dyDescent="0.2">
      <c r="A633" s="4" t="s">
        <v>1502</v>
      </c>
      <c r="B633" s="41" t="s">
        <v>3928</v>
      </c>
      <c r="C633" s="79" t="s">
        <v>1504</v>
      </c>
      <c r="D633" s="5" t="s">
        <v>1504</v>
      </c>
      <c r="E633" s="15">
        <v>1</v>
      </c>
      <c r="F633" s="78" t="s">
        <v>362</v>
      </c>
      <c r="G633" s="126" t="s">
        <v>350</v>
      </c>
      <c r="H633" s="73" t="s">
        <v>363</v>
      </c>
      <c r="I633" s="73" t="s">
        <v>3972</v>
      </c>
      <c r="J633" s="73" t="s">
        <v>365</v>
      </c>
      <c r="K633" s="87" t="s">
        <v>2785</v>
      </c>
      <c r="L633" s="87" t="s">
        <v>366</v>
      </c>
      <c r="M633" s="83" t="str">
        <f t="shared" si="6"/>
        <v>MESSAGE - HEADER_x000D_
. Country of destination code</v>
      </c>
      <c r="N633" s="68"/>
      <c r="O633" s="92"/>
      <c r="P633" s="68" t="s">
        <v>66</v>
      </c>
      <c r="Q633" s="92" t="s">
        <v>66</v>
      </c>
      <c r="R633" s="68" t="s">
        <v>94</v>
      </c>
      <c r="S633" s="92" t="s">
        <v>94</v>
      </c>
      <c r="T633" s="68" t="s">
        <v>95</v>
      </c>
      <c r="U633" s="92" t="s">
        <v>95</v>
      </c>
      <c r="V633" s="68" t="s">
        <v>367</v>
      </c>
      <c r="W633" s="92" t="s">
        <v>3973</v>
      </c>
      <c r="X633" s="17"/>
      <c r="Y633" s="17"/>
      <c r="Z633" s="17"/>
      <c r="AA633" s="17"/>
    </row>
    <row r="634" spans="1:27" ht="60" customHeight="1" x14ac:dyDescent="0.2">
      <c r="A634" s="4" t="s">
        <v>1502</v>
      </c>
      <c r="B634" s="41" t="s">
        <v>3928</v>
      </c>
      <c r="C634" s="79" t="s">
        <v>1504</v>
      </c>
      <c r="D634" s="5" t="s">
        <v>1504</v>
      </c>
      <c r="E634" s="15">
        <v>2</v>
      </c>
      <c r="F634" s="78" t="s">
        <v>397</v>
      </c>
      <c r="G634" s="181" t="e">
        <f>---CONSIGNOR</f>
        <v>#NAME?</v>
      </c>
      <c r="H634" s="73"/>
      <c r="I634" s="73" t="s">
        <v>3974</v>
      </c>
      <c r="J634" s="73" t="s">
        <v>400</v>
      </c>
      <c r="K634" s="87" t="s">
        <v>401</v>
      </c>
      <c r="L634" s="87"/>
      <c r="M634" s="83" t="str">
        <f t="shared" si="6"/>
        <v xml:space="preserve">MESSAGE - (CONSIGNOR) TRADER. </v>
      </c>
      <c r="N634" s="68" t="s">
        <v>32</v>
      </c>
      <c r="O634" s="92" t="s">
        <v>32</v>
      </c>
      <c r="P634" s="68" t="s">
        <v>66</v>
      </c>
      <c r="Q634" s="92" t="s">
        <v>66</v>
      </c>
      <c r="R634" s="68"/>
      <c r="S634" s="92"/>
      <c r="T634" s="68"/>
      <c r="U634" s="92"/>
      <c r="V634" s="68" t="s">
        <v>403</v>
      </c>
      <c r="W634" s="92" t="s">
        <v>3975</v>
      </c>
      <c r="X634" s="17"/>
      <c r="Y634" s="17"/>
      <c r="Z634" s="17"/>
      <c r="AA634" s="17"/>
    </row>
    <row r="635" spans="1:27" ht="60" customHeight="1" x14ac:dyDescent="0.2">
      <c r="A635" s="4" t="s">
        <v>1502</v>
      </c>
      <c r="B635" s="41" t="s">
        <v>3928</v>
      </c>
      <c r="C635" s="79" t="s">
        <v>1504</v>
      </c>
      <c r="D635" s="5" t="s">
        <v>1504</v>
      </c>
      <c r="E635" s="15">
        <v>2</v>
      </c>
      <c r="F635" s="78" t="s">
        <v>407</v>
      </c>
      <c r="G635" s="180" t="e">
        <f>---CONSIGNOR</f>
        <v>#NAME?</v>
      </c>
      <c r="H635" s="73" t="s">
        <v>240</v>
      </c>
      <c r="I635" s="73" t="s">
        <v>3976</v>
      </c>
      <c r="J635" s="73" t="s">
        <v>409</v>
      </c>
      <c r="K635" s="87" t="s">
        <v>401</v>
      </c>
      <c r="L635" s="87" t="s">
        <v>243</v>
      </c>
      <c r="M635" s="83" t="str">
        <f t="shared" si="6"/>
        <v>MESSAGE - (CONSIGNOR) TRADER. TIN</v>
      </c>
      <c r="N635" s="68"/>
      <c r="O635" s="92"/>
      <c r="P635" s="68" t="s">
        <v>103</v>
      </c>
      <c r="Q635" s="92" t="s">
        <v>103</v>
      </c>
      <c r="R635" s="68" t="s">
        <v>244</v>
      </c>
      <c r="S635" s="92" t="s">
        <v>244</v>
      </c>
      <c r="T635" s="68"/>
      <c r="U635" s="92"/>
      <c r="V635" s="68" t="s">
        <v>1525</v>
      </c>
      <c r="W635" s="92" t="s">
        <v>3977</v>
      </c>
      <c r="X635" s="17"/>
      <c r="Y635" s="17"/>
      <c r="Z635" s="17"/>
      <c r="AA635" s="17"/>
    </row>
    <row r="636" spans="1:27" ht="60" customHeight="1" x14ac:dyDescent="0.2">
      <c r="A636" s="4" t="s">
        <v>1502</v>
      </c>
      <c r="B636" s="41" t="s">
        <v>3928</v>
      </c>
      <c r="C636" s="79" t="s">
        <v>1504</v>
      </c>
      <c r="D636" s="5" t="s">
        <v>1504</v>
      </c>
      <c r="E636" s="15">
        <v>2</v>
      </c>
      <c r="F636" s="78" t="s">
        <v>397</v>
      </c>
      <c r="G636" s="180" t="e">
        <f>---CONSIGNOR</f>
        <v>#NAME?</v>
      </c>
      <c r="H636" s="73" t="s">
        <v>255</v>
      </c>
      <c r="I636" s="73" t="s">
        <v>3978</v>
      </c>
      <c r="J636" s="73" t="s">
        <v>412</v>
      </c>
      <c r="K636" s="87" t="s">
        <v>401</v>
      </c>
      <c r="L636" s="87" t="s">
        <v>255</v>
      </c>
      <c r="M636" s="83" t="str">
        <f t="shared" si="6"/>
        <v>MESSAGE - (CONSIGNOR) TRADER. Name</v>
      </c>
      <c r="N636" s="68"/>
      <c r="O636" s="92"/>
      <c r="P636" s="68" t="s">
        <v>66</v>
      </c>
      <c r="Q636" s="92" t="s">
        <v>33</v>
      </c>
      <c r="R636" s="68" t="s">
        <v>258</v>
      </c>
      <c r="S636" s="92" t="s">
        <v>68</v>
      </c>
      <c r="T636" s="68"/>
      <c r="U636" s="92"/>
      <c r="V636" s="68" t="s">
        <v>1531</v>
      </c>
      <c r="W636" s="92"/>
      <c r="X636" s="17"/>
      <c r="Y636" s="17"/>
      <c r="Z636" s="17"/>
      <c r="AA636" s="17"/>
    </row>
    <row r="637" spans="1:27" ht="60" customHeight="1" x14ac:dyDescent="0.2">
      <c r="A637" s="4" t="s">
        <v>1502</v>
      </c>
      <c r="B637" s="41" t="s">
        <v>3928</v>
      </c>
      <c r="C637" s="79" t="s">
        <v>1504</v>
      </c>
      <c r="D637" s="5" t="s">
        <v>1504</v>
      </c>
      <c r="E637" s="15">
        <v>3</v>
      </c>
      <c r="F637" s="78" t="s">
        <v>397</v>
      </c>
      <c r="G637" s="181" t="e">
        <f>------ADDRESS</f>
        <v>#NAME?</v>
      </c>
      <c r="H637" s="73"/>
      <c r="I637" s="73" t="s">
        <v>3979</v>
      </c>
      <c r="J637" s="73" t="s">
        <v>263</v>
      </c>
      <c r="K637" s="87" t="s">
        <v>1128</v>
      </c>
      <c r="L637" s="87" t="s">
        <v>1128</v>
      </c>
      <c r="M637" s="83" t="str">
        <f t="shared" si="6"/>
        <v>x. x</v>
      </c>
      <c r="N637" s="68" t="s">
        <v>32</v>
      </c>
      <c r="O637" s="92"/>
      <c r="P637" s="68" t="s">
        <v>66</v>
      </c>
      <c r="Q637" s="92"/>
      <c r="R637" s="68"/>
      <c r="S637" s="92"/>
      <c r="T637" s="68"/>
      <c r="U637" s="92"/>
      <c r="V637" s="68" t="s">
        <v>1531</v>
      </c>
      <c r="W637" s="92"/>
      <c r="X637" s="17"/>
      <c r="Y637" s="17"/>
      <c r="Z637" s="17"/>
      <c r="AA637" s="17"/>
    </row>
    <row r="638" spans="1:27" ht="60" customHeight="1" x14ac:dyDescent="0.2">
      <c r="A638" s="4" t="s">
        <v>1502</v>
      </c>
      <c r="B638" s="41" t="s">
        <v>3928</v>
      </c>
      <c r="C638" s="79" t="s">
        <v>1504</v>
      </c>
      <c r="D638" s="5" t="s">
        <v>1504</v>
      </c>
      <c r="E638" s="15">
        <v>3</v>
      </c>
      <c r="F638" s="78" t="s">
        <v>397</v>
      </c>
      <c r="G638" s="180" t="e">
        <f>------ADDRESS</f>
        <v>#NAME?</v>
      </c>
      <c r="H638" s="73" t="s">
        <v>265</v>
      </c>
      <c r="I638" s="73" t="s">
        <v>3980</v>
      </c>
      <c r="J638" s="73" t="s">
        <v>267</v>
      </c>
      <c r="K638" s="87" t="s">
        <v>401</v>
      </c>
      <c r="L638" s="87" t="s">
        <v>265</v>
      </c>
      <c r="M638" s="83" t="str">
        <f t="shared" si="6"/>
        <v>MESSAGE - (CONSIGNOR) TRADER. Street and number</v>
      </c>
      <c r="N638" s="68"/>
      <c r="O638" s="92"/>
      <c r="P638" s="68" t="s">
        <v>33</v>
      </c>
      <c r="Q638" s="92" t="s">
        <v>33</v>
      </c>
      <c r="R638" s="68" t="s">
        <v>258</v>
      </c>
      <c r="S638" s="92" t="s">
        <v>68</v>
      </c>
      <c r="T638" s="68"/>
      <c r="U638" s="92"/>
      <c r="V638" s="68"/>
      <c r="W638" s="92"/>
      <c r="X638" s="17"/>
      <c r="Y638" s="17"/>
      <c r="Z638" s="17"/>
      <c r="AA638" s="17"/>
    </row>
    <row r="639" spans="1:27" ht="60" customHeight="1" x14ac:dyDescent="0.2">
      <c r="A639" s="4" t="s">
        <v>1502</v>
      </c>
      <c r="B639" s="41" t="s">
        <v>3928</v>
      </c>
      <c r="C639" s="79" t="s">
        <v>1504</v>
      </c>
      <c r="D639" s="5" t="s">
        <v>1504</v>
      </c>
      <c r="E639" s="15">
        <v>3</v>
      </c>
      <c r="F639" s="78" t="s">
        <v>397</v>
      </c>
      <c r="G639" s="180" t="e">
        <f>------ADDRESS</f>
        <v>#NAME?</v>
      </c>
      <c r="H639" s="73" t="s">
        <v>269</v>
      </c>
      <c r="I639" s="73" t="s">
        <v>3981</v>
      </c>
      <c r="J639" s="73" t="s">
        <v>271</v>
      </c>
      <c r="K639" s="87" t="s">
        <v>2357</v>
      </c>
      <c r="L639" s="87" t="s">
        <v>272</v>
      </c>
      <c r="M639" s="83" t="str">
        <f t="shared" si="6"/>
        <v>MESSAGE - (CONSIGNOR) TRADER
. Postal Code</v>
      </c>
      <c r="N639" s="68"/>
      <c r="O639" s="92"/>
      <c r="P639" s="68" t="s">
        <v>66</v>
      </c>
      <c r="Q639" s="92" t="s">
        <v>33</v>
      </c>
      <c r="R639" s="68" t="s">
        <v>244</v>
      </c>
      <c r="S639" s="92" t="s">
        <v>54</v>
      </c>
      <c r="T639" s="68"/>
      <c r="U639" s="92"/>
      <c r="V639" s="68" t="s">
        <v>1339</v>
      </c>
      <c r="W639" s="92"/>
      <c r="X639" s="17"/>
      <c r="Y639" s="17"/>
      <c r="Z639" s="17"/>
      <c r="AA639" s="17"/>
    </row>
    <row r="640" spans="1:27" ht="60" customHeight="1" x14ac:dyDescent="0.2">
      <c r="A640" s="4" t="s">
        <v>1502</v>
      </c>
      <c r="B640" s="41" t="s">
        <v>3928</v>
      </c>
      <c r="C640" s="79" t="s">
        <v>1504</v>
      </c>
      <c r="D640" s="5" t="s">
        <v>1504</v>
      </c>
      <c r="E640" s="15">
        <v>3</v>
      </c>
      <c r="F640" s="78" t="s">
        <v>397</v>
      </c>
      <c r="G640" s="180" t="e">
        <f>------ADDRESS</f>
        <v>#NAME?</v>
      </c>
      <c r="H640" s="73" t="s">
        <v>276</v>
      </c>
      <c r="I640" s="73" t="s">
        <v>3982</v>
      </c>
      <c r="J640" s="73" t="s">
        <v>278</v>
      </c>
      <c r="K640" s="87" t="s">
        <v>2357</v>
      </c>
      <c r="L640" s="87" t="s">
        <v>276</v>
      </c>
      <c r="M640" s="83" t="str">
        <f t="shared" si="6"/>
        <v>MESSAGE - (CONSIGNOR) TRADER
. City</v>
      </c>
      <c r="N640" s="68"/>
      <c r="O640" s="92"/>
      <c r="P640" s="68" t="s">
        <v>33</v>
      </c>
      <c r="Q640" s="92" t="s">
        <v>33</v>
      </c>
      <c r="R640" s="68" t="s">
        <v>68</v>
      </c>
      <c r="S640" s="92" t="s">
        <v>68</v>
      </c>
      <c r="T640" s="68"/>
      <c r="U640" s="92"/>
      <c r="V640" s="68"/>
      <c r="W640" s="92"/>
      <c r="X640" s="17"/>
      <c r="Y640" s="17"/>
      <c r="Z640" s="17"/>
      <c r="AA640" s="17"/>
    </row>
    <row r="641" spans="1:27" ht="60" customHeight="1" x14ac:dyDescent="0.2">
      <c r="A641" s="4" t="s">
        <v>1502</v>
      </c>
      <c r="B641" s="41" t="s">
        <v>3928</v>
      </c>
      <c r="C641" s="79" t="s">
        <v>1504</v>
      </c>
      <c r="D641" s="5" t="s">
        <v>1504</v>
      </c>
      <c r="E641" s="15">
        <v>3</v>
      </c>
      <c r="F641" s="78" t="s">
        <v>397</v>
      </c>
      <c r="G641" s="180" t="e">
        <f>------ADDRESS</f>
        <v>#NAME?</v>
      </c>
      <c r="H641" s="73" t="s">
        <v>279</v>
      </c>
      <c r="I641" s="73" t="s">
        <v>3983</v>
      </c>
      <c r="J641" s="73" t="s">
        <v>281</v>
      </c>
      <c r="K641" s="87" t="s">
        <v>401</v>
      </c>
      <c r="L641" s="87" t="s">
        <v>282</v>
      </c>
      <c r="M641" s="83" t="str">
        <f t="shared" si="6"/>
        <v>MESSAGE - (CONSIGNOR) TRADER. Country code</v>
      </c>
      <c r="N641" s="68"/>
      <c r="O641" s="92"/>
      <c r="P641" s="68" t="s">
        <v>33</v>
      </c>
      <c r="Q641" s="92" t="s">
        <v>33</v>
      </c>
      <c r="R641" s="68" t="s">
        <v>94</v>
      </c>
      <c r="S641" s="92" t="s">
        <v>94</v>
      </c>
      <c r="T641" s="68" t="s">
        <v>95</v>
      </c>
      <c r="U641" s="92"/>
      <c r="V641" s="68"/>
      <c r="W641" s="92"/>
      <c r="X641" s="17"/>
      <c r="Y641" s="17"/>
      <c r="Z641" s="17"/>
      <c r="AA641" s="17"/>
    </row>
    <row r="642" spans="1:27" ht="60" customHeight="1" x14ac:dyDescent="0.2">
      <c r="A642" s="4" t="s">
        <v>1502</v>
      </c>
      <c r="B642" s="41" t="s">
        <v>3928</v>
      </c>
      <c r="C642" s="79" t="s">
        <v>1504</v>
      </c>
      <c r="D642" s="5" t="s">
        <v>1504</v>
      </c>
      <c r="E642" s="15">
        <v>2</v>
      </c>
      <c r="F642" s="78" t="s">
        <v>419</v>
      </c>
      <c r="G642" s="181" t="e">
        <f>---CONSIGNEE</f>
        <v>#NAME?</v>
      </c>
      <c r="H642" s="73"/>
      <c r="I642" s="73" t="s">
        <v>3984</v>
      </c>
      <c r="J642" s="73" t="s">
        <v>422</v>
      </c>
      <c r="K642" s="87" t="s">
        <v>423</v>
      </c>
      <c r="L642" s="87"/>
      <c r="M642" s="83" t="str">
        <f t="shared" si="6"/>
        <v xml:space="preserve">MESSAGE - (CONSIGNEE) TRADER. </v>
      </c>
      <c r="N642" s="68" t="s">
        <v>32</v>
      </c>
      <c r="O642" s="92" t="s">
        <v>32</v>
      </c>
      <c r="P642" s="68" t="s">
        <v>66</v>
      </c>
      <c r="Q642" s="92" t="s">
        <v>66</v>
      </c>
      <c r="R642" s="68"/>
      <c r="S642" s="92"/>
      <c r="T642" s="68"/>
      <c r="U642" s="92"/>
      <c r="V642" s="68" t="s">
        <v>424</v>
      </c>
      <c r="W642" s="92" t="s">
        <v>3985</v>
      </c>
      <c r="X642" s="17"/>
      <c r="Y642" s="17"/>
      <c r="Z642" s="17"/>
      <c r="AA642" s="17"/>
    </row>
    <row r="643" spans="1:27" ht="60" customHeight="1" x14ac:dyDescent="0.2">
      <c r="A643" s="4" t="s">
        <v>1502</v>
      </c>
      <c r="B643" s="41" t="s">
        <v>3928</v>
      </c>
      <c r="C643" s="79" t="s">
        <v>1504</v>
      </c>
      <c r="D643" s="5" t="s">
        <v>1504</v>
      </c>
      <c r="E643" s="15">
        <v>2</v>
      </c>
      <c r="F643" s="78" t="s">
        <v>427</v>
      </c>
      <c r="G643" s="180" t="e">
        <f>---CONSIGNEE</f>
        <v>#NAME?</v>
      </c>
      <c r="H643" s="73" t="s">
        <v>240</v>
      </c>
      <c r="I643" s="73" t="s">
        <v>3986</v>
      </c>
      <c r="J643" s="73" t="s">
        <v>429</v>
      </c>
      <c r="K643" s="87" t="s">
        <v>423</v>
      </c>
      <c r="L643" s="87" t="s">
        <v>243</v>
      </c>
      <c r="M643" s="83" t="str">
        <f t="shared" si="6"/>
        <v>MESSAGE - (CONSIGNEE) TRADER. TIN</v>
      </c>
      <c r="N643" s="68"/>
      <c r="O643" s="92"/>
      <c r="P643" s="68" t="s">
        <v>33</v>
      </c>
      <c r="Q643" s="92" t="s">
        <v>103</v>
      </c>
      <c r="R643" s="68" t="s">
        <v>244</v>
      </c>
      <c r="S643" s="92" t="s">
        <v>244</v>
      </c>
      <c r="T643" s="68"/>
      <c r="U643" s="92"/>
      <c r="V643" s="68" t="s">
        <v>1525</v>
      </c>
      <c r="W643" s="92" t="s">
        <v>3977</v>
      </c>
      <c r="X643" s="17"/>
      <c r="Y643" s="17"/>
      <c r="Z643" s="17"/>
      <c r="AA643" s="17"/>
    </row>
    <row r="644" spans="1:27" ht="60" customHeight="1" x14ac:dyDescent="0.2">
      <c r="A644" s="4" t="s">
        <v>1502</v>
      </c>
      <c r="B644" s="41" t="s">
        <v>3928</v>
      </c>
      <c r="C644" s="79" t="s">
        <v>1504</v>
      </c>
      <c r="D644" s="5" t="s">
        <v>1504</v>
      </c>
      <c r="E644" s="15">
        <v>2</v>
      </c>
      <c r="F644" s="78" t="s">
        <v>419</v>
      </c>
      <c r="G644" s="180" t="e">
        <f>---CONSIGNEE</f>
        <v>#NAME?</v>
      </c>
      <c r="H644" s="73" t="s">
        <v>255</v>
      </c>
      <c r="I644" s="73" t="s">
        <v>3987</v>
      </c>
      <c r="J644" s="73" t="s">
        <v>433</v>
      </c>
      <c r="K644" s="87" t="s">
        <v>423</v>
      </c>
      <c r="L644" s="87" t="s">
        <v>255</v>
      </c>
      <c r="M644" s="83" t="str">
        <f t="shared" si="6"/>
        <v>MESSAGE - (CONSIGNEE) TRADER. Name</v>
      </c>
      <c r="N644" s="68"/>
      <c r="O644" s="92"/>
      <c r="P644" s="68" t="s">
        <v>66</v>
      </c>
      <c r="Q644" s="92" t="s">
        <v>33</v>
      </c>
      <c r="R644" s="68" t="s">
        <v>258</v>
      </c>
      <c r="S644" s="92" t="s">
        <v>68</v>
      </c>
      <c r="T644" s="68"/>
      <c r="U644" s="92"/>
      <c r="V644" s="68" t="s">
        <v>1531</v>
      </c>
      <c r="W644" s="92"/>
      <c r="X644" s="17"/>
      <c r="Y644" s="17"/>
      <c r="Z644" s="17"/>
      <c r="AA644" s="17"/>
    </row>
    <row r="645" spans="1:27" ht="60" customHeight="1" x14ac:dyDescent="0.2">
      <c r="A645" s="4" t="s">
        <v>1502</v>
      </c>
      <c r="B645" s="41" t="s">
        <v>3928</v>
      </c>
      <c r="C645" s="79" t="s">
        <v>1504</v>
      </c>
      <c r="D645" s="5" t="s">
        <v>1504</v>
      </c>
      <c r="E645" s="15">
        <v>3</v>
      </c>
      <c r="F645" s="78" t="s">
        <v>419</v>
      </c>
      <c r="G645" s="181" t="e">
        <f>------ADDRESS</f>
        <v>#NAME?</v>
      </c>
      <c r="H645" s="73"/>
      <c r="I645" s="73" t="s">
        <v>3988</v>
      </c>
      <c r="J645" s="73" t="s">
        <v>263</v>
      </c>
      <c r="K645" s="87" t="s">
        <v>1128</v>
      </c>
      <c r="L645" s="87" t="s">
        <v>1128</v>
      </c>
      <c r="M645" s="83" t="str">
        <f t="shared" si="6"/>
        <v>x. x</v>
      </c>
      <c r="N645" s="68" t="s">
        <v>32</v>
      </c>
      <c r="O645" s="92"/>
      <c r="P645" s="68" t="s">
        <v>66</v>
      </c>
      <c r="Q645" s="92"/>
      <c r="R645" s="68"/>
      <c r="S645" s="92"/>
      <c r="T645" s="68"/>
      <c r="U645" s="92"/>
      <c r="V645" s="68" t="s">
        <v>1531</v>
      </c>
      <c r="W645" s="92"/>
      <c r="X645" s="17"/>
      <c r="Y645" s="17"/>
      <c r="Z645" s="17"/>
      <c r="AA645" s="17"/>
    </row>
    <row r="646" spans="1:27" ht="60" customHeight="1" x14ac:dyDescent="0.2">
      <c r="A646" s="4" t="s">
        <v>1502</v>
      </c>
      <c r="B646" s="41" t="s">
        <v>3928</v>
      </c>
      <c r="C646" s="79" t="s">
        <v>1504</v>
      </c>
      <c r="D646" s="5" t="s">
        <v>1504</v>
      </c>
      <c r="E646" s="15">
        <v>3</v>
      </c>
      <c r="F646" s="78" t="s">
        <v>419</v>
      </c>
      <c r="G646" s="180" t="e">
        <f>------ADDRESS</f>
        <v>#NAME?</v>
      </c>
      <c r="H646" s="73" t="s">
        <v>265</v>
      </c>
      <c r="I646" s="73" t="s">
        <v>3989</v>
      </c>
      <c r="J646" s="73" t="s">
        <v>267</v>
      </c>
      <c r="K646" s="87" t="s">
        <v>423</v>
      </c>
      <c r="L646" s="87" t="s">
        <v>265</v>
      </c>
      <c r="M646" s="83" t="str">
        <f t="shared" si="6"/>
        <v>MESSAGE - (CONSIGNEE) TRADER. Street and number</v>
      </c>
      <c r="N646" s="68"/>
      <c r="O646" s="92"/>
      <c r="P646" s="68" t="s">
        <v>33</v>
      </c>
      <c r="Q646" s="92" t="s">
        <v>33</v>
      </c>
      <c r="R646" s="68" t="s">
        <v>258</v>
      </c>
      <c r="S646" s="92" t="s">
        <v>68</v>
      </c>
      <c r="T646" s="68"/>
      <c r="U646" s="92"/>
      <c r="V646" s="68"/>
      <c r="W646" s="92"/>
      <c r="X646" s="17"/>
      <c r="Y646" s="17"/>
      <c r="Z646" s="17"/>
      <c r="AA646" s="17"/>
    </row>
    <row r="647" spans="1:27" ht="60" customHeight="1" x14ac:dyDescent="0.2">
      <c r="A647" s="4" t="s">
        <v>1502</v>
      </c>
      <c r="B647" s="41" t="s">
        <v>3928</v>
      </c>
      <c r="C647" s="79" t="s">
        <v>1504</v>
      </c>
      <c r="D647" s="5" t="s">
        <v>1504</v>
      </c>
      <c r="E647" s="15">
        <v>3</v>
      </c>
      <c r="F647" s="78" t="s">
        <v>419</v>
      </c>
      <c r="G647" s="180" t="e">
        <f>------ADDRESS</f>
        <v>#NAME?</v>
      </c>
      <c r="H647" s="73" t="s">
        <v>269</v>
      </c>
      <c r="I647" s="73" t="s">
        <v>3990</v>
      </c>
      <c r="J647" s="73" t="s">
        <v>271</v>
      </c>
      <c r="K647" s="87" t="s">
        <v>423</v>
      </c>
      <c r="L647" s="87" t="s">
        <v>272</v>
      </c>
      <c r="M647" s="83" t="str">
        <f t="shared" si="6"/>
        <v>MESSAGE - (CONSIGNEE) TRADER. Postal Code</v>
      </c>
      <c r="N647" s="68"/>
      <c r="O647" s="92"/>
      <c r="P647" s="68" t="s">
        <v>66</v>
      </c>
      <c r="Q647" s="92" t="s">
        <v>33</v>
      </c>
      <c r="R647" s="68" t="s">
        <v>244</v>
      </c>
      <c r="S647" s="92" t="s">
        <v>54</v>
      </c>
      <c r="T647" s="68"/>
      <c r="U647" s="92"/>
      <c r="V647" s="68" t="s">
        <v>1339</v>
      </c>
      <c r="W647" s="92"/>
      <c r="X647" s="17"/>
      <c r="Y647" s="17"/>
      <c r="Z647" s="17"/>
      <c r="AA647" s="17"/>
    </row>
    <row r="648" spans="1:27" ht="60" customHeight="1" x14ac:dyDescent="0.2">
      <c r="A648" s="4" t="s">
        <v>1502</v>
      </c>
      <c r="B648" s="41" t="s">
        <v>3928</v>
      </c>
      <c r="C648" s="79" t="s">
        <v>1504</v>
      </c>
      <c r="D648" s="5" t="s">
        <v>1504</v>
      </c>
      <c r="E648" s="15">
        <v>3</v>
      </c>
      <c r="F648" s="78" t="s">
        <v>419</v>
      </c>
      <c r="G648" s="180" t="e">
        <f>------ADDRESS</f>
        <v>#NAME?</v>
      </c>
      <c r="H648" s="73" t="s">
        <v>276</v>
      </c>
      <c r="I648" s="73" t="s">
        <v>3991</v>
      </c>
      <c r="J648" s="73" t="s">
        <v>278</v>
      </c>
      <c r="K648" s="87" t="s">
        <v>423</v>
      </c>
      <c r="L648" s="87" t="s">
        <v>276</v>
      </c>
      <c r="M648" s="83" t="str">
        <f t="shared" si="6"/>
        <v>MESSAGE - (CONSIGNEE) TRADER. City</v>
      </c>
      <c r="N648" s="68"/>
      <c r="O648" s="92"/>
      <c r="P648" s="68" t="s">
        <v>33</v>
      </c>
      <c r="Q648" s="92" t="s">
        <v>33</v>
      </c>
      <c r="R648" s="68" t="s">
        <v>68</v>
      </c>
      <c r="S648" s="92" t="s">
        <v>68</v>
      </c>
      <c r="T648" s="68"/>
      <c r="U648" s="92"/>
      <c r="V648" s="68"/>
      <c r="W648" s="92"/>
      <c r="X648" s="17"/>
      <c r="Y648" s="17"/>
      <c r="Z648" s="17"/>
      <c r="AA648" s="17"/>
    </row>
    <row r="649" spans="1:27" ht="60" customHeight="1" x14ac:dyDescent="0.2">
      <c r="A649" s="4" t="s">
        <v>1502</v>
      </c>
      <c r="B649" s="41" t="s">
        <v>3928</v>
      </c>
      <c r="C649" s="79" t="s">
        <v>1504</v>
      </c>
      <c r="D649" s="5" t="s">
        <v>1504</v>
      </c>
      <c r="E649" s="15">
        <v>3</v>
      </c>
      <c r="F649" s="78" t="s">
        <v>419</v>
      </c>
      <c r="G649" s="180" t="e">
        <f>------ADDRESS</f>
        <v>#NAME?</v>
      </c>
      <c r="H649" s="73" t="s">
        <v>279</v>
      </c>
      <c r="I649" s="73" t="s">
        <v>3992</v>
      </c>
      <c r="J649" s="73" t="s">
        <v>281</v>
      </c>
      <c r="K649" s="87" t="s">
        <v>423</v>
      </c>
      <c r="L649" s="87" t="s">
        <v>282</v>
      </c>
      <c r="M649" s="83" t="str">
        <f t="shared" si="6"/>
        <v>MESSAGE - (CONSIGNEE) TRADER. Country code</v>
      </c>
      <c r="N649" s="68"/>
      <c r="O649" s="92"/>
      <c r="P649" s="68" t="s">
        <v>33</v>
      </c>
      <c r="Q649" s="92" t="s">
        <v>33</v>
      </c>
      <c r="R649" s="68" t="s">
        <v>94</v>
      </c>
      <c r="S649" s="92" t="s">
        <v>94</v>
      </c>
      <c r="T649" s="68" t="s">
        <v>95</v>
      </c>
      <c r="U649" s="92" t="s">
        <v>95</v>
      </c>
      <c r="V649" s="68"/>
      <c r="W649" s="92"/>
      <c r="X649" s="17"/>
      <c r="Y649" s="17"/>
      <c r="Z649" s="17"/>
      <c r="AA649" s="17"/>
    </row>
    <row r="650" spans="1:27" ht="60" customHeight="1" x14ac:dyDescent="0.2">
      <c r="A650" s="4" t="s">
        <v>1502</v>
      </c>
      <c r="B650" s="41" t="s">
        <v>3928</v>
      </c>
      <c r="C650" s="79" t="s">
        <v>1504</v>
      </c>
      <c r="D650" s="5" t="s">
        <v>1504</v>
      </c>
      <c r="E650" s="15">
        <v>2</v>
      </c>
      <c r="F650" s="78" t="s">
        <v>1848</v>
      </c>
      <c r="G650" s="181" t="e">
        <f>---TRANSPORT EQUIPMENT</f>
        <v>#NAME?</v>
      </c>
      <c r="H650" s="73"/>
      <c r="I650" s="73" t="s">
        <v>3993</v>
      </c>
      <c r="J650" s="73" t="s">
        <v>461</v>
      </c>
      <c r="K650" s="87" t="s">
        <v>462</v>
      </c>
      <c r="L650" s="87"/>
      <c r="M650" s="83" t="str">
        <f t="shared" si="6"/>
        <v xml:space="preserve">MESSAGE - GOODS ITEM - CONTAINERS. </v>
      </c>
      <c r="N650" s="68" t="s">
        <v>463</v>
      </c>
      <c r="O650" s="92" t="s">
        <v>444</v>
      </c>
      <c r="P650" s="68" t="s">
        <v>66</v>
      </c>
      <c r="Q650" s="92" t="s">
        <v>66</v>
      </c>
      <c r="R650" s="68"/>
      <c r="S650" s="92"/>
      <c r="T650" s="68"/>
      <c r="U650" s="92"/>
      <c r="V650" s="68" t="s">
        <v>464</v>
      </c>
      <c r="W650" s="92" t="s">
        <v>465</v>
      </c>
      <c r="X650" s="17"/>
      <c r="Y650" s="17"/>
      <c r="Z650" s="17"/>
      <c r="AA650" s="17"/>
    </row>
    <row r="651" spans="1:27" ht="60" customHeight="1" x14ac:dyDescent="0.2">
      <c r="A651" s="4" t="s">
        <v>1502</v>
      </c>
      <c r="B651" s="41" t="s">
        <v>3928</v>
      </c>
      <c r="C651" s="79" t="s">
        <v>1504</v>
      </c>
      <c r="D651" s="5" t="s">
        <v>1504</v>
      </c>
      <c r="E651" s="15">
        <v>2</v>
      </c>
      <c r="F651" s="78" t="s">
        <v>205</v>
      </c>
      <c r="G651" s="180" t="e">
        <f>---TRANSPORT EQUIPMENT</f>
        <v>#NAME?</v>
      </c>
      <c r="H651" s="73" t="s">
        <v>206</v>
      </c>
      <c r="I651" s="73" t="s">
        <v>3994</v>
      </c>
      <c r="J651" s="73" t="s">
        <v>468</v>
      </c>
      <c r="K651" s="87" t="s">
        <v>1128</v>
      </c>
      <c r="L651" s="87" t="s">
        <v>1128</v>
      </c>
      <c r="M651" s="83" t="str">
        <f t="shared" si="6"/>
        <v>x. x</v>
      </c>
      <c r="N651" s="68"/>
      <c r="O651" s="92"/>
      <c r="P651" s="68" t="s">
        <v>33</v>
      </c>
      <c r="Q651" s="92"/>
      <c r="R651" s="68" t="s">
        <v>146</v>
      </c>
      <c r="S651" s="92"/>
      <c r="T651" s="68"/>
      <c r="U651" s="92"/>
      <c r="V651" s="68" t="s">
        <v>209</v>
      </c>
      <c r="W651" s="92"/>
      <c r="X651" s="17"/>
      <c r="Y651" s="17"/>
      <c r="Z651" s="17"/>
      <c r="AA651" s="17"/>
    </row>
    <row r="652" spans="1:27" ht="60" customHeight="1" x14ac:dyDescent="0.2">
      <c r="A652" s="4" t="s">
        <v>1502</v>
      </c>
      <c r="B652" s="41" t="s">
        <v>3928</v>
      </c>
      <c r="C652" s="79" t="s">
        <v>1504</v>
      </c>
      <c r="D652" s="5" t="s">
        <v>1504</v>
      </c>
      <c r="E652" s="15">
        <v>2</v>
      </c>
      <c r="F652" s="78" t="s">
        <v>469</v>
      </c>
      <c r="G652" s="180" t="e">
        <f>---TRANSPORT EQUIPMENT</f>
        <v>#NAME?</v>
      </c>
      <c r="H652" s="73" t="s">
        <v>470</v>
      </c>
      <c r="I652" s="73" t="s">
        <v>3995</v>
      </c>
      <c r="J652" s="73" t="s">
        <v>472</v>
      </c>
      <c r="K652" s="87" t="s">
        <v>462</v>
      </c>
      <c r="L652" s="87" t="s">
        <v>473</v>
      </c>
      <c r="M652" s="83" t="str">
        <f t="shared" si="6"/>
        <v>MESSAGE - GOODS ITEM - CONTAINERS. Container number</v>
      </c>
      <c r="N652" s="68"/>
      <c r="O652" s="92"/>
      <c r="P652" s="68" t="s">
        <v>66</v>
      </c>
      <c r="Q652" s="92" t="s">
        <v>33</v>
      </c>
      <c r="R652" s="68" t="s">
        <v>244</v>
      </c>
      <c r="S652" s="92" t="s">
        <v>244</v>
      </c>
      <c r="T652" s="68"/>
      <c r="U652" s="92"/>
      <c r="V652" s="68" t="s">
        <v>475</v>
      </c>
      <c r="W652" s="92"/>
      <c r="X652" s="17"/>
      <c r="Y652" s="17"/>
      <c r="Z652" s="17"/>
      <c r="AA652" s="17"/>
    </row>
    <row r="653" spans="1:27" ht="60" customHeight="1" x14ac:dyDescent="0.2">
      <c r="A653" s="4" t="s">
        <v>1502</v>
      </c>
      <c r="B653" s="41" t="s">
        <v>3928</v>
      </c>
      <c r="C653" s="79" t="s">
        <v>1504</v>
      </c>
      <c r="D653" s="5" t="s">
        <v>1504</v>
      </c>
      <c r="E653" s="15">
        <v>2</v>
      </c>
      <c r="F653" s="78" t="s">
        <v>477</v>
      </c>
      <c r="G653" s="180" t="e">
        <f>---TRANSPORT EQUIPMENT</f>
        <v>#NAME?</v>
      </c>
      <c r="H653" s="73" t="s">
        <v>478</v>
      </c>
      <c r="I653" s="73" t="s">
        <v>3996</v>
      </c>
      <c r="J653" s="73" t="s">
        <v>480</v>
      </c>
      <c r="K653" s="87" t="s">
        <v>481</v>
      </c>
      <c r="L653" s="87" t="s">
        <v>482</v>
      </c>
      <c r="M653" s="83" t="str">
        <f t="shared" si="6"/>
        <v>MESSAGE - SEALS INFO. Seals number</v>
      </c>
      <c r="N653" s="68"/>
      <c r="O653" s="92"/>
      <c r="P653" s="68" t="s">
        <v>33</v>
      </c>
      <c r="Q653" s="92" t="s">
        <v>33</v>
      </c>
      <c r="R653" s="68" t="s">
        <v>483</v>
      </c>
      <c r="S653" s="92" t="s">
        <v>483</v>
      </c>
      <c r="T653" s="68"/>
      <c r="U653" s="92"/>
      <c r="V653" s="68" t="s">
        <v>484</v>
      </c>
      <c r="W653" s="92"/>
      <c r="X653" s="17"/>
      <c r="Y653" s="17"/>
      <c r="Z653" s="17"/>
      <c r="AA653" s="17"/>
    </row>
    <row r="654" spans="1:27" ht="60" customHeight="1" x14ac:dyDescent="0.2">
      <c r="A654" s="4" t="s">
        <v>1502</v>
      </c>
      <c r="B654" s="41" t="s">
        <v>3928</v>
      </c>
      <c r="C654" s="79" t="s">
        <v>1504</v>
      </c>
      <c r="D654" s="5" t="s">
        <v>1504</v>
      </c>
      <c r="E654" s="15">
        <v>3</v>
      </c>
      <c r="F654" s="78"/>
      <c r="G654" s="181" t="e">
        <f>------SEAL</f>
        <v>#NAME?</v>
      </c>
      <c r="H654" s="73"/>
      <c r="I654" s="73" t="s">
        <v>3997</v>
      </c>
      <c r="J654" s="73" t="s">
        <v>488</v>
      </c>
      <c r="K654" s="87" t="s">
        <v>489</v>
      </c>
      <c r="L654" s="87"/>
      <c r="M654" s="83" t="str">
        <f t="shared" si="6"/>
        <v xml:space="preserve">MESSAGE - SEALS INFO - SEALS ID. </v>
      </c>
      <c r="N654" s="68" t="s">
        <v>444</v>
      </c>
      <c r="O654" s="92" t="s">
        <v>463</v>
      </c>
      <c r="P654" s="68" t="s">
        <v>66</v>
      </c>
      <c r="Q654" s="92" t="s">
        <v>33</v>
      </c>
      <c r="R654" s="68"/>
      <c r="S654" s="92"/>
      <c r="T654" s="68"/>
      <c r="U654" s="92"/>
      <c r="V654" s="68" t="s">
        <v>490</v>
      </c>
      <c r="W654" s="92"/>
      <c r="X654" s="17"/>
      <c r="Y654" s="17"/>
      <c r="Z654" s="17"/>
      <c r="AA654" s="17"/>
    </row>
    <row r="655" spans="1:27" ht="60" customHeight="1" x14ac:dyDescent="0.2">
      <c r="A655" s="4" t="s">
        <v>1502</v>
      </c>
      <c r="B655" s="41" t="s">
        <v>3928</v>
      </c>
      <c r="C655" s="79" t="s">
        <v>1504</v>
      </c>
      <c r="D655" s="5" t="s">
        <v>1504</v>
      </c>
      <c r="E655" s="15">
        <v>3</v>
      </c>
      <c r="F655" s="78" t="s">
        <v>205</v>
      </c>
      <c r="G655" s="180" t="e">
        <f>------SEAL</f>
        <v>#NAME?</v>
      </c>
      <c r="H655" s="73" t="s">
        <v>206</v>
      </c>
      <c r="I655" s="73" t="s">
        <v>3998</v>
      </c>
      <c r="J655" s="73" t="s">
        <v>495</v>
      </c>
      <c r="K655" s="87" t="s">
        <v>1128</v>
      </c>
      <c r="L655" s="87" t="s">
        <v>1128</v>
      </c>
      <c r="M655" s="83" t="str">
        <f t="shared" si="6"/>
        <v>x. x</v>
      </c>
      <c r="N655" s="68"/>
      <c r="O655" s="92"/>
      <c r="P655" s="68" t="s">
        <v>33</v>
      </c>
      <c r="Q655" s="92"/>
      <c r="R655" s="68" t="s">
        <v>146</v>
      </c>
      <c r="S655" s="92"/>
      <c r="T655" s="68"/>
      <c r="U655" s="92"/>
      <c r="V655" s="68" t="s">
        <v>209</v>
      </c>
      <c r="W655" s="92"/>
      <c r="X655" s="17"/>
      <c r="Y655" s="17"/>
      <c r="Z655" s="17"/>
      <c r="AA655" s="17"/>
    </row>
    <row r="656" spans="1:27" ht="60" customHeight="1" x14ac:dyDescent="0.2">
      <c r="A656" s="4" t="s">
        <v>1502</v>
      </c>
      <c r="B656" s="41" t="s">
        <v>3928</v>
      </c>
      <c r="C656" s="79" t="s">
        <v>1504</v>
      </c>
      <c r="D656" s="5" t="s">
        <v>1504</v>
      </c>
      <c r="E656" s="15">
        <v>3</v>
      </c>
      <c r="F656" s="78" t="s">
        <v>477</v>
      </c>
      <c r="G656" s="180" t="e">
        <f>------SEAL</f>
        <v>#NAME?</v>
      </c>
      <c r="H656" s="73" t="s">
        <v>393</v>
      </c>
      <c r="I656" s="73" t="s">
        <v>3999</v>
      </c>
      <c r="J656" s="73" t="s">
        <v>497</v>
      </c>
      <c r="K656" s="87" t="s">
        <v>489</v>
      </c>
      <c r="L656" s="87" t="s">
        <v>498</v>
      </c>
      <c r="M656" s="83" t="str">
        <f t="shared" si="6"/>
        <v>MESSAGE - SEALS INFO - SEALS ID. Seals identity</v>
      </c>
      <c r="N656" s="68"/>
      <c r="O656" s="92"/>
      <c r="P656" s="68" t="s">
        <v>33</v>
      </c>
      <c r="Q656" s="92" t="s">
        <v>33</v>
      </c>
      <c r="R656" s="68" t="s">
        <v>499</v>
      </c>
      <c r="S656" s="92" t="s">
        <v>499</v>
      </c>
      <c r="T656" s="68"/>
      <c r="U656" s="92"/>
      <c r="V656" s="68" t="s">
        <v>81</v>
      </c>
      <c r="W656" s="92"/>
      <c r="X656" s="17"/>
      <c r="Y656" s="17"/>
      <c r="Z656" s="17"/>
      <c r="AA656" s="17"/>
    </row>
    <row r="657" spans="1:27" ht="60" customHeight="1" x14ac:dyDescent="0.2">
      <c r="A657" s="4" t="s">
        <v>1502</v>
      </c>
      <c r="B657" s="41" t="s">
        <v>3928</v>
      </c>
      <c r="C657" s="79" t="s">
        <v>1504</v>
      </c>
      <c r="D657" s="5" t="s">
        <v>1504</v>
      </c>
      <c r="E657" s="15">
        <v>3</v>
      </c>
      <c r="F657" s="78" t="s">
        <v>171</v>
      </c>
      <c r="G657" s="181" t="e">
        <f>------GOODS REFERENCE</f>
        <v>#NAME?</v>
      </c>
      <c r="H657" s="73"/>
      <c r="I657" s="73" t="s">
        <v>4000</v>
      </c>
      <c r="J657" s="73" t="s">
        <v>503</v>
      </c>
      <c r="K657" s="87" t="s">
        <v>1128</v>
      </c>
      <c r="L657" s="87" t="s">
        <v>1128</v>
      </c>
      <c r="M657" s="83" t="str">
        <f t="shared" si="6"/>
        <v>x. x</v>
      </c>
      <c r="N657" s="68" t="s">
        <v>463</v>
      </c>
      <c r="O657" s="92"/>
      <c r="P657" s="68" t="s">
        <v>66</v>
      </c>
      <c r="Q657" s="92"/>
      <c r="R657" s="68"/>
      <c r="S657" s="92"/>
      <c r="T657" s="68"/>
      <c r="U657" s="92"/>
      <c r="V657" s="68" t="s">
        <v>504</v>
      </c>
      <c r="W657" s="92"/>
      <c r="X657" s="17"/>
      <c r="Y657" s="17"/>
      <c r="Z657" s="17"/>
      <c r="AA657" s="17"/>
    </row>
    <row r="658" spans="1:27" ht="60" customHeight="1" x14ac:dyDescent="0.2">
      <c r="A658" s="4" t="s">
        <v>1502</v>
      </c>
      <c r="B658" s="41" t="s">
        <v>3928</v>
      </c>
      <c r="C658" s="79" t="s">
        <v>1504</v>
      </c>
      <c r="D658" s="5" t="s">
        <v>1504</v>
      </c>
      <c r="E658" s="15">
        <v>3</v>
      </c>
      <c r="F658" s="78" t="s">
        <v>171</v>
      </c>
      <c r="G658" s="180" t="e">
        <f>------GOODS REFERENCE</f>
        <v>#NAME?</v>
      </c>
      <c r="H658" s="73" t="s">
        <v>206</v>
      </c>
      <c r="I658" s="73" t="s">
        <v>4001</v>
      </c>
      <c r="J658" s="73" t="s">
        <v>508</v>
      </c>
      <c r="K658" s="87" t="s">
        <v>1128</v>
      </c>
      <c r="L658" s="87" t="s">
        <v>1128</v>
      </c>
      <c r="M658" s="83" t="str">
        <f t="shared" si="6"/>
        <v>x. x</v>
      </c>
      <c r="N658" s="68"/>
      <c r="O658" s="92"/>
      <c r="P658" s="68" t="s">
        <v>33</v>
      </c>
      <c r="Q658" s="92"/>
      <c r="R658" s="68" t="s">
        <v>146</v>
      </c>
      <c r="S658" s="92"/>
      <c r="T658" s="68"/>
      <c r="U658" s="92"/>
      <c r="V658" s="68" t="s">
        <v>209</v>
      </c>
      <c r="W658" s="92"/>
      <c r="X658" s="17"/>
      <c r="Y658" s="17"/>
      <c r="Z658" s="17"/>
      <c r="AA658" s="17"/>
    </row>
    <row r="659" spans="1:27" ht="60" customHeight="1" x14ac:dyDescent="0.2">
      <c r="A659" s="4" t="s">
        <v>1502</v>
      </c>
      <c r="B659" s="41" t="s">
        <v>3928</v>
      </c>
      <c r="C659" s="79" t="s">
        <v>1504</v>
      </c>
      <c r="D659" s="5" t="s">
        <v>1504</v>
      </c>
      <c r="E659" s="15">
        <v>3</v>
      </c>
      <c r="F659" s="78" t="s">
        <v>171</v>
      </c>
      <c r="G659" s="180" t="e">
        <f>------GOODS REFERENCE</f>
        <v>#NAME?</v>
      </c>
      <c r="H659" s="73" t="s">
        <v>509</v>
      </c>
      <c r="I659" s="73" t="s">
        <v>4002</v>
      </c>
      <c r="J659" s="73" t="s">
        <v>511</v>
      </c>
      <c r="K659" s="87" t="s">
        <v>821</v>
      </c>
      <c r="L659" s="87" t="s">
        <v>325</v>
      </c>
      <c r="M659" s="83" t="str">
        <f t="shared" si="6"/>
        <v>MESSAGE - GOODS ITEM. Item number</v>
      </c>
      <c r="N659" s="68"/>
      <c r="O659" s="92"/>
      <c r="P659" s="68" t="s">
        <v>33</v>
      </c>
      <c r="Q659" s="92" t="s">
        <v>4003</v>
      </c>
      <c r="R659" s="68" t="s">
        <v>146</v>
      </c>
      <c r="S659" s="92" t="s">
        <v>4004</v>
      </c>
      <c r="T659" s="68"/>
      <c r="U659" s="92"/>
      <c r="V659" s="68" t="s">
        <v>512</v>
      </c>
      <c r="W659" s="92" t="s">
        <v>4005</v>
      </c>
      <c r="X659" s="17"/>
      <c r="Y659" s="17"/>
      <c r="Z659" s="17"/>
      <c r="AA659" s="17"/>
    </row>
    <row r="660" spans="1:27" ht="60" customHeight="1" x14ac:dyDescent="0.2">
      <c r="A660" s="4" t="s">
        <v>1502</v>
      </c>
      <c r="B660" s="41" t="s">
        <v>3928</v>
      </c>
      <c r="C660" s="79" t="s">
        <v>1504</v>
      </c>
      <c r="D660" s="5" t="s">
        <v>1504</v>
      </c>
      <c r="E660" s="15">
        <v>2</v>
      </c>
      <c r="F660" s="78" t="s">
        <v>514</v>
      </c>
      <c r="G660" s="181" t="e">
        <f>---DEPARTURE TRANSPORT MEANS</f>
        <v>#NAME?</v>
      </c>
      <c r="H660" s="73"/>
      <c r="I660" s="73" t="s">
        <v>4006</v>
      </c>
      <c r="J660" s="73" t="s">
        <v>517</v>
      </c>
      <c r="K660" s="87" t="s">
        <v>1128</v>
      </c>
      <c r="L660" s="87" t="s">
        <v>1128</v>
      </c>
      <c r="M660" s="83" t="str">
        <f t="shared" si="6"/>
        <v>x. x</v>
      </c>
      <c r="N660" s="68" t="s">
        <v>316</v>
      </c>
      <c r="O660" s="92"/>
      <c r="P660" s="68" t="s">
        <v>66</v>
      </c>
      <c r="Q660" s="92"/>
      <c r="R660" s="68"/>
      <c r="S660" s="92"/>
      <c r="T660" s="68"/>
      <c r="U660" s="92"/>
      <c r="V660" s="68" t="s">
        <v>3423</v>
      </c>
      <c r="W660" s="92"/>
      <c r="X660" s="17"/>
      <c r="Y660" s="17"/>
      <c r="Z660" s="17"/>
      <c r="AA660" s="17"/>
    </row>
    <row r="661" spans="1:27" ht="60" customHeight="1" x14ac:dyDescent="0.2">
      <c r="A661" s="4" t="s">
        <v>1502</v>
      </c>
      <c r="B661" s="41" t="s">
        <v>3928</v>
      </c>
      <c r="C661" s="79" t="s">
        <v>1504</v>
      </c>
      <c r="D661" s="5" t="s">
        <v>1504</v>
      </c>
      <c r="E661" s="15">
        <v>2</v>
      </c>
      <c r="F661" s="78" t="s">
        <v>205</v>
      </c>
      <c r="G661" s="180" t="e">
        <f>---DEPARTURE TRANSPORT MEANS</f>
        <v>#NAME?</v>
      </c>
      <c r="H661" s="73" t="s">
        <v>206</v>
      </c>
      <c r="I661" s="73" t="s">
        <v>4007</v>
      </c>
      <c r="J661" s="73" t="s">
        <v>522</v>
      </c>
      <c r="K661" s="87" t="s">
        <v>1128</v>
      </c>
      <c r="L661" s="87" t="s">
        <v>1128</v>
      </c>
      <c r="M661" s="83" t="str">
        <f t="shared" si="6"/>
        <v>x. x</v>
      </c>
      <c r="N661" s="68"/>
      <c r="O661" s="92"/>
      <c r="P661" s="68" t="s">
        <v>33</v>
      </c>
      <c r="Q661" s="92"/>
      <c r="R661" s="68" t="s">
        <v>146</v>
      </c>
      <c r="S661" s="92"/>
      <c r="T661" s="68"/>
      <c r="U661" s="92"/>
      <c r="V661" s="68" t="s">
        <v>209</v>
      </c>
      <c r="W661" s="92"/>
      <c r="X661" s="17"/>
      <c r="Y661" s="17"/>
      <c r="Z661" s="17"/>
      <c r="AA661" s="17"/>
    </row>
    <row r="662" spans="1:27" ht="60" customHeight="1" x14ac:dyDescent="0.2">
      <c r="A662" s="4" t="s">
        <v>1502</v>
      </c>
      <c r="B662" s="41" t="s">
        <v>3928</v>
      </c>
      <c r="C662" s="79" t="s">
        <v>1504</v>
      </c>
      <c r="D662" s="5" t="s">
        <v>1504</v>
      </c>
      <c r="E662" s="15">
        <v>2</v>
      </c>
      <c r="F662" s="78" t="s">
        <v>514</v>
      </c>
      <c r="G662" s="180" t="e">
        <f>---DEPARTURE TRANSPORT MEANS</f>
        <v>#NAME?</v>
      </c>
      <c r="H662" s="73" t="s">
        <v>523</v>
      </c>
      <c r="I662" s="73" t="s">
        <v>4008</v>
      </c>
      <c r="J662" s="73" t="s">
        <v>525</v>
      </c>
      <c r="K662" s="87" t="s">
        <v>1128</v>
      </c>
      <c r="L662" s="87" t="s">
        <v>1128</v>
      </c>
      <c r="M662" s="83" t="str">
        <f t="shared" si="6"/>
        <v>x. x</v>
      </c>
      <c r="N662" s="68"/>
      <c r="O662" s="92"/>
      <c r="P662" s="68" t="s">
        <v>66</v>
      </c>
      <c r="Q662" s="92"/>
      <c r="R662" s="68" t="s">
        <v>526</v>
      </c>
      <c r="S662" s="92"/>
      <c r="T662" s="68" t="s">
        <v>527</v>
      </c>
      <c r="U662" s="92"/>
      <c r="V662" s="68" t="s">
        <v>528</v>
      </c>
      <c r="W662" s="92"/>
      <c r="X662" s="17"/>
      <c r="Y662" s="17"/>
      <c r="Z662" s="17"/>
      <c r="AA662" s="17"/>
    </row>
    <row r="663" spans="1:27" ht="60" customHeight="1" x14ac:dyDescent="0.2">
      <c r="A663" s="4" t="s">
        <v>1502</v>
      </c>
      <c r="B663" s="41" t="s">
        <v>3928</v>
      </c>
      <c r="C663" s="79" t="s">
        <v>1504</v>
      </c>
      <c r="D663" s="5" t="s">
        <v>1504</v>
      </c>
      <c r="E663" s="15">
        <v>2</v>
      </c>
      <c r="F663" s="78" t="s">
        <v>514</v>
      </c>
      <c r="G663" s="180" t="e">
        <f>---DEPARTURE TRANSPORT MEANS</f>
        <v>#NAME?</v>
      </c>
      <c r="H663" s="73" t="s">
        <v>240</v>
      </c>
      <c r="I663" s="73" t="s">
        <v>4009</v>
      </c>
      <c r="J663" s="73" t="s">
        <v>532</v>
      </c>
      <c r="K663" s="87" t="s">
        <v>31</v>
      </c>
      <c r="L663" s="87" t="s">
        <v>533</v>
      </c>
      <c r="M663" s="83" t="str">
        <f t="shared" ref="M663:M732" si="7" xml:space="preserve"> CONCATENATE(K663,". ", L663)</f>
        <v>MESSAGE - HEADER. Identity of means of transport at departure (exp/trans)</v>
      </c>
      <c r="N663" s="68"/>
      <c r="O663" s="92"/>
      <c r="P663" s="68" t="s">
        <v>66</v>
      </c>
      <c r="Q663" s="92" t="s">
        <v>66</v>
      </c>
      <c r="R663" s="68" t="s">
        <v>68</v>
      </c>
      <c r="S663" s="92" t="s">
        <v>534</v>
      </c>
      <c r="T663" s="68"/>
      <c r="U663" s="92"/>
      <c r="V663" s="68" t="s">
        <v>781</v>
      </c>
      <c r="W663" s="92" t="s">
        <v>4010</v>
      </c>
      <c r="X663" s="17"/>
      <c r="Y663" s="17"/>
      <c r="Z663" s="17"/>
      <c r="AA663" s="17"/>
    </row>
    <row r="664" spans="1:27" ht="60" customHeight="1" x14ac:dyDescent="0.2">
      <c r="A664" s="4" t="s">
        <v>1502</v>
      </c>
      <c r="B664" s="41" t="s">
        <v>3928</v>
      </c>
      <c r="C664" s="79" t="s">
        <v>1504</v>
      </c>
      <c r="D664" s="5" t="s">
        <v>1504</v>
      </c>
      <c r="E664" s="15">
        <v>2</v>
      </c>
      <c r="F664" s="78" t="s">
        <v>538</v>
      </c>
      <c r="G664" s="180" t="e">
        <f>---DEPARTURE TRANSPORT MEANS</f>
        <v>#NAME?</v>
      </c>
      <c r="H664" s="73" t="s">
        <v>539</v>
      </c>
      <c r="I664" s="73" t="s">
        <v>4011</v>
      </c>
      <c r="J664" s="73" t="s">
        <v>541</v>
      </c>
      <c r="K664" s="87" t="s">
        <v>31</v>
      </c>
      <c r="L664" s="87" t="s">
        <v>542</v>
      </c>
      <c r="M664" s="83" t="str">
        <f t="shared" si="7"/>
        <v>MESSAGE - HEADER. Nationality of means of transport at departure</v>
      </c>
      <c r="N664" s="68"/>
      <c r="O664" s="92"/>
      <c r="P664" s="68" t="s">
        <v>66</v>
      </c>
      <c r="Q664" s="92" t="s">
        <v>66</v>
      </c>
      <c r="R664" s="68" t="s">
        <v>94</v>
      </c>
      <c r="S664" s="92" t="s">
        <v>94</v>
      </c>
      <c r="T664" s="68" t="s">
        <v>95</v>
      </c>
      <c r="U664" s="92" t="s">
        <v>95</v>
      </c>
      <c r="V664" s="68" t="s">
        <v>543</v>
      </c>
      <c r="W664" s="92" t="s">
        <v>4012</v>
      </c>
      <c r="X664" s="17"/>
      <c r="Y664" s="17"/>
      <c r="Z664" s="17"/>
      <c r="AA664" s="17"/>
    </row>
    <row r="665" spans="1:27" ht="60" customHeight="1" x14ac:dyDescent="0.2">
      <c r="A665" s="4" t="s">
        <v>1502</v>
      </c>
      <c r="B665" s="41" t="s">
        <v>3928</v>
      </c>
      <c r="C665" s="79" t="s">
        <v>1504</v>
      </c>
      <c r="D665" s="5" t="s">
        <v>1504</v>
      </c>
      <c r="E665" s="15">
        <v>2</v>
      </c>
      <c r="F665" s="78" t="s">
        <v>635</v>
      </c>
      <c r="G665" s="181" t="e">
        <f>---ADDITIONAL INFORMATION</f>
        <v>#NAME?</v>
      </c>
      <c r="H665" s="73"/>
      <c r="I665" s="73" t="s">
        <v>4013</v>
      </c>
      <c r="J665" s="73" t="s">
        <v>638</v>
      </c>
      <c r="K665" s="87" t="s">
        <v>1128</v>
      </c>
      <c r="L665" s="87" t="s">
        <v>1128</v>
      </c>
      <c r="M665" s="83" t="str">
        <f t="shared" si="7"/>
        <v>x. x</v>
      </c>
      <c r="N665" s="68" t="s">
        <v>444</v>
      </c>
      <c r="O665" s="92"/>
      <c r="P665" s="68" t="s">
        <v>103</v>
      </c>
      <c r="Q665" s="92"/>
      <c r="R665" s="68"/>
      <c r="S665" s="92"/>
      <c r="T665" s="68"/>
      <c r="U665" s="92"/>
      <c r="V665" s="68" t="s">
        <v>983</v>
      </c>
      <c r="W665" s="92"/>
      <c r="X665" s="17"/>
      <c r="Y665" s="17"/>
      <c r="Z665" s="17"/>
      <c r="AA665" s="17"/>
    </row>
    <row r="666" spans="1:27" ht="60" customHeight="1" x14ac:dyDescent="0.2">
      <c r="A666" s="4" t="s">
        <v>1502</v>
      </c>
      <c r="B666" s="41" t="s">
        <v>3928</v>
      </c>
      <c r="C666" s="79" t="s">
        <v>1504</v>
      </c>
      <c r="D666" s="5" t="s">
        <v>1504</v>
      </c>
      <c r="E666" s="15">
        <v>2</v>
      </c>
      <c r="F666" s="78" t="s">
        <v>205</v>
      </c>
      <c r="G666" s="180" t="e">
        <f>---ADDITIONAL INFORMATION</f>
        <v>#NAME?</v>
      </c>
      <c r="H666" s="73" t="s">
        <v>206</v>
      </c>
      <c r="I666" s="73" t="s">
        <v>4014</v>
      </c>
      <c r="J666" s="73" t="s">
        <v>642</v>
      </c>
      <c r="K666" s="87" t="s">
        <v>1128</v>
      </c>
      <c r="L666" s="87" t="s">
        <v>1128</v>
      </c>
      <c r="M666" s="83" t="str">
        <f t="shared" si="7"/>
        <v>x. x</v>
      </c>
      <c r="N666" s="68"/>
      <c r="O666" s="92"/>
      <c r="P666" s="68" t="s">
        <v>33</v>
      </c>
      <c r="Q666" s="92"/>
      <c r="R666" s="68" t="s">
        <v>146</v>
      </c>
      <c r="S666" s="92"/>
      <c r="T666" s="68"/>
      <c r="U666" s="92"/>
      <c r="V666" s="68" t="s">
        <v>209</v>
      </c>
      <c r="W666" s="92"/>
      <c r="X666" s="17"/>
      <c r="Y666" s="17"/>
      <c r="Z666" s="17"/>
      <c r="AA666" s="17"/>
    </row>
    <row r="667" spans="1:27" ht="60" customHeight="1" x14ac:dyDescent="0.2">
      <c r="A667" s="4" t="s">
        <v>1502</v>
      </c>
      <c r="B667" s="41" t="s">
        <v>3928</v>
      </c>
      <c r="C667" s="79" t="s">
        <v>1504</v>
      </c>
      <c r="D667" s="5" t="s">
        <v>1504</v>
      </c>
      <c r="E667" s="15">
        <v>2</v>
      </c>
      <c r="F667" s="78" t="s">
        <v>635</v>
      </c>
      <c r="G667" s="180" t="e">
        <f>---ADDITIONAL INFORMATION</f>
        <v>#NAME?</v>
      </c>
      <c r="H667" s="73" t="s">
        <v>287</v>
      </c>
      <c r="I667" s="73" t="s">
        <v>4015</v>
      </c>
      <c r="J667" s="73" t="s">
        <v>644</v>
      </c>
      <c r="K667" s="87" t="s">
        <v>1128</v>
      </c>
      <c r="L667" s="87" t="s">
        <v>1128</v>
      </c>
      <c r="M667" s="83" t="str">
        <f t="shared" si="7"/>
        <v>x. x</v>
      </c>
      <c r="N667" s="68"/>
      <c r="O667" s="92"/>
      <c r="P667" s="68" t="s">
        <v>33</v>
      </c>
      <c r="Q667" s="92"/>
      <c r="R667" s="68" t="s">
        <v>645</v>
      </c>
      <c r="S667" s="92"/>
      <c r="T667" s="68"/>
      <c r="U667" s="92"/>
      <c r="V667" s="68"/>
      <c r="W667" s="92"/>
      <c r="X667" s="17"/>
      <c r="Y667" s="17"/>
      <c r="Z667" s="17"/>
      <c r="AA667" s="17"/>
    </row>
    <row r="668" spans="1:27" ht="60" customHeight="1" x14ac:dyDescent="0.2">
      <c r="A668" s="4" t="s">
        <v>1502</v>
      </c>
      <c r="B668" s="41" t="s">
        <v>3928</v>
      </c>
      <c r="C668" s="79" t="s">
        <v>1504</v>
      </c>
      <c r="D668" s="5" t="s">
        <v>1504</v>
      </c>
      <c r="E668" s="15">
        <v>2</v>
      </c>
      <c r="F668" s="78" t="s">
        <v>635</v>
      </c>
      <c r="G668" s="180" t="e">
        <f>---ADDITIONAL INFORMATION</f>
        <v>#NAME?</v>
      </c>
      <c r="H668" s="73" t="s">
        <v>302</v>
      </c>
      <c r="I668" s="73" t="s">
        <v>4016</v>
      </c>
      <c r="J668" s="73" t="s">
        <v>649</v>
      </c>
      <c r="K668" s="87" t="s">
        <v>1128</v>
      </c>
      <c r="L668" s="87" t="s">
        <v>1128</v>
      </c>
      <c r="M668" s="83" t="str">
        <f t="shared" si="7"/>
        <v>x. x</v>
      </c>
      <c r="N668" s="68"/>
      <c r="O668" s="92"/>
      <c r="P668" s="68" t="s">
        <v>103</v>
      </c>
      <c r="Q668" s="92"/>
      <c r="R668" s="68" t="s">
        <v>305</v>
      </c>
      <c r="S668" s="92"/>
      <c r="T668" s="68"/>
      <c r="U668" s="92"/>
      <c r="V668" s="68"/>
      <c r="W668" s="92"/>
      <c r="X668" s="17"/>
      <c r="Y668" s="17"/>
      <c r="Z668" s="17"/>
      <c r="AA668" s="17"/>
    </row>
    <row r="669" spans="1:27" ht="60" customHeight="1" x14ac:dyDescent="0.2">
      <c r="A669" s="4" t="s">
        <v>1502</v>
      </c>
      <c r="B669" s="41" t="s">
        <v>3928</v>
      </c>
      <c r="C669" s="79" t="s">
        <v>1504</v>
      </c>
      <c r="D669" s="5" t="s">
        <v>1504</v>
      </c>
      <c r="E669" s="15">
        <v>2</v>
      </c>
      <c r="F669" s="78" t="s">
        <v>651</v>
      </c>
      <c r="G669" s="181" t="e">
        <f>---SUPPORTING DOCUMENTS</f>
        <v>#NAME?</v>
      </c>
      <c r="H669" s="73"/>
      <c r="I669" s="73" t="s">
        <v>4017</v>
      </c>
      <c r="J669" s="73" t="s">
        <v>654</v>
      </c>
      <c r="K669" s="87" t="s">
        <v>1128</v>
      </c>
      <c r="L669" s="87" t="s">
        <v>1128</v>
      </c>
      <c r="M669" s="83" t="str">
        <f t="shared" si="7"/>
        <v>x. x</v>
      </c>
      <c r="N669" s="68" t="s">
        <v>444</v>
      </c>
      <c r="O669" s="92"/>
      <c r="P669" s="68" t="s">
        <v>103</v>
      </c>
      <c r="Q669" s="92"/>
      <c r="R669" s="68"/>
      <c r="S669" s="92"/>
      <c r="T669" s="68"/>
      <c r="U669" s="92"/>
      <c r="V669" s="68" t="s">
        <v>983</v>
      </c>
      <c r="W669" s="92"/>
      <c r="X669" s="17"/>
      <c r="Y669" s="17"/>
      <c r="Z669" s="17"/>
      <c r="AA669" s="17"/>
    </row>
    <row r="670" spans="1:27" ht="60" customHeight="1" x14ac:dyDescent="0.2">
      <c r="A670" s="4" t="s">
        <v>1502</v>
      </c>
      <c r="B670" s="41" t="s">
        <v>3928</v>
      </c>
      <c r="C670" s="79" t="s">
        <v>1504</v>
      </c>
      <c r="D670" s="5" t="s">
        <v>1504</v>
      </c>
      <c r="E670" s="15">
        <v>2</v>
      </c>
      <c r="F670" s="78" t="s">
        <v>205</v>
      </c>
      <c r="G670" s="180" t="e">
        <f>---SUPPORTING DOCUMENTS</f>
        <v>#NAME?</v>
      </c>
      <c r="H670" s="73" t="s">
        <v>206</v>
      </c>
      <c r="I670" s="73" t="s">
        <v>4018</v>
      </c>
      <c r="J670" s="73" t="s">
        <v>657</v>
      </c>
      <c r="K670" s="87" t="s">
        <v>1128</v>
      </c>
      <c r="L670" s="87" t="s">
        <v>1128</v>
      </c>
      <c r="M670" s="83" t="str">
        <f t="shared" si="7"/>
        <v>x. x</v>
      </c>
      <c r="N670" s="68"/>
      <c r="O670" s="92"/>
      <c r="P670" s="68" t="s">
        <v>33</v>
      </c>
      <c r="Q670" s="92"/>
      <c r="R670" s="68" t="s">
        <v>146</v>
      </c>
      <c r="S670" s="92"/>
      <c r="T670" s="68"/>
      <c r="U670" s="92"/>
      <c r="V670" s="68" t="s">
        <v>209</v>
      </c>
      <c r="W670" s="92"/>
      <c r="X670" s="17"/>
      <c r="Y670" s="17"/>
      <c r="Z670" s="17"/>
      <c r="AA670" s="17"/>
    </row>
    <row r="671" spans="1:27" ht="60" customHeight="1" x14ac:dyDescent="0.2">
      <c r="A671" s="4" t="s">
        <v>1502</v>
      </c>
      <c r="B671" s="41" t="s">
        <v>3928</v>
      </c>
      <c r="C671" s="79" t="s">
        <v>1504</v>
      </c>
      <c r="D671" s="5" t="s">
        <v>1504</v>
      </c>
      <c r="E671" s="15">
        <v>2</v>
      </c>
      <c r="F671" s="78" t="s">
        <v>651</v>
      </c>
      <c r="G671" s="180" t="e">
        <f>---SUPPORTING DOCUMENTS</f>
        <v>#NAME?</v>
      </c>
      <c r="H671" s="73" t="s">
        <v>386</v>
      </c>
      <c r="I671" s="73" t="s">
        <v>4019</v>
      </c>
      <c r="J671" s="73" t="s">
        <v>659</v>
      </c>
      <c r="K671" s="87" t="s">
        <v>1128</v>
      </c>
      <c r="L671" s="87" t="s">
        <v>1128</v>
      </c>
      <c r="M671" s="83" t="str">
        <f t="shared" si="7"/>
        <v>x. x</v>
      </c>
      <c r="N671" s="68"/>
      <c r="O671" s="92"/>
      <c r="P671" s="68" t="s">
        <v>33</v>
      </c>
      <c r="Q671" s="92"/>
      <c r="R671" s="68" t="s">
        <v>660</v>
      </c>
      <c r="S671" s="92"/>
      <c r="T671" s="68"/>
      <c r="U671" s="92"/>
      <c r="V671" s="68"/>
      <c r="W671" s="92"/>
      <c r="X671" s="17"/>
      <c r="Y671" s="17"/>
      <c r="Z671" s="17"/>
      <c r="AA671" s="17"/>
    </row>
    <row r="672" spans="1:27" ht="60" customHeight="1" x14ac:dyDescent="0.2">
      <c r="A672" s="4" t="s">
        <v>1502</v>
      </c>
      <c r="B672" s="41" t="s">
        <v>3928</v>
      </c>
      <c r="C672" s="79" t="s">
        <v>1504</v>
      </c>
      <c r="D672" s="5" t="s">
        <v>1504</v>
      </c>
      <c r="E672" s="15">
        <v>2</v>
      </c>
      <c r="F672" s="78" t="s">
        <v>651</v>
      </c>
      <c r="G672" s="180" t="e">
        <f>---SUPPORTING DOCUMENTS</f>
        <v>#NAME?</v>
      </c>
      <c r="H672" s="73" t="s">
        <v>180</v>
      </c>
      <c r="I672" s="73" t="s">
        <v>4020</v>
      </c>
      <c r="J672" s="73" t="s">
        <v>664</v>
      </c>
      <c r="K672" s="87" t="s">
        <v>1128</v>
      </c>
      <c r="L672" s="87" t="s">
        <v>1128</v>
      </c>
      <c r="M672" s="83" t="str">
        <f t="shared" si="7"/>
        <v>x. x</v>
      </c>
      <c r="N672" s="68"/>
      <c r="O672" s="92"/>
      <c r="P672" s="68" t="s">
        <v>33</v>
      </c>
      <c r="Q672" s="92"/>
      <c r="R672" s="68" t="s">
        <v>258</v>
      </c>
      <c r="S672" s="92"/>
      <c r="T672" s="68"/>
      <c r="U672" s="92"/>
      <c r="V672" s="68" t="s">
        <v>665</v>
      </c>
      <c r="W672" s="92"/>
      <c r="X672" s="17"/>
      <c r="Y672" s="17"/>
      <c r="Z672" s="17"/>
      <c r="AA672" s="17"/>
    </row>
    <row r="673" spans="1:27" ht="60" customHeight="1" x14ac:dyDescent="0.2">
      <c r="A673" s="4" t="s">
        <v>1502</v>
      </c>
      <c r="B673" s="41" t="s">
        <v>3928</v>
      </c>
      <c r="C673" s="79" t="s">
        <v>1504</v>
      </c>
      <c r="D673" s="5" t="s">
        <v>1504</v>
      </c>
      <c r="E673" s="15">
        <v>2</v>
      </c>
      <c r="F673" s="78" t="s">
        <v>687</v>
      </c>
      <c r="G673" s="180" t="e">
        <f>---SUPPORTING DOCUMENTS</f>
        <v>#NAME?</v>
      </c>
      <c r="H673" s="73" t="s">
        <v>667</v>
      </c>
      <c r="I673" s="73" t="s">
        <v>4021</v>
      </c>
      <c r="J673" s="73" t="s">
        <v>669</v>
      </c>
      <c r="K673" s="87" t="s">
        <v>1128</v>
      </c>
      <c r="L673" s="87" t="s">
        <v>1128</v>
      </c>
      <c r="M673" s="83" t="str">
        <f t="shared" si="7"/>
        <v>x. x</v>
      </c>
      <c r="N673" s="68"/>
      <c r="O673" s="92"/>
      <c r="P673" s="68" t="s">
        <v>103</v>
      </c>
      <c r="Q673" s="92"/>
      <c r="R673" s="68" t="s">
        <v>68</v>
      </c>
      <c r="S673" s="92"/>
      <c r="T673" s="68"/>
      <c r="U673" s="92"/>
      <c r="V673" s="68"/>
      <c r="W673" s="92"/>
      <c r="X673" s="17"/>
      <c r="Y673" s="17"/>
      <c r="Z673" s="17"/>
      <c r="AA673" s="17"/>
    </row>
    <row r="674" spans="1:27" ht="60" customHeight="1" x14ac:dyDescent="0.2">
      <c r="A674" s="4" t="s">
        <v>1502</v>
      </c>
      <c r="B674" s="41" t="s">
        <v>3928</v>
      </c>
      <c r="C674" s="79" t="s">
        <v>1504</v>
      </c>
      <c r="D674" s="5" t="s">
        <v>1504</v>
      </c>
      <c r="E674" s="15">
        <v>2</v>
      </c>
      <c r="F674" s="78" t="s">
        <v>1848</v>
      </c>
      <c r="G674" s="181" t="e">
        <f>---TRANSPORT DOCUMENT</f>
        <v>#NAME?</v>
      </c>
      <c r="H674" s="73"/>
      <c r="I674" s="73" t="s">
        <v>4022</v>
      </c>
      <c r="J674" s="73" t="s">
        <v>692</v>
      </c>
      <c r="K674" s="87" t="s">
        <v>1128</v>
      </c>
      <c r="L674" s="87" t="s">
        <v>1128</v>
      </c>
      <c r="M674" s="83" t="str">
        <f t="shared" si="7"/>
        <v>x. x</v>
      </c>
      <c r="N674" s="68" t="s">
        <v>444</v>
      </c>
      <c r="O674" s="92"/>
      <c r="P674" s="68" t="s">
        <v>66</v>
      </c>
      <c r="Q674" s="92"/>
      <c r="R674" s="68"/>
      <c r="S674" s="92"/>
      <c r="T674" s="68"/>
      <c r="U674" s="92"/>
      <c r="V674" s="68" t="s">
        <v>3470</v>
      </c>
      <c r="W674" s="92"/>
      <c r="X674" s="17"/>
      <c r="Y674" s="17"/>
      <c r="Z674" s="17"/>
      <c r="AA674" s="17"/>
    </row>
    <row r="675" spans="1:27" ht="60" customHeight="1" x14ac:dyDescent="0.2">
      <c r="A675" s="4" t="s">
        <v>1502</v>
      </c>
      <c r="B675" s="41" t="s">
        <v>3928</v>
      </c>
      <c r="C675" s="79" t="s">
        <v>1504</v>
      </c>
      <c r="D675" s="5" t="s">
        <v>1504</v>
      </c>
      <c r="E675" s="15">
        <v>2</v>
      </c>
      <c r="F675" s="78" t="s">
        <v>205</v>
      </c>
      <c r="G675" s="180" t="e">
        <f>---TRANSPORT DOCUMENT</f>
        <v>#NAME?</v>
      </c>
      <c r="H675" s="73" t="s">
        <v>206</v>
      </c>
      <c r="I675" s="73" t="s">
        <v>4023</v>
      </c>
      <c r="J675" s="73" t="s">
        <v>696</v>
      </c>
      <c r="K675" s="87" t="s">
        <v>1128</v>
      </c>
      <c r="L675" s="87" t="s">
        <v>1128</v>
      </c>
      <c r="M675" s="83" t="str">
        <f t="shared" si="7"/>
        <v>x. x</v>
      </c>
      <c r="N675" s="68"/>
      <c r="O675" s="92"/>
      <c r="P675" s="68" t="s">
        <v>33</v>
      </c>
      <c r="Q675" s="92"/>
      <c r="R675" s="68" t="s">
        <v>146</v>
      </c>
      <c r="S675" s="92"/>
      <c r="T675" s="68"/>
      <c r="U675" s="92"/>
      <c r="V675" s="68" t="s">
        <v>209</v>
      </c>
      <c r="W675" s="92"/>
      <c r="X675" s="17"/>
      <c r="Y675" s="17"/>
      <c r="Z675" s="17"/>
      <c r="AA675" s="17"/>
    </row>
    <row r="676" spans="1:27" ht="60" customHeight="1" x14ac:dyDescent="0.2">
      <c r="A676" s="4" t="s">
        <v>1502</v>
      </c>
      <c r="B676" s="41" t="s">
        <v>3928</v>
      </c>
      <c r="C676" s="79" t="s">
        <v>1504</v>
      </c>
      <c r="D676" s="5" t="s">
        <v>1504</v>
      </c>
      <c r="E676" s="15">
        <v>2</v>
      </c>
      <c r="F676" s="78" t="s">
        <v>1848</v>
      </c>
      <c r="G676" s="180" t="e">
        <f>---TRANSPORT DOCUMENT</f>
        <v>#NAME?</v>
      </c>
      <c r="H676" s="73" t="s">
        <v>386</v>
      </c>
      <c r="I676" s="73" t="s">
        <v>4024</v>
      </c>
      <c r="J676" s="73" t="s">
        <v>698</v>
      </c>
      <c r="K676" s="87" t="s">
        <v>1128</v>
      </c>
      <c r="L676" s="87" t="s">
        <v>1128</v>
      </c>
      <c r="M676" s="83" t="str">
        <f t="shared" si="7"/>
        <v>x. x</v>
      </c>
      <c r="N676" s="68"/>
      <c r="O676" s="92"/>
      <c r="P676" s="68" t="s">
        <v>33</v>
      </c>
      <c r="Q676" s="92"/>
      <c r="R676" s="68" t="s">
        <v>660</v>
      </c>
      <c r="S676" s="92"/>
      <c r="T676" s="68"/>
      <c r="U676" s="92"/>
      <c r="V676" s="68"/>
      <c r="W676" s="92"/>
      <c r="X676" s="17"/>
      <c r="Y676" s="17"/>
      <c r="Z676" s="17"/>
      <c r="AA676" s="17"/>
    </row>
    <row r="677" spans="1:27" ht="60" customHeight="1" x14ac:dyDescent="0.2">
      <c r="A677" s="4" t="s">
        <v>1502</v>
      </c>
      <c r="B677" s="41" t="s">
        <v>3928</v>
      </c>
      <c r="C677" s="79" t="s">
        <v>1504</v>
      </c>
      <c r="D677" s="5" t="s">
        <v>1504</v>
      </c>
      <c r="E677" s="15">
        <v>2</v>
      </c>
      <c r="F677" s="78" t="s">
        <v>1848</v>
      </c>
      <c r="G677" s="180" t="e">
        <f>---TRANSPORT DOCUMENT</f>
        <v>#NAME?</v>
      </c>
      <c r="H677" s="73" t="s">
        <v>180</v>
      </c>
      <c r="I677" s="73" t="s">
        <v>4025</v>
      </c>
      <c r="J677" s="73" t="s">
        <v>702</v>
      </c>
      <c r="K677" s="87" t="s">
        <v>1128</v>
      </c>
      <c r="L677" s="87" t="s">
        <v>1128</v>
      </c>
      <c r="M677" s="83" t="str">
        <f t="shared" si="7"/>
        <v>x. x</v>
      </c>
      <c r="N677" s="68"/>
      <c r="O677" s="92"/>
      <c r="P677" s="68" t="s">
        <v>33</v>
      </c>
      <c r="Q677" s="92"/>
      <c r="R677" s="68" t="s">
        <v>258</v>
      </c>
      <c r="S677" s="92"/>
      <c r="T677" s="68"/>
      <c r="U677" s="92"/>
      <c r="V677" s="68" t="s">
        <v>665</v>
      </c>
      <c r="W677" s="92"/>
      <c r="X677" s="17"/>
      <c r="Y677" s="17"/>
      <c r="Z677" s="17"/>
      <c r="AA677" s="17"/>
    </row>
    <row r="678" spans="1:27" ht="60" customHeight="1" x14ac:dyDescent="0.2">
      <c r="A678" s="4" t="s">
        <v>1502</v>
      </c>
      <c r="B678" s="41" t="s">
        <v>3928</v>
      </c>
      <c r="C678" s="79" t="s">
        <v>1504</v>
      </c>
      <c r="D678" s="5" t="s">
        <v>1504</v>
      </c>
      <c r="E678" s="15">
        <v>2</v>
      </c>
      <c r="F678" s="78"/>
      <c r="G678" s="181" t="e">
        <f>---HOUSE CONSIGNMENT</f>
        <v>#NAME?</v>
      </c>
      <c r="H678" s="73"/>
      <c r="I678" s="73" t="s">
        <v>4026</v>
      </c>
      <c r="J678" s="73" t="s">
        <v>718</v>
      </c>
      <c r="K678" s="87" t="s">
        <v>1128</v>
      </c>
      <c r="L678" s="87" t="s">
        <v>1128</v>
      </c>
      <c r="M678" s="83" t="str">
        <f t="shared" si="7"/>
        <v>x. x</v>
      </c>
      <c r="N678" s="68" t="s">
        <v>316</v>
      </c>
      <c r="O678" s="92"/>
      <c r="P678" s="68" t="s">
        <v>33</v>
      </c>
      <c r="Q678" s="92"/>
      <c r="R678" s="68"/>
      <c r="S678" s="92"/>
      <c r="T678" s="68"/>
      <c r="U678" s="92"/>
      <c r="V678" s="68"/>
      <c r="W678" s="92"/>
      <c r="X678" s="17"/>
      <c r="Y678" s="17"/>
      <c r="Z678" s="17"/>
      <c r="AA678" s="17"/>
    </row>
    <row r="679" spans="1:27" ht="60" customHeight="1" x14ac:dyDescent="0.2">
      <c r="A679" s="4" t="s">
        <v>1502</v>
      </c>
      <c r="B679" s="41" t="s">
        <v>3928</v>
      </c>
      <c r="C679" s="79" t="s">
        <v>1504</v>
      </c>
      <c r="D679" s="5" t="s">
        <v>1504</v>
      </c>
      <c r="E679" s="15">
        <v>2</v>
      </c>
      <c r="F679" s="78" t="s">
        <v>205</v>
      </c>
      <c r="G679" s="180" t="e">
        <f>---HOUSE CONSIGNMENT</f>
        <v>#NAME?</v>
      </c>
      <c r="H679" s="73" t="s">
        <v>206</v>
      </c>
      <c r="I679" s="73" t="s">
        <v>4027</v>
      </c>
      <c r="J679" s="73" t="s">
        <v>723</v>
      </c>
      <c r="K679" s="87" t="s">
        <v>1128</v>
      </c>
      <c r="L679" s="87" t="s">
        <v>1128</v>
      </c>
      <c r="M679" s="83" t="str">
        <f t="shared" si="7"/>
        <v>x. x</v>
      </c>
      <c r="N679" s="68"/>
      <c r="O679" s="92"/>
      <c r="P679" s="68" t="s">
        <v>33</v>
      </c>
      <c r="Q679" s="92"/>
      <c r="R679" s="68" t="s">
        <v>146</v>
      </c>
      <c r="S679" s="92"/>
      <c r="T679" s="68"/>
      <c r="U679" s="92"/>
      <c r="V679" s="68" t="s">
        <v>209</v>
      </c>
      <c r="W679" s="92"/>
      <c r="X679" s="17"/>
      <c r="Y679" s="17"/>
      <c r="Z679" s="17"/>
      <c r="AA679" s="17"/>
    </row>
    <row r="680" spans="1:27" ht="60" customHeight="1" x14ac:dyDescent="0.2">
      <c r="A680" s="4" t="s">
        <v>1502</v>
      </c>
      <c r="B680" s="41" t="s">
        <v>3928</v>
      </c>
      <c r="C680" s="79" t="s">
        <v>1504</v>
      </c>
      <c r="D680" s="5" t="s">
        <v>1504</v>
      </c>
      <c r="E680" s="15">
        <v>2</v>
      </c>
      <c r="F680" s="78" t="s">
        <v>729</v>
      </c>
      <c r="G680" s="180" t="e">
        <f>---HOUSE CONSIGNMENT</f>
        <v>#NAME?</v>
      </c>
      <c r="H680" s="73" t="s">
        <v>730</v>
      </c>
      <c r="I680" s="73" t="s">
        <v>4028</v>
      </c>
      <c r="J680" s="73" t="s">
        <v>732</v>
      </c>
      <c r="K680" s="87" t="s">
        <v>31</v>
      </c>
      <c r="L680" s="87" t="s">
        <v>162</v>
      </c>
      <c r="M680" s="83" t="str">
        <f t="shared" si="7"/>
        <v>MESSAGE - HEADER. Total gross mass</v>
      </c>
      <c r="N680" s="68"/>
      <c r="O680" s="92"/>
      <c r="P680" s="68" t="s">
        <v>66</v>
      </c>
      <c r="Q680" s="92" t="s">
        <v>66</v>
      </c>
      <c r="R680" s="68" t="s">
        <v>166</v>
      </c>
      <c r="S680" s="92" t="s">
        <v>167</v>
      </c>
      <c r="T680" s="68"/>
      <c r="U680" s="92"/>
      <c r="V680" s="68" t="s">
        <v>4029</v>
      </c>
      <c r="W680" s="92" t="s">
        <v>3970</v>
      </c>
      <c r="X680" s="17"/>
      <c r="Y680" s="17"/>
      <c r="Z680" s="17"/>
      <c r="AA680" s="17"/>
    </row>
    <row r="681" spans="1:27" ht="60" customHeight="1" x14ac:dyDescent="0.2">
      <c r="A681" s="4" t="s">
        <v>1502</v>
      </c>
      <c r="B681" s="41" t="s">
        <v>3928</v>
      </c>
      <c r="C681" s="79" t="s">
        <v>1504</v>
      </c>
      <c r="D681" s="5" t="s">
        <v>1504</v>
      </c>
      <c r="E681" s="15">
        <v>3</v>
      </c>
      <c r="F681" s="78" t="s">
        <v>397</v>
      </c>
      <c r="G681" s="181" t="e">
        <f>------CONSIGNOR</f>
        <v>#NAME?</v>
      </c>
      <c r="H681" s="73"/>
      <c r="I681" s="73" t="s">
        <v>4030</v>
      </c>
      <c r="J681" s="73" t="s">
        <v>400</v>
      </c>
      <c r="K681" s="87" t="s">
        <v>1128</v>
      </c>
      <c r="L681" s="87" t="s">
        <v>1128</v>
      </c>
      <c r="M681" s="83" t="str">
        <f t="shared" si="7"/>
        <v>x. x</v>
      </c>
      <c r="N681" s="68" t="s">
        <v>32</v>
      </c>
      <c r="O681" s="92"/>
      <c r="P681" s="68" t="s">
        <v>66</v>
      </c>
      <c r="Q681" s="92"/>
      <c r="R681" s="68"/>
      <c r="S681" s="92"/>
      <c r="T681" s="68"/>
      <c r="U681" s="92"/>
      <c r="V681" s="68" t="s">
        <v>403</v>
      </c>
      <c r="W681" s="92" t="s">
        <v>3975</v>
      </c>
      <c r="X681" s="17"/>
      <c r="Y681" s="17"/>
      <c r="Z681" s="17"/>
      <c r="AA681" s="17"/>
    </row>
    <row r="682" spans="1:27" ht="60" customHeight="1" x14ac:dyDescent="0.2">
      <c r="A682" s="4" t="s">
        <v>1502</v>
      </c>
      <c r="B682" s="41" t="s">
        <v>3928</v>
      </c>
      <c r="C682" s="79" t="s">
        <v>1504</v>
      </c>
      <c r="D682" s="5" t="s">
        <v>1504</v>
      </c>
      <c r="E682" s="15">
        <v>3</v>
      </c>
      <c r="F682" s="78" t="s">
        <v>407</v>
      </c>
      <c r="G682" s="180" t="e">
        <f>------CONSIGNOR</f>
        <v>#NAME?</v>
      </c>
      <c r="H682" s="73" t="s">
        <v>240</v>
      </c>
      <c r="I682" s="73" t="s">
        <v>4031</v>
      </c>
      <c r="J682" s="73" t="s">
        <v>409</v>
      </c>
      <c r="K682" s="87" t="s">
        <v>1128</v>
      </c>
      <c r="L682" s="87" t="s">
        <v>1128</v>
      </c>
      <c r="M682" s="83" t="str">
        <f t="shared" si="7"/>
        <v>x. x</v>
      </c>
      <c r="N682" s="68"/>
      <c r="O682" s="92"/>
      <c r="P682" s="68" t="s">
        <v>103</v>
      </c>
      <c r="Q682" s="92"/>
      <c r="R682" s="68" t="s">
        <v>244</v>
      </c>
      <c r="S682" s="92"/>
      <c r="T682" s="68"/>
      <c r="U682" s="92"/>
      <c r="V682" s="68" t="s">
        <v>1525</v>
      </c>
      <c r="W682" s="92"/>
      <c r="X682" s="17"/>
      <c r="Y682" s="17"/>
      <c r="Z682" s="17"/>
      <c r="AA682" s="17"/>
    </row>
    <row r="683" spans="1:27" ht="60" customHeight="1" x14ac:dyDescent="0.2">
      <c r="A683" s="4" t="s">
        <v>1502</v>
      </c>
      <c r="B683" s="41" t="s">
        <v>3928</v>
      </c>
      <c r="C683" s="79" t="s">
        <v>1504</v>
      </c>
      <c r="D683" s="5" t="s">
        <v>1504</v>
      </c>
      <c r="E683" s="15">
        <v>3</v>
      </c>
      <c r="F683" s="78" t="s">
        <v>397</v>
      </c>
      <c r="G683" s="180" t="e">
        <f>------CONSIGNOR</f>
        <v>#NAME?</v>
      </c>
      <c r="H683" s="73" t="s">
        <v>255</v>
      </c>
      <c r="I683" s="73" t="s">
        <v>4032</v>
      </c>
      <c r="J683" s="73" t="s">
        <v>412</v>
      </c>
      <c r="K683" s="87" t="s">
        <v>1128</v>
      </c>
      <c r="L683" s="87" t="s">
        <v>1128</v>
      </c>
      <c r="M683" s="83" t="str">
        <f t="shared" si="7"/>
        <v>x. x</v>
      </c>
      <c r="N683" s="68"/>
      <c r="O683" s="92"/>
      <c r="P683" s="68" t="s">
        <v>66</v>
      </c>
      <c r="Q683" s="92"/>
      <c r="R683" s="68" t="s">
        <v>258</v>
      </c>
      <c r="S683" s="92"/>
      <c r="T683" s="68"/>
      <c r="U683" s="92"/>
      <c r="V683" s="68" t="s">
        <v>1531</v>
      </c>
      <c r="W683" s="92"/>
      <c r="X683" s="17"/>
      <c r="Y683" s="17"/>
      <c r="Z683" s="17"/>
      <c r="AA683" s="17"/>
    </row>
    <row r="684" spans="1:27" ht="60" customHeight="1" x14ac:dyDescent="0.2">
      <c r="A684" s="4" t="s">
        <v>1502</v>
      </c>
      <c r="B684" s="41" t="s">
        <v>3928</v>
      </c>
      <c r="C684" s="79" t="s">
        <v>1504</v>
      </c>
      <c r="D684" s="5" t="s">
        <v>1504</v>
      </c>
      <c r="E684" s="15">
        <v>4</v>
      </c>
      <c r="F684" s="78"/>
      <c r="G684" s="181" t="e">
        <f>---------ADDRESS</f>
        <v>#NAME?</v>
      </c>
      <c r="H684" s="73"/>
      <c r="I684" s="73" t="s">
        <v>4033</v>
      </c>
      <c r="J684" s="73" t="s">
        <v>263</v>
      </c>
      <c r="K684" s="87" t="s">
        <v>1128</v>
      </c>
      <c r="L684" s="87" t="s">
        <v>1128</v>
      </c>
      <c r="M684" s="83" t="str">
        <f t="shared" si="7"/>
        <v>x. x</v>
      </c>
      <c r="N684" s="68" t="s">
        <v>32</v>
      </c>
      <c r="O684" s="92"/>
      <c r="P684" s="68" t="s">
        <v>66</v>
      </c>
      <c r="Q684" s="92"/>
      <c r="R684" s="68"/>
      <c r="S684" s="92"/>
      <c r="T684" s="68"/>
      <c r="U684" s="92"/>
      <c r="V684" s="68" t="s">
        <v>1531</v>
      </c>
      <c r="W684" s="92"/>
      <c r="X684" s="17"/>
      <c r="Y684" s="17"/>
      <c r="Z684" s="17"/>
      <c r="AA684" s="17"/>
    </row>
    <row r="685" spans="1:27" ht="60" customHeight="1" x14ac:dyDescent="0.2">
      <c r="A685" s="4" t="s">
        <v>1502</v>
      </c>
      <c r="B685" s="41" t="s">
        <v>3928</v>
      </c>
      <c r="C685" s="79" t="s">
        <v>1504</v>
      </c>
      <c r="D685" s="5" t="s">
        <v>1504</v>
      </c>
      <c r="E685" s="15">
        <v>4</v>
      </c>
      <c r="F685" s="78" t="s">
        <v>397</v>
      </c>
      <c r="G685" s="180" t="e">
        <f>---------ADDRESS</f>
        <v>#NAME?</v>
      </c>
      <c r="H685" s="73" t="s">
        <v>265</v>
      </c>
      <c r="I685" s="73" t="s">
        <v>4034</v>
      </c>
      <c r="J685" s="73" t="s">
        <v>267</v>
      </c>
      <c r="K685" s="87" t="s">
        <v>1128</v>
      </c>
      <c r="L685" s="87" t="s">
        <v>1128</v>
      </c>
      <c r="M685" s="83" t="str">
        <f t="shared" si="7"/>
        <v>x. x</v>
      </c>
      <c r="N685" s="68"/>
      <c r="O685" s="92"/>
      <c r="P685" s="68" t="s">
        <v>33</v>
      </c>
      <c r="Q685" s="92"/>
      <c r="R685" s="68" t="s">
        <v>258</v>
      </c>
      <c r="S685" s="92"/>
      <c r="T685" s="68"/>
      <c r="U685" s="92"/>
      <c r="V685" s="68"/>
      <c r="W685" s="92"/>
      <c r="X685" s="17"/>
      <c r="Y685" s="17"/>
      <c r="Z685" s="17"/>
      <c r="AA685" s="17"/>
    </row>
    <row r="686" spans="1:27" ht="60" customHeight="1" x14ac:dyDescent="0.2">
      <c r="A686" s="4" t="s">
        <v>1502</v>
      </c>
      <c r="B686" s="41" t="s">
        <v>3928</v>
      </c>
      <c r="C686" s="79" t="s">
        <v>1504</v>
      </c>
      <c r="D686" s="5" t="s">
        <v>1504</v>
      </c>
      <c r="E686" s="15">
        <v>4</v>
      </c>
      <c r="F686" s="78" t="s">
        <v>397</v>
      </c>
      <c r="G686" s="180" t="e">
        <f>---------ADDRESS</f>
        <v>#NAME?</v>
      </c>
      <c r="H686" s="73" t="s">
        <v>269</v>
      </c>
      <c r="I686" s="73" t="s">
        <v>4035</v>
      </c>
      <c r="J686" s="73" t="s">
        <v>271</v>
      </c>
      <c r="K686" s="87" t="s">
        <v>1128</v>
      </c>
      <c r="L686" s="87" t="s">
        <v>1128</v>
      </c>
      <c r="M686" s="83" t="str">
        <f t="shared" si="7"/>
        <v>x. x</v>
      </c>
      <c r="N686" s="68"/>
      <c r="O686" s="92"/>
      <c r="P686" s="68" t="s">
        <v>66</v>
      </c>
      <c r="Q686" s="92"/>
      <c r="R686" s="68" t="s">
        <v>244</v>
      </c>
      <c r="S686" s="92"/>
      <c r="T686" s="68"/>
      <c r="U686" s="92"/>
      <c r="V686" s="68" t="s">
        <v>1339</v>
      </c>
      <c r="W686" s="92"/>
      <c r="X686" s="17"/>
      <c r="Y686" s="17"/>
      <c r="Z686" s="17"/>
      <c r="AA686" s="17"/>
    </row>
    <row r="687" spans="1:27" ht="60" customHeight="1" x14ac:dyDescent="0.2">
      <c r="A687" s="4" t="s">
        <v>1502</v>
      </c>
      <c r="B687" s="41" t="s">
        <v>3928</v>
      </c>
      <c r="C687" s="79" t="s">
        <v>1504</v>
      </c>
      <c r="D687" s="5" t="s">
        <v>1504</v>
      </c>
      <c r="E687" s="15">
        <v>4</v>
      </c>
      <c r="F687" s="78" t="s">
        <v>397</v>
      </c>
      <c r="G687" s="180" t="e">
        <f>---------ADDRESS</f>
        <v>#NAME?</v>
      </c>
      <c r="H687" s="73" t="s">
        <v>276</v>
      </c>
      <c r="I687" s="73" t="s">
        <v>4036</v>
      </c>
      <c r="J687" s="73" t="s">
        <v>278</v>
      </c>
      <c r="K687" s="87" t="s">
        <v>1128</v>
      </c>
      <c r="L687" s="87" t="s">
        <v>1128</v>
      </c>
      <c r="M687" s="83" t="str">
        <f t="shared" si="7"/>
        <v>x. x</v>
      </c>
      <c r="N687" s="68"/>
      <c r="O687" s="92"/>
      <c r="P687" s="68" t="s">
        <v>33</v>
      </c>
      <c r="Q687" s="92"/>
      <c r="R687" s="68" t="s">
        <v>68</v>
      </c>
      <c r="S687" s="92"/>
      <c r="T687" s="68"/>
      <c r="U687" s="92"/>
      <c r="V687" s="68"/>
      <c r="W687" s="92"/>
      <c r="X687" s="17"/>
      <c r="Y687" s="17"/>
      <c r="Z687" s="17"/>
      <c r="AA687" s="17"/>
    </row>
    <row r="688" spans="1:27" ht="60" customHeight="1" x14ac:dyDescent="0.2">
      <c r="A688" s="4" t="s">
        <v>1502</v>
      </c>
      <c r="B688" s="41" t="s">
        <v>3928</v>
      </c>
      <c r="C688" s="79" t="s">
        <v>1504</v>
      </c>
      <c r="D688" s="5" t="s">
        <v>1504</v>
      </c>
      <c r="E688" s="15">
        <v>4</v>
      </c>
      <c r="F688" s="78" t="s">
        <v>397</v>
      </c>
      <c r="G688" s="180" t="e">
        <f>---------ADDRESS</f>
        <v>#NAME?</v>
      </c>
      <c r="H688" s="73" t="s">
        <v>279</v>
      </c>
      <c r="I688" s="73" t="s">
        <v>4037</v>
      </c>
      <c r="J688" s="73" t="s">
        <v>281</v>
      </c>
      <c r="K688" s="87" t="s">
        <v>1128</v>
      </c>
      <c r="L688" s="87" t="s">
        <v>1128</v>
      </c>
      <c r="M688" s="83" t="str">
        <f t="shared" si="7"/>
        <v>x. x</v>
      </c>
      <c r="N688" s="68"/>
      <c r="O688" s="92"/>
      <c r="P688" s="68" t="s">
        <v>33</v>
      </c>
      <c r="Q688" s="92"/>
      <c r="R688" s="68" t="s">
        <v>94</v>
      </c>
      <c r="S688" s="92"/>
      <c r="T688" s="68" t="s">
        <v>95</v>
      </c>
      <c r="U688" s="92"/>
      <c r="V688" s="68"/>
      <c r="W688" s="92"/>
      <c r="X688" s="17"/>
      <c r="Y688" s="17"/>
      <c r="Z688" s="17"/>
      <c r="AA688" s="17"/>
    </row>
    <row r="689" spans="1:27" ht="60" customHeight="1" x14ac:dyDescent="0.2">
      <c r="A689" s="4" t="s">
        <v>1502</v>
      </c>
      <c r="B689" s="41" t="s">
        <v>3928</v>
      </c>
      <c r="C689" s="79" t="s">
        <v>1504</v>
      </c>
      <c r="D689" s="5" t="s">
        <v>1504</v>
      </c>
      <c r="E689" s="15">
        <v>3</v>
      </c>
      <c r="F689" s="78" t="s">
        <v>419</v>
      </c>
      <c r="G689" s="181" t="e">
        <f>------CONSIGNEE</f>
        <v>#NAME?</v>
      </c>
      <c r="H689" s="73"/>
      <c r="I689" s="73" t="s">
        <v>4038</v>
      </c>
      <c r="J689" s="73" t="s">
        <v>422</v>
      </c>
      <c r="K689" s="87" t="s">
        <v>1128</v>
      </c>
      <c r="L689" s="87" t="s">
        <v>1128</v>
      </c>
      <c r="M689" s="83" t="str">
        <f t="shared" si="7"/>
        <v>x. x</v>
      </c>
      <c r="N689" s="68" t="s">
        <v>32</v>
      </c>
      <c r="O689" s="92"/>
      <c r="P689" s="68" t="s">
        <v>66</v>
      </c>
      <c r="Q689" s="92"/>
      <c r="R689" s="68"/>
      <c r="S689" s="92"/>
      <c r="T689" s="68"/>
      <c r="U689" s="92"/>
      <c r="V689" s="68" t="s">
        <v>424</v>
      </c>
      <c r="W689" s="92"/>
      <c r="X689" s="17"/>
      <c r="Y689" s="17"/>
      <c r="Z689" s="17"/>
      <c r="AA689" s="17"/>
    </row>
    <row r="690" spans="1:27" ht="60" customHeight="1" x14ac:dyDescent="0.2">
      <c r="A690" s="4" t="s">
        <v>1502</v>
      </c>
      <c r="B690" s="41" t="s">
        <v>3928</v>
      </c>
      <c r="C690" s="79" t="s">
        <v>1504</v>
      </c>
      <c r="D690" s="5" t="s">
        <v>1504</v>
      </c>
      <c r="E690" s="15">
        <v>3</v>
      </c>
      <c r="F690" s="78" t="s">
        <v>427</v>
      </c>
      <c r="G690" s="180" t="e">
        <f>------CONSIGNEE</f>
        <v>#NAME?</v>
      </c>
      <c r="H690" s="73" t="s">
        <v>240</v>
      </c>
      <c r="I690" s="73" t="s">
        <v>4039</v>
      </c>
      <c r="J690" s="73" t="s">
        <v>429</v>
      </c>
      <c r="K690" s="87" t="s">
        <v>1128</v>
      </c>
      <c r="L690" s="87" t="s">
        <v>1128</v>
      </c>
      <c r="M690" s="83" t="str">
        <f t="shared" si="7"/>
        <v>x. x</v>
      </c>
      <c r="N690" s="68"/>
      <c r="O690" s="92"/>
      <c r="P690" s="68" t="s">
        <v>33</v>
      </c>
      <c r="Q690" s="92"/>
      <c r="R690" s="68" t="s">
        <v>244</v>
      </c>
      <c r="S690" s="92"/>
      <c r="T690" s="68"/>
      <c r="U690" s="92"/>
      <c r="V690" s="68" t="s">
        <v>1525</v>
      </c>
      <c r="W690" s="92"/>
      <c r="X690" s="17"/>
      <c r="Y690" s="17"/>
      <c r="Z690" s="17"/>
      <c r="AA690" s="17"/>
    </row>
    <row r="691" spans="1:27" ht="60" customHeight="1" x14ac:dyDescent="0.2">
      <c r="A691" s="4" t="s">
        <v>1502</v>
      </c>
      <c r="B691" s="41" t="s">
        <v>3928</v>
      </c>
      <c r="C691" s="79" t="s">
        <v>1504</v>
      </c>
      <c r="D691" s="5" t="s">
        <v>1504</v>
      </c>
      <c r="E691" s="15">
        <v>3</v>
      </c>
      <c r="F691" s="78" t="s">
        <v>419</v>
      </c>
      <c r="G691" s="180" t="e">
        <f>------CONSIGNEE</f>
        <v>#NAME?</v>
      </c>
      <c r="H691" s="73" t="s">
        <v>255</v>
      </c>
      <c r="I691" s="73" t="s">
        <v>4040</v>
      </c>
      <c r="J691" s="73" t="s">
        <v>433</v>
      </c>
      <c r="K691" s="87" t="s">
        <v>1128</v>
      </c>
      <c r="L691" s="87" t="s">
        <v>1128</v>
      </c>
      <c r="M691" s="83" t="str">
        <f t="shared" si="7"/>
        <v>x. x</v>
      </c>
      <c r="N691" s="68"/>
      <c r="O691" s="92"/>
      <c r="P691" s="68" t="s">
        <v>66</v>
      </c>
      <c r="Q691" s="92"/>
      <c r="R691" s="68" t="s">
        <v>258</v>
      </c>
      <c r="S691" s="92"/>
      <c r="T691" s="68"/>
      <c r="U691" s="92"/>
      <c r="V691" s="68" t="s">
        <v>1531</v>
      </c>
      <c r="W691" s="92"/>
      <c r="X691" s="17"/>
      <c r="Y691" s="17"/>
      <c r="Z691" s="17"/>
      <c r="AA691" s="17"/>
    </row>
    <row r="692" spans="1:27" ht="60" customHeight="1" x14ac:dyDescent="0.2">
      <c r="A692" s="4" t="s">
        <v>1502</v>
      </c>
      <c r="B692" s="41" t="s">
        <v>3928</v>
      </c>
      <c r="C692" s="79" t="s">
        <v>1504</v>
      </c>
      <c r="D692" s="5" t="s">
        <v>1504</v>
      </c>
      <c r="E692" s="15">
        <v>4</v>
      </c>
      <c r="F692" s="78" t="s">
        <v>419</v>
      </c>
      <c r="G692" s="181" t="e">
        <f>---------ADDRESS</f>
        <v>#NAME?</v>
      </c>
      <c r="H692" s="73"/>
      <c r="I692" s="73" t="s">
        <v>4041</v>
      </c>
      <c r="J692" s="73" t="s">
        <v>263</v>
      </c>
      <c r="K692" s="87" t="s">
        <v>1128</v>
      </c>
      <c r="L692" s="87" t="s">
        <v>1128</v>
      </c>
      <c r="M692" s="83" t="str">
        <f t="shared" si="7"/>
        <v>x. x</v>
      </c>
      <c r="N692" s="68" t="s">
        <v>32</v>
      </c>
      <c r="O692" s="92"/>
      <c r="P692" s="68" t="s">
        <v>66</v>
      </c>
      <c r="Q692" s="92"/>
      <c r="R692" s="68"/>
      <c r="S692" s="92"/>
      <c r="T692" s="68"/>
      <c r="U692" s="92"/>
      <c r="V692" s="68" t="s">
        <v>1531</v>
      </c>
      <c r="W692" s="92"/>
      <c r="X692" s="17"/>
      <c r="Y692" s="17"/>
      <c r="Z692" s="17"/>
      <c r="AA692" s="17"/>
    </row>
    <row r="693" spans="1:27" ht="60" customHeight="1" x14ac:dyDescent="0.2">
      <c r="A693" s="4" t="s">
        <v>1502</v>
      </c>
      <c r="B693" s="41" t="s">
        <v>3928</v>
      </c>
      <c r="C693" s="79" t="s">
        <v>1504</v>
      </c>
      <c r="D693" s="5" t="s">
        <v>1504</v>
      </c>
      <c r="E693" s="15">
        <v>4</v>
      </c>
      <c r="F693" s="78" t="s">
        <v>419</v>
      </c>
      <c r="G693" s="180" t="e">
        <f>---------ADDRESS</f>
        <v>#NAME?</v>
      </c>
      <c r="H693" s="73" t="s">
        <v>265</v>
      </c>
      <c r="I693" s="73" t="s">
        <v>4042</v>
      </c>
      <c r="J693" s="73" t="s">
        <v>267</v>
      </c>
      <c r="K693" s="87" t="s">
        <v>1128</v>
      </c>
      <c r="L693" s="87" t="s">
        <v>1128</v>
      </c>
      <c r="M693" s="83" t="str">
        <f t="shared" si="7"/>
        <v>x. x</v>
      </c>
      <c r="N693" s="68"/>
      <c r="O693" s="92"/>
      <c r="P693" s="68" t="s">
        <v>33</v>
      </c>
      <c r="Q693" s="92"/>
      <c r="R693" s="68" t="s">
        <v>258</v>
      </c>
      <c r="S693" s="92"/>
      <c r="T693" s="68"/>
      <c r="U693" s="92"/>
      <c r="V693" s="68"/>
      <c r="W693" s="92"/>
      <c r="X693" s="17"/>
      <c r="Y693" s="17"/>
      <c r="Z693" s="17"/>
      <c r="AA693" s="17"/>
    </row>
    <row r="694" spans="1:27" ht="60" customHeight="1" x14ac:dyDescent="0.2">
      <c r="A694" s="4" t="s">
        <v>1502</v>
      </c>
      <c r="B694" s="41" t="s">
        <v>3928</v>
      </c>
      <c r="C694" s="79" t="s">
        <v>1504</v>
      </c>
      <c r="D694" s="5" t="s">
        <v>1504</v>
      </c>
      <c r="E694" s="15">
        <v>4</v>
      </c>
      <c r="F694" s="78" t="s">
        <v>419</v>
      </c>
      <c r="G694" s="180" t="e">
        <f>---------ADDRESS</f>
        <v>#NAME?</v>
      </c>
      <c r="H694" s="73" t="s">
        <v>269</v>
      </c>
      <c r="I694" s="73" t="s">
        <v>4043</v>
      </c>
      <c r="J694" s="73" t="s">
        <v>271</v>
      </c>
      <c r="K694" s="87" t="s">
        <v>1128</v>
      </c>
      <c r="L694" s="87" t="s">
        <v>1128</v>
      </c>
      <c r="M694" s="83" t="str">
        <f t="shared" si="7"/>
        <v>x. x</v>
      </c>
      <c r="N694" s="68"/>
      <c r="O694" s="92"/>
      <c r="P694" s="68" t="s">
        <v>66</v>
      </c>
      <c r="Q694" s="92"/>
      <c r="R694" s="68" t="s">
        <v>244</v>
      </c>
      <c r="S694" s="92"/>
      <c r="T694" s="68"/>
      <c r="U694" s="92"/>
      <c r="V694" s="68" t="s">
        <v>1339</v>
      </c>
      <c r="W694" s="92"/>
      <c r="X694" s="17"/>
      <c r="Y694" s="17"/>
      <c r="Z694" s="17"/>
      <c r="AA694" s="17"/>
    </row>
    <row r="695" spans="1:27" ht="60" customHeight="1" x14ac:dyDescent="0.2">
      <c r="A695" s="4" t="s">
        <v>1502</v>
      </c>
      <c r="B695" s="41" t="s">
        <v>3928</v>
      </c>
      <c r="C695" s="79" t="s">
        <v>1504</v>
      </c>
      <c r="D695" s="5" t="s">
        <v>1504</v>
      </c>
      <c r="E695" s="15">
        <v>4</v>
      </c>
      <c r="F695" s="78" t="s">
        <v>419</v>
      </c>
      <c r="G695" s="180" t="e">
        <f>---------ADDRESS</f>
        <v>#NAME?</v>
      </c>
      <c r="H695" s="73" t="s">
        <v>276</v>
      </c>
      <c r="I695" s="73" t="s">
        <v>4044</v>
      </c>
      <c r="J695" s="73" t="s">
        <v>278</v>
      </c>
      <c r="K695" s="87" t="s">
        <v>1128</v>
      </c>
      <c r="L695" s="87" t="s">
        <v>1128</v>
      </c>
      <c r="M695" s="83" t="str">
        <f t="shared" si="7"/>
        <v>x. x</v>
      </c>
      <c r="N695" s="68"/>
      <c r="O695" s="92"/>
      <c r="P695" s="68" t="s">
        <v>33</v>
      </c>
      <c r="Q695" s="92"/>
      <c r="R695" s="68" t="s">
        <v>68</v>
      </c>
      <c r="S695" s="92"/>
      <c r="T695" s="68"/>
      <c r="U695" s="92"/>
      <c r="V695" s="68"/>
      <c r="W695" s="92"/>
      <c r="X695" s="17"/>
      <c r="Y695" s="17"/>
      <c r="Z695" s="17"/>
      <c r="AA695" s="17"/>
    </row>
    <row r="696" spans="1:27" ht="60" customHeight="1" x14ac:dyDescent="0.2">
      <c r="A696" s="4" t="s">
        <v>1502</v>
      </c>
      <c r="B696" s="41" t="s">
        <v>3928</v>
      </c>
      <c r="C696" s="79" t="s">
        <v>1504</v>
      </c>
      <c r="D696" s="5" t="s">
        <v>1504</v>
      </c>
      <c r="E696" s="15">
        <v>4</v>
      </c>
      <c r="F696" s="78" t="s">
        <v>419</v>
      </c>
      <c r="G696" s="180" t="e">
        <f>---------ADDRESS</f>
        <v>#NAME?</v>
      </c>
      <c r="H696" s="73" t="s">
        <v>279</v>
      </c>
      <c r="I696" s="73" t="s">
        <v>4045</v>
      </c>
      <c r="J696" s="73" t="s">
        <v>281</v>
      </c>
      <c r="K696" s="87" t="s">
        <v>1128</v>
      </c>
      <c r="L696" s="87" t="s">
        <v>1128</v>
      </c>
      <c r="M696" s="83" t="str">
        <f t="shared" si="7"/>
        <v>x. x</v>
      </c>
      <c r="N696" s="68"/>
      <c r="O696" s="92"/>
      <c r="P696" s="68" t="s">
        <v>33</v>
      </c>
      <c r="Q696" s="92"/>
      <c r="R696" s="68" t="s">
        <v>94</v>
      </c>
      <c r="S696" s="92"/>
      <c r="T696" s="68" t="s">
        <v>95</v>
      </c>
      <c r="U696" s="92"/>
      <c r="V696" s="68"/>
      <c r="W696" s="92"/>
      <c r="X696" s="17"/>
      <c r="Y696" s="17"/>
      <c r="Z696" s="17"/>
      <c r="AA696" s="17"/>
    </row>
    <row r="697" spans="1:27" ht="60" customHeight="1" x14ac:dyDescent="0.2">
      <c r="A697" s="4" t="s">
        <v>1502</v>
      </c>
      <c r="B697" s="41" t="s">
        <v>3928</v>
      </c>
      <c r="C697" s="79" t="s">
        <v>1504</v>
      </c>
      <c r="D697" s="5" t="s">
        <v>1504</v>
      </c>
      <c r="E697" s="15">
        <v>3</v>
      </c>
      <c r="F697" s="78" t="s">
        <v>514</v>
      </c>
      <c r="G697" s="181" t="e">
        <f>------DEPARTURE TRANSPORT MEANS</f>
        <v>#NAME?</v>
      </c>
      <c r="H697" s="73"/>
      <c r="I697" s="73" t="s">
        <v>4046</v>
      </c>
      <c r="J697" s="73" t="s">
        <v>517</v>
      </c>
      <c r="K697" s="87" t="s">
        <v>1128</v>
      </c>
      <c r="L697" s="87" t="s">
        <v>1128</v>
      </c>
      <c r="M697" s="83" t="str">
        <f t="shared" si="7"/>
        <v>x. x</v>
      </c>
      <c r="N697" s="68" t="s">
        <v>316</v>
      </c>
      <c r="O697" s="92"/>
      <c r="P697" s="68" t="s">
        <v>66</v>
      </c>
      <c r="Q697" s="92"/>
      <c r="R697" s="68"/>
      <c r="S697" s="92"/>
      <c r="T697" s="68"/>
      <c r="U697" s="92"/>
      <c r="V697" s="68" t="s">
        <v>3423</v>
      </c>
      <c r="W697" s="92"/>
      <c r="X697" s="17"/>
      <c r="Y697" s="17"/>
      <c r="Z697" s="17"/>
      <c r="AA697" s="17"/>
    </row>
    <row r="698" spans="1:27" ht="60" customHeight="1" x14ac:dyDescent="0.2">
      <c r="A698" s="4" t="s">
        <v>1502</v>
      </c>
      <c r="B698" s="41" t="s">
        <v>3928</v>
      </c>
      <c r="C698" s="79" t="s">
        <v>1504</v>
      </c>
      <c r="D698" s="5" t="s">
        <v>1504</v>
      </c>
      <c r="E698" s="15">
        <v>3</v>
      </c>
      <c r="F698" s="78" t="s">
        <v>205</v>
      </c>
      <c r="G698" s="180" t="e">
        <f>------DEPARTURE TRANSPORT MEANS</f>
        <v>#NAME?</v>
      </c>
      <c r="H698" s="73" t="s">
        <v>206</v>
      </c>
      <c r="I698" s="73" t="s">
        <v>4047</v>
      </c>
      <c r="J698" s="73" t="s">
        <v>522</v>
      </c>
      <c r="K698" s="87" t="s">
        <v>1128</v>
      </c>
      <c r="L698" s="87" t="s">
        <v>1128</v>
      </c>
      <c r="M698" s="83" t="str">
        <f t="shared" si="7"/>
        <v>x. x</v>
      </c>
      <c r="N698" s="68"/>
      <c r="O698" s="92"/>
      <c r="P698" s="68" t="s">
        <v>33</v>
      </c>
      <c r="Q698" s="92"/>
      <c r="R698" s="68" t="s">
        <v>146</v>
      </c>
      <c r="S698" s="92"/>
      <c r="T698" s="68"/>
      <c r="U698" s="92"/>
      <c r="V698" s="68" t="s">
        <v>209</v>
      </c>
      <c r="W698" s="92"/>
      <c r="X698" s="17"/>
      <c r="Y698" s="17"/>
      <c r="Z698" s="17"/>
      <c r="AA698" s="17"/>
    </row>
    <row r="699" spans="1:27" ht="60" customHeight="1" x14ac:dyDescent="0.2">
      <c r="A699" s="4" t="s">
        <v>1502</v>
      </c>
      <c r="B699" s="41" t="s">
        <v>3928</v>
      </c>
      <c r="C699" s="79" t="s">
        <v>1504</v>
      </c>
      <c r="D699" s="5" t="s">
        <v>1504</v>
      </c>
      <c r="E699" s="15">
        <v>3</v>
      </c>
      <c r="F699" s="78" t="s">
        <v>514</v>
      </c>
      <c r="G699" s="180" t="e">
        <f>------DEPARTURE TRANSPORT MEANS</f>
        <v>#NAME?</v>
      </c>
      <c r="H699" s="73" t="s">
        <v>523</v>
      </c>
      <c r="I699" s="73" t="s">
        <v>4048</v>
      </c>
      <c r="J699" s="73" t="s">
        <v>525</v>
      </c>
      <c r="K699" s="87" t="s">
        <v>1128</v>
      </c>
      <c r="L699" s="87" t="s">
        <v>1128</v>
      </c>
      <c r="M699" s="83" t="str">
        <f t="shared" si="7"/>
        <v>x. x</v>
      </c>
      <c r="N699" s="68"/>
      <c r="O699" s="92"/>
      <c r="P699" s="68" t="s">
        <v>66</v>
      </c>
      <c r="Q699" s="92"/>
      <c r="R699" s="68" t="s">
        <v>526</v>
      </c>
      <c r="S699" s="92"/>
      <c r="T699" s="68" t="s">
        <v>527</v>
      </c>
      <c r="U699" s="92"/>
      <c r="V699" s="68" t="s">
        <v>528</v>
      </c>
      <c r="W699" s="92"/>
      <c r="X699" s="17"/>
      <c r="Y699" s="17"/>
      <c r="Z699" s="17"/>
      <c r="AA699" s="17"/>
    </row>
    <row r="700" spans="1:27" ht="60" customHeight="1" x14ac:dyDescent="0.2">
      <c r="A700" s="4" t="s">
        <v>1502</v>
      </c>
      <c r="B700" s="41" t="s">
        <v>3928</v>
      </c>
      <c r="C700" s="79" t="s">
        <v>1504</v>
      </c>
      <c r="D700" s="5" t="s">
        <v>1504</v>
      </c>
      <c r="E700" s="15">
        <v>3</v>
      </c>
      <c r="F700" s="78" t="s">
        <v>514</v>
      </c>
      <c r="G700" s="180" t="e">
        <f>------DEPARTURE TRANSPORT MEANS</f>
        <v>#NAME?</v>
      </c>
      <c r="H700" s="73" t="s">
        <v>240</v>
      </c>
      <c r="I700" s="73" t="s">
        <v>4049</v>
      </c>
      <c r="J700" s="73" t="s">
        <v>532</v>
      </c>
      <c r="K700" s="87" t="s">
        <v>1128</v>
      </c>
      <c r="L700" s="87" t="s">
        <v>1128</v>
      </c>
      <c r="M700" s="83" t="str">
        <f t="shared" si="7"/>
        <v>x. x</v>
      </c>
      <c r="N700" s="68"/>
      <c r="O700" s="92"/>
      <c r="P700" s="68" t="s">
        <v>66</v>
      </c>
      <c r="Q700" s="92"/>
      <c r="R700" s="68" t="s">
        <v>68</v>
      </c>
      <c r="S700" s="92"/>
      <c r="T700" s="68"/>
      <c r="U700" s="92"/>
      <c r="V700" s="68" t="s">
        <v>781</v>
      </c>
      <c r="W700" s="92"/>
      <c r="X700" s="17"/>
      <c r="Y700" s="17"/>
      <c r="Z700" s="17"/>
      <c r="AA700" s="17"/>
    </row>
    <row r="701" spans="1:27" ht="60" customHeight="1" x14ac:dyDescent="0.2">
      <c r="A701" s="4" t="s">
        <v>1502</v>
      </c>
      <c r="B701" s="41" t="s">
        <v>3928</v>
      </c>
      <c r="C701" s="79" t="s">
        <v>1504</v>
      </c>
      <c r="D701" s="5" t="s">
        <v>1504</v>
      </c>
      <c r="E701" s="15">
        <v>3</v>
      </c>
      <c r="F701" s="78" t="s">
        <v>538</v>
      </c>
      <c r="G701" s="180" t="e">
        <f>------DEPARTURE TRANSPORT MEANS</f>
        <v>#NAME?</v>
      </c>
      <c r="H701" s="73" t="s">
        <v>539</v>
      </c>
      <c r="I701" s="73" t="s">
        <v>4050</v>
      </c>
      <c r="J701" s="73" t="s">
        <v>541</v>
      </c>
      <c r="K701" s="87" t="s">
        <v>1128</v>
      </c>
      <c r="L701" s="87" t="s">
        <v>1128</v>
      </c>
      <c r="M701" s="83" t="str">
        <f t="shared" si="7"/>
        <v>x. x</v>
      </c>
      <c r="N701" s="68"/>
      <c r="O701" s="92"/>
      <c r="P701" s="68" t="s">
        <v>66</v>
      </c>
      <c r="Q701" s="92"/>
      <c r="R701" s="68" t="s">
        <v>94</v>
      </c>
      <c r="S701" s="92"/>
      <c r="T701" s="68" t="s">
        <v>95</v>
      </c>
      <c r="U701" s="92"/>
      <c r="V701" s="68" t="s">
        <v>543</v>
      </c>
      <c r="W701" s="92"/>
      <c r="X701" s="17"/>
      <c r="Y701" s="17"/>
      <c r="Z701" s="17"/>
      <c r="AA701" s="17"/>
    </row>
    <row r="702" spans="1:27" ht="60" customHeight="1" x14ac:dyDescent="0.2">
      <c r="A702" s="4" t="s">
        <v>1502</v>
      </c>
      <c r="B702" s="41" t="s">
        <v>3928</v>
      </c>
      <c r="C702" s="79" t="s">
        <v>1504</v>
      </c>
      <c r="D702" s="5" t="s">
        <v>1504</v>
      </c>
      <c r="E702" s="15">
        <v>3</v>
      </c>
      <c r="F702" s="78"/>
      <c r="G702" s="180" t="e">
        <f>------PREVIOUS DOCUMENTS</f>
        <v>#NAME?</v>
      </c>
      <c r="H702" s="73"/>
      <c r="I702" s="73" t="s">
        <v>4051</v>
      </c>
      <c r="J702" s="73" t="s">
        <v>674</v>
      </c>
      <c r="K702" s="87"/>
      <c r="L702" s="87"/>
      <c r="M702" s="83"/>
      <c r="N702" s="68" t="s">
        <v>444</v>
      </c>
      <c r="O702" s="92"/>
      <c r="P702" s="68" t="s">
        <v>103</v>
      </c>
      <c r="Q702" s="92"/>
      <c r="R702" s="68"/>
      <c r="S702" s="92"/>
      <c r="T702" s="68"/>
      <c r="U702" s="92"/>
      <c r="V702" s="68" t="s">
        <v>787</v>
      </c>
      <c r="W702" s="92"/>
      <c r="X702" s="17"/>
      <c r="Y702" s="17"/>
      <c r="Z702" s="17"/>
      <c r="AA702" s="17"/>
    </row>
    <row r="703" spans="1:27" ht="60" customHeight="1" x14ac:dyDescent="0.2">
      <c r="A703" s="4" t="s">
        <v>1502</v>
      </c>
      <c r="B703" s="41" t="s">
        <v>3928</v>
      </c>
      <c r="C703" s="79" t="s">
        <v>1504</v>
      </c>
      <c r="D703" s="5" t="s">
        <v>1504</v>
      </c>
      <c r="E703" s="15">
        <v>3</v>
      </c>
      <c r="F703" s="78"/>
      <c r="G703" s="180" t="e">
        <f>------PREVIOUS DOCUMENTS</f>
        <v>#NAME?</v>
      </c>
      <c r="H703" s="73" t="s">
        <v>206</v>
      </c>
      <c r="I703" s="73" t="s">
        <v>4052</v>
      </c>
      <c r="J703" s="73" t="s">
        <v>677</v>
      </c>
      <c r="K703" s="87"/>
      <c r="L703" s="87"/>
      <c r="M703" s="83"/>
      <c r="N703" s="68"/>
      <c r="O703" s="92"/>
      <c r="P703" s="68" t="s">
        <v>33</v>
      </c>
      <c r="Q703" s="92"/>
      <c r="R703" s="68" t="s">
        <v>146</v>
      </c>
      <c r="S703" s="92"/>
      <c r="T703" s="68"/>
      <c r="U703" s="92"/>
      <c r="V703" s="68" t="s">
        <v>209</v>
      </c>
      <c r="W703" s="92"/>
      <c r="X703" s="17"/>
      <c r="Y703" s="17"/>
      <c r="Z703" s="17"/>
      <c r="AA703" s="17"/>
    </row>
    <row r="704" spans="1:27" ht="60" customHeight="1" x14ac:dyDescent="0.2">
      <c r="A704" s="4" t="s">
        <v>1502</v>
      </c>
      <c r="B704" s="41" t="s">
        <v>3928</v>
      </c>
      <c r="C704" s="79" t="s">
        <v>1504</v>
      </c>
      <c r="D704" s="5" t="s">
        <v>1504</v>
      </c>
      <c r="E704" s="15">
        <v>3</v>
      </c>
      <c r="F704" s="78"/>
      <c r="G704" s="180" t="e">
        <f>------PREVIOUS DOCUMENTS</f>
        <v>#NAME?</v>
      </c>
      <c r="H704" s="73" t="s">
        <v>789</v>
      </c>
      <c r="I704" s="73" t="s">
        <v>4053</v>
      </c>
      <c r="J704" s="73" t="s">
        <v>791</v>
      </c>
      <c r="K704" s="87"/>
      <c r="L704" s="87"/>
      <c r="M704" s="83"/>
      <c r="N704" s="68"/>
      <c r="O704" s="92"/>
      <c r="P704" s="68" t="s">
        <v>103</v>
      </c>
      <c r="Q704" s="92"/>
      <c r="R704" s="68" t="s">
        <v>104</v>
      </c>
      <c r="S704" s="92"/>
      <c r="T704" s="68" t="s">
        <v>105</v>
      </c>
      <c r="U704" s="92"/>
      <c r="V704" s="68" t="s">
        <v>792</v>
      </c>
      <c r="W704" s="92"/>
      <c r="X704" s="17"/>
      <c r="Y704" s="17"/>
      <c r="Z704" s="17"/>
      <c r="AA704" s="17"/>
    </row>
    <row r="705" spans="1:27" ht="60" customHeight="1" x14ac:dyDescent="0.2">
      <c r="A705" s="4" t="s">
        <v>1502</v>
      </c>
      <c r="B705" s="41" t="s">
        <v>3928</v>
      </c>
      <c r="C705" s="79" t="s">
        <v>1504</v>
      </c>
      <c r="D705" s="5" t="s">
        <v>1504</v>
      </c>
      <c r="E705" s="15">
        <v>3</v>
      </c>
      <c r="F705" s="78"/>
      <c r="G705" s="180" t="e">
        <f>------PREVIOUS DOCUMENTS</f>
        <v>#NAME?</v>
      </c>
      <c r="H705" s="73" t="s">
        <v>386</v>
      </c>
      <c r="I705" s="73" t="s">
        <v>4054</v>
      </c>
      <c r="J705" s="73" t="s">
        <v>679</v>
      </c>
      <c r="K705" s="87"/>
      <c r="L705" s="87"/>
      <c r="M705" s="83"/>
      <c r="N705" s="68"/>
      <c r="O705" s="92"/>
      <c r="P705" s="68" t="s">
        <v>33</v>
      </c>
      <c r="Q705" s="92"/>
      <c r="R705" s="68" t="s">
        <v>680</v>
      </c>
      <c r="S705" s="92"/>
      <c r="T705" s="68" t="s">
        <v>681</v>
      </c>
      <c r="U705" s="92"/>
      <c r="V705" s="68" t="s">
        <v>682</v>
      </c>
      <c r="W705" s="92"/>
      <c r="X705" s="17"/>
      <c r="Y705" s="17"/>
      <c r="Z705" s="17"/>
      <c r="AA705" s="17"/>
    </row>
    <row r="706" spans="1:27" ht="60" customHeight="1" x14ac:dyDescent="0.2">
      <c r="A706" s="4" t="s">
        <v>1502</v>
      </c>
      <c r="B706" s="41" t="s">
        <v>3928</v>
      </c>
      <c r="C706" s="79" t="s">
        <v>1504</v>
      </c>
      <c r="D706" s="5" t="s">
        <v>1504</v>
      </c>
      <c r="E706" s="15">
        <v>3</v>
      </c>
      <c r="F706" s="78"/>
      <c r="G706" s="180" t="e">
        <f>------PREVIOUS DOCUMENTS</f>
        <v>#NAME?</v>
      </c>
      <c r="H706" s="73" t="s">
        <v>180</v>
      </c>
      <c r="I706" s="73" t="s">
        <v>4055</v>
      </c>
      <c r="J706" s="73" t="s">
        <v>685</v>
      </c>
      <c r="K706" s="87"/>
      <c r="L706" s="87"/>
      <c r="M706" s="83"/>
      <c r="N706" s="68"/>
      <c r="O706" s="92"/>
      <c r="P706" s="68" t="s">
        <v>33</v>
      </c>
      <c r="Q706" s="92"/>
      <c r="R706" s="68" t="s">
        <v>258</v>
      </c>
      <c r="S706" s="92"/>
      <c r="T706" s="68"/>
      <c r="U706" s="92"/>
      <c r="V706" s="68" t="s">
        <v>665</v>
      </c>
      <c r="W706" s="92"/>
      <c r="X706" s="17"/>
      <c r="Y706" s="17"/>
      <c r="Z706" s="17"/>
      <c r="AA706" s="17"/>
    </row>
    <row r="707" spans="1:27" ht="60" customHeight="1" x14ac:dyDescent="0.2">
      <c r="A707" s="4" t="s">
        <v>1502</v>
      </c>
      <c r="B707" s="41" t="s">
        <v>3928</v>
      </c>
      <c r="C707" s="79" t="s">
        <v>1504</v>
      </c>
      <c r="D707" s="5" t="s">
        <v>1504</v>
      </c>
      <c r="E707" s="15">
        <v>3</v>
      </c>
      <c r="F707" s="78"/>
      <c r="G707" s="180" t="e">
        <f>------PREVIOUS DOCUMENTS</f>
        <v>#NAME?</v>
      </c>
      <c r="H707" s="73" t="s">
        <v>667</v>
      </c>
      <c r="I707" s="73" t="s">
        <v>4056</v>
      </c>
      <c r="J707" s="73" t="s">
        <v>689</v>
      </c>
      <c r="K707" s="87"/>
      <c r="L707" s="87"/>
      <c r="M707" s="83"/>
      <c r="N707" s="68"/>
      <c r="O707" s="92"/>
      <c r="P707" s="68" t="s">
        <v>103</v>
      </c>
      <c r="Q707" s="92"/>
      <c r="R707" s="68" t="s">
        <v>68</v>
      </c>
      <c r="S707" s="92"/>
      <c r="T707" s="68"/>
      <c r="U707" s="92"/>
      <c r="V707" s="68"/>
      <c r="W707" s="92"/>
      <c r="X707" s="17"/>
      <c r="Y707" s="17"/>
      <c r="Z707" s="17"/>
      <c r="AA707" s="17"/>
    </row>
    <row r="708" spans="1:27" ht="60" customHeight="1" x14ac:dyDescent="0.2">
      <c r="A708" s="4" t="s">
        <v>1502</v>
      </c>
      <c r="B708" s="41" t="s">
        <v>3928</v>
      </c>
      <c r="C708" s="79" t="s">
        <v>1504</v>
      </c>
      <c r="D708" s="5" t="s">
        <v>1504</v>
      </c>
      <c r="E708" s="15">
        <v>3</v>
      </c>
      <c r="F708" s="78" t="s">
        <v>1848</v>
      </c>
      <c r="G708" s="181" t="e">
        <f>------TRANSPORT DOCUMENT</f>
        <v>#NAME?</v>
      </c>
      <c r="H708" s="73"/>
      <c r="I708" s="73" t="s">
        <v>4057</v>
      </c>
      <c r="J708" s="73" t="s">
        <v>692</v>
      </c>
      <c r="K708" s="87" t="s">
        <v>1128</v>
      </c>
      <c r="L708" s="87" t="s">
        <v>1128</v>
      </c>
      <c r="M708" s="83" t="str">
        <f t="shared" si="7"/>
        <v>x. x</v>
      </c>
      <c r="N708" s="68" t="s">
        <v>444</v>
      </c>
      <c r="O708" s="92"/>
      <c r="P708" s="68" t="s">
        <v>66</v>
      </c>
      <c r="Q708" s="92"/>
      <c r="R708" s="68"/>
      <c r="S708" s="92"/>
      <c r="T708" s="68"/>
      <c r="U708" s="92"/>
      <c r="V708" s="68" t="s">
        <v>3470</v>
      </c>
      <c r="W708" s="92"/>
      <c r="X708" s="17"/>
      <c r="Y708" s="17"/>
      <c r="Z708" s="17"/>
      <c r="AA708" s="17"/>
    </row>
    <row r="709" spans="1:27" ht="60" customHeight="1" x14ac:dyDescent="0.2">
      <c r="A709" s="4" t="s">
        <v>1502</v>
      </c>
      <c r="B709" s="41" t="s">
        <v>3928</v>
      </c>
      <c r="C709" s="79" t="s">
        <v>1504</v>
      </c>
      <c r="D709" s="5" t="s">
        <v>1504</v>
      </c>
      <c r="E709" s="15">
        <v>3</v>
      </c>
      <c r="F709" s="78" t="s">
        <v>205</v>
      </c>
      <c r="G709" s="180" t="e">
        <f>------TRANSPORT DOCUMENT</f>
        <v>#NAME?</v>
      </c>
      <c r="H709" s="73" t="s">
        <v>206</v>
      </c>
      <c r="I709" s="73" t="s">
        <v>4058</v>
      </c>
      <c r="J709" s="73" t="s">
        <v>696</v>
      </c>
      <c r="K709" s="87" t="s">
        <v>1128</v>
      </c>
      <c r="L709" s="87" t="s">
        <v>1128</v>
      </c>
      <c r="M709" s="83" t="str">
        <f t="shared" si="7"/>
        <v>x. x</v>
      </c>
      <c r="N709" s="68"/>
      <c r="O709" s="92"/>
      <c r="P709" s="68" t="s">
        <v>33</v>
      </c>
      <c r="Q709" s="92"/>
      <c r="R709" s="68" t="s">
        <v>146</v>
      </c>
      <c r="S709" s="92"/>
      <c r="T709" s="68"/>
      <c r="U709" s="92"/>
      <c r="V709" s="68" t="s">
        <v>209</v>
      </c>
      <c r="W709" s="92"/>
      <c r="X709" s="17"/>
      <c r="Y709" s="17"/>
      <c r="Z709" s="17"/>
      <c r="AA709" s="17"/>
    </row>
    <row r="710" spans="1:27" ht="60" customHeight="1" x14ac:dyDescent="0.2">
      <c r="A710" s="4" t="s">
        <v>1502</v>
      </c>
      <c r="B710" s="41" t="s">
        <v>3928</v>
      </c>
      <c r="C710" s="79" t="s">
        <v>1504</v>
      </c>
      <c r="D710" s="5" t="s">
        <v>1504</v>
      </c>
      <c r="E710" s="15">
        <v>3</v>
      </c>
      <c r="F710" s="78" t="s">
        <v>1848</v>
      </c>
      <c r="G710" s="180" t="e">
        <f>------TRANSPORT DOCUMENT</f>
        <v>#NAME?</v>
      </c>
      <c r="H710" s="73" t="s">
        <v>386</v>
      </c>
      <c r="I710" s="73" t="s">
        <v>4059</v>
      </c>
      <c r="J710" s="73" t="s">
        <v>698</v>
      </c>
      <c r="K710" s="87" t="s">
        <v>1128</v>
      </c>
      <c r="L710" s="87" t="s">
        <v>1128</v>
      </c>
      <c r="M710" s="83" t="str">
        <f t="shared" si="7"/>
        <v>x. x</v>
      </c>
      <c r="N710" s="68"/>
      <c r="O710" s="92"/>
      <c r="P710" s="68" t="s">
        <v>33</v>
      </c>
      <c r="Q710" s="92"/>
      <c r="R710" s="68" t="s">
        <v>660</v>
      </c>
      <c r="S710" s="92"/>
      <c r="T710" s="68"/>
      <c r="U710" s="92"/>
      <c r="V710" s="68"/>
      <c r="W710" s="92"/>
      <c r="X710" s="17"/>
      <c r="Y710" s="17"/>
      <c r="Z710" s="17"/>
      <c r="AA710" s="17"/>
    </row>
    <row r="711" spans="1:27" ht="60" customHeight="1" x14ac:dyDescent="0.2">
      <c r="A711" s="4" t="s">
        <v>1502</v>
      </c>
      <c r="B711" s="41" t="s">
        <v>3928</v>
      </c>
      <c r="C711" s="79" t="s">
        <v>1504</v>
      </c>
      <c r="D711" s="5" t="s">
        <v>1504</v>
      </c>
      <c r="E711" s="15">
        <v>3</v>
      </c>
      <c r="F711" s="78" t="s">
        <v>1848</v>
      </c>
      <c r="G711" s="180" t="e">
        <f>------TRANSPORT DOCUMENT</f>
        <v>#NAME?</v>
      </c>
      <c r="H711" s="73" t="s">
        <v>180</v>
      </c>
      <c r="I711" s="73" t="s">
        <v>4060</v>
      </c>
      <c r="J711" s="73" t="s">
        <v>702</v>
      </c>
      <c r="K711" s="87" t="s">
        <v>1128</v>
      </c>
      <c r="L711" s="87" t="s">
        <v>1128</v>
      </c>
      <c r="M711" s="83" t="str">
        <f t="shared" si="7"/>
        <v>x. x</v>
      </c>
      <c r="N711" s="68"/>
      <c r="O711" s="92"/>
      <c r="P711" s="68" t="s">
        <v>33</v>
      </c>
      <c r="Q711" s="92"/>
      <c r="R711" s="68" t="s">
        <v>258</v>
      </c>
      <c r="S711" s="92"/>
      <c r="T711" s="68"/>
      <c r="U711" s="92"/>
      <c r="V711" s="68" t="s">
        <v>665</v>
      </c>
      <c r="W711" s="92"/>
      <c r="X711" s="17"/>
      <c r="Y711" s="17"/>
      <c r="Z711" s="17"/>
      <c r="AA711" s="17"/>
    </row>
    <row r="712" spans="1:27" ht="60" customHeight="1" x14ac:dyDescent="0.2">
      <c r="A712" s="4" t="s">
        <v>1502</v>
      </c>
      <c r="B712" s="41" t="s">
        <v>3928</v>
      </c>
      <c r="C712" s="79" t="s">
        <v>1504</v>
      </c>
      <c r="D712" s="5" t="s">
        <v>1504</v>
      </c>
      <c r="E712" s="15">
        <v>3</v>
      </c>
      <c r="F712" s="78"/>
      <c r="G712" s="181" t="e">
        <f>------CONSIGNMENT ITEM</f>
        <v>#NAME?</v>
      </c>
      <c r="H712" s="73"/>
      <c r="I712" s="73" t="s">
        <v>4061</v>
      </c>
      <c r="J712" s="73" t="s">
        <v>825</v>
      </c>
      <c r="K712" s="87" t="s">
        <v>821</v>
      </c>
      <c r="L712" s="87"/>
      <c r="M712" s="83" t="str">
        <f t="shared" si="7"/>
        <v xml:space="preserve">MESSAGE - GOODS ITEM. </v>
      </c>
      <c r="N712" s="68" t="s">
        <v>463</v>
      </c>
      <c r="O712" s="92" t="s">
        <v>316</v>
      </c>
      <c r="P712" s="68" t="s">
        <v>33</v>
      </c>
      <c r="Q712" s="92" t="s">
        <v>66</v>
      </c>
      <c r="R712" s="68"/>
      <c r="S712" s="92"/>
      <c r="T712" s="68"/>
      <c r="U712" s="92"/>
      <c r="V712" s="68" t="s">
        <v>826</v>
      </c>
      <c r="W712" s="92" t="s">
        <v>3970</v>
      </c>
      <c r="X712" s="17"/>
      <c r="Y712" s="17"/>
      <c r="Z712" s="17"/>
      <c r="AA712" s="17"/>
    </row>
    <row r="713" spans="1:27" ht="60" customHeight="1" x14ac:dyDescent="0.2">
      <c r="A713" s="4" t="s">
        <v>1502</v>
      </c>
      <c r="B713" s="41" t="s">
        <v>3928</v>
      </c>
      <c r="C713" s="79" t="s">
        <v>1504</v>
      </c>
      <c r="D713" s="5" t="s">
        <v>1504</v>
      </c>
      <c r="E713" s="15">
        <v>3</v>
      </c>
      <c r="F713" s="78" t="s">
        <v>205</v>
      </c>
      <c r="G713" s="180" t="e">
        <f>------CONSIGNMENT ITEM</f>
        <v>#NAME?</v>
      </c>
      <c r="H713" s="73" t="s">
        <v>206</v>
      </c>
      <c r="I713" s="73" t="s">
        <v>4062</v>
      </c>
      <c r="J713" s="73" t="s">
        <v>829</v>
      </c>
      <c r="K713" s="87" t="s">
        <v>1128</v>
      </c>
      <c r="L713" s="87" t="s">
        <v>1128</v>
      </c>
      <c r="M713" s="83" t="str">
        <f t="shared" si="7"/>
        <v>x. x</v>
      </c>
      <c r="N713" s="68"/>
      <c r="O713" s="92"/>
      <c r="P713" s="68" t="s">
        <v>33</v>
      </c>
      <c r="Q713" s="92"/>
      <c r="R713" s="68" t="s">
        <v>146</v>
      </c>
      <c r="S713" s="92"/>
      <c r="T713" s="68"/>
      <c r="U713" s="92"/>
      <c r="V713" s="68" t="s">
        <v>209</v>
      </c>
      <c r="W713" s="92"/>
      <c r="X713" s="17"/>
      <c r="Y713" s="17"/>
      <c r="Z713" s="17"/>
      <c r="AA713" s="17"/>
    </row>
    <row r="714" spans="1:27" ht="60" customHeight="1" x14ac:dyDescent="0.2">
      <c r="A714" s="4" t="s">
        <v>1502</v>
      </c>
      <c r="B714" s="41" t="s">
        <v>3928</v>
      </c>
      <c r="C714" s="79" t="s">
        <v>1504</v>
      </c>
      <c r="D714" s="5" t="s">
        <v>1504</v>
      </c>
      <c r="E714" s="15">
        <v>3</v>
      </c>
      <c r="F714" s="78" t="s">
        <v>830</v>
      </c>
      <c r="G714" s="180" t="e">
        <f>------CONSIGNMENT ITEM</f>
        <v>#NAME?</v>
      </c>
      <c r="H714" s="73" t="s">
        <v>831</v>
      </c>
      <c r="I714" s="73" t="s">
        <v>4063</v>
      </c>
      <c r="J714" s="73" t="s">
        <v>833</v>
      </c>
      <c r="K714" s="87" t="s">
        <v>821</v>
      </c>
      <c r="L714" s="87" t="s">
        <v>325</v>
      </c>
      <c r="M714" s="83" t="str">
        <f t="shared" si="7"/>
        <v>MESSAGE - GOODS ITEM. Item number</v>
      </c>
      <c r="N714" s="68"/>
      <c r="O714" s="92"/>
      <c r="P714" s="68" t="s">
        <v>33</v>
      </c>
      <c r="Q714" s="92" t="s">
        <v>33</v>
      </c>
      <c r="R714" s="68" t="s">
        <v>146</v>
      </c>
      <c r="S714" s="92" t="s">
        <v>146</v>
      </c>
      <c r="T714" s="68"/>
      <c r="U714" s="92"/>
      <c r="V714" s="68" t="s">
        <v>834</v>
      </c>
      <c r="W714" s="92" t="s">
        <v>2565</v>
      </c>
      <c r="X714" s="17"/>
      <c r="Y714" s="17"/>
      <c r="Z714" s="17"/>
      <c r="AA714" s="17"/>
    </row>
    <row r="715" spans="1:27" ht="60" customHeight="1" x14ac:dyDescent="0.2">
      <c r="A715" s="4" t="s">
        <v>1502</v>
      </c>
      <c r="B715" s="41" t="s">
        <v>3928</v>
      </c>
      <c r="C715" s="79" t="s">
        <v>1504</v>
      </c>
      <c r="D715" s="5" t="s">
        <v>1504</v>
      </c>
      <c r="E715" s="15">
        <v>3</v>
      </c>
      <c r="F715" s="78" t="s">
        <v>837</v>
      </c>
      <c r="G715" s="180" t="e">
        <f>------CONSIGNMENT ITEM</f>
        <v>#NAME?</v>
      </c>
      <c r="H715" s="73" t="s">
        <v>49</v>
      </c>
      <c r="I715" s="73" t="s">
        <v>4064</v>
      </c>
      <c r="J715" s="73" t="s">
        <v>839</v>
      </c>
      <c r="K715" s="87" t="s">
        <v>821</v>
      </c>
      <c r="L715" s="87" t="s">
        <v>52</v>
      </c>
      <c r="M715" s="83" t="str">
        <f t="shared" si="7"/>
        <v>MESSAGE - GOODS ITEM. Type of declaration</v>
      </c>
      <c r="N715" s="68"/>
      <c r="O715" s="92"/>
      <c r="P715" s="68" t="s">
        <v>66</v>
      </c>
      <c r="Q715" s="92" t="s">
        <v>66</v>
      </c>
      <c r="R715" s="68" t="s">
        <v>53</v>
      </c>
      <c r="S715" s="92" t="s">
        <v>54</v>
      </c>
      <c r="T715" s="68" t="s">
        <v>55</v>
      </c>
      <c r="U715" s="92" t="s">
        <v>55</v>
      </c>
      <c r="V715" s="68" t="s">
        <v>840</v>
      </c>
      <c r="W715" s="92" t="s">
        <v>841</v>
      </c>
      <c r="X715" s="17"/>
      <c r="Y715" s="17"/>
      <c r="Z715" s="17"/>
      <c r="AA715" s="17"/>
    </row>
    <row r="716" spans="1:27" ht="60" customHeight="1" x14ac:dyDescent="0.2">
      <c r="A716" s="4" t="s">
        <v>1502</v>
      </c>
      <c r="B716" s="41" t="s">
        <v>3928</v>
      </c>
      <c r="C716" s="79" t="s">
        <v>1504</v>
      </c>
      <c r="D716" s="5" t="s">
        <v>1504</v>
      </c>
      <c r="E716" s="15">
        <v>3</v>
      </c>
      <c r="F716" s="78" t="s">
        <v>362</v>
      </c>
      <c r="G716" s="180" t="e">
        <f>------CONSIGNMENT ITEM</f>
        <v>#NAME?</v>
      </c>
      <c r="H716" s="73" t="s">
        <v>363</v>
      </c>
      <c r="I716" s="73" t="s">
        <v>4065</v>
      </c>
      <c r="J716" s="73" t="s">
        <v>846</v>
      </c>
      <c r="K716" s="87" t="s">
        <v>821</v>
      </c>
      <c r="L716" s="87" t="s">
        <v>366</v>
      </c>
      <c r="M716" s="83" t="str">
        <f t="shared" si="7"/>
        <v>MESSAGE - GOODS ITEM. Country of destination code</v>
      </c>
      <c r="N716" s="68"/>
      <c r="O716" s="92"/>
      <c r="P716" s="68" t="s">
        <v>66</v>
      </c>
      <c r="Q716" s="92" t="s">
        <v>66</v>
      </c>
      <c r="R716" s="68" t="s">
        <v>94</v>
      </c>
      <c r="S716" s="92" t="s">
        <v>94</v>
      </c>
      <c r="T716" s="68" t="s">
        <v>95</v>
      </c>
      <c r="U716" s="92" t="s">
        <v>95</v>
      </c>
      <c r="V716" s="68" t="s">
        <v>367</v>
      </c>
      <c r="W716" s="92" t="s">
        <v>847</v>
      </c>
      <c r="X716" s="17"/>
      <c r="Y716" s="17"/>
      <c r="Z716" s="17"/>
      <c r="AA716" s="17"/>
    </row>
    <row r="717" spans="1:27" ht="60" customHeight="1" x14ac:dyDescent="0.2">
      <c r="A717" s="4" t="s">
        <v>1502</v>
      </c>
      <c r="B717" s="41" t="s">
        <v>3928</v>
      </c>
      <c r="C717" s="79" t="s">
        <v>1504</v>
      </c>
      <c r="D717" s="5" t="s">
        <v>1504</v>
      </c>
      <c r="E717" s="15">
        <v>4</v>
      </c>
      <c r="F717" s="78" t="s">
        <v>419</v>
      </c>
      <c r="G717" s="181" t="e">
        <f>---------CONSIGNEE</f>
        <v>#NAME?</v>
      </c>
      <c r="H717" s="73"/>
      <c r="I717" s="73" t="s">
        <v>4066</v>
      </c>
      <c r="J717" s="73" t="s">
        <v>422</v>
      </c>
      <c r="K717" s="87" t="s">
        <v>851</v>
      </c>
      <c r="L717" s="87"/>
      <c r="M717" s="83" t="str">
        <f t="shared" si="7"/>
        <v xml:space="preserve">MESSAGE - GOODS ITEM - (CONSIGNEE) TRADER. </v>
      </c>
      <c r="N717" s="68" t="s">
        <v>32</v>
      </c>
      <c r="O717" s="92" t="s">
        <v>32</v>
      </c>
      <c r="P717" s="68" t="s">
        <v>66</v>
      </c>
      <c r="Q717" s="92" t="s">
        <v>66</v>
      </c>
      <c r="R717" s="68"/>
      <c r="S717" s="92"/>
      <c r="T717" s="68"/>
      <c r="U717" s="92"/>
      <c r="V717" s="68" t="s">
        <v>852</v>
      </c>
      <c r="W717" s="92" t="s">
        <v>4067</v>
      </c>
      <c r="X717" s="17"/>
      <c r="Y717" s="17"/>
      <c r="Z717" s="17"/>
      <c r="AA717" s="17"/>
    </row>
    <row r="718" spans="1:27" ht="60" customHeight="1" x14ac:dyDescent="0.2">
      <c r="A718" s="4" t="s">
        <v>1502</v>
      </c>
      <c r="B718" s="41" t="s">
        <v>3928</v>
      </c>
      <c r="C718" s="79" t="s">
        <v>1504</v>
      </c>
      <c r="D718" s="5" t="s">
        <v>1504</v>
      </c>
      <c r="E718" s="15">
        <v>4</v>
      </c>
      <c r="F718" s="78" t="s">
        <v>427</v>
      </c>
      <c r="G718" s="180" t="e">
        <f>---------CONSIGNEE</f>
        <v>#NAME?</v>
      </c>
      <c r="H718" s="73" t="s">
        <v>240</v>
      </c>
      <c r="I718" s="73" t="s">
        <v>4068</v>
      </c>
      <c r="J718" s="73" t="s">
        <v>429</v>
      </c>
      <c r="K718" s="87" t="s">
        <v>851</v>
      </c>
      <c r="L718" s="87" t="s">
        <v>243</v>
      </c>
      <c r="M718" s="83" t="str">
        <f t="shared" si="7"/>
        <v>MESSAGE - GOODS ITEM - (CONSIGNEE) TRADER. TIN</v>
      </c>
      <c r="N718" s="68"/>
      <c r="O718" s="92"/>
      <c r="P718" s="68" t="s">
        <v>33</v>
      </c>
      <c r="Q718" s="92" t="s">
        <v>103</v>
      </c>
      <c r="R718" s="68" t="s">
        <v>244</v>
      </c>
      <c r="S718" s="92" t="s">
        <v>244</v>
      </c>
      <c r="T718" s="68"/>
      <c r="U718" s="92"/>
      <c r="V718" s="68" t="s">
        <v>1525</v>
      </c>
      <c r="W718" s="92" t="s">
        <v>3977</v>
      </c>
      <c r="X718" s="17"/>
      <c r="Y718" s="17"/>
      <c r="Z718" s="17"/>
      <c r="AA718" s="17"/>
    </row>
    <row r="719" spans="1:27" ht="60" customHeight="1" x14ac:dyDescent="0.2">
      <c r="A719" s="4" t="s">
        <v>1502</v>
      </c>
      <c r="B719" s="41" t="s">
        <v>3928</v>
      </c>
      <c r="C719" s="79" t="s">
        <v>1504</v>
      </c>
      <c r="D719" s="5" t="s">
        <v>1504</v>
      </c>
      <c r="E719" s="15">
        <v>4</v>
      </c>
      <c r="F719" s="78" t="s">
        <v>419</v>
      </c>
      <c r="G719" s="180" t="e">
        <f>---------CONSIGNEE</f>
        <v>#NAME?</v>
      </c>
      <c r="H719" s="73" t="s">
        <v>255</v>
      </c>
      <c r="I719" s="73" t="s">
        <v>4069</v>
      </c>
      <c r="J719" s="73" t="s">
        <v>433</v>
      </c>
      <c r="K719" s="87" t="s">
        <v>851</v>
      </c>
      <c r="L719" s="87" t="s">
        <v>255</v>
      </c>
      <c r="M719" s="83" t="str">
        <f t="shared" si="7"/>
        <v>MESSAGE - GOODS ITEM - (CONSIGNEE) TRADER. Name</v>
      </c>
      <c r="N719" s="68"/>
      <c r="O719" s="92"/>
      <c r="P719" s="68" t="s">
        <v>66</v>
      </c>
      <c r="Q719" s="92" t="s">
        <v>33</v>
      </c>
      <c r="R719" s="68" t="s">
        <v>258</v>
      </c>
      <c r="S719" s="92" t="s">
        <v>68</v>
      </c>
      <c r="T719" s="68"/>
      <c r="U719" s="92"/>
      <c r="V719" s="68" t="s">
        <v>1531</v>
      </c>
      <c r="W719" s="92"/>
      <c r="X719" s="17"/>
      <c r="Y719" s="17"/>
      <c r="Z719" s="17"/>
      <c r="AA719" s="17"/>
    </row>
    <row r="720" spans="1:27" ht="60" customHeight="1" x14ac:dyDescent="0.2">
      <c r="A720" s="4" t="s">
        <v>1502</v>
      </c>
      <c r="B720" s="41" t="s">
        <v>3928</v>
      </c>
      <c r="C720" s="79" t="s">
        <v>1504</v>
      </c>
      <c r="D720" s="5" t="s">
        <v>1504</v>
      </c>
      <c r="E720" s="15">
        <v>5</v>
      </c>
      <c r="F720" s="78" t="s">
        <v>419</v>
      </c>
      <c r="G720" s="181" t="e">
        <f>------------ADDRESS</f>
        <v>#NAME?</v>
      </c>
      <c r="H720" s="73"/>
      <c r="I720" s="73" t="s">
        <v>4070</v>
      </c>
      <c r="J720" s="73" t="s">
        <v>263</v>
      </c>
      <c r="K720" s="87" t="s">
        <v>1128</v>
      </c>
      <c r="L720" s="87" t="s">
        <v>1128</v>
      </c>
      <c r="M720" s="83" t="str">
        <f t="shared" si="7"/>
        <v>x. x</v>
      </c>
      <c r="N720" s="68" t="s">
        <v>32</v>
      </c>
      <c r="O720" s="92"/>
      <c r="P720" s="68" t="s">
        <v>66</v>
      </c>
      <c r="Q720" s="92"/>
      <c r="R720" s="68"/>
      <c r="S720" s="92"/>
      <c r="T720" s="68"/>
      <c r="U720" s="92"/>
      <c r="V720" s="68" t="s">
        <v>1531</v>
      </c>
      <c r="W720" s="92"/>
      <c r="X720" s="17"/>
      <c r="Y720" s="17"/>
      <c r="Z720" s="17"/>
      <c r="AA720" s="17"/>
    </row>
    <row r="721" spans="1:27" ht="60" customHeight="1" x14ac:dyDescent="0.2">
      <c r="A721" s="4" t="s">
        <v>1502</v>
      </c>
      <c r="B721" s="41" t="s">
        <v>3928</v>
      </c>
      <c r="C721" s="79" t="s">
        <v>1504</v>
      </c>
      <c r="D721" s="5" t="s">
        <v>1504</v>
      </c>
      <c r="E721" s="15">
        <v>5</v>
      </c>
      <c r="F721" s="78" t="s">
        <v>419</v>
      </c>
      <c r="G721" s="180" t="e">
        <f>------------ADDRESS</f>
        <v>#NAME?</v>
      </c>
      <c r="H721" s="73" t="s">
        <v>265</v>
      </c>
      <c r="I721" s="73" t="s">
        <v>4071</v>
      </c>
      <c r="J721" s="73" t="s">
        <v>267</v>
      </c>
      <c r="K721" s="87" t="s">
        <v>851</v>
      </c>
      <c r="L721" s="87" t="s">
        <v>265</v>
      </c>
      <c r="M721" s="83" t="str">
        <f t="shared" si="7"/>
        <v>MESSAGE - GOODS ITEM - (CONSIGNEE) TRADER. Street and number</v>
      </c>
      <c r="N721" s="68"/>
      <c r="O721" s="92"/>
      <c r="P721" s="68" t="s">
        <v>33</v>
      </c>
      <c r="Q721" s="92" t="s">
        <v>33</v>
      </c>
      <c r="R721" s="68" t="s">
        <v>258</v>
      </c>
      <c r="S721" s="92" t="s">
        <v>68</v>
      </c>
      <c r="T721" s="68"/>
      <c r="U721" s="92"/>
      <c r="V721" s="68"/>
      <c r="W721" s="92"/>
      <c r="X721" s="17"/>
      <c r="Y721" s="17"/>
      <c r="Z721" s="17"/>
      <c r="AA721" s="17"/>
    </row>
    <row r="722" spans="1:27" ht="60" customHeight="1" x14ac:dyDescent="0.2">
      <c r="A722" s="4" t="s">
        <v>1502</v>
      </c>
      <c r="B722" s="41" t="s">
        <v>3928</v>
      </c>
      <c r="C722" s="79" t="s">
        <v>1504</v>
      </c>
      <c r="D722" s="5" t="s">
        <v>1504</v>
      </c>
      <c r="E722" s="15">
        <v>5</v>
      </c>
      <c r="F722" s="78" t="s">
        <v>419</v>
      </c>
      <c r="G722" s="180" t="e">
        <f>------------ADDRESS</f>
        <v>#NAME?</v>
      </c>
      <c r="H722" s="73" t="s">
        <v>269</v>
      </c>
      <c r="I722" s="73" t="s">
        <v>4072</v>
      </c>
      <c r="J722" s="73" t="s">
        <v>271</v>
      </c>
      <c r="K722" s="87" t="s">
        <v>851</v>
      </c>
      <c r="L722" s="87" t="s">
        <v>862</v>
      </c>
      <c r="M722" s="83" t="str">
        <f t="shared" si="7"/>
        <v>MESSAGE - GOODS ITEM - (CONSIGNEE) TRADER. Postal code</v>
      </c>
      <c r="N722" s="68"/>
      <c r="O722" s="92"/>
      <c r="P722" s="68" t="s">
        <v>66</v>
      </c>
      <c r="Q722" s="92" t="s">
        <v>33</v>
      </c>
      <c r="R722" s="68" t="s">
        <v>244</v>
      </c>
      <c r="S722" s="92" t="s">
        <v>54</v>
      </c>
      <c r="T722" s="68"/>
      <c r="U722" s="92"/>
      <c r="V722" s="68" t="s">
        <v>1339</v>
      </c>
      <c r="W722" s="92"/>
      <c r="X722" s="17"/>
      <c r="Y722" s="17"/>
      <c r="Z722" s="17"/>
      <c r="AA722" s="17"/>
    </row>
    <row r="723" spans="1:27" ht="60" customHeight="1" x14ac:dyDescent="0.2">
      <c r="A723" s="4" t="s">
        <v>1502</v>
      </c>
      <c r="B723" s="41" t="s">
        <v>3928</v>
      </c>
      <c r="C723" s="79" t="s">
        <v>1504</v>
      </c>
      <c r="D723" s="5" t="s">
        <v>1504</v>
      </c>
      <c r="E723" s="15">
        <v>5</v>
      </c>
      <c r="F723" s="78" t="s">
        <v>419</v>
      </c>
      <c r="G723" s="180" t="e">
        <f>------------ADDRESS</f>
        <v>#NAME?</v>
      </c>
      <c r="H723" s="73" t="s">
        <v>276</v>
      </c>
      <c r="I723" s="73" t="s">
        <v>4073</v>
      </c>
      <c r="J723" s="73" t="s">
        <v>278</v>
      </c>
      <c r="K723" s="87" t="s">
        <v>851</v>
      </c>
      <c r="L723" s="87" t="s">
        <v>276</v>
      </c>
      <c r="M723" s="83" t="str">
        <f t="shared" si="7"/>
        <v>MESSAGE - GOODS ITEM - (CONSIGNEE) TRADER. City</v>
      </c>
      <c r="N723" s="68"/>
      <c r="O723" s="92"/>
      <c r="P723" s="68" t="s">
        <v>33</v>
      </c>
      <c r="Q723" s="92" t="s">
        <v>33</v>
      </c>
      <c r="R723" s="68" t="s">
        <v>68</v>
      </c>
      <c r="S723" s="92" t="s">
        <v>68</v>
      </c>
      <c r="T723" s="68"/>
      <c r="U723" s="92"/>
      <c r="V723" s="68"/>
      <c r="W723" s="92"/>
      <c r="X723" s="17"/>
      <c r="Y723" s="17"/>
      <c r="Z723" s="17"/>
      <c r="AA723" s="17"/>
    </row>
    <row r="724" spans="1:27" ht="60" customHeight="1" x14ac:dyDescent="0.2">
      <c r="A724" s="4" t="s">
        <v>1502</v>
      </c>
      <c r="B724" s="41" t="s">
        <v>3928</v>
      </c>
      <c r="C724" s="79" t="s">
        <v>1504</v>
      </c>
      <c r="D724" s="5" t="s">
        <v>1504</v>
      </c>
      <c r="E724" s="15">
        <v>5</v>
      </c>
      <c r="F724" s="78" t="s">
        <v>419</v>
      </c>
      <c r="G724" s="180" t="e">
        <f>------------ADDRESS</f>
        <v>#NAME?</v>
      </c>
      <c r="H724" s="73" t="s">
        <v>279</v>
      </c>
      <c r="I724" s="73" t="s">
        <v>4074</v>
      </c>
      <c r="J724" s="73" t="s">
        <v>281</v>
      </c>
      <c r="K724" s="87" t="s">
        <v>851</v>
      </c>
      <c r="L724" s="87" t="s">
        <v>282</v>
      </c>
      <c r="M724" s="83" t="str">
        <f t="shared" si="7"/>
        <v>MESSAGE - GOODS ITEM - (CONSIGNEE) TRADER. Country code</v>
      </c>
      <c r="N724" s="68"/>
      <c r="O724" s="92"/>
      <c r="P724" s="68" t="s">
        <v>33</v>
      </c>
      <c r="Q724" s="92" t="s">
        <v>33</v>
      </c>
      <c r="R724" s="68" t="s">
        <v>94</v>
      </c>
      <c r="S724" s="92" t="s">
        <v>94</v>
      </c>
      <c r="T724" s="68" t="s">
        <v>95</v>
      </c>
      <c r="U724" s="92"/>
      <c r="V724" s="68"/>
      <c r="W724" s="92"/>
      <c r="X724" s="17"/>
      <c r="Y724" s="17"/>
      <c r="Z724" s="17"/>
      <c r="AA724" s="17"/>
    </row>
    <row r="725" spans="1:27" ht="60" customHeight="1" x14ac:dyDescent="0.2">
      <c r="A725" s="4" t="s">
        <v>1502</v>
      </c>
      <c r="B725" s="41" t="s">
        <v>3928</v>
      </c>
      <c r="C725" s="79" t="s">
        <v>1504</v>
      </c>
      <c r="D725" s="5" t="s">
        <v>1504</v>
      </c>
      <c r="E725" s="15">
        <v>4</v>
      </c>
      <c r="F725" s="78"/>
      <c r="G725" s="181" t="e">
        <f>---------COMMODITY</f>
        <v>#NAME?</v>
      </c>
      <c r="H725" s="73"/>
      <c r="I725" s="73" t="s">
        <v>4075</v>
      </c>
      <c r="J725" s="73" t="s">
        <v>873</v>
      </c>
      <c r="K725" s="87" t="s">
        <v>1128</v>
      </c>
      <c r="L725" s="87" t="s">
        <v>1128</v>
      </c>
      <c r="M725" s="83" t="str">
        <f t="shared" si="7"/>
        <v>x. x</v>
      </c>
      <c r="N725" s="68" t="s">
        <v>32</v>
      </c>
      <c r="O725" s="92"/>
      <c r="P725" s="68" t="s">
        <v>33</v>
      </c>
      <c r="Q725" s="92"/>
      <c r="R725" s="68"/>
      <c r="S725" s="92"/>
      <c r="T725" s="68"/>
      <c r="U725" s="92"/>
      <c r="V725" s="68"/>
      <c r="W725" s="92"/>
      <c r="X725" s="17"/>
      <c r="Y725" s="17"/>
      <c r="Z725" s="17"/>
      <c r="AA725" s="17"/>
    </row>
    <row r="726" spans="1:27" ht="60" customHeight="1" x14ac:dyDescent="0.2">
      <c r="A726" s="4" t="s">
        <v>1502</v>
      </c>
      <c r="B726" s="41" t="s">
        <v>3928</v>
      </c>
      <c r="C726" s="79" t="s">
        <v>1504</v>
      </c>
      <c r="D726" s="5" t="s">
        <v>1504</v>
      </c>
      <c r="E726" s="15">
        <v>4</v>
      </c>
      <c r="F726" s="78" t="s">
        <v>876</v>
      </c>
      <c r="G726" s="180" t="e">
        <f>---------COMMODITY</f>
        <v>#NAME?</v>
      </c>
      <c r="H726" s="73" t="s">
        <v>877</v>
      </c>
      <c r="I726" s="73" t="s">
        <v>4076</v>
      </c>
      <c r="J726" s="73" t="s">
        <v>879</v>
      </c>
      <c r="K726" s="87" t="s">
        <v>821</v>
      </c>
      <c r="L726" s="87" t="s">
        <v>880</v>
      </c>
      <c r="M726" s="83" t="str">
        <f t="shared" si="7"/>
        <v>MESSAGE - GOODS ITEM. Goods description</v>
      </c>
      <c r="N726" s="68"/>
      <c r="O726" s="92"/>
      <c r="P726" s="68" t="s">
        <v>33</v>
      </c>
      <c r="Q726" s="92" t="s">
        <v>33</v>
      </c>
      <c r="R726" s="68" t="s">
        <v>305</v>
      </c>
      <c r="S726" s="92" t="s">
        <v>881</v>
      </c>
      <c r="T726" s="68"/>
      <c r="U726" s="92"/>
      <c r="V726" s="68"/>
      <c r="W726" s="92"/>
      <c r="X726" s="17"/>
      <c r="Y726" s="17"/>
      <c r="Z726" s="17"/>
      <c r="AA726" s="17"/>
    </row>
    <row r="727" spans="1:27" ht="60" customHeight="1" x14ac:dyDescent="0.2">
      <c r="A727" s="4" t="s">
        <v>1502</v>
      </c>
      <c r="B727" s="41" t="s">
        <v>3928</v>
      </c>
      <c r="C727" s="79" t="s">
        <v>1504</v>
      </c>
      <c r="D727" s="5" t="s">
        <v>1504</v>
      </c>
      <c r="E727" s="15">
        <v>4</v>
      </c>
      <c r="F727" s="78" t="s">
        <v>884</v>
      </c>
      <c r="G727" s="180" t="e">
        <f>---------COMMODITY</f>
        <v>#NAME?</v>
      </c>
      <c r="H727" s="73" t="s">
        <v>885</v>
      </c>
      <c r="I727" s="73" t="s">
        <v>4077</v>
      </c>
      <c r="J727" s="73" t="s">
        <v>887</v>
      </c>
      <c r="K727" s="87" t="s">
        <v>1128</v>
      </c>
      <c r="L727" s="87" t="s">
        <v>1128</v>
      </c>
      <c r="M727" s="83" t="str">
        <f t="shared" si="7"/>
        <v>x. x</v>
      </c>
      <c r="N727" s="68"/>
      <c r="O727" s="92"/>
      <c r="P727" s="68" t="s">
        <v>103</v>
      </c>
      <c r="Q727" s="92"/>
      <c r="R727" s="68" t="s">
        <v>888</v>
      </c>
      <c r="S727" s="92"/>
      <c r="T727" s="68" t="s">
        <v>889</v>
      </c>
      <c r="U727" s="92"/>
      <c r="V727" s="68" t="s">
        <v>890</v>
      </c>
      <c r="W727" s="92"/>
      <c r="X727" s="17"/>
      <c r="Y727" s="17"/>
      <c r="Z727" s="17"/>
      <c r="AA727" s="17"/>
    </row>
    <row r="728" spans="1:27" ht="60" customHeight="1" x14ac:dyDescent="0.2">
      <c r="A728" s="4" t="s">
        <v>1502</v>
      </c>
      <c r="B728" s="41" t="s">
        <v>3928</v>
      </c>
      <c r="C728" s="79" t="s">
        <v>1504</v>
      </c>
      <c r="D728" s="5" t="s">
        <v>1504</v>
      </c>
      <c r="E728" s="15">
        <v>5</v>
      </c>
      <c r="F728" s="78" t="s">
        <v>1848</v>
      </c>
      <c r="G728" s="181" t="e">
        <f>------------COMMODITY CODE</f>
        <v>#NAME?</v>
      </c>
      <c r="H728" s="73"/>
      <c r="I728" s="73" t="s">
        <v>4078</v>
      </c>
      <c r="J728" s="73" t="s">
        <v>894</v>
      </c>
      <c r="K728" s="87" t="s">
        <v>1128</v>
      </c>
      <c r="L728" s="87" t="s">
        <v>1128</v>
      </c>
      <c r="M728" s="83" t="str">
        <f t="shared" si="7"/>
        <v>x. x</v>
      </c>
      <c r="N728" s="68" t="s">
        <v>32</v>
      </c>
      <c r="O728" s="92"/>
      <c r="P728" s="68" t="s">
        <v>66</v>
      </c>
      <c r="Q728" s="92"/>
      <c r="R728" s="68"/>
      <c r="S728" s="92"/>
      <c r="T728" s="68"/>
      <c r="U728" s="92"/>
      <c r="V728" s="68" t="s">
        <v>895</v>
      </c>
      <c r="W728" s="92"/>
      <c r="X728" s="17"/>
      <c r="Y728" s="17"/>
      <c r="Z728" s="17"/>
      <c r="AA728" s="17"/>
    </row>
    <row r="729" spans="1:27" ht="60" customHeight="1" x14ac:dyDescent="0.2">
      <c r="A729" s="4" t="s">
        <v>1502</v>
      </c>
      <c r="B729" s="41" t="s">
        <v>3928</v>
      </c>
      <c r="C729" s="79" t="s">
        <v>1504</v>
      </c>
      <c r="D729" s="5" t="s">
        <v>1504</v>
      </c>
      <c r="E729" s="15">
        <v>5</v>
      </c>
      <c r="F729" s="78" t="s">
        <v>1848</v>
      </c>
      <c r="G729" s="180" t="e">
        <f>------------COMMODITY CODE</f>
        <v>#NAME?</v>
      </c>
      <c r="H729" s="97" t="s">
        <v>897</v>
      </c>
      <c r="I729" s="73" t="s">
        <v>4079</v>
      </c>
      <c r="J729" s="73" t="s">
        <v>899</v>
      </c>
      <c r="K729" s="87" t="s">
        <v>821</v>
      </c>
      <c r="L729" s="87" t="s">
        <v>900</v>
      </c>
      <c r="M729" s="83" t="str">
        <f t="shared" si="7"/>
        <v>MESSAGE - GOODS ITEM. Commodity code</v>
      </c>
      <c r="N729" s="68"/>
      <c r="O729" s="92"/>
      <c r="P729" s="68" t="s">
        <v>33</v>
      </c>
      <c r="Q729" s="92" t="s">
        <v>66</v>
      </c>
      <c r="R729" s="68" t="s">
        <v>901</v>
      </c>
      <c r="S729" s="92" t="s">
        <v>902</v>
      </c>
      <c r="T729" s="68" t="s">
        <v>903</v>
      </c>
      <c r="U729" s="92"/>
      <c r="V729" s="68"/>
      <c r="W729" s="92" t="s">
        <v>4080</v>
      </c>
      <c r="X729" s="17"/>
      <c r="Y729" s="17"/>
      <c r="Z729" s="17"/>
      <c r="AA729" s="17"/>
    </row>
    <row r="730" spans="1:27" ht="60" customHeight="1" x14ac:dyDescent="0.2">
      <c r="A730" s="4" t="s">
        <v>1502</v>
      </c>
      <c r="B730" s="41" t="s">
        <v>3928</v>
      </c>
      <c r="C730" s="79" t="s">
        <v>1504</v>
      </c>
      <c r="D730" s="5" t="s">
        <v>1504</v>
      </c>
      <c r="E730" s="15">
        <v>5</v>
      </c>
      <c r="F730" s="78" t="s">
        <v>908</v>
      </c>
      <c r="G730" s="180" t="e">
        <f>------------COMMODITY CODE</f>
        <v>#NAME?</v>
      </c>
      <c r="H730" s="73" t="s">
        <v>909</v>
      </c>
      <c r="I730" s="73" t="s">
        <v>4081</v>
      </c>
      <c r="J730" s="73" t="s">
        <v>911</v>
      </c>
      <c r="K730" s="87" t="s">
        <v>821</v>
      </c>
      <c r="L730" s="87" t="s">
        <v>900</v>
      </c>
      <c r="M730" s="83" t="str">
        <f t="shared" si="7"/>
        <v>MESSAGE - GOODS ITEM. Commodity code</v>
      </c>
      <c r="N730" s="68"/>
      <c r="O730" s="92"/>
      <c r="P730" s="68" t="s">
        <v>103</v>
      </c>
      <c r="Q730" s="92" t="s">
        <v>66</v>
      </c>
      <c r="R730" s="68" t="s">
        <v>291</v>
      </c>
      <c r="S730" s="92" t="s">
        <v>902</v>
      </c>
      <c r="T730" s="68"/>
      <c r="U730" s="92"/>
      <c r="V730" s="68" t="s">
        <v>912</v>
      </c>
      <c r="W730" s="92" t="s">
        <v>4080</v>
      </c>
      <c r="X730" s="17"/>
      <c r="Y730" s="17"/>
      <c r="Z730" s="17"/>
      <c r="AA730" s="17"/>
    </row>
    <row r="731" spans="1:27" ht="60" customHeight="1" x14ac:dyDescent="0.2">
      <c r="A731" s="4" t="s">
        <v>1502</v>
      </c>
      <c r="B731" s="41" t="s">
        <v>3928</v>
      </c>
      <c r="C731" s="79" t="s">
        <v>1504</v>
      </c>
      <c r="D731" s="5" t="s">
        <v>1504</v>
      </c>
      <c r="E731" s="15">
        <v>5</v>
      </c>
      <c r="F731" s="78" t="s">
        <v>1848</v>
      </c>
      <c r="G731" s="181" t="e">
        <f>------------DANGEROUS GOODS</f>
        <v>#NAME?</v>
      </c>
      <c r="H731" s="73"/>
      <c r="I731" s="73" t="s">
        <v>4082</v>
      </c>
      <c r="J731" s="73" t="s">
        <v>919</v>
      </c>
      <c r="K731" s="87" t="s">
        <v>1128</v>
      </c>
      <c r="L731" s="87" t="s">
        <v>1128</v>
      </c>
      <c r="M731" s="83" t="str">
        <f t="shared" si="7"/>
        <v>x. x</v>
      </c>
      <c r="N731" s="68" t="s">
        <v>444</v>
      </c>
      <c r="O731" s="92"/>
      <c r="P731" s="68" t="s">
        <v>66</v>
      </c>
      <c r="Q731" s="92"/>
      <c r="R731" s="68"/>
      <c r="S731" s="92"/>
      <c r="T731" s="68"/>
      <c r="U731" s="92"/>
      <c r="V731" s="68" t="s">
        <v>3565</v>
      </c>
      <c r="W731" s="92"/>
      <c r="X731" s="17"/>
      <c r="Y731" s="17"/>
      <c r="Z731" s="17"/>
      <c r="AA731" s="17"/>
    </row>
    <row r="732" spans="1:27" ht="60" customHeight="1" x14ac:dyDescent="0.2">
      <c r="A732" s="4" t="s">
        <v>1502</v>
      </c>
      <c r="B732" s="41" t="s">
        <v>3928</v>
      </c>
      <c r="C732" s="79" t="s">
        <v>1504</v>
      </c>
      <c r="D732" s="5" t="s">
        <v>1504</v>
      </c>
      <c r="E732" s="15">
        <v>5</v>
      </c>
      <c r="F732" s="78" t="s">
        <v>205</v>
      </c>
      <c r="G732" s="180" t="e">
        <f>------------DANGEROUS GOODS</f>
        <v>#NAME?</v>
      </c>
      <c r="H732" s="73" t="s">
        <v>206</v>
      </c>
      <c r="I732" s="73" t="s">
        <v>4083</v>
      </c>
      <c r="J732" s="73" t="s">
        <v>923</v>
      </c>
      <c r="K732" s="87" t="s">
        <v>1128</v>
      </c>
      <c r="L732" s="87" t="s">
        <v>1128</v>
      </c>
      <c r="M732" s="83" t="str">
        <f t="shared" si="7"/>
        <v>x. x</v>
      </c>
      <c r="N732" s="68"/>
      <c r="O732" s="92"/>
      <c r="P732" s="68" t="s">
        <v>33</v>
      </c>
      <c r="Q732" s="92"/>
      <c r="R732" s="68" t="s">
        <v>146</v>
      </c>
      <c r="S732" s="92"/>
      <c r="T732" s="68"/>
      <c r="U732" s="92"/>
      <c r="V732" s="68" t="s">
        <v>209</v>
      </c>
      <c r="W732" s="92"/>
      <c r="X732" s="17"/>
      <c r="Y732" s="17"/>
      <c r="Z732" s="17"/>
      <c r="AA732" s="17"/>
    </row>
    <row r="733" spans="1:27" ht="60" customHeight="1" x14ac:dyDescent="0.2">
      <c r="A733" s="4" t="s">
        <v>1502</v>
      </c>
      <c r="B733" s="41" t="s">
        <v>3928</v>
      </c>
      <c r="C733" s="79" t="s">
        <v>1504</v>
      </c>
      <c r="D733" s="5" t="s">
        <v>1504</v>
      </c>
      <c r="E733" s="15">
        <v>5</v>
      </c>
      <c r="F733" s="78" t="s">
        <v>916</v>
      </c>
      <c r="G733" s="180" t="e">
        <f>------------DANGEROUS GOODS</f>
        <v>#NAME?</v>
      </c>
      <c r="H733" s="73" t="s">
        <v>924</v>
      </c>
      <c r="I733" s="73" t="s">
        <v>4084</v>
      </c>
      <c r="J733" s="73" t="s">
        <v>926</v>
      </c>
      <c r="K733" s="87" t="s">
        <v>821</v>
      </c>
      <c r="L733" s="87" t="s">
        <v>927</v>
      </c>
      <c r="M733" s="83" t="str">
        <f t="shared" ref="M733:M790" si="8" xml:space="preserve"> CONCATENATE(K733,". ", L733)</f>
        <v>MESSAGE - GOODS ITEM. UN dangerous goods code</v>
      </c>
      <c r="N733" s="68"/>
      <c r="O733" s="92"/>
      <c r="P733" s="68" t="s">
        <v>33</v>
      </c>
      <c r="Q733" s="92" t="s">
        <v>103</v>
      </c>
      <c r="R733" s="68" t="s">
        <v>660</v>
      </c>
      <c r="S733" s="92" t="s">
        <v>660</v>
      </c>
      <c r="T733" s="68" t="s">
        <v>928</v>
      </c>
      <c r="U733" s="92" t="s">
        <v>928</v>
      </c>
      <c r="V733" s="68"/>
      <c r="W733" s="92" t="s">
        <v>929</v>
      </c>
      <c r="X733" s="17"/>
      <c r="Y733" s="17"/>
      <c r="Z733" s="17"/>
      <c r="AA733" s="17"/>
    </row>
    <row r="734" spans="1:27" ht="60" customHeight="1" x14ac:dyDescent="0.2">
      <c r="A734" s="4" t="s">
        <v>1502</v>
      </c>
      <c r="B734" s="41" t="s">
        <v>3928</v>
      </c>
      <c r="C734" s="79" t="s">
        <v>1504</v>
      </c>
      <c r="D734" s="5" t="s">
        <v>1504</v>
      </c>
      <c r="E734" s="15">
        <v>5</v>
      </c>
      <c r="F734" s="78"/>
      <c r="G734" s="181" t="e">
        <f>------------GOODS MEASURE</f>
        <v>#NAME?</v>
      </c>
      <c r="H734" s="73"/>
      <c r="I734" s="73" t="s">
        <v>4085</v>
      </c>
      <c r="J734" s="73" t="s">
        <v>935</v>
      </c>
      <c r="K734" s="87" t="s">
        <v>1128</v>
      </c>
      <c r="L734" s="87" t="s">
        <v>1128</v>
      </c>
      <c r="M734" s="83" t="str">
        <f t="shared" si="8"/>
        <v>x. x</v>
      </c>
      <c r="N734" s="68" t="s">
        <v>32</v>
      </c>
      <c r="O734" s="92"/>
      <c r="P734" s="68" t="s">
        <v>103</v>
      </c>
      <c r="Q734" s="92"/>
      <c r="R734" s="68"/>
      <c r="S734" s="92"/>
      <c r="T734" s="68"/>
      <c r="U734" s="92"/>
      <c r="V734" s="68"/>
      <c r="W734" s="92"/>
      <c r="X734" s="17"/>
      <c r="Y734" s="17"/>
      <c r="Z734" s="17"/>
      <c r="AA734" s="17"/>
    </row>
    <row r="735" spans="1:27" ht="60" customHeight="1" x14ac:dyDescent="0.2">
      <c r="A735" s="4" t="s">
        <v>1502</v>
      </c>
      <c r="B735" s="41" t="s">
        <v>3928</v>
      </c>
      <c r="C735" s="79" t="s">
        <v>1504</v>
      </c>
      <c r="D735" s="5" t="s">
        <v>1504</v>
      </c>
      <c r="E735" s="15">
        <v>5</v>
      </c>
      <c r="F735" s="78" t="s">
        <v>729</v>
      </c>
      <c r="G735" s="180" t="e">
        <f>------------GOODS MEASURE</f>
        <v>#NAME?</v>
      </c>
      <c r="H735" s="73" t="s">
        <v>730</v>
      </c>
      <c r="I735" s="73" t="s">
        <v>4086</v>
      </c>
      <c r="J735" s="73" t="s">
        <v>937</v>
      </c>
      <c r="K735" s="87" t="s">
        <v>821</v>
      </c>
      <c r="L735" s="87" t="s">
        <v>730</v>
      </c>
      <c r="M735" s="83" t="str">
        <f t="shared" si="8"/>
        <v>MESSAGE - GOODS ITEM. Gross mass</v>
      </c>
      <c r="N735" s="68"/>
      <c r="O735" s="92"/>
      <c r="P735" s="68" t="s">
        <v>103</v>
      </c>
      <c r="Q735" s="92" t="s">
        <v>103</v>
      </c>
      <c r="R735" s="68" t="s">
        <v>166</v>
      </c>
      <c r="S735" s="92" t="s">
        <v>167</v>
      </c>
      <c r="T735" s="68"/>
      <c r="U735" s="92"/>
      <c r="V735" s="68" t="s">
        <v>3571</v>
      </c>
      <c r="W735" s="92" t="s">
        <v>2606</v>
      </c>
      <c r="X735" s="17"/>
      <c r="Y735" s="17"/>
      <c r="Z735" s="17"/>
      <c r="AA735" s="17"/>
    </row>
    <row r="736" spans="1:27" ht="60" customHeight="1" x14ac:dyDescent="0.2">
      <c r="A736" s="4" t="s">
        <v>1502</v>
      </c>
      <c r="B736" s="41" t="s">
        <v>3928</v>
      </c>
      <c r="C736" s="79" t="s">
        <v>1504</v>
      </c>
      <c r="D736" s="5" t="s">
        <v>1504</v>
      </c>
      <c r="E736" s="15">
        <v>5</v>
      </c>
      <c r="F736" s="78" t="s">
        <v>942</v>
      </c>
      <c r="G736" s="180" t="e">
        <f>------------GOODS MEASURE</f>
        <v>#NAME?</v>
      </c>
      <c r="H736" s="73" t="s">
        <v>943</v>
      </c>
      <c r="I736" s="73" t="s">
        <v>4087</v>
      </c>
      <c r="J736" s="73" t="s">
        <v>945</v>
      </c>
      <c r="K736" s="87" t="s">
        <v>821</v>
      </c>
      <c r="L736" s="87" t="s">
        <v>943</v>
      </c>
      <c r="M736" s="83" t="str">
        <f t="shared" si="8"/>
        <v>MESSAGE - GOODS ITEM. Net mass</v>
      </c>
      <c r="N736" s="68"/>
      <c r="O736" s="92"/>
      <c r="P736" s="68" t="s">
        <v>103</v>
      </c>
      <c r="Q736" s="92" t="s">
        <v>103</v>
      </c>
      <c r="R736" s="68" t="s">
        <v>166</v>
      </c>
      <c r="S736" s="92" t="s">
        <v>167</v>
      </c>
      <c r="T736" s="68"/>
      <c r="U736" s="92"/>
      <c r="V736" s="68"/>
      <c r="W736" s="92"/>
      <c r="X736" s="17"/>
      <c r="Y736" s="17"/>
      <c r="Z736" s="17"/>
      <c r="AA736" s="17"/>
    </row>
    <row r="737" spans="1:27" ht="60" customHeight="1" x14ac:dyDescent="0.2">
      <c r="A737" s="4" t="s">
        <v>1502</v>
      </c>
      <c r="B737" s="41" t="s">
        <v>3928</v>
      </c>
      <c r="C737" s="79" t="s">
        <v>1504</v>
      </c>
      <c r="D737" s="5" t="s">
        <v>1504</v>
      </c>
      <c r="E737" s="15">
        <v>4</v>
      </c>
      <c r="F737" s="78" t="s">
        <v>1848</v>
      </c>
      <c r="G737" s="181" t="e">
        <f>---------PACKAGING</f>
        <v>#NAME?</v>
      </c>
      <c r="H737" s="73"/>
      <c r="I737" s="73" t="s">
        <v>4088</v>
      </c>
      <c r="J737" s="73" t="s">
        <v>950</v>
      </c>
      <c r="K737" s="87" t="s">
        <v>951</v>
      </c>
      <c r="L737" s="87"/>
      <c r="M737" s="83" t="str">
        <f t="shared" si="8"/>
        <v xml:space="preserve">MESSAGE - GOODS ITEM - PACKAGES. </v>
      </c>
      <c r="N737" s="68" t="s">
        <v>444</v>
      </c>
      <c r="O737" s="92" t="s">
        <v>444</v>
      </c>
      <c r="P737" s="68" t="s">
        <v>33</v>
      </c>
      <c r="Q737" s="92" t="s">
        <v>33</v>
      </c>
      <c r="R737" s="68"/>
      <c r="S737" s="92"/>
      <c r="T737" s="68"/>
      <c r="U737" s="92"/>
      <c r="V737" s="68"/>
      <c r="W737" s="92"/>
      <c r="X737" s="17"/>
      <c r="Y737" s="17"/>
      <c r="Z737" s="17"/>
      <c r="AA737" s="17"/>
    </row>
    <row r="738" spans="1:27" ht="60" customHeight="1" x14ac:dyDescent="0.2">
      <c r="A738" s="4" t="s">
        <v>1502</v>
      </c>
      <c r="B738" s="41" t="s">
        <v>3928</v>
      </c>
      <c r="C738" s="79" t="s">
        <v>1504</v>
      </c>
      <c r="D738" s="5" t="s">
        <v>1504</v>
      </c>
      <c r="E738" s="15">
        <v>4</v>
      </c>
      <c r="F738" s="78" t="s">
        <v>205</v>
      </c>
      <c r="G738" s="180" t="e">
        <f>---------PACKAGING</f>
        <v>#NAME?</v>
      </c>
      <c r="H738" s="73" t="s">
        <v>206</v>
      </c>
      <c r="I738" s="73" t="s">
        <v>4089</v>
      </c>
      <c r="J738" s="73" t="s">
        <v>954</v>
      </c>
      <c r="K738" s="87" t="s">
        <v>1128</v>
      </c>
      <c r="L738" s="87" t="s">
        <v>1128</v>
      </c>
      <c r="M738" s="83" t="str">
        <f t="shared" si="8"/>
        <v>x. x</v>
      </c>
      <c r="N738" s="68"/>
      <c r="O738" s="92"/>
      <c r="P738" s="68" t="s">
        <v>33</v>
      </c>
      <c r="Q738" s="92"/>
      <c r="R738" s="68" t="s">
        <v>146</v>
      </c>
      <c r="S738" s="92"/>
      <c r="T738" s="68"/>
      <c r="U738" s="92"/>
      <c r="V738" s="68" t="s">
        <v>209</v>
      </c>
      <c r="W738" s="92"/>
      <c r="X738" s="17"/>
      <c r="Y738" s="17"/>
      <c r="Z738" s="17"/>
      <c r="AA738" s="17"/>
    </row>
    <row r="739" spans="1:27" ht="60" customHeight="1" x14ac:dyDescent="0.2">
      <c r="A739" s="4" t="s">
        <v>1502</v>
      </c>
      <c r="B739" s="41" t="s">
        <v>3928</v>
      </c>
      <c r="C739" s="79" t="s">
        <v>1504</v>
      </c>
      <c r="D739" s="5" t="s">
        <v>1504</v>
      </c>
      <c r="E739" s="15">
        <v>4</v>
      </c>
      <c r="F739" s="78" t="s">
        <v>955</v>
      </c>
      <c r="G739" s="180" t="e">
        <f>---------PACKAGING</f>
        <v>#NAME?</v>
      </c>
      <c r="H739" s="73" t="s">
        <v>956</v>
      </c>
      <c r="I739" s="73" t="s">
        <v>4090</v>
      </c>
      <c r="J739" s="73" t="s">
        <v>958</v>
      </c>
      <c r="K739" s="87" t="s">
        <v>951</v>
      </c>
      <c r="L739" s="87" t="s">
        <v>959</v>
      </c>
      <c r="M739" s="83" t="str">
        <f t="shared" si="8"/>
        <v>MESSAGE - GOODS ITEM - PACKAGES. Kind of packages</v>
      </c>
      <c r="N739" s="68"/>
      <c r="O739" s="92"/>
      <c r="P739" s="68" t="s">
        <v>33</v>
      </c>
      <c r="Q739" s="92" t="s">
        <v>33</v>
      </c>
      <c r="R739" s="68" t="s">
        <v>291</v>
      </c>
      <c r="S739" s="92" t="s">
        <v>389</v>
      </c>
      <c r="T739" s="68" t="s">
        <v>960</v>
      </c>
      <c r="U739" s="92" t="s">
        <v>960</v>
      </c>
      <c r="V739" s="68"/>
      <c r="W739" s="92"/>
      <c r="X739" s="17"/>
      <c r="Y739" s="17"/>
      <c r="Z739" s="17"/>
      <c r="AA739" s="17"/>
    </row>
    <row r="740" spans="1:27" ht="60" customHeight="1" x14ac:dyDescent="0.2">
      <c r="A740" s="4" t="s">
        <v>1502</v>
      </c>
      <c r="B740" s="41" t="s">
        <v>3928</v>
      </c>
      <c r="C740" s="79" t="s">
        <v>1504</v>
      </c>
      <c r="D740" s="5" t="s">
        <v>1504</v>
      </c>
      <c r="E740" s="15">
        <v>4</v>
      </c>
      <c r="F740" s="78" t="s">
        <v>963</v>
      </c>
      <c r="G740" s="180" t="e">
        <f>---------PACKAGING</f>
        <v>#NAME?</v>
      </c>
      <c r="H740" s="73" t="s">
        <v>964</v>
      </c>
      <c r="I740" s="73" t="s">
        <v>4091</v>
      </c>
      <c r="J740" s="73" t="s">
        <v>966</v>
      </c>
      <c r="K740" s="87" t="s">
        <v>951</v>
      </c>
      <c r="L740" s="87" t="s">
        <v>2613</v>
      </c>
      <c r="M740" s="83" t="str">
        <f t="shared" si="8"/>
        <v>MESSAGE - GOODS ITEM - PACKAGES. Number of packages OR Number of Pieces</v>
      </c>
      <c r="N740" s="68"/>
      <c r="O740" s="92"/>
      <c r="P740" s="68" t="s">
        <v>66</v>
      </c>
      <c r="Q740" s="92" t="s">
        <v>66</v>
      </c>
      <c r="R740" s="68" t="s">
        <v>153</v>
      </c>
      <c r="S740" s="92" t="s">
        <v>146</v>
      </c>
      <c r="T740" s="68"/>
      <c r="U740" s="92"/>
      <c r="V740" s="68" t="s">
        <v>3578</v>
      </c>
      <c r="W740" s="92" t="s">
        <v>4092</v>
      </c>
      <c r="X740" s="17"/>
      <c r="Y740" s="17"/>
      <c r="Z740" s="17"/>
      <c r="AA740" s="17"/>
    </row>
    <row r="741" spans="1:27" ht="60" customHeight="1" x14ac:dyDescent="0.2">
      <c r="A741" s="4" t="s">
        <v>1502</v>
      </c>
      <c r="B741" s="41" t="s">
        <v>3928</v>
      </c>
      <c r="C741" s="79" t="s">
        <v>1504</v>
      </c>
      <c r="D741" s="5" t="s">
        <v>1504</v>
      </c>
      <c r="E741" s="15">
        <v>4</v>
      </c>
      <c r="F741" s="78" t="s">
        <v>971</v>
      </c>
      <c r="G741" s="180" t="e">
        <f>---------PACKAGING</f>
        <v>#NAME?</v>
      </c>
      <c r="H741" s="73" t="s">
        <v>972</v>
      </c>
      <c r="I741" s="73" t="s">
        <v>4093</v>
      </c>
      <c r="J741" s="73" t="s">
        <v>974</v>
      </c>
      <c r="K741" s="87" t="s">
        <v>951</v>
      </c>
      <c r="L741" s="87" t="s">
        <v>975</v>
      </c>
      <c r="M741" s="83" t="str">
        <f t="shared" si="8"/>
        <v>MESSAGE - GOODS ITEM - PACKAGES. Marks &amp; numbers of packages</v>
      </c>
      <c r="N741" s="68"/>
      <c r="O741" s="92"/>
      <c r="P741" s="68" t="s">
        <v>66</v>
      </c>
      <c r="Q741" s="92" t="s">
        <v>66</v>
      </c>
      <c r="R741" s="68" t="s">
        <v>305</v>
      </c>
      <c r="S741" s="92" t="s">
        <v>976</v>
      </c>
      <c r="T741" s="68"/>
      <c r="U741" s="92"/>
      <c r="V741" s="68" t="s">
        <v>4094</v>
      </c>
      <c r="W741" s="92" t="s">
        <v>978</v>
      </c>
      <c r="X741" s="17"/>
      <c r="Y741" s="17"/>
      <c r="Z741" s="17"/>
      <c r="AA741" s="17"/>
    </row>
    <row r="742" spans="1:27" ht="60" customHeight="1" x14ac:dyDescent="0.2">
      <c r="A742" s="4" t="s">
        <v>1502</v>
      </c>
      <c r="B742" s="41" t="s">
        <v>3928</v>
      </c>
      <c r="C742" s="79" t="s">
        <v>1504</v>
      </c>
      <c r="D742" s="5" t="s">
        <v>1504</v>
      </c>
      <c r="E742" s="15">
        <v>4</v>
      </c>
      <c r="F742" s="78" t="s">
        <v>635</v>
      </c>
      <c r="G742" s="181" t="e">
        <f>---------ADDITIONAL INFORMATION</f>
        <v>#NAME?</v>
      </c>
      <c r="H742" s="73"/>
      <c r="I742" s="73" t="s">
        <v>4095</v>
      </c>
      <c r="J742" s="73" t="s">
        <v>638</v>
      </c>
      <c r="K742" s="87" t="s">
        <v>1128</v>
      </c>
      <c r="L742" s="87" t="s">
        <v>1128</v>
      </c>
      <c r="M742" s="83" t="str">
        <f t="shared" si="8"/>
        <v>x. x</v>
      </c>
      <c r="N742" s="68" t="s">
        <v>444</v>
      </c>
      <c r="O742" s="92"/>
      <c r="P742" s="68" t="s">
        <v>103</v>
      </c>
      <c r="Q742" s="92"/>
      <c r="R742" s="68"/>
      <c r="S742" s="92"/>
      <c r="T742" s="68"/>
      <c r="U742" s="92"/>
      <c r="V742" s="68" t="s">
        <v>983</v>
      </c>
      <c r="W742" s="92"/>
      <c r="X742" s="17"/>
      <c r="Y742" s="17"/>
      <c r="Z742" s="17"/>
      <c r="AA742" s="17"/>
    </row>
    <row r="743" spans="1:27" ht="60" customHeight="1" x14ac:dyDescent="0.2">
      <c r="A743" s="4" t="s">
        <v>1502</v>
      </c>
      <c r="B743" s="41" t="s">
        <v>3928</v>
      </c>
      <c r="C743" s="79" t="s">
        <v>1504</v>
      </c>
      <c r="D743" s="5" t="s">
        <v>1504</v>
      </c>
      <c r="E743" s="15">
        <v>4</v>
      </c>
      <c r="F743" s="78" t="s">
        <v>205</v>
      </c>
      <c r="G743" s="180" t="e">
        <f>---------ADDITIONAL INFORMATION</f>
        <v>#NAME?</v>
      </c>
      <c r="H743" s="73" t="s">
        <v>206</v>
      </c>
      <c r="I743" s="73" t="s">
        <v>4096</v>
      </c>
      <c r="J743" s="73" t="s">
        <v>642</v>
      </c>
      <c r="K743" s="87" t="s">
        <v>1128</v>
      </c>
      <c r="L743" s="87" t="s">
        <v>1128</v>
      </c>
      <c r="M743" s="83" t="str">
        <f t="shared" si="8"/>
        <v>x. x</v>
      </c>
      <c r="N743" s="68"/>
      <c r="O743" s="92"/>
      <c r="P743" s="68" t="s">
        <v>33</v>
      </c>
      <c r="Q743" s="92"/>
      <c r="R743" s="68" t="s">
        <v>146</v>
      </c>
      <c r="S743" s="92"/>
      <c r="T743" s="68"/>
      <c r="U743" s="92"/>
      <c r="V743" s="68" t="s">
        <v>209</v>
      </c>
      <c r="W743" s="92"/>
      <c r="X743" s="17"/>
      <c r="Y743" s="17"/>
      <c r="Z743" s="17"/>
      <c r="AA743" s="17"/>
    </row>
    <row r="744" spans="1:27" ht="60" customHeight="1" x14ac:dyDescent="0.2">
      <c r="A744" s="4" t="s">
        <v>1502</v>
      </c>
      <c r="B744" s="41" t="s">
        <v>3928</v>
      </c>
      <c r="C744" s="79" t="s">
        <v>1504</v>
      </c>
      <c r="D744" s="5" t="s">
        <v>1504</v>
      </c>
      <c r="E744" s="15">
        <v>4</v>
      </c>
      <c r="F744" s="78" t="s">
        <v>635</v>
      </c>
      <c r="G744" s="180" t="e">
        <f>---------ADDITIONAL INFORMATION</f>
        <v>#NAME?</v>
      </c>
      <c r="H744" s="73" t="s">
        <v>287</v>
      </c>
      <c r="I744" s="73" t="s">
        <v>4097</v>
      </c>
      <c r="J744" s="73" t="s">
        <v>644</v>
      </c>
      <c r="K744" s="87" t="s">
        <v>982</v>
      </c>
      <c r="L744" s="87" t="s">
        <v>988</v>
      </c>
      <c r="M744" s="83" t="str">
        <f t="shared" si="8"/>
        <v>MESSAGE - GOODS ITEM - SPECIAL MENTIONS. Additional information coded</v>
      </c>
      <c r="N744" s="68"/>
      <c r="O744" s="92"/>
      <c r="P744" s="68" t="s">
        <v>33</v>
      </c>
      <c r="Q744" s="92" t="s">
        <v>103</v>
      </c>
      <c r="R744" s="68" t="s">
        <v>645</v>
      </c>
      <c r="S744" s="92" t="s">
        <v>53</v>
      </c>
      <c r="T744" s="68"/>
      <c r="U744" s="92" t="s">
        <v>646</v>
      </c>
      <c r="V744" s="68"/>
      <c r="W744" s="92" t="s">
        <v>2620</v>
      </c>
      <c r="X744" s="17"/>
      <c r="Y744" s="17"/>
      <c r="Z744" s="17"/>
      <c r="AA744" s="17"/>
    </row>
    <row r="745" spans="1:27" ht="60" customHeight="1" x14ac:dyDescent="0.2">
      <c r="A745" s="4" t="s">
        <v>1502</v>
      </c>
      <c r="B745" s="41" t="s">
        <v>3928</v>
      </c>
      <c r="C745" s="79" t="s">
        <v>1504</v>
      </c>
      <c r="D745" s="5" t="s">
        <v>1504</v>
      </c>
      <c r="E745" s="15">
        <v>4</v>
      </c>
      <c r="F745" s="78" t="s">
        <v>635</v>
      </c>
      <c r="G745" s="180" t="e">
        <f>---------ADDITIONAL INFORMATION</f>
        <v>#NAME?</v>
      </c>
      <c r="H745" s="73" t="s">
        <v>302</v>
      </c>
      <c r="I745" s="73" t="s">
        <v>4098</v>
      </c>
      <c r="J745" s="73" t="s">
        <v>649</v>
      </c>
      <c r="K745" s="87" t="s">
        <v>1128</v>
      </c>
      <c r="L745" s="87" t="s">
        <v>1128</v>
      </c>
      <c r="M745" s="83" t="str">
        <f t="shared" si="8"/>
        <v>x. x</v>
      </c>
      <c r="N745" s="68"/>
      <c r="O745" s="92"/>
      <c r="P745" s="68" t="s">
        <v>103</v>
      </c>
      <c r="Q745" s="92"/>
      <c r="R745" s="68" t="s">
        <v>305</v>
      </c>
      <c r="S745" s="92"/>
      <c r="T745" s="68"/>
      <c r="U745" s="92"/>
      <c r="V745" s="68"/>
      <c r="W745" s="92"/>
      <c r="X745" s="17"/>
      <c r="Y745" s="17"/>
      <c r="Z745" s="17"/>
      <c r="AA745" s="17"/>
    </row>
    <row r="746" spans="1:27" ht="60" customHeight="1" x14ac:dyDescent="0.2">
      <c r="A746" s="4" t="s">
        <v>1502</v>
      </c>
      <c r="B746" s="41" t="s">
        <v>3928</v>
      </c>
      <c r="C746" s="79" t="s">
        <v>1504</v>
      </c>
      <c r="D746" s="5" t="s">
        <v>1504</v>
      </c>
      <c r="E746" s="15">
        <v>4</v>
      </c>
      <c r="F746" s="78" t="s">
        <v>651</v>
      </c>
      <c r="G746" s="181" t="e">
        <f>---------SUPPORTING DOCUMENTS</f>
        <v>#NAME?</v>
      </c>
      <c r="H746" s="73"/>
      <c r="I746" s="73" t="s">
        <v>4099</v>
      </c>
      <c r="J746" s="73" t="s">
        <v>654</v>
      </c>
      <c r="K746" s="87" t="s">
        <v>64</v>
      </c>
      <c r="L746" s="87"/>
      <c r="M746" s="83" t="str">
        <f t="shared" si="8"/>
        <v xml:space="preserve">MESSAGE - GOODS ITEM - PRODUCED DOCUMENTS/CERTIFICATES. </v>
      </c>
      <c r="N746" s="68" t="s">
        <v>444</v>
      </c>
      <c r="O746" s="92" t="s">
        <v>444</v>
      </c>
      <c r="P746" s="68" t="s">
        <v>103</v>
      </c>
      <c r="Q746" s="92" t="s">
        <v>103</v>
      </c>
      <c r="R746" s="68"/>
      <c r="S746" s="92"/>
      <c r="T746" s="68"/>
      <c r="U746" s="92"/>
      <c r="V746" s="68" t="s">
        <v>983</v>
      </c>
      <c r="W746" s="92"/>
      <c r="X746" s="17"/>
      <c r="Y746" s="17"/>
      <c r="Z746" s="17"/>
      <c r="AA746" s="17"/>
    </row>
    <row r="747" spans="1:27" ht="60" customHeight="1" x14ac:dyDescent="0.2">
      <c r="A747" s="4" t="s">
        <v>1502</v>
      </c>
      <c r="B747" s="41" t="s">
        <v>3928</v>
      </c>
      <c r="C747" s="79" t="s">
        <v>1504</v>
      </c>
      <c r="D747" s="5" t="s">
        <v>1504</v>
      </c>
      <c r="E747" s="15">
        <v>4</v>
      </c>
      <c r="F747" s="78" t="s">
        <v>205</v>
      </c>
      <c r="G747" s="180" t="e">
        <f>---------SUPPORTING DOCUMENTS</f>
        <v>#NAME?</v>
      </c>
      <c r="H747" s="73" t="s">
        <v>206</v>
      </c>
      <c r="I747" s="73" t="s">
        <v>4100</v>
      </c>
      <c r="J747" s="73" t="s">
        <v>657</v>
      </c>
      <c r="K747" s="87" t="s">
        <v>1128</v>
      </c>
      <c r="L747" s="87" t="s">
        <v>1128</v>
      </c>
      <c r="M747" s="83" t="str">
        <f t="shared" si="8"/>
        <v>x. x</v>
      </c>
      <c r="N747" s="68"/>
      <c r="O747" s="92"/>
      <c r="P747" s="68" t="s">
        <v>33</v>
      </c>
      <c r="Q747" s="92"/>
      <c r="R747" s="68" t="s">
        <v>146</v>
      </c>
      <c r="S747" s="92"/>
      <c r="T747" s="68"/>
      <c r="U747" s="92"/>
      <c r="V747" s="68" t="s">
        <v>209</v>
      </c>
      <c r="W747" s="92"/>
      <c r="X747" s="17"/>
      <c r="Y747" s="17"/>
      <c r="Z747" s="17"/>
      <c r="AA747" s="17"/>
    </row>
    <row r="748" spans="1:27" ht="60" customHeight="1" x14ac:dyDescent="0.2">
      <c r="A748" s="4" t="s">
        <v>1502</v>
      </c>
      <c r="B748" s="41" t="s">
        <v>3928</v>
      </c>
      <c r="C748" s="79" t="s">
        <v>1504</v>
      </c>
      <c r="D748" s="5" t="s">
        <v>1504</v>
      </c>
      <c r="E748" s="15">
        <v>4</v>
      </c>
      <c r="F748" s="78" t="s">
        <v>651</v>
      </c>
      <c r="G748" s="180" t="e">
        <f>---------SUPPORTING DOCUMENTS</f>
        <v>#NAME?</v>
      </c>
      <c r="H748" s="73" t="s">
        <v>386</v>
      </c>
      <c r="I748" s="73" t="s">
        <v>4101</v>
      </c>
      <c r="J748" s="73" t="s">
        <v>659</v>
      </c>
      <c r="K748" s="87" t="s">
        <v>64</v>
      </c>
      <c r="L748" s="87" t="s">
        <v>1000</v>
      </c>
      <c r="M748" s="83" t="str">
        <f t="shared" si="8"/>
        <v>MESSAGE - GOODS ITEM - PRODUCED DOCUMENTS/CERTIFICATES. Document type</v>
      </c>
      <c r="N748" s="68"/>
      <c r="O748" s="92"/>
      <c r="P748" s="68" t="s">
        <v>33</v>
      </c>
      <c r="Q748" s="92" t="s">
        <v>33</v>
      </c>
      <c r="R748" s="68" t="s">
        <v>660</v>
      </c>
      <c r="S748" s="92" t="s">
        <v>680</v>
      </c>
      <c r="T748" s="68" t="s">
        <v>661</v>
      </c>
      <c r="U748" s="92" t="s">
        <v>661</v>
      </c>
      <c r="V748" s="68"/>
      <c r="W748" s="92" t="s">
        <v>4102</v>
      </c>
      <c r="X748" s="17"/>
      <c r="Y748" s="17"/>
      <c r="Z748" s="17"/>
      <c r="AA748" s="17"/>
    </row>
    <row r="749" spans="1:27" ht="60" customHeight="1" x14ac:dyDescent="0.2">
      <c r="A749" s="4" t="s">
        <v>1502</v>
      </c>
      <c r="B749" s="41" t="s">
        <v>3928</v>
      </c>
      <c r="C749" s="79" t="s">
        <v>1504</v>
      </c>
      <c r="D749" s="5" t="s">
        <v>1504</v>
      </c>
      <c r="E749" s="15">
        <v>4</v>
      </c>
      <c r="F749" s="78" t="s">
        <v>651</v>
      </c>
      <c r="G749" s="180" t="e">
        <f>---------SUPPORTING DOCUMENTS</f>
        <v>#NAME?</v>
      </c>
      <c r="H749" s="73" t="s">
        <v>180</v>
      </c>
      <c r="I749" s="73" t="s">
        <v>4103</v>
      </c>
      <c r="J749" s="73" t="s">
        <v>664</v>
      </c>
      <c r="K749" s="87" t="s">
        <v>64</v>
      </c>
      <c r="L749" s="87" t="s">
        <v>65</v>
      </c>
      <c r="M749" s="83" t="str">
        <f t="shared" si="8"/>
        <v>MESSAGE - GOODS ITEM - PRODUCED DOCUMENTS/CERTIFICATES. Document reference</v>
      </c>
      <c r="N749" s="68"/>
      <c r="O749" s="92"/>
      <c r="P749" s="68" t="s">
        <v>33</v>
      </c>
      <c r="Q749" s="92" t="s">
        <v>103</v>
      </c>
      <c r="R749" s="68" t="s">
        <v>258</v>
      </c>
      <c r="S749" s="92" t="s">
        <v>68</v>
      </c>
      <c r="T749" s="68"/>
      <c r="U749" s="92"/>
      <c r="V749" s="68" t="s">
        <v>665</v>
      </c>
      <c r="W749" s="92"/>
      <c r="X749" s="17"/>
      <c r="Y749" s="17"/>
      <c r="Z749" s="17"/>
      <c r="AA749" s="17"/>
    </row>
    <row r="750" spans="1:27" ht="60" customHeight="1" x14ac:dyDescent="0.2">
      <c r="A750" s="4" t="s">
        <v>1502</v>
      </c>
      <c r="B750" s="41" t="s">
        <v>3928</v>
      </c>
      <c r="C750" s="79" t="s">
        <v>1504</v>
      </c>
      <c r="D750" s="5" t="s">
        <v>1504</v>
      </c>
      <c r="E750" s="15">
        <v>4</v>
      </c>
      <c r="F750" s="78" t="s">
        <v>687</v>
      </c>
      <c r="G750" s="180" t="e">
        <f>---------SUPPORTING DOCUMENTS</f>
        <v>#NAME?</v>
      </c>
      <c r="H750" s="73" t="s">
        <v>667</v>
      </c>
      <c r="I750" s="73" t="s">
        <v>4104</v>
      </c>
      <c r="J750" s="73" t="s">
        <v>669</v>
      </c>
      <c r="K750" s="87" t="s">
        <v>64</v>
      </c>
      <c r="L750" s="87" t="s">
        <v>667</v>
      </c>
      <c r="M750" s="83" t="str">
        <f t="shared" si="8"/>
        <v>MESSAGE - GOODS ITEM - PRODUCED DOCUMENTS/CERTIFICATES. Complement of information</v>
      </c>
      <c r="N750" s="68"/>
      <c r="O750" s="92"/>
      <c r="P750" s="68" t="s">
        <v>103</v>
      </c>
      <c r="Q750" s="92" t="s">
        <v>103</v>
      </c>
      <c r="R750" s="68" t="s">
        <v>68</v>
      </c>
      <c r="S750" s="92" t="s">
        <v>1030</v>
      </c>
      <c r="T750" s="68"/>
      <c r="U750" s="92"/>
      <c r="V750" s="68"/>
      <c r="W750" s="92"/>
      <c r="X750" s="17"/>
      <c r="Y750" s="17"/>
      <c r="Z750" s="17"/>
      <c r="AA750" s="17"/>
    </row>
    <row r="751" spans="1:27" ht="60" customHeight="1" x14ac:dyDescent="0.2">
      <c r="A751" s="4" t="s">
        <v>1502</v>
      </c>
      <c r="B751" s="41" t="s">
        <v>4105</v>
      </c>
      <c r="C751" s="79" t="s">
        <v>1504</v>
      </c>
      <c r="D751" s="5" t="s">
        <v>1504</v>
      </c>
      <c r="E751" s="15">
        <v>1</v>
      </c>
      <c r="F751" s="78"/>
      <c r="G751" s="171" t="s">
        <v>29</v>
      </c>
      <c r="H751" s="73"/>
      <c r="I751" s="73" t="s">
        <v>4106</v>
      </c>
      <c r="J751" s="73" t="s">
        <v>29</v>
      </c>
      <c r="K751" s="87" t="s">
        <v>31</v>
      </c>
      <c r="L751" s="87"/>
      <c r="M751" s="83" t="str">
        <f t="shared" si="8"/>
        <v xml:space="preserve">MESSAGE - HEADER. </v>
      </c>
      <c r="N751" s="68" t="s">
        <v>32</v>
      </c>
      <c r="O751" s="92" t="s">
        <v>32</v>
      </c>
      <c r="P751" s="68" t="s">
        <v>33</v>
      </c>
      <c r="Q751" s="92" t="s">
        <v>33</v>
      </c>
      <c r="R751" s="68"/>
      <c r="S751" s="92"/>
      <c r="T751" s="68"/>
      <c r="U751" s="92"/>
      <c r="V751" s="68"/>
      <c r="W751" s="92"/>
      <c r="X751" s="17"/>
      <c r="Y751" s="17"/>
      <c r="Z751" s="17"/>
      <c r="AA751" s="17"/>
    </row>
    <row r="752" spans="1:27" ht="60" customHeight="1" x14ac:dyDescent="0.2">
      <c r="A752" s="4" t="s">
        <v>1502</v>
      </c>
      <c r="B752" s="41" t="s">
        <v>4105</v>
      </c>
      <c r="C752" s="79" t="s">
        <v>1504</v>
      </c>
      <c r="D752" s="5" t="s">
        <v>1504</v>
      </c>
      <c r="E752" s="15">
        <v>1</v>
      </c>
      <c r="F752" s="78" t="s">
        <v>39</v>
      </c>
      <c r="G752" s="126" t="s">
        <v>29</v>
      </c>
      <c r="H752" s="73" t="s">
        <v>40</v>
      </c>
      <c r="I752" s="73" t="s">
        <v>4107</v>
      </c>
      <c r="J752" s="73" t="s">
        <v>42</v>
      </c>
      <c r="K752" s="87" t="s">
        <v>31</v>
      </c>
      <c r="L752" s="87" t="s">
        <v>43</v>
      </c>
      <c r="M752" s="83" t="str">
        <f t="shared" si="8"/>
        <v>MESSAGE - HEADER. Document/reference number</v>
      </c>
      <c r="N752" s="68"/>
      <c r="O752" s="92"/>
      <c r="P752" s="68" t="s">
        <v>33</v>
      </c>
      <c r="Q752" s="92" t="s">
        <v>33</v>
      </c>
      <c r="R752" s="68" t="s">
        <v>44</v>
      </c>
      <c r="S752" s="92" t="s">
        <v>45</v>
      </c>
      <c r="T752" s="68"/>
      <c r="U752" s="92"/>
      <c r="V752" s="68"/>
      <c r="W752" s="92"/>
      <c r="X752" s="17"/>
      <c r="Y752" s="17"/>
      <c r="Z752" s="17"/>
      <c r="AA752" s="17"/>
    </row>
    <row r="753" spans="1:27" ht="60" customHeight="1" x14ac:dyDescent="0.2">
      <c r="A753" s="4" t="s">
        <v>1502</v>
      </c>
      <c r="B753" s="41" t="s">
        <v>4105</v>
      </c>
      <c r="C753" s="79" t="s">
        <v>1504</v>
      </c>
      <c r="D753" s="5" t="s">
        <v>1504</v>
      </c>
      <c r="E753" s="15">
        <v>1</v>
      </c>
      <c r="F753" s="78" t="s">
        <v>2696</v>
      </c>
      <c r="G753" s="126" t="s">
        <v>29</v>
      </c>
      <c r="H753" s="73" t="s">
        <v>143</v>
      </c>
      <c r="I753" s="73" t="s">
        <v>4108</v>
      </c>
      <c r="J753" s="73" t="s">
        <v>145</v>
      </c>
      <c r="K753" s="87" t="s">
        <v>31</v>
      </c>
      <c r="L753" s="87" t="s">
        <v>143</v>
      </c>
      <c r="M753" s="83" t="str">
        <f t="shared" si="8"/>
        <v>MESSAGE - HEADER. Total number of items</v>
      </c>
      <c r="N753" s="68"/>
      <c r="O753" s="92"/>
      <c r="P753" s="68" t="s">
        <v>103</v>
      </c>
      <c r="Q753" s="92" t="s">
        <v>33</v>
      </c>
      <c r="R753" s="68" t="s">
        <v>146</v>
      </c>
      <c r="S753" s="92" t="s">
        <v>146</v>
      </c>
      <c r="T753" s="68"/>
      <c r="U753" s="92"/>
      <c r="V753" s="68" t="s">
        <v>4109</v>
      </c>
      <c r="W753" s="92"/>
      <c r="X753" s="17"/>
      <c r="Y753" s="17"/>
      <c r="Z753" s="17"/>
      <c r="AA753" s="17"/>
    </row>
    <row r="754" spans="1:27" ht="60" customHeight="1" x14ac:dyDescent="0.2">
      <c r="A754" s="4" t="s">
        <v>1502</v>
      </c>
      <c r="B754" s="41" t="s">
        <v>4105</v>
      </c>
      <c r="C754" s="79" t="s">
        <v>1504</v>
      </c>
      <c r="D754" s="5" t="s">
        <v>1504</v>
      </c>
      <c r="E754" s="15">
        <v>1</v>
      </c>
      <c r="F754" s="78" t="s">
        <v>1596</v>
      </c>
      <c r="G754" s="126" t="s">
        <v>29</v>
      </c>
      <c r="H754" s="73" t="s">
        <v>150</v>
      </c>
      <c r="I754" s="73" t="s">
        <v>4110</v>
      </c>
      <c r="J754" s="73" t="s">
        <v>152</v>
      </c>
      <c r="K754" s="87" t="s">
        <v>31</v>
      </c>
      <c r="L754" s="87" t="s">
        <v>150</v>
      </c>
      <c r="M754" s="83" t="str">
        <f t="shared" si="8"/>
        <v>MESSAGE - HEADER. Total number of packages</v>
      </c>
      <c r="N754" s="68"/>
      <c r="O754" s="92"/>
      <c r="P754" s="68" t="s">
        <v>103</v>
      </c>
      <c r="Q754" s="92" t="s">
        <v>66</v>
      </c>
      <c r="R754" s="68" t="s">
        <v>153</v>
      </c>
      <c r="S754" s="92" t="s">
        <v>154</v>
      </c>
      <c r="T754" s="68"/>
      <c r="U754" s="92"/>
      <c r="V754" s="68" t="s">
        <v>4109</v>
      </c>
      <c r="W754" s="92" t="s">
        <v>4111</v>
      </c>
      <c r="X754" s="17"/>
      <c r="Y754" s="17"/>
      <c r="Z754" s="17"/>
      <c r="AA754" s="17"/>
    </row>
    <row r="755" spans="1:27" ht="60" customHeight="1" x14ac:dyDescent="0.2">
      <c r="A755" s="4" t="s">
        <v>1502</v>
      </c>
      <c r="B755" s="41" t="s">
        <v>4105</v>
      </c>
      <c r="C755" s="79" t="s">
        <v>1504</v>
      </c>
      <c r="D755" s="5" t="s">
        <v>1504</v>
      </c>
      <c r="E755" s="15">
        <v>1</v>
      </c>
      <c r="F755" s="78"/>
      <c r="G755" s="126" t="s">
        <v>29</v>
      </c>
      <c r="H755" s="73" t="s">
        <v>162</v>
      </c>
      <c r="I755" s="73" t="s">
        <v>4112</v>
      </c>
      <c r="J755" s="73" t="s">
        <v>164</v>
      </c>
      <c r="K755" s="87" t="s">
        <v>31</v>
      </c>
      <c r="L755" s="87" t="s">
        <v>162</v>
      </c>
      <c r="M755" s="83" t="str">
        <f t="shared" si="8"/>
        <v>MESSAGE - HEADER. Total gross mass</v>
      </c>
      <c r="N755" s="68"/>
      <c r="O755" s="92"/>
      <c r="P755" s="68" t="s">
        <v>103</v>
      </c>
      <c r="Q755" s="92" t="s">
        <v>33</v>
      </c>
      <c r="R755" s="68" t="s">
        <v>166</v>
      </c>
      <c r="S755" s="92" t="s">
        <v>167</v>
      </c>
      <c r="T755" s="68"/>
      <c r="U755" s="92"/>
      <c r="V755" s="68" t="s">
        <v>4113</v>
      </c>
      <c r="W755" s="92"/>
      <c r="X755" s="17"/>
      <c r="Y755" s="17"/>
      <c r="Z755" s="17"/>
      <c r="AA755" s="17"/>
    </row>
    <row r="756" spans="1:27" ht="60" customHeight="1" x14ac:dyDescent="0.2">
      <c r="A756" s="4" t="s">
        <v>1502</v>
      </c>
      <c r="B756" s="41" t="s">
        <v>4105</v>
      </c>
      <c r="C756" s="79" t="s">
        <v>1504</v>
      </c>
      <c r="D756" s="5" t="s">
        <v>1504</v>
      </c>
      <c r="E756" s="15">
        <v>1</v>
      </c>
      <c r="F756" s="78" t="s">
        <v>4114</v>
      </c>
      <c r="G756" s="126" t="s">
        <v>29</v>
      </c>
      <c r="H756" s="73" t="s">
        <v>4115</v>
      </c>
      <c r="I756" s="73" t="s">
        <v>4116</v>
      </c>
      <c r="J756" s="73" t="s">
        <v>4117</v>
      </c>
      <c r="K756" s="87"/>
      <c r="L756" s="87"/>
      <c r="M756" s="83" t="str">
        <f t="shared" si="8"/>
        <v xml:space="preserve">. </v>
      </c>
      <c r="N756" s="68"/>
      <c r="O756" s="92"/>
      <c r="P756" s="68" t="s">
        <v>103</v>
      </c>
      <c r="Q756" s="92"/>
      <c r="R756" s="68" t="s">
        <v>305</v>
      </c>
      <c r="S756" s="92"/>
      <c r="T756" s="68"/>
      <c r="U756" s="92"/>
      <c r="V756" s="68"/>
      <c r="W756" s="92"/>
      <c r="X756" s="17"/>
      <c r="Y756" s="17"/>
      <c r="Z756" s="17"/>
      <c r="AA756" s="17"/>
    </row>
    <row r="757" spans="1:27" ht="60" customHeight="1" x14ac:dyDescent="0.2">
      <c r="A757" s="4" t="s">
        <v>1502</v>
      </c>
      <c r="B757" s="41" t="s">
        <v>4105</v>
      </c>
      <c r="C757" s="79" t="s">
        <v>1504</v>
      </c>
      <c r="D757" s="5" t="s">
        <v>1504</v>
      </c>
      <c r="E757" s="15">
        <v>1</v>
      </c>
      <c r="F757" s="78"/>
      <c r="G757" s="171" t="s">
        <v>1045</v>
      </c>
      <c r="H757" s="73"/>
      <c r="I757" s="73" t="s">
        <v>4118</v>
      </c>
      <c r="J757" s="73" t="s">
        <v>1045</v>
      </c>
      <c r="K757" s="87" t="s">
        <v>1120</v>
      </c>
      <c r="L757" s="87"/>
      <c r="M757" s="83" t="str">
        <f t="shared" si="8"/>
        <v xml:space="preserve">MESSAGE - (PRESENTATION OFFICE) CUSTOMS OFFICE. </v>
      </c>
      <c r="N757" s="68" t="s">
        <v>32</v>
      </c>
      <c r="O757" s="92" t="s">
        <v>32</v>
      </c>
      <c r="P757" s="68" t="s">
        <v>33</v>
      </c>
      <c r="Q757" s="92" t="s">
        <v>33</v>
      </c>
      <c r="R757" s="68"/>
      <c r="S757" s="92"/>
      <c r="T757" s="68"/>
      <c r="U757" s="92"/>
      <c r="V757" s="68" t="s">
        <v>4119</v>
      </c>
      <c r="W757" s="92"/>
      <c r="X757" s="17"/>
      <c r="Y757" s="17"/>
      <c r="Z757" s="17"/>
      <c r="AA757" s="17"/>
    </row>
    <row r="758" spans="1:27" ht="60" customHeight="1" x14ac:dyDescent="0.2">
      <c r="A758" s="4" t="s">
        <v>1502</v>
      </c>
      <c r="B758" s="41" t="s">
        <v>4105</v>
      </c>
      <c r="C758" s="79" t="s">
        <v>1504</v>
      </c>
      <c r="D758" s="5" t="s">
        <v>1504</v>
      </c>
      <c r="E758" s="15">
        <v>1</v>
      </c>
      <c r="F758" s="78" t="s">
        <v>1049</v>
      </c>
      <c r="G758" s="126" t="s">
        <v>1045</v>
      </c>
      <c r="H758" s="73" t="s">
        <v>180</v>
      </c>
      <c r="I758" s="73" t="s">
        <v>4120</v>
      </c>
      <c r="J758" s="73" t="s">
        <v>1051</v>
      </c>
      <c r="K758" s="87" t="s">
        <v>1120</v>
      </c>
      <c r="L758" s="87" t="s">
        <v>180</v>
      </c>
      <c r="M758" s="83" t="str">
        <f t="shared" si="8"/>
        <v>MESSAGE - (PRESENTATION OFFICE) CUSTOMS OFFICE. Reference number</v>
      </c>
      <c r="N758" s="68"/>
      <c r="O758" s="92"/>
      <c r="P758" s="68" t="s">
        <v>33</v>
      </c>
      <c r="Q758" s="92" t="s">
        <v>33</v>
      </c>
      <c r="R758" s="68" t="s">
        <v>183</v>
      </c>
      <c r="S758" s="92" t="s">
        <v>183</v>
      </c>
      <c r="T758" s="68" t="s">
        <v>1627</v>
      </c>
      <c r="U758" s="92"/>
      <c r="V758" s="68"/>
      <c r="W758" s="92"/>
      <c r="X758" s="17"/>
      <c r="Y758" s="17"/>
      <c r="Z758" s="17"/>
      <c r="AA758" s="17"/>
    </row>
    <row r="759" spans="1:27" ht="60" customHeight="1" x14ac:dyDescent="0.2">
      <c r="A759" s="4" t="s">
        <v>1502</v>
      </c>
      <c r="B759" s="41" t="s">
        <v>4105</v>
      </c>
      <c r="C759" s="79" t="s">
        <v>1504</v>
      </c>
      <c r="D759" s="5" t="s">
        <v>1504</v>
      </c>
      <c r="E759" s="15">
        <v>1</v>
      </c>
      <c r="F759" s="78"/>
      <c r="G759" s="171" t="s">
        <v>1629</v>
      </c>
      <c r="H759" s="73"/>
      <c r="I759" s="73" t="s">
        <v>4121</v>
      </c>
      <c r="J759" s="73" t="s">
        <v>1629</v>
      </c>
      <c r="K759" s="87" t="s">
        <v>1631</v>
      </c>
      <c r="L759" s="87"/>
      <c r="M759" s="83" t="str">
        <f t="shared" si="8"/>
        <v xml:space="preserve">MESSAGE - (DESTINATION) TRADER. </v>
      </c>
      <c r="N759" s="68" t="s">
        <v>32</v>
      </c>
      <c r="O759" s="92" t="s">
        <v>32</v>
      </c>
      <c r="P759" s="68" t="s">
        <v>33</v>
      </c>
      <c r="Q759" s="92" t="s">
        <v>33</v>
      </c>
      <c r="R759" s="68"/>
      <c r="S759" s="92"/>
      <c r="T759" s="68"/>
      <c r="U759" s="92"/>
      <c r="V759" s="68" t="s">
        <v>4119</v>
      </c>
      <c r="W759" s="92"/>
      <c r="X759" s="17"/>
      <c r="Y759" s="17"/>
      <c r="Z759" s="17"/>
      <c r="AA759" s="17"/>
    </row>
    <row r="760" spans="1:27" ht="60" customHeight="1" x14ac:dyDescent="0.2">
      <c r="A760" s="4" t="s">
        <v>1502</v>
      </c>
      <c r="B760" s="41" t="s">
        <v>4105</v>
      </c>
      <c r="C760" s="79" t="s">
        <v>1504</v>
      </c>
      <c r="D760" s="5" t="s">
        <v>1504</v>
      </c>
      <c r="E760" s="15">
        <v>1</v>
      </c>
      <c r="F760" s="78" t="s">
        <v>3186</v>
      </c>
      <c r="G760" s="126" t="s">
        <v>1629</v>
      </c>
      <c r="H760" s="73" t="s">
        <v>240</v>
      </c>
      <c r="I760" s="73" t="s">
        <v>4122</v>
      </c>
      <c r="J760" s="73" t="s">
        <v>1633</v>
      </c>
      <c r="K760" s="87" t="s">
        <v>1631</v>
      </c>
      <c r="L760" s="87" t="s">
        <v>243</v>
      </c>
      <c r="M760" s="83" t="str">
        <f t="shared" si="8"/>
        <v>MESSAGE - (DESTINATION) TRADER. TIN</v>
      </c>
      <c r="N760" s="68"/>
      <c r="O760" s="92"/>
      <c r="P760" s="68" t="s">
        <v>33</v>
      </c>
      <c r="Q760" s="92" t="s">
        <v>66</v>
      </c>
      <c r="R760" s="68" t="s">
        <v>244</v>
      </c>
      <c r="S760" s="92" t="s">
        <v>244</v>
      </c>
      <c r="T760" s="68"/>
      <c r="U760" s="92"/>
      <c r="V760" s="68" t="s">
        <v>1525</v>
      </c>
      <c r="W760" s="92" t="s">
        <v>4123</v>
      </c>
      <c r="X760" s="17"/>
      <c r="Y760" s="17"/>
      <c r="Z760" s="17"/>
      <c r="AA760" s="17"/>
    </row>
    <row r="761" spans="1:27" ht="60" customHeight="1" x14ac:dyDescent="0.2">
      <c r="A761" s="4" t="s">
        <v>1502</v>
      </c>
      <c r="B761" s="41" t="s">
        <v>4105</v>
      </c>
      <c r="C761" s="79" t="s">
        <v>1504</v>
      </c>
      <c r="D761" s="5" t="s">
        <v>1504</v>
      </c>
      <c r="E761" s="15">
        <v>1</v>
      </c>
      <c r="F761" s="78"/>
      <c r="G761" s="171" t="s">
        <v>4124</v>
      </c>
      <c r="H761" s="73"/>
      <c r="I761" s="73" t="s">
        <v>4125</v>
      </c>
      <c r="J761" s="73" t="s">
        <v>4124</v>
      </c>
      <c r="K761" s="87" t="s">
        <v>31</v>
      </c>
      <c r="L761" s="87" t="s">
        <v>4124</v>
      </c>
      <c r="M761" s="83" t="str">
        <f t="shared" si="8"/>
        <v>MESSAGE - HEADER. UNLOADING REMARK</v>
      </c>
      <c r="N761" s="68" t="s">
        <v>32</v>
      </c>
      <c r="O761" s="92" t="s">
        <v>32</v>
      </c>
      <c r="P761" s="68" t="s">
        <v>33</v>
      </c>
      <c r="Q761" s="92" t="s">
        <v>33</v>
      </c>
      <c r="R761" s="68"/>
      <c r="S761" s="92"/>
      <c r="T761" s="68"/>
      <c r="U761" s="92"/>
      <c r="V761" s="68"/>
      <c r="W761" s="92"/>
      <c r="X761" s="17"/>
      <c r="Y761" s="17"/>
      <c r="Z761" s="17"/>
      <c r="AA761" s="17"/>
    </row>
    <row r="762" spans="1:27" ht="60" customHeight="1" x14ac:dyDescent="0.2">
      <c r="A762" s="4" t="s">
        <v>1502</v>
      </c>
      <c r="B762" s="41" t="s">
        <v>4105</v>
      </c>
      <c r="C762" s="79" t="s">
        <v>1504</v>
      </c>
      <c r="D762" s="5" t="s">
        <v>1504</v>
      </c>
      <c r="E762" s="15">
        <v>1</v>
      </c>
      <c r="F762" s="78" t="s">
        <v>4126</v>
      </c>
      <c r="G762" s="126" t="s">
        <v>4124</v>
      </c>
      <c r="H762" s="73" t="s">
        <v>4127</v>
      </c>
      <c r="I762" s="73" t="s">
        <v>4128</v>
      </c>
      <c r="J762" s="73" t="s">
        <v>4129</v>
      </c>
      <c r="K762" s="87" t="s">
        <v>4130</v>
      </c>
      <c r="L762" s="87" t="s">
        <v>4127</v>
      </c>
      <c r="M762" s="83" t="str">
        <f xml:space="preserve"> CONCATENATE(K762,". ", L762)</f>
        <v>MESSAGE - HEADER - UNLOADING REMARK. Conform</v>
      </c>
      <c r="N762" s="68"/>
      <c r="O762" s="92"/>
      <c r="P762" s="68" t="s">
        <v>33</v>
      </c>
      <c r="Q762" s="92" t="s">
        <v>33</v>
      </c>
      <c r="R762" s="68" t="s">
        <v>104</v>
      </c>
      <c r="S762" s="92" t="s">
        <v>104</v>
      </c>
      <c r="T762" s="68" t="s">
        <v>114</v>
      </c>
      <c r="U762" s="92"/>
      <c r="V762" s="68" t="s">
        <v>4131</v>
      </c>
      <c r="W762" s="92" t="s">
        <v>4132</v>
      </c>
      <c r="X762" s="17"/>
      <c r="Y762" s="17"/>
      <c r="Z762" s="17"/>
      <c r="AA762" s="17"/>
    </row>
    <row r="763" spans="1:27" ht="60" customHeight="1" x14ac:dyDescent="0.2">
      <c r="A763" s="4" t="s">
        <v>1502</v>
      </c>
      <c r="B763" s="41" t="s">
        <v>4105</v>
      </c>
      <c r="C763" s="79" t="s">
        <v>1504</v>
      </c>
      <c r="D763" s="5" t="s">
        <v>1504</v>
      </c>
      <c r="E763" s="15">
        <v>1</v>
      </c>
      <c r="F763" s="78" t="s">
        <v>4133</v>
      </c>
      <c r="G763" s="126" t="s">
        <v>4124</v>
      </c>
      <c r="H763" s="73" t="s">
        <v>4134</v>
      </c>
      <c r="I763" s="73" t="s">
        <v>4135</v>
      </c>
      <c r="J763" s="73" t="s">
        <v>4136</v>
      </c>
      <c r="K763" s="87" t="s">
        <v>4130</v>
      </c>
      <c r="L763" s="87" t="s">
        <v>4134</v>
      </c>
      <c r="M763" s="83" t="str">
        <f xml:space="preserve"> CONCATENATE(K763,". ", L763)</f>
        <v>MESSAGE - HEADER - UNLOADING REMARK. Unloading completion</v>
      </c>
      <c r="N763" s="68"/>
      <c r="O763" s="92"/>
      <c r="P763" s="68" t="s">
        <v>33</v>
      </c>
      <c r="Q763" s="92" t="s">
        <v>33</v>
      </c>
      <c r="R763" s="68" t="s">
        <v>104</v>
      </c>
      <c r="S763" s="92" t="s">
        <v>104</v>
      </c>
      <c r="T763" s="68" t="s">
        <v>114</v>
      </c>
      <c r="U763" s="92" t="s">
        <v>114</v>
      </c>
      <c r="V763" s="68" t="s">
        <v>4137</v>
      </c>
      <c r="W763" s="92" t="s">
        <v>4138</v>
      </c>
      <c r="X763" s="17"/>
      <c r="Y763" s="17"/>
      <c r="Z763" s="17"/>
      <c r="AA763" s="17"/>
    </row>
    <row r="764" spans="1:27" ht="60" customHeight="1" x14ac:dyDescent="0.2">
      <c r="A764" s="4" t="s">
        <v>1502</v>
      </c>
      <c r="B764" s="41" t="s">
        <v>4105</v>
      </c>
      <c r="C764" s="79" t="s">
        <v>1504</v>
      </c>
      <c r="D764" s="5" t="s">
        <v>1504</v>
      </c>
      <c r="E764" s="15">
        <v>1</v>
      </c>
      <c r="F764" s="78" t="s">
        <v>4139</v>
      </c>
      <c r="G764" s="126" t="s">
        <v>4124</v>
      </c>
      <c r="H764" s="73" t="s">
        <v>4140</v>
      </c>
      <c r="I764" s="73" t="s">
        <v>4141</v>
      </c>
      <c r="J764" s="73" t="s">
        <v>4142</v>
      </c>
      <c r="K764" s="87" t="s">
        <v>4130</v>
      </c>
      <c r="L764" s="87" t="s">
        <v>4140</v>
      </c>
      <c r="M764" s="83" t="str">
        <f xml:space="preserve"> CONCATENATE(K764,". ", L764)</f>
        <v>MESSAGE - HEADER - UNLOADING REMARK. Unloading date</v>
      </c>
      <c r="N764" s="68"/>
      <c r="O764" s="92"/>
      <c r="P764" s="68" t="s">
        <v>33</v>
      </c>
      <c r="Q764" s="92" t="s">
        <v>33</v>
      </c>
      <c r="R764" s="68" t="s">
        <v>79</v>
      </c>
      <c r="S764" s="92" t="s">
        <v>80</v>
      </c>
      <c r="T764" s="68"/>
      <c r="U764" s="92"/>
      <c r="V764" s="68" t="s">
        <v>81</v>
      </c>
      <c r="W764" s="92"/>
      <c r="X764" s="17"/>
      <c r="Y764" s="17"/>
      <c r="Z764" s="17"/>
      <c r="AA764" s="17"/>
    </row>
    <row r="765" spans="1:27" ht="60" customHeight="1" x14ac:dyDescent="0.2">
      <c r="A765" s="4" t="s">
        <v>1502</v>
      </c>
      <c r="B765" s="41" t="s">
        <v>4105</v>
      </c>
      <c r="C765" s="79" t="s">
        <v>1504</v>
      </c>
      <c r="D765" s="5" t="s">
        <v>1504</v>
      </c>
      <c r="E765" s="15">
        <v>1</v>
      </c>
      <c r="F765" s="78" t="s">
        <v>4143</v>
      </c>
      <c r="G765" s="126" t="s">
        <v>4124</v>
      </c>
      <c r="H765" s="73" t="s">
        <v>4144</v>
      </c>
      <c r="I765" s="73" t="s">
        <v>4145</v>
      </c>
      <c r="J765" s="73" t="s">
        <v>4146</v>
      </c>
      <c r="K765" s="87" t="s">
        <v>4130</v>
      </c>
      <c r="L765" s="87" t="s">
        <v>4147</v>
      </c>
      <c r="M765" s="83" t="str">
        <f t="shared" si="8"/>
        <v>MESSAGE - HEADER - UNLOADING REMARK. State of seals ok</v>
      </c>
      <c r="N765" s="68"/>
      <c r="O765" s="92"/>
      <c r="P765" s="68" t="s">
        <v>66</v>
      </c>
      <c r="Q765" s="92" t="s">
        <v>103</v>
      </c>
      <c r="R765" s="68" t="s">
        <v>104</v>
      </c>
      <c r="S765" s="92" t="s">
        <v>104</v>
      </c>
      <c r="T765" s="68" t="s">
        <v>114</v>
      </c>
      <c r="U765" s="92" t="s">
        <v>114</v>
      </c>
      <c r="V765" s="68" t="s">
        <v>4148</v>
      </c>
      <c r="W765" s="92" t="s">
        <v>4149</v>
      </c>
      <c r="X765" s="17"/>
      <c r="Y765" s="17"/>
      <c r="Z765" s="17"/>
      <c r="AA765" s="17"/>
    </row>
    <row r="766" spans="1:27" ht="60" customHeight="1" x14ac:dyDescent="0.2">
      <c r="A766" s="4" t="s">
        <v>1502</v>
      </c>
      <c r="B766" s="41" t="s">
        <v>4105</v>
      </c>
      <c r="C766" s="79" t="s">
        <v>1504</v>
      </c>
      <c r="D766" s="5" t="s">
        <v>1504</v>
      </c>
      <c r="E766" s="15">
        <v>1</v>
      </c>
      <c r="F766" s="78" t="s">
        <v>4150</v>
      </c>
      <c r="G766" s="126" t="s">
        <v>4124</v>
      </c>
      <c r="H766" s="73" t="s">
        <v>4151</v>
      </c>
      <c r="I766" s="73" t="s">
        <v>4152</v>
      </c>
      <c r="J766" s="73" t="s">
        <v>4153</v>
      </c>
      <c r="K766" s="87" t="s">
        <v>4130</v>
      </c>
      <c r="L766" s="87" t="s">
        <v>4151</v>
      </c>
      <c r="M766" s="83" t="str">
        <f t="shared" si="8"/>
        <v>MESSAGE - HEADER - UNLOADING REMARK. Unloading remark</v>
      </c>
      <c r="N766" s="68"/>
      <c r="O766" s="92"/>
      <c r="P766" s="68" t="s">
        <v>103</v>
      </c>
      <c r="Q766" s="92" t="s">
        <v>103</v>
      </c>
      <c r="R766" s="68" t="s">
        <v>4154</v>
      </c>
      <c r="S766" s="92" t="s">
        <v>1107</v>
      </c>
      <c r="T766" s="68"/>
      <c r="U766" s="92"/>
      <c r="V766" s="68" t="s">
        <v>348</v>
      </c>
      <c r="W766" s="92"/>
      <c r="X766" s="17"/>
      <c r="Y766" s="17"/>
      <c r="Z766" s="17"/>
      <c r="AA766" s="17"/>
    </row>
    <row r="767" spans="1:27" ht="60" customHeight="1" x14ac:dyDescent="0.2">
      <c r="A767" s="4" t="s">
        <v>1502</v>
      </c>
      <c r="B767" s="41" t="s">
        <v>4105</v>
      </c>
      <c r="C767" s="79" t="s">
        <v>1504</v>
      </c>
      <c r="D767" s="5" t="s">
        <v>1504</v>
      </c>
      <c r="E767" s="15">
        <v>1</v>
      </c>
      <c r="F767" s="78"/>
      <c r="G767" s="171" t="s">
        <v>350</v>
      </c>
      <c r="H767" s="73"/>
      <c r="I767" s="73" t="s">
        <v>4155</v>
      </c>
      <c r="J767" s="73" t="s">
        <v>350</v>
      </c>
      <c r="K767" s="87"/>
      <c r="L767" s="87"/>
      <c r="M767" s="83" t="str">
        <f t="shared" si="8"/>
        <v xml:space="preserve">. </v>
      </c>
      <c r="N767" s="68" t="s">
        <v>32</v>
      </c>
      <c r="O767" s="92"/>
      <c r="P767" s="68" t="s">
        <v>103</v>
      </c>
      <c r="Q767" s="92"/>
      <c r="R767" s="68"/>
      <c r="S767" s="92"/>
      <c r="T767" s="68"/>
      <c r="U767" s="92"/>
      <c r="V767" s="68" t="s">
        <v>4156</v>
      </c>
      <c r="W767" s="92"/>
      <c r="X767" s="17"/>
      <c r="Y767" s="17"/>
      <c r="Z767" s="17"/>
      <c r="AA767" s="17"/>
    </row>
    <row r="768" spans="1:27" ht="60" customHeight="1" x14ac:dyDescent="0.2">
      <c r="A768" s="4" t="s">
        <v>1502</v>
      </c>
      <c r="B768" s="41" t="s">
        <v>4105</v>
      </c>
      <c r="C768" s="79" t="s">
        <v>1504</v>
      </c>
      <c r="D768" s="5" t="s">
        <v>1504</v>
      </c>
      <c r="E768" s="15">
        <v>2</v>
      </c>
      <c r="F768" s="78"/>
      <c r="G768" s="181" t="e">
        <f>---TRANSPORT EQUIPMENT</f>
        <v>#NAME?</v>
      </c>
      <c r="H768" s="73"/>
      <c r="I768" s="73" t="s">
        <v>4157</v>
      </c>
      <c r="J768" s="73" t="s">
        <v>461</v>
      </c>
      <c r="K768" s="87" t="s">
        <v>462</v>
      </c>
      <c r="L768" s="87"/>
      <c r="M768" s="83" t="str">
        <f t="shared" si="8"/>
        <v xml:space="preserve">MESSAGE - GOODS ITEM - CONTAINERS. </v>
      </c>
      <c r="N768" s="68" t="s">
        <v>463</v>
      </c>
      <c r="O768" s="92" t="s">
        <v>444</v>
      </c>
      <c r="P768" s="68" t="s">
        <v>103</v>
      </c>
      <c r="Q768" s="92" t="s">
        <v>66</v>
      </c>
      <c r="R768" s="68"/>
      <c r="S768" s="92"/>
      <c r="T768" s="68"/>
      <c r="U768" s="92"/>
      <c r="V768" s="68" t="s">
        <v>4156</v>
      </c>
      <c r="W768" s="92" t="s">
        <v>4158</v>
      </c>
      <c r="X768" s="17"/>
      <c r="Y768" s="17"/>
      <c r="Z768" s="17"/>
      <c r="AA768" s="17"/>
    </row>
    <row r="769" spans="1:27" ht="60" customHeight="1" x14ac:dyDescent="0.2">
      <c r="A769" s="4" t="s">
        <v>1502</v>
      </c>
      <c r="B769" s="41" t="s">
        <v>4105</v>
      </c>
      <c r="C769" s="79" t="s">
        <v>1504</v>
      </c>
      <c r="D769" s="5" t="s">
        <v>1504</v>
      </c>
      <c r="E769" s="15">
        <v>2</v>
      </c>
      <c r="F769" s="78"/>
      <c r="G769" s="180" t="e">
        <f>---TRANSPORT EQUIPMENT</f>
        <v>#NAME?</v>
      </c>
      <c r="H769" s="73" t="s">
        <v>206</v>
      </c>
      <c r="I769" s="73" t="s">
        <v>4159</v>
      </c>
      <c r="J769" s="73" t="s">
        <v>468</v>
      </c>
      <c r="K769" s="87"/>
      <c r="L769" s="87"/>
      <c r="M769" s="83" t="str">
        <f t="shared" si="8"/>
        <v xml:space="preserve">. </v>
      </c>
      <c r="N769" s="68"/>
      <c r="O769" s="92"/>
      <c r="P769" s="68" t="s">
        <v>33</v>
      </c>
      <c r="Q769" s="92"/>
      <c r="R769" s="68" t="s">
        <v>146</v>
      </c>
      <c r="S769" s="92"/>
      <c r="T769" s="68"/>
      <c r="U769" s="92"/>
      <c r="V769" s="68" t="s">
        <v>4160</v>
      </c>
      <c r="W769" s="92"/>
      <c r="X769" s="17"/>
      <c r="Y769" s="17"/>
      <c r="Z769" s="17"/>
      <c r="AA769" s="17"/>
    </row>
    <row r="770" spans="1:27" ht="60" customHeight="1" x14ac:dyDescent="0.2">
      <c r="A770" s="4" t="s">
        <v>1502</v>
      </c>
      <c r="B770" s="41" t="s">
        <v>4105</v>
      </c>
      <c r="C770" s="79" t="s">
        <v>1504</v>
      </c>
      <c r="D770" s="5" t="s">
        <v>1504</v>
      </c>
      <c r="E770" s="15">
        <v>2</v>
      </c>
      <c r="F770" s="78"/>
      <c r="G770" s="180" t="e">
        <f>---TRANSPORT EQUIPMENT</f>
        <v>#NAME?</v>
      </c>
      <c r="H770" s="73" t="s">
        <v>470</v>
      </c>
      <c r="I770" s="73" t="s">
        <v>4161</v>
      </c>
      <c r="J770" s="73" t="s">
        <v>472</v>
      </c>
      <c r="K770" s="87" t="s">
        <v>462</v>
      </c>
      <c r="L770" s="87" t="s">
        <v>473</v>
      </c>
      <c r="M770" s="83" t="str">
        <f t="shared" si="8"/>
        <v>MESSAGE - GOODS ITEM - CONTAINERS. Container number</v>
      </c>
      <c r="N770" s="68"/>
      <c r="O770" s="92"/>
      <c r="P770" s="68" t="s">
        <v>103</v>
      </c>
      <c r="Q770" s="92" t="s">
        <v>33</v>
      </c>
      <c r="R770" s="68" t="s">
        <v>244</v>
      </c>
      <c r="S770" s="92" t="s">
        <v>244</v>
      </c>
      <c r="T770" s="68"/>
      <c r="U770" s="92"/>
      <c r="V770" s="68" t="s">
        <v>4162</v>
      </c>
      <c r="W770" s="92"/>
      <c r="X770" s="17"/>
      <c r="Y770" s="17"/>
      <c r="Z770" s="17"/>
      <c r="AA770" s="17"/>
    </row>
    <row r="771" spans="1:27" ht="60" customHeight="1" x14ac:dyDescent="0.2">
      <c r="A771" s="4" t="s">
        <v>1502</v>
      </c>
      <c r="B771" s="41" t="s">
        <v>4105</v>
      </c>
      <c r="C771" s="79" t="s">
        <v>1504</v>
      </c>
      <c r="D771" s="5" t="s">
        <v>1504</v>
      </c>
      <c r="E771" s="15">
        <v>2</v>
      </c>
      <c r="F771" s="78" t="s">
        <v>477</v>
      </c>
      <c r="G771" s="180" t="e">
        <f>---TRANSPORT EQUIPMENT</f>
        <v>#NAME?</v>
      </c>
      <c r="H771" s="73" t="s">
        <v>478</v>
      </c>
      <c r="I771" s="73" t="s">
        <v>4163</v>
      </c>
      <c r="J771" s="73" t="s">
        <v>480</v>
      </c>
      <c r="K771" s="87" t="s">
        <v>481</v>
      </c>
      <c r="L771" s="87" t="s">
        <v>482</v>
      </c>
      <c r="M771" s="83" t="str">
        <f t="shared" si="8"/>
        <v>MESSAGE - SEALS INFO. Seals number</v>
      </c>
      <c r="N771" s="68"/>
      <c r="O771" s="92"/>
      <c r="P771" s="68" t="s">
        <v>103</v>
      </c>
      <c r="Q771" s="92" t="s">
        <v>33</v>
      </c>
      <c r="R771" s="68" t="s">
        <v>483</v>
      </c>
      <c r="S771" s="92" t="s">
        <v>483</v>
      </c>
      <c r="T771" s="68"/>
      <c r="U771" s="92"/>
      <c r="V771" s="68" t="s">
        <v>4109</v>
      </c>
      <c r="W771" s="92"/>
      <c r="X771" s="17"/>
      <c r="Y771" s="17"/>
      <c r="Z771" s="17"/>
      <c r="AA771" s="17"/>
    </row>
    <row r="772" spans="1:27" ht="60" customHeight="1" x14ac:dyDescent="0.2">
      <c r="A772" s="4" t="s">
        <v>1502</v>
      </c>
      <c r="B772" s="41" t="s">
        <v>4105</v>
      </c>
      <c r="C772" s="79" t="s">
        <v>1504</v>
      </c>
      <c r="D772" s="5" t="s">
        <v>1504</v>
      </c>
      <c r="E772" s="15">
        <v>3</v>
      </c>
      <c r="F772" s="78"/>
      <c r="G772" s="181" t="e">
        <f>------SEAL</f>
        <v>#NAME?</v>
      </c>
      <c r="H772" s="73"/>
      <c r="I772" s="73" t="s">
        <v>4164</v>
      </c>
      <c r="J772" s="73" t="s">
        <v>488</v>
      </c>
      <c r="K772" s="87" t="s">
        <v>489</v>
      </c>
      <c r="L772" s="87"/>
      <c r="M772" s="83" t="str">
        <f t="shared" si="8"/>
        <v xml:space="preserve">MESSAGE - SEALS INFO - SEALS ID. </v>
      </c>
      <c r="N772" s="68" t="s">
        <v>444</v>
      </c>
      <c r="O772" s="92" t="s">
        <v>463</v>
      </c>
      <c r="P772" s="68" t="s">
        <v>103</v>
      </c>
      <c r="Q772" s="92" t="s">
        <v>66</v>
      </c>
      <c r="R772" s="68"/>
      <c r="S772" s="92"/>
      <c r="T772" s="68"/>
      <c r="U772" s="92"/>
      <c r="V772" s="68" t="s">
        <v>4156</v>
      </c>
      <c r="W772" s="92" t="s">
        <v>4165</v>
      </c>
      <c r="X772" s="17"/>
      <c r="Y772" s="17"/>
      <c r="Z772" s="17"/>
      <c r="AA772" s="17"/>
    </row>
    <row r="773" spans="1:27" ht="60" customHeight="1" x14ac:dyDescent="0.2">
      <c r="A773" s="4" t="s">
        <v>1502</v>
      </c>
      <c r="B773" s="41" t="s">
        <v>4105</v>
      </c>
      <c r="C773" s="79" t="s">
        <v>1504</v>
      </c>
      <c r="D773" s="5" t="s">
        <v>1504</v>
      </c>
      <c r="E773" s="15">
        <v>3</v>
      </c>
      <c r="F773" s="78"/>
      <c r="G773" s="180" t="e">
        <f>------SEAL</f>
        <v>#NAME?</v>
      </c>
      <c r="H773" s="73" t="s">
        <v>206</v>
      </c>
      <c r="I773" s="73" t="s">
        <v>4166</v>
      </c>
      <c r="J773" s="73" t="s">
        <v>495</v>
      </c>
      <c r="K773" s="87"/>
      <c r="L773" s="87"/>
      <c r="M773" s="83" t="str">
        <f t="shared" si="8"/>
        <v xml:space="preserve">. </v>
      </c>
      <c r="N773" s="68"/>
      <c r="O773" s="92"/>
      <c r="P773" s="68" t="s">
        <v>33</v>
      </c>
      <c r="Q773" s="92"/>
      <c r="R773" s="68" t="s">
        <v>146</v>
      </c>
      <c r="S773" s="92"/>
      <c r="T773" s="68"/>
      <c r="U773" s="92"/>
      <c r="V773" s="68" t="s">
        <v>4160</v>
      </c>
      <c r="W773" s="92"/>
      <c r="X773" s="17"/>
      <c r="Y773" s="17"/>
      <c r="Z773" s="17"/>
      <c r="AA773" s="17"/>
    </row>
    <row r="774" spans="1:27" ht="60" customHeight="1" x14ac:dyDescent="0.2">
      <c r="A774" s="4" t="s">
        <v>1502</v>
      </c>
      <c r="B774" s="41" t="s">
        <v>4105</v>
      </c>
      <c r="C774" s="79" t="s">
        <v>1504</v>
      </c>
      <c r="D774" s="5" t="s">
        <v>1504</v>
      </c>
      <c r="E774" s="15">
        <v>3</v>
      </c>
      <c r="F774" s="78" t="s">
        <v>477</v>
      </c>
      <c r="G774" s="180" t="e">
        <f>------SEAL</f>
        <v>#NAME?</v>
      </c>
      <c r="H774" s="73" t="s">
        <v>393</v>
      </c>
      <c r="I774" s="73" t="s">
        <v>4167</v>
      </c>
      <c r="J774" s="73" t="s">
        <v>497</v>
      </c>
      <c r="K774" s="87" t="s">
        <v>489</v>
      </c>
      <c r="L774" s="87" t="s">
        <v>498</v>
      </c>
      <c r="M774" s="83" t="str">
        <f t="shared" si="8"/>
        <v>MESSAGE - SEALS INFO - SEALS ID. Seals identity</v>
      </c>
      <c r="N774" s="68"/>
      <c r="O774" s="92"/>
      <c r="P774" s="68" t="s">
        <v>33</v>
      </c>
      <c r="Q774" s="92" t="s">
        <v>33</v>
      </c>
      <c r="R774" s="68" t="s">
        <v>499</v>
      </c>
      <c r="S774" s="92" t="s">
        <v>499</v>
      </c>
      <c r="T774" s="68"/>
      <c r="U774" s="92"/>
      <c r="V774" s="68" t="s">
        <v>81</v>
      </c>
      <c r="W774" s="92"/>
      <c r="X774" s="17"/>
      <c r="Y774" s="17"/>
      <c r="Z774" s="17"/>
      <c r="AA774" s="17"/>
    </row>
    <row r="775" spans="1:27" ht="60" customHeight="1" x14ac:dyDescent="0.2">
      <c r="A775" s="4" t="s">
        <v>1502</v>
      </c>
      <c r="B775" s="41" t="s">
        <v>4105</v>
      </c>
      <c r="C775" s="79" t="s">
        <v>1504</v>
      </c>
      <c r="D775" s="5" t="s">
        <v>1504</v>
      </c>
      <c r="E775" s="15">
        <v>3</v>
      </c>
      <c r="F775" s="78"/>
      <c r="G775" s="181" t="e">
        <f>------GOODS REFERENCE</f>
        <v>#NAME?</v>
      </c>
      <c r="H775" s="73"/>
      <c r="I775" s="73" t="s">
        <v>4168</v>
      </c>
      <c r="J775" s="73" t="s">
        <v>503</v>
      </c>
      <c r="K775" s="87"/>
      <c r="L775" s="87"/>
      <c r="M775" s="83" t="str">
        <f t="shared" si="8"/>
        <v xml:space="preserve">. </v>
      </c>
      <c r="N775" s="68" t="s">
        <v>463</v>
      </c>
      <c r="O775" s="92"/>
      <c r="P775" s="68" t="s">
        <v>103</v>
      </c>
      <c r="Q775" s="92"/>
      <c r="R775" s="68"/>
      <c r="S775" s="92"/>
      <c r="T775" s="68"/>
      <c r="U775" s="92"/>
      <c r="V775" s="68" t="s">
        <v>4156</v>
      </c>
      <c r="W775" s="92"/>
      <c r="X775" s="17"/>
      <c r="Y775" s="17"/>
      <c r="Z775" s="17"/>
      <c r="AA775" s="17"/>
    </row>
    <row r="776" spans="1:27" ht="60" customHeight="1" x14ac:dyDescent="0.2">
      <c r="A776" s="4" t="s">
        <v>1502</v>
      </c>
      <c r="B776" s="41" t="s">
        <v>4105</v>
      </c>
      <c r="C776" s="79" t="s">
        <v>1504</v>
      </c>
      <c r="D776" s="5" t="s">
        <v>1504</v>
      </c>
      <c r="E776" s="15">
        <v>3</v>
      </c>
      <c r="F776" s="78"/>
      <c r="G776" s="180" t="e">
        <f>------GOODS REFERENCE</f>
        <v>#NAME?</v>
      </c>
      <c r="H776" s="73" t="s">
        <v>206</v>
      </c>
      <c r="I776" s="73" t="s">
        <v>4169</v>
      </c>
      <c r="J776" s="73" t="s">
        <v>508</v>
      </c>
      <c r="K776" s="87"/>
      <c r="L776" s="87"/>
      <c r="M776" s="83" t="str">
        <f t="shared" si="8"/>
        <v xml:space="preserve">. </v>
      </c>
      <c r="N776" s="68"/>
      <c r="O776" s="92"/>
      <c r="P776" s="68" t="s">
        <v>33</v>
      </c>
      <c r="Q776" s="92"/>
      <c r="R776" s="68" t="s">
        <v>146</v>
      </c>
      <c r="S776" s="92"/>
      <c r="T776" s="68"/>
      <c r="U776" s="92"/>
      <c r="V776" s="68" t="s">
        <v>4160</v>
      </c>
      <c r="W776" s="92"/>
      <c r="X776" s="17"/>
      <c r="Y776" s="17"/>
      <c r="Z776" s="17"/>
      <c r="AA776" s="17"/>
    </row>
    <row r="777" spans="1:27" ht="60" customHeight="1" x14ac:dyDescent="0.2">
      <c r="A777" s="4" t="s">
        <v>1502</v>
      </c>
      <c r="B777" s="41" t="s">
        <v>4105</v>
      </c>
      <c r="C777" s="79" t="s">
        <v>1504</v>
      </c>
      <c r="D777" s="5" t="s">
        <v>1504</v>
      </c>
      <c r="E777" s="15">
        <v>3</v>
      </c>
      <c r="F777" s="78"/>
      <c r="G777" s="180" t="e">
        <f>------GOODS REFERENCE</f>
        <v>#NAME?</v>
      </c>
      <c r="H777" s="73" t="s">
        <v>509</v>
      </c>
      <c r="I777" s="73" t="s">
        <v>4170</v>
      </c>
      <c r="J777" s="73" t="s">
        <v>511</v>
      </c>
      <c r="K777" s="87"/>
      <c r="L777" s="87"/>
      <c r="M777" s="83" t="str">
        <f t="shared" si="8"/>
        <v xml:space="preserve">. </v>
      </c>
      <c r="N777" s="68"/>
      <c r="O777" s="92"/>
      <c r="P777" s="68" t="s">
        <v>33</v>
      </c>
      <c r="Q777" s="92"/>
      <c r="R777" s="68" t="s">
        <v>146</v>
      </c>
      <c r="S777" s="92"/>
      <c r="T777" s="68"/>
      <c r="U777" s="92"/>
      <c r="V777" s="68" t="s">
        <v>512</v>
      </c>
      <c r="W777" s="92"/>
      <c r="X777" s="17"/>
      <c r="Y777" s="17"/>
      <c r="Z777" s="17"/>
      <c r="AA777" s="17"/>
    </row>
    <row r="778" spans="1:27" ht="60" customHeight="1" x14ac:dyDescent="0.2">
      <c r="A778" s="4" t="s">
        <v>1502</v>
      </c>
      <c r="B778" s="41" t="s">
        <v>4105</v>
      </c>
      <c r="C778" s="79" t="s">
        <v>1504</v>
      </c>
      <c r="D778" s="5" t="s">
        <v>1504</v>
      </c>
      <c r="E778" s="15">
        <v>2</v>
      </c>
      <c r="F778" s="78"/>
      <c r="G778" s="181" t="e">
        <f>---DEPARTURE TRANSPORT MEANS</f>
        <v>#NAME?</v>
      </c>
      <c r="H778" s="73"/>
      <c r="I778" s="73" t="s">
        <v>4171</v>
      </c>
      <c r="J778" s="73" t="s">
        <v>517</v>
      </c>
      <c r="K778" s="87"/>
      <c r="L778" s="87"/>
      <c r="M778" s="83" t="str">
        <f t="shared" si="8"/>
        <v xml:space="preserve">. </v>
      </c>
      <c r="N778" s="68" t="s">
        <v>316</v>
      </c>
      <c r="O778" s="92"/>
      <c r="P778" s="68" t="s">
        <v>103</v>
      </c>
      <c r="Q778" s="92"/>
      <c r="R778" s="68"/>
      <c r="S778" s="92"/>
      <c r="T778" s="68"/>
      <c r="U778" s="92"/>
      <c r="V778" s="68" t="s">
        <v>4156</v>
      </c>
      <c r="W778" s="92"/>
      <c r="X778" s="17"/>
      <c r="Y778" s="17"/>
      <c r="Z778" s="17"/>
      <c r="AA778" s="17"/>
    </row>
    <row r="779" spans="1:27" ht="60" customHeight="1" x14ac:dyDescent="0.2">
      <c r="A779" s="4" t="s">
        <v>1502</v>
      </c>
      <c r="B779" s="41" t="s">
        <v>4105</v>
      </c>
      <c r="C779" s="79" t="s">
        <v>1504</v>
      </c>
      <c r="D779" s="5" t="s">
        <v>1504</v>
      </c>
      <c r="E779" s="15">
        <v>2</v>
      </c>
      <c r="F779" s="78"/>
      <c r="G779" s="180" t="e">
        <f>---DEPARTURE TRANSPORT MEANS</f>
        <v>#NAME?</v>
      </c>
      <c r="H779" s="73" t="s">
        <v>206</v>
      </c>
      <c r="I779" s="73" t="s">
        <v>4172</v>
      </c>
      <c r="J779" s="73" t="s">
        <v>522</v>
      </c>
      <c r="K779" s="87"/>
      <c r="L779" s="87"/>
      <c r="M779" s="83" t="str">
        <f t="shared" si="8"/>
        <v xml:space="preserve">. </v>
      </c>
      <c r="N779" s="68"/>
      <c r="O779" s="92"/>
      <c r="P779" s="68" t="s">
        <v>33</v>
      </c>
      <c r="Q779" s="92"/>
      <c r="R779" s="68" t="s">
        <v>146</v>
      </c>
      <c r="S779" s="92"/>
      <c r="T779" s="68"/>
      <c r="U779" s="92"/>
      <c r="V779" s="68" t="s">
        <v>4160</v>
      </c>
      <c r="W779" s="92"/>
      <c r="X779" s="17"/>
      <c r="Y779" s="17"/>
      <c r="Z779" s="17"/>
      <c r="AA779" s="17"/>
    </row>
    <row r="780" spans="1:27" ht="60" customHeight="1" x14ac:dyDescent="0.2">
      <c r="A780" s="4" t="s">
        <v>1502</v>
      </c>
      <c r="B780" s="41" t="s">
        <v>4105</v>
      </c>
      <c r="C780" s="79" t="s">
        <v>1504</v>
      </c>
      <c r="D780" s="5" t="s">
        <v>1504</v>
      </c>
      <c r="E780" s="15">
        <v>2</v>
      </c>
      <c r="F780" s="78"/>
      <c r="G780" s="180" t="e">
        <f>---DEPARTURE TRANSPORT MEANS</f>
        <v>#NAME?</v>
      </c>
      <c r="H780" s="73" t="s">
        <v>523</v>
      </c>
      <c r="I780" s="73" t="s">
        <v>4173</v>
      </c>
      <c r="J780" s="73" t="s">
        <v>525</v>
      </c>
      <c r="K780" s="87"/>
      <c r="L780" s="87"/>
      <c r="M780" s="83" t="str">
        <f t="shared" si="8"/>
        <v xml:space="preserve">. </v>
      </c>
      <c r="N780" s="68"/>
      <c r="O780" s="92"/>
      <c r="P780" s="68" t="s">
        <v>103</v>
      </c>
      <c r="Q780" s="92"/>
      <c r="R780" s="68" t="s">
        <v>526</v>
      </c>
      <c r="S780" s="92"/>
      <c r="T780" s="68" t="s">
        <v>527</v>
      </c>
      <c r="U780" s="92"/>
      <c r="V780" s="68" t="s">
        <v>4156</v>
      </c>
      <c r="W780" s="92"/>
      <c r="X780" s="17"/>
      <c r="Y780" s="17"/>
      <c r="Z780" s="17"/>
      <c r="AA780" s="17"/>
    </row>
    <row r="781" spans="1:27" ht="60" customHeight="1" x14ac:dyDescent="0.2">
      <c r="A781" s="4" t="s">
        <v>1502</v>
      </c>
      <c r="B781" s="41" t="s">
        <v>4105</v>
      </c>
      <c r="C781" s="79" t="s">
        <v>1504</v>
      </c>
      <c r="D781" s="5" t="s">
        <v>1504</v>
      </c>
      <c r="E781" s="15">
        <v>2</v>
      </c>
      <c r="F781" s="78"/>
      <c r="G781" s="180" t="e">
        <f>---DEPARTURE TRANSPORT MEANS</f>
        <v>#NAME?</v>
      </c>
      <c r="H781" s="73" t="s">
        <v>240</v>
      </c>
      <c r="I781" s="73" t="s">
        <v>4174</v>
      </c>
      <c r="J781" s="73" t="s">
        <v>532</v>
      </c>
      <c r="K781" s="87" t="s">
        <v>31</v>
      </c>
      <c r="L781" s="87" t="s">
        <v>533</v>
      </c>
      <c r="M781" s="83" t="str">
        <f t="shared" si="8"/>
        <v>MESSAGE - HEADER. Identity of means of transport at departure (exp/trans)</v>
      </c>
      <c r="N781" s="68"/>
      <c r="O781" s="92"/>
      <c r="P781" s="68" t="s">
        <v>103</v>
      </c>
      <c r="Q781" s="92" t="s">
        <v>66</v>
      </c>
      <c r="R781" s="68" t="s">
        <v>68</v>
      </c>
      <c r="S781" s="92" t="s">
        <v>534</v>
      </c>
      <c r="T781" s="68"/>
      <c r="U781" s="92"/>
      <c r="V781" s="68" t="s">
        <v>4162</v>
      </c>
      <c r="W781" s="92" t="s">
        <v>4111</v>
      </c>
      <c r="X781" s="17"/>
      <c r="Y781" s="17"/>
      <c r="Z781" s="17"/>
      <c r="AA781" s="17"/>
    </row>
    <row r="782" spans="1:27" ht="60" customHeight="1" x14ac:dyDescent="0.2">
      <c r="A782" s="4" t="s">
        <v>1502</v>
      </c>
      <c r="B782" s="41" t="s">
        <v>4105</v>
      </c>
      <c r="C782" s="79" t="s">
        <v>1504</v>
      </c>
      <c r="D782" s="5" t="s">
        <v>1504</v>
      </c>
      <c r="E782" s="15">
        <v>2</v>
      </c>
      <c r="F782" s="78"/>
      <c r="G782" s="180" t="e">
        <f>---DEPARTURE TRANSPORT MEANS</f>
        <v>#NAME?</v>
      </c>
      <c r="H782" s="73" t="s">
        <v>539</v>
      </c>
      <c r="I782" s="73" t="s">
        <v>4175</v>
      </c>
      <c r="J782" s="73" t="s">
        <v>541</v>
      </c>
      <c r="K782" s="87" t="s">
        <v>31</v>
      </c>
      <c r="L782" s="87" t="s">
        <v>542</v>
      </c>
      <c r="M782" s="83" t="str">
        <f t="shared" si="8"/>
        <v>MESSAGE - HEADER. Nationality of means of transport at departure</v>
      </c>
      <c r="N782" s="68"/>
      <c r="O782" s="92"/>
      <c r="P782" s="68" t="s">
        <v>103</v>
      </c>
      <c r="Q782" s="92" t="s">
        <v>66</v>
      </c>
      <c r="R782" s="68" t="s">
        <v>94</v>
      </c>
      <c r="S782" s="92" t="s">
        <v>94</v>
      </c>
      <c r="T782" s="68" t="s">
        <v>95</v>
      </c>
      <c r="U782" s="92" t="s">
        <v>95</v>
      </c>
      <c r="V782" s="68" t="s">
        <v>4156</v>
      </c>
      <c r="W782" s="92" t="s">
        <v>4111</v>
      </c>
      <c r="X782" s="17"/>
      <c r="Y782" s="17"/>
      <c r="Z782" s="17"/>
      <c r="AA782" s="17"/>
    </row>
    <row r="783" spans="1:27" ht="60" customHeight="1" x14ac:dyDescent="0.2">
      <c r="A783" s="4" t="s">
        <v>1502</v>
      </c>
      <c r="B783" s="41" t="s">
        <v>4105</v>
      </c>
      <c r="C783" s="79" t="s">
        <v>1504</v>
      </c>
      <c r="D783" s="5" t="s">
        <v>1504</v>
      </c>
      <c r="E783" s="15">
        <v>2</v>
      </c>
      <c r="F783" s="78" t="s">
        <v>651</v>
      </c>
      <c r="G783" s="181" t="e">
        <f>---SUPPORTING DOCUMENTS</f>
        <v>#NAME?</v>
      </c>
      <c r="H783" s="73"/>
      <c r="I783" s="73" t="s">
        <v>4176</v>
      </c>
      <c r="J783" s="73" t="s">
        <v>654</v>
      </c>
      <c r="K783" s="87"/>
      <c r="L783" s="87"/>
      <c r="M783" s="83" t="str">
        <f t="shared" si="8"/>
        <v xml:space="preserve">. </v>
      </c>
      <c r="N783" s="68" t="s">
        <v>444</v>
      </c>
      <c r="O783" s="92"/>
      <c r="P783" s="68" t="s">
        <v>103</v>
      </c>
      <c r="Q783" s="92"/>
      <c r="R783" s="68"/>
      <c r="S783" s="92"/>
      <c r="T783" s="68"/>
      <c r="U783" s="92"/>
      <c r="V783" s="68" t="s">
        <v>4156</v>
      </c>
      <c r="W783" s="92"/>
      <c r="X783" s="17"/>
      <c r="Y783" s="17"/>
      <c r="Z783" s="17"/>
      <c r="AA783" s="17"/>
    </row>
    <row r="784" spans="1:27" ht="60" customHeight="1" x14ac:dyDescent="0.2">
      <c r="A784" s="4" t="s">
        <v>1502</v>
      </c>
      <c r="B784" s="41" t="s">
        <v>4105</v>
      </c>
      <c r="C784" s="79" t="s">
        <v>1504</v>
      </c>
      <c r="D784" s="5" t="s">
        <v>1504</v>
      </c>
      <c r="E784" s="15">
        <v>2</v>
      </c>
      <c r="F784" s="78" t="s">
        <v>205</v>
      </c>
      <c r="G784" s="180" t="e">
        <f>---SUPPORTING DOCUMENTS</f>
        <v>#NAME?</v>
      </c>
      <c r="H784" s="73" t="s">
        <v>206</v>
      </c>
      <c r="I784" s="73" t="s">
        <v>4177</v>
      </c>
      <c r="J784" s="73" t="s">
        <v>657</v>
      </c>
      <c r="K784" s="87"/>
      <c r="L784" s="87"/>
      <c r="M784" s="83" t="str">
        <f t="shared" si="8"/>
        <v xml:space="preserve">. </v>
      </c>
      <c r="N784" s="68"/>
      <c r="O784" s="92"/>
      <c r="P784" s="68" t="s">
        <v>33</v>
      </c>
      <c r="Q784" s="92"/>
      <c r="R784" s="68" t="s">
        <v>146</v>
      </c>
      <c r="S784" s="92"/>
      <c r="T784" s="68"/>
      <c r="U784" s="92"/>
      <c r="V784" s="68" t="s">
        <v>4160</v>
      </c>
      <c r="W784" s="92"/>
      <c r="X784" s="17"/>
      <c r="Y784" s="17"/>
      <c r="Z784" s="17"/>
      <c r="AA784" s="17"/>
    </row>
    <row r="785" spans="1:27" ht="60" customHeight="1" x14ac:dyDescent="0.2">
      <c r="A785" s="4" t="s">
        <v>1502</v>
      </c>
      <c r="B785" s="41" t="s">
        <v>4105</v>
      </c>
      <c r="C785" s="79" t="s">
        <v>1504</v>
      </c>
      <c r="D785" s="5" t="s">
        <v>1504</v>
      </c>
      <c r="E785" s="15">
        <v>2</v>
      </c>
      <c r="F785" s="78" t="s">
        <v>651</v>
      </c>
      <c r="G785" s="180" t="e">
        <f>---SUPPORTING DOCUMENTS</f>
        <v>#NAME?</v>
      </c>
      <c r="H785" s="73" t="s">
        <v>386</v>
      </c>
      <c r="I785" s="73" t="s">
        <v>4178</v>
      </c>
      <c r="J785" s="73" t="s">
        <v>659</v>
      </c>
      <c r="K785" s="87"/>
      <c r="L785" s="87"/>
      <c r="M785" s="83" t="str">
        <f t="shared" si="8"/>
        <v xml:space="preserve">. </v>
      </c>
      <c r="N785" s="68"/>
      <c r="O785" s="92"/>
      <c r="P785" s="68" t="s">
        <v>103</v>
      </c>
      <c r="Q785" s="92"/>
      <c r="R785" s="68" t="s">
        <v>660</v>
      </c>
      <c r="S785" s="92"/>
      <c r="T785" s="68"/>
      <c r="U785" s="92"/>
      <c r="V785" s="68" t="s">
        <v>4156</v>
      </c>
      <c r="W785" s="92"/>
      <c r="X785" s="17"/>
      <c r="Y785" s="17"/>
      <c r="Z785" s="17"/>
      <c r="AA785" s="17"/>
    </row>
    <row r="786" spans="1:27" ht="60" customHeight="1" x14ac:dyDescent="0.2">
      <c r="A786" s="4" t="s">
        <v>1502</v>
      </c>
      <c r="B786" s="41" t="s">
        <v>4105</v>
      </c>
      <c r="C786" s="79" t="s">
        <v>1504</v>
      </c>
      <c r="D786" s="5" t="s">
        <v>1504</v>
      </c>
      <c r="E786" s="15">
        <v>2</v>
      </c>
      <c r="F786" s="78" t="s">
        <v>651</v>
      </c>
      <c r="G786" s="180" t="e">
        <f>---SUPPORTING DOCUMENTS</f>
        <v>#NAME?</v>
      </c>
      <c r="H786" s="73" t="s">
        <v>180</v>
      </c>
      <c r="I786" s="73" t="s">
        <v>4179</v>
      </c>
      <c r="J786" s="73" t="s">
        <v>664</v>
      </c>
      <c r="K786" s="87"/>
      <c r="L786" s="87"/>
      <c r="M786" s="83" t="str">
        <f t="shared" si="8"/>
        <v xml:space="preserve">. </v>
      </c>
      <c r="N786" s="68"/>
      <c r="O786" s="92"/>
      <c r="P786" s="68" t="s">
        <v>103</v>
      </c>
      <c r="Q786" s="92"/>
      <c r="R786" s="68" t="s">
        <v>258</v>
      </c>
      <c r="S786" s="92"/>
      <c r="T786" s="68"/>
      <c r="U786" s="92"/>
      <c r="V786" s="68" t="s">
        <v>4156</v>
      </c>
      <c r="W786" s="92"/>
      <c r="X786" s="17"/>
      <c r="Y786" s="17"/>
      <c r="Z786" s="17"/>
      <c r="AA786" s="17"/>
    </row>
    <row r="787" spans="1:27" ht="60" customHeight="1" x14ac:dyDescent="0.2">
      <c r="A787" s="4" t="s">
        <v>1502</v>
      </c>
      <c r="B787" s="41" t="s">
        <v>4105</v>
      </c>
      <c r="C787" s="79" t="s">
        <v>1504</v>
      </c>
      <c r="D787" s="5" t="s">
        <v>1504</v>
      </c>
      <c r="E787" s="15">
        <v>2</v>
      </c>
      <c r="F787" s="78" t="s">
        <v>687</v>
      </c>
      <c r="G787" s="180" t="e">
        <f>---SUPPORTING DOCUMENTS</f>
        <v>#NAME?</v>
      </c>
      <c r="H787" s="73" t="s">
        <v>667</v>
      </c>
      <c r="I787" s="73" t="s">
        <v>4180</v>
      </c>
      <c r="J787" s="73" t="s">
        <v>669</v>
      </c>
      <c r="K787" s="87"/>
      <c r="L787" s="87"/>
      <c r="M787" s="83" t="str">
        <f t="shared" si="8"/>
        <v xml:space="preserve">. </v>
      </c>
      <c r="N787" s="68"/>
      <c r="O787" s="92"/>
      <c r="P787" s="68" t="s">
        <v>103</v>
      </c>
      <c r="Q787" s="92"/>
      <c r="R787" s="68" t="s">
        <v>68</v>
      </c>
      <c r="S787" s="92"/>
      <c r="T787" s="68"/>
      <c r="U787" s="92"/>
      <c r="V787" s="68"/>
      <c r="W787" s="92"/>
      <c r="X787" s="17"/>
      <c r="Y787" s="17"/>
      <c r="Z787" s="17"/>
      <c r="AA787" s="17"/>
    </row>
    <row r="788" spans="1:27" ht="60" customHeight="1" x14ac:dyDescent="0.2">
      <c r="A788" s="4" t="s">
        <v>1502</v>
      </c>
      <c r="B788" s="41" t="s">
        <v>4105</v>
      </c>
      <c r="C788" s="79" t="s">
        <v>1504</v>
      </c>
      <c r="D788" s="5" t="s">
        <v>1504</v>
      </c>
      <c r="E788" s="15">
        <v>2</v>
      </c>
      <c r="F788" s="78"/>
      <c r="G788" s="181" t="e">
        <f>---HOUSE CONSIGNMENT</f>
        <v>#NAME?</v>
      </c>
      <c r="H788" s="73"/>
      <c r="I788" s="73" t="s">
        <v>4181</v>
      </c>
      <c r="J788" s="73" t="s">
        <v>718</v>
      </c>
      <c r="K788" s="87"/>
      <c r="L788" s="87"/>
      <c r="M788" s="83" t="str">
        <f t="shared" si="8"/>
        <v xml:space="preserve">. </v>
      </c>
      <c r="N788" s="68" t="s">
        <v>316</v>
      </c>
      <c r="O788" s="92"/>
      <c r="P788" s="68" t="s">
        <v>103</v>
      </c>
      <c r="Q788" s="92"/>
      <c r="R788" s="68"/>
      <c r="S788" s="92"/>
      <c r="T788" s="68"/>
      <c r="U788" s="92"/>
      <c r="V788" s="68" t="s">
        <v>4156</v>
      </c>
      <c r="W788" s="92"/>
      <c r="X788" s="17"/>
      <c r="Y788" s="17"/>
      <c r="Z788" s="17"/>
      <c r="AA788" s="17"/>
    </row>
    <row r="789" spans="1:27" ht="60" customHeight="1" x14ac:dyDescent="0.2">
      <c r="A789" s="4" t="s">
        <v>1502</v>
      </c>
      <c r="B789" s="41" t="s">
        <v>4105</v>
      </c>
      <c r="C789" s="79" t="s">
        <v>1504</v>
      </c>
      <c r="D789" s="5" t="s">
        <v>1504</v>
      </c>
      <c r="E789" s="15">
        <v>2</v>
      </c>
      <c r="F789" s="78"/>
      <c r="G789" s="180" t="e">
        <f>---HOUSE CONSIGNMENT</f>
        <v>#NAME?</v>
      </c>
      <c r="H789" s="73" t="s">
        <v>206</v>
      </c>
      <c r="I789" s="73" t="s">
        <v>4182</v>
      </c>
      <c r="J789" s="73" t="s">
        <v>723</v>
      </c>
      <c r="K789" s="87"/>
      <c r="L789" s="87"/>
      <c r="M789" s="83" t="str">
        <f t="shared" si="8"/>
        <v xml:space="preserve">. </v>
      </c>
      <c r="N789" s="68"/>
      <c r="O789" s="92"/>
      <c r="P789" s="68" t="s">
        <v>33</v>
      </c>
      <c r="Q789" s="92"/>
      <c r="R789" s="68" t="s">
        <v>146</v>
      </c>
      <c r="S789" s="92"/>
      <c r="T789" s="68"/>
      <c r="U789" s="92"/>
      <c r="V789" s="68" t="s">
        <v>4160</v>
      </c>
      <c r="W789" s="92"/>
      <c r="X789" s="17"/>
      <c r="Y789" s="17"/>
      <c r="Z789" s="17"/>
      <c r="AA789" s="17"/>
    </row>
    <row r="790" spans="1:27" ht="60" customHeight="1" x14ac:dyDescent="0.2">
      <c r="A790" s="4" t="s">
        <v>1502</v>
      </c>
      <c r="B790" s="41" t="s">
        <v>4105</v>
      </c>
      <c r="C790" s="79" t="s">
        <v>1504</v>
      </c>
      <c r="D790" s="5" t="s">
        <v>1504</v>
      </c>
      <c r="E790" s="15">
        <v>2</v>
      </c>
      <c r="F790" s="78"/>
      <c r="G790" s="180" t="e">
        <f>---HOUSE CONSIGNMENT</f>
        <v>#NAME?</v>
      </c>
      <c r="H790" s="73" t="s">
        <v>730</v>
      </c>
      <c r="I790" s="73" t="s">
        <v>4183</v>
      </c>
      <c r="J790" s="73" t="s">
        <v>732</v>
      </c>
      <c r="K790" s="87" t="s">
        <v>31</v>
      </c>
      <c r="L790" s="87" t="s">
        <v>162</v>
      </c>
      <c r="M790" s="83" t="str">
        <f t="shared" si="8"/>
        <v>MESSAGE - HEADER. Total gross mass</v>
      </c>
      <c r="N790" s="68"/>
      <c r="O790" s="92"/>
      <c r="P790" s="68" t="s">
        <v>103</v>
      </c>
      <c r="Q790" s="92" t="s">
        <v>33</v>
      </c>
      <c r="R790" s="68" t="s">
        <v>166</v>
      </c>
      <c r="S790" s="92" t="s">
        <v>167</v>
      </c>
      <c r="T790" s="68"/>
      <c r="U790" s="92"/>
      <c r="V790" s="68" t="s">
        <v>4184</v>
      </c>
      <c r="W790" s="92"/>
      <c r="X790" s="17"/>
      <c r="Y790" s="17"/>
      <c r="Z790" s="17"/>
      <c r="AA790" s="17"/>
    </row>
    <row r="791" spans="1:27" ht="60" customHeight="1" x14ac:dyDescent="0.2">
      <c r="A791" s="4" t="s">
        <v>1502</v>
      </c>
      <c r="B791" s="41" t="s">
        <v>4105</v>
      </c>
      <c r="C791" s="79" t="s">
        <v>1504</v>
      </c>
      <c r="D791" s="5" t="s">
        <v>1504</v>
      </c>
      <c r="E791" s="15">
        <v>3</v>
      </c>
      <c r="F791" s="78"/>
      <c r="G791" s="181" t="e">
        <f>------DEPARTURE TRANSPORT MEANS</f>
        <v>#NAME?</v>
      </c>
      <c r="H791" s="73"/>
      <c r="I791" s="73" t="s">
        <v>4185</v>
      </c>
      <c r="J791" s="73" t="s">
        <v>517</v>
      </c>
      <c r="K791" s="87"/>
      <c r="L791" s="87"/>
      <c r="M791" s="83" t="str">
        <f t="shared" ref="M791:M845" si="9" xml:space="preserve"> CONCATENATE(K791,". ", L791)</f>
        <v xml:space="preserve">. </v>
      </c>
      <c r="N791" s="68" t="s">
        <v>316</v>
      </c>
      <c r="O791" s="92"/>
      <c r="P791" s="68" t="s">
        <v>103</v>
      </c>
      <c r="Q791" s="92"/>
      <c r="R791" s="68"/>
      <c r="S791" s="92"/>
      <c r="T791" s="68"/>
      <c r="U791" s="92"/>
      <c r="V791" s="68" t="s">
        <v>4156</v>
      </c>
      <c r="W791" s="92"/>
      <c r="X791" s="17"/>
      <c r="Y791" s="17"/>
      <c r="Z791" s="17"/>
      <c r="AA791" s="17"/>
    </row>
    <row r="792" spans="1:27" ht="60" customHeight="1" x14ac:dyDescent="0.2">
      <c r="A792" s="4" t="s">
        <v>1502</v>
      </c>
      <c r="B792" s="41" t="s">
        <v>4105</v>
      </c>
      <c r="C792" s="79" t="s">
        <v>1504</v>
      </c>
      <c r="D792" s="5" t="s">
        <v>1504</v>
      </c>
      <c r="E792" s="15">
        <v>3</v>
      </c>
      <c r="F792" s="78"/>
      <c r="G792" s="180" t="e">
        <f>------DEPARTURE TRANSPORT MEANS</f>
        <v>#NAME?</v>
      </c>
      <c r="H792" s="73" t="s">
        <v>206</v>
      </c>
      <c r="I792" s="73" t="s">
        <v>4186</v>
      </c>
      <c r="J792" s="73" t="s">
        <v>522</v>
      </c>
      <c r="K792" s="87"/>
      <c r="L792" s="87"/>
      <c r="M792" s="83" t="str">
        <f t="shared" si="9"/>
        <v xml:space="preserve">. </v>
      </c>
      <c r="N792" s="68"/>
      <c r="O792" s="92"/>
      <c r="P792" s="68" t="s">
        <v>33</v>
      </c>
      <c r="Q792" s="92"/>
      <c r="R792" s="68" t="s">
        <v>146</v>
      </c>
      <c r="S792" s="92"/>
      <c r="T792" s="68"/>
      <c r="U792" s="92"/>
      <c r="V792" s="68" t="s">
        <v>4160</v>
      </c>
      <c r="W792" s="92"/>
      <c r="X792" s="17"/>
      <c r="Y792" s="17"/>
      <c r="Z792" s="17"/>
      <c r="AA792" s="17"/>
    </row>
    <row r="793" spans="1:27" ht="60" customHeight="1" x14ac:dyDescent="0.2">
      <c r="A793" s="4" t="s">
        <v>1502</v>
      </c>
      <c r="B793" s="41" t="s">
        <v>4105</v>
      </c>
      <c r="C793" s="79" t="s">
        <v>1504</v>
      </c>
      <c r="D793" s="5" t="s">
        <v>1504</v>
      </c>
      <c r="E793" s="15">
        <v>3</v>
      </c>
      <c r="F793" s="78"/>
      <c r="G793" s="180" t="e">
        <f>------DEPARTURE TRANSPORT MEANS</f>
        <v>#NAME?</v>
      </c>
      <c r="H793" s="73" t="s">
        <v>523</v>
      </c>
      <c r="I793" s="73" t="s">
        <v>4187</v>
      </c>
      <c r="J793" s="73" t="s">
        <v>525</v>
      </c>
      <c r="K793" s="87"/>
      <c r="L793" s="87"/>
      <c r="M793" s="83" t="str">
        <f t="shared" si="9"/>
        <v xml:space="preserve">. </v>
      </c>
      <c r="N793" s="68"/>
      <c r="O793" s="92"/>
      <c r="P793" s="68" t="s">
        <v>103</v>
      </c>
      <c r="Q793" s="92"/>
      <c r="R793" s="68" t="s">
        <v>526</v>
      </c>
      <c r="S793" s="92"/>
      <c r="T793" s="68" t="s">
        <v>527</v>
      </c>
      <c r="U793" s="92"/>
      <c r="V793" s="68" t="s">
        <v>4156</v>
      </c>
      <c r="W793" s="92"/>
      <c r="X793" s="17"/>
      <c r="Y793" s="17"/>
      <c r="Z793" s="17"/>
      <c r="AA793" s="17"/>
    </row>
    <row r="794" spans="1:27" ht="60" customHeight="1" x14ac:dyDescent="0.2">
      <c r="A794" s="4" t="s">
        <v>1502</v>
      </c>
      <c r="B794" s="41" t="s">
        <v>4105</v>
      </c>
      <c r="C794" s="79" t="s">
        <v>1504</v>
      </c>
      <c r="D794" s="5" t="s">
        <v>1504</v>
      </c>
      <c r="E794" s="15">
        <v>3</v>
      </c>
      <c r="F794" s="78"/>
      <c r="G794" s="180" t="e">
        <f>------DEPARTURE TRANSPORT MEANS</f>
        <v>#NAME?</v>
      </c>
      <c r="H794" s="73" t="s">
        <v>240</v>
      </c>
      <c r="I794" s="73" t="s">
        <v>4188</v>
      </c>
      <c r="J794" s="73" t="s">
        <v>532</v>
      </c>
      <c r="K794" s="87"/>
      <c r="L794" s="87"/>
      <c r="M794" s="83" t="str">
        <f t="shared" si="9"/>
        <v xml:space="preserve">. </v>
      </c>
      <c r="N794" s="68"/>
      <c r="O794" s="92"/>
      <c r="P794" s="68" t="s">
        <v>103</v>
      </c>
      <c r="Q794" s="92"/>
      <c r="R794" s="68" t="s">
        <v>68</v>
      </c>
      <c r="S794" s="92"/>
      <c r="T794" s="68"/>
      <c r="U794" s="92"/>
      <c r="V794" s="68" t="s">
        <v>4162</v>
      </c>
      <c r="W794" s="92"/>
      <c r="X794" s="17"/>
      <c r="Y794" s="17"/>
      <c r="Z794" s="17"/>
      <c r="AA794" s="17"/>
    </row>
    <row r="795" spans="1:27" ht="60" customHeight="1" x14ac:dyDescent="0.2">
      <c r="A795" s="4" t="s">
        <v>1502</v>
      </c>
      <c r="B795" s="41" t="s">
        <v>4105</v>
      </c>
      <c r="C795" s="79" t="s">
        <v>1504</v>
      </c>
      <c r="D795" s="5" t="s">
        <v>1504</v>
      </c>
      <c r="E795" s="15">
        <v>3</v>
      </c>
      <c r="F795" s="78"/>
      <c r="G795" s="180" t="e">
        <f>------DEPARTURE TRANSPORT MEANS</f>
        <v>#NAME?</v>
      </c>
      <c r="H795" s="73" t="s">
        <v>539</v>
      </c>
      <c r="I795" s="73" t="s">
        <v>4189</v>
      </c>
      <c r="J795" s="73" t="s">
        <v>541</v>
      </c>
      <c r="K795" s="87"/>
      <c r="L795" s="87"/>
      <c r="M795" s="83" t="str">
        <f t="shared" si="9"/>
        <v xml:space="preserve">. </v>
      </c>
      <c r="N795" s="68"/>
      <c r="O795" s="92"/>
      <c r="P795" s="68" t="s">
        <v>103</v>
      </c>
      <c r="Q795" s="92"/>
      <c r="R795" s="68" t="s">
        <v>94</v>
      </c>
      <c r="S795" s="92"/>
      <c r="T795" s="68" t="s">
        <v>95</v>
      </c>
      <c r="U795" s="92"/>
      <c r="V795" s="68" t="s">
        <v>4156</v>
      </c>
      <c r="W795" s="92"/>
      <c r="X795" s="17"/>
      <c r="Y795" s="17"/>
      <c r="Z795" s="17"/>
      <c r="AA795" s="17"/>
    </row>
    <row r="796" spans="1:27" ht="60" customHeight="1" x14ac:dyDescent="0.2">
      <c r="A796" s="4" t="s">
        <v>1502</v>
      </c>
      <c r="B796" s="41" t="s">
        <v>4105</v>
      </c>
      <c r="C796" s="79" t="s">
        <v>1504</v>
      </c>
      <c r="D796" s="5" t="s">
        <v>1504</v>
      </c>
      <c r="E796" s="15">
        <v>3</v>
      </c>
      <c r="F796" s="78"/>
      <c r="G796" s="180" t="e">
        <f>------PREVIOUS DOCUMENTS</f>
        <v>#NAME?</v>
      </c>
      <c r="H796" s="73"/>
      <c r="I796" s="73" t="s">
        <v>4190</v>
      </c>
      <c r="J796" s="73" t="s">
        <v>674</v>
      </c>
      <c r="K796" s="87"/>
      <c r="L796" s="87"/>
      <c r="M796" s="83"/>
      <c r="N796" s="68" t="s">
        <v>444</v>
      </c>
      <c r="O796" s="92"/>
      <c r="P796" s="68" t="s">
        <v>103</v>
      </c>
      <c r="Q796" s="92"/>
      <c r="R796" s="68"/>
      <c r="S796" s="92"/>
      <c r="T796" s="68"/>
      <c r="U796" s="92"/>
      <c r="V796" s="68" t="s">
        <v>787</v>
      </c>
      <c r="W796" s="92"/>
      <c r="X796" s="17"/>
      <c r="Y796" s="17"/>
      <c r="Z796" s="17"/>
      <c r="AA796" s="17"/>
    </row>
    <row r="797" spans="1:27" ht="60" customHeight="1" x14ac:dyDescent="0.2">
      <c r="A797" s="4" t="s">
        <v>1502</v>
      </c>
      <c r="B797" s="41" t="s">
        <v>4105</v>
      </c>
      <c r="C797" s="79" t="s">
        <v>1504</v>
      </c>
      <c r="D797" s="5" t="s">
        <v>1504</v>
      </c>
      <c r="E797" s="15">
        <v>3</v>
      </c>
      <c r="F797" s="78"/>
      <c r="G797" s="180" t="e">
        <f>------PREVIOUS DOCUMENTS</f>
        <v>#NAME?</v>
      </c>
      <c r="H797" s="73" t="s">
        <v>206</v>
      </c>
      <c r="I797" s="73" t="s">
        <v>4191</v>
      </c>
      <c r="J797" s="73" t="s">
        <v>677</v>
      </c>
      <c r="K797" s="87"/>
      <c r="L797" s="87"/>
      <c r="M797" s="83"/>
      <c r="N797" s="68"/>
      <c r="O797" s="92"/>
      <c r="P797" s="68" t="s">
        <v>33</v>
      </c>
      <c r="Q797" s="92"/>
      <c r="R797" s="68" t="s">
        <v>146</v>
      </c>
      <c r="S797" s="92"/>
      <c r="T797" s="68"/>
      <c r="U797" s="92"/>
      <c r="V797" s="68" t="s">
        <v>209</v>
      </c>
      <c r="W797" s="92"/>
      <c r="X797" s="17"/>
      <c r="Y797" s="17"/>
      <c r="Z797" s="17"/>
      <c r="AA797" s="17"/>
    </row>
    <row r="798" spans="1:27" ht="60" customHeight="1" x14ac:dyDescent="0.2">
      <c r="A798" s="4" t="s">
        <v>1502</v>
      </c>
      <c r="B798" s="41" t="s">
        <v>4105</v>
      </c>
      <c r="C798" s="79" t="s">
        <v>1504</v>
      </c>
      <c r="D798" s="5" t="s">
        <v>1504</v>
      </c>
      <c r="E798" s="15">
        <v>3</v>
      </c>
      <c r="F798" s="78"/>
      <c r="G798" s="180" t="e">
        <f>------PREVIOUS DOCUMENTS</f>
        <v>#NAME?</v>
      </c>
      <c r="H798" s="73" t="s">
        <v>789</v>
      </c>
      <c r="I798" s="73" t="s">
        <v>4192</v>
      </c>
      <c r="J798" s="73" t="s">
        <v>791</v>
      </c>
      <c r="K798" s="87"/>
      <c r="L798" s="87"/>
      <c r="M798" s="83"/>
      <c r="N798" s="68"/>
      <c r="O798" s="92"/>
      <c r="P798" s="68" t="s">
        <v>103</v>
      </c>
      <c r="Q798" s="92"/>
      <c r="R798" s="68" t="s">
        <v>104</v>
      </c>
      <c r="S798" s="92"/>
      <c r="T798" s="68" t="s">
        <v>105</v>
      </c>
      <c r="U798" s="92"/>
      <c r="V798" s="68" t="s">
        <v>792</v>
      </c>
      <c r="W798" s="92"/>
      <c r="X798" s="17"/>
      <c r="Y798" s="17"/>
      <c r="Z798" s="17"/>
      <c r="AA798" s="17"/>
    </row>
    <row r="799" spans="1:27" ht="60" customHeight="1" x14ac:dyDescent="0.2">
      <c r="A799" s="4" t="s">
        <v>1502</v>
      </c>
      <c r="B799" s="41" t="s">
        <v>4105</v>
      </c>
      <c r="C799" s="79" t="s">
        <v>1504</v>
      </c>
      <c r="D799" s="5" t="s">
        <v>1504</v>
      </c>
      <c r="E799" s="15">
        <v>3</v>
      </c>
      <c r="F799" s="78"/>
      <c r="G799" s="180" t="e">
        <f>------PREVIOUS DOCUMENTS</f>
        <v>#NAME?</v>
      </c>
      <c r="H799" s="73" t="s">
        <v>386</v>
      </c>
      <c r="I799" s="73" t="s">
        <v>4193</v>
      </c>
      <c r="J799" s="73" t="s">
        <v>679</v>
      </c>
      <c r="K799" s="87"/>
      <c r="L799" s="87"/>
      <c r="M799" s="83"/>
      <c r="N799" s="68"/>
      <c r="O799" s="92"/>
      <c r="P799" s="68" t="s">
        <v>33</v>
      </c>
      <c r="Q799" s="92"/>
      <c r="R799" s="68" t="s">
        <v>680</v>
      </c>
      <c r="S799" s="92"/>
      <c r="T799" s="68" t="s">
        <v>681</v>
      </c>
      <c r="U799" s="92"/>
      <c r="V799" s="68" t="s">
        <v>682</v>
      </c>
      <c r="W799" s="92"/>
      <c r="X799" s="17"/>
      <c r="Y799" s="17"/>
      <c r="Z799" s="17"/>
      <c r="AA799" s="17"/>
    </row>
    <row r="800" spans="1:27" ht="60" customHeight="1" x14ac:dyDescent="0.2">
      <c r="A800" s="4" t="s">
        <v>1502</v>
      </c>
      <c r="B800" s="41" t="s">
        <v>4105</v>
      </c>
      <c r="C800" s="79" t="s">
        <v>1504</v>
      </c>
      <c r="D800" s="5" t="s">
        <v>1504</v>
      </c>
      <c r="E800" s="15">
        <v>3</v>
      </c>
      <c r="F800" s="78"/>
      <c r="G800" s="180" t="e">
        <f>------PREVIOUS DOCUMENTS</f>
        <v>#NAME?</v>
      </c>
      <c r="H800" s="73" t="s">
        <v>180</v>
      </c>
      <c r="I800" s="73" t="s">
        <v>4194</v>
      </c>
      <c r="J800" s="73" t="s">
        <v>685</v>
      </c>
      <c r="K800" s="87"/>
      <c r="L800" s="87"/>
      <c r="M800" s="83"/>
      <c r="N800" s="68"/>
      <c r="O800" s="92"/>
      <c r="P800" s="68" t="s">
        <v>33</v>
      </c>
      <c r="Q800" s="92"/>
      <c r="R800" s="68" t="s">
        <v>258</v>
      </c>
      <c r="S800" s="92"/>
      <c r="T800" s="68"/>
      <c r="U800" s="92"/>
      <c r="V800" s="68" t="s">
        <v>665</v>
      </c>
      <c r="W800" s="92"/>
      <c r="X800" s="17"/>
      <c r="Y800" s="17"/>
      <c r="Z800" s="17"/>
      <c r="AA800" s="17"/>
    </row>
    <row r="801" spans="1:27" ht="60" customHeight="1" x14ac:dyDescent="0.2">
      <c r="A801" s="4" t="s">
        <v>1502</v>
      </c>
      <c r="B801" s="41" t="s">
        <v>4105</v>
      </c>
      <c r="C801" s="79" t="s">
        <v>1504</v>
      </c>
      <c r="D801" s="5" t="s">
        <v>1504</v>
      </c>
      <c r="E801" s="15">
        <v>3</v>
      </c>
      <c r="F801" s="78"/>
      <c r="G801" s="180" t="e">
        <f>------PREVIOUS DOCUMENTS</f>
        <v>#NAME?</v>
      </c>
      <c r="H801" s="73" t="s">
        <v>667</v>
      </c>
      <c r="I801" s="73" t="s">
        <v>4195</v>
      </c>
      <c r="J801" s="73" t="s">
        <v>689</v>
      </c>
      <c r="K801" s="87"/>
      <c r="L801" s="87"/>
      <c r="M801" s="83"/>
      <c r="N801" s="68"/>
      <c r="O801" s="92"/>
      <c r="P801" s="68" t="s">
        <v>103</v>
      </c>
      <c r="Q801" s="92"/>
      <c r="R801" s="68" t="s">
        <v>68</v>
      </c>
      <c r="S801" s="92"/>
      <c r="T801" s="68"/>
      <c r="U801" s="92"/>
      <c r="V801" s="68"/>
      <c r="W801" s="92"/>
      <c r="X801" s="17"/>
      <c r="Y801" s="17"/>
      <c r="Z801" s="17"/>
      <c r="AA801" s="17"/>
    </row>
    <row r="802" spans="1:27" ht="60" customHeight="1" x14ac:dyDescent="0.2">
      <c r="A802" s="4" t="s">
        <v>1502</v>
      </c>
      <c r="B802" s="41" t="s">
        <v>4105</v>
      </c>
      <c r="C802" s="79" t="s">
        <v>1504</v>
      </c>
      <c r="D802" s="5" t="s">
        <v>1504</v>
      </c>
      <c r="E802" s="15">
        <v>3</v>
      </c>
      <c r="F802" s="78"/>
      <c r="G802" s="181" t="e">
        <f>------CONSIGNMENT ITEM</f>
        <v>#NAME?</v>
      </c>
      <c r="H802" s="73"/>
      <c r="I802" s="73" t="s">
        <v>4196</v>
      </c>
      <c r="J802" s="73" t="s">
        <v>825</v>
      </c>
      <c r="K802" s="87" t="s">
        <v>821</v>
      </c>
      <c r="L802" s="87"/>
      <c r="M802" s="83" t="str">
        <f t="shared" si="9"/>
        <v xml:space="preserve">MESSAGE - GOODS ITEM. </v>
      </c>
      <c r="N802" s="68" t="s">
        <v>463</v>
      </c>
      <c r="O802" s="92" t="s">
        <v>316</v>
      </c>
      <c r="P802" s="68" t="s">
        <v>103</v>
      </c>
      <c r="Q802" s="92" t="s">
        <v>66</v>
      </c>
      <c r="R802" s="68"/>
      <c r="S802" s="92"/>
      <c r="T802" s="68"/>
      <c r="U802" s="92"/>
      <c r="V802" s="68" t="s">
        <v>4197</v>
      </c>
      <c r="W802" s="92" t="s">
        <v>4198</v>
      </c>
      <c r="X802" s="17"/>
      <c r="Y802" s="17"/>
      <c r="Z802" s="17"/>
      <c r="AA802" s="17"/>
    </row>
    <row r="803" spans="1:27" ht="60" customHeight="1" x14ac:dyDescent="0.2">
      <c r="A803" s="4" t="s">
        <v>1502</v>
      </c>
      <c r="B803" s="41" t="s">
        <v>4105</v>
      </c>
      <c r="C803" s="79" t="s">
        <v>1504</v>
      </c>
      <c r="D803" s="5" t="s">
        <v>1504</v>
      </c>
      <c r="E803" s="15">
        <v>3</v>
      </c>
      <c r="F803" s="78"/>
      <c r="G803" s="180" t="e">
        <f>------CONSIGNMENT ITEM</f>
        <v>#NAME?</v>
      </c>
      <c r="H803" s="73" t="s">
        <v>206</v>
      </c>
      <c r="I803" s="73" t="s">
        <v>4199</v>
      </c>
      <c r="J803" s="73" t="s">
        <v>829</v>
      </c>
      <c r="K803" s="87"/>
      <c r="L803" s="87"/>
      <c r="M803" s="83" t="str">
        <f t="shared" si="9"/>
        <v xml:space="preserve">. </v>
      </c>
      <c r="N803" s="68"/>
      <c r="O803" s="92"/>
      <c r="P803" s="68" t="s">
        <v>33</v>
      </c>
      <c r="Q803" s="92"/>
      <c r="R803" s="68" t="s">
        <v>146</v>
      </c>
      <c r="S803" s="92"/>
      <c r="T803" s="68"/>
      <c r="U803" s="92"/>
      <c r="V803" s="68" t="s">
        <v>4160</v>
      </c>
      <c r="W803" s="92"/>
      <c r="X803" s="17"/>
      <c r="Y803" s="17"/>
      <c r="Z803" s="17"/>
      <c r="AA803" s="17"/>
    </row>
    <row r="804" spans="1:27" ht="60" customHeight="1" x14ac:dyDescent="0.2">
      <c r="A804" s="4" t="s">
        <v>1502</v>
      </c>
      <c r="B804" s="41" t="s">
        <v>4105</v>
      </c>
      <c r="C804" s="79" t="s">
        <v>1504</v>
      </c>
      <c r="D804" s="5" t="s">
        <v>1504</v>
      </c>
      <c r="E804" s="15">
        <v>3</v>
      </c>
      <c r="F804" s="78"/>
      <c r="G804" s="180" t="e">
        <f>------CONSIGNMENT ITEM</f>
        <v>#NAME?</v>
      </c>
      <c r="H804" s="73" t="s">
        <v>831</v>
      </c>
      <c r="I804" s="73" t="s">
        <v>4200</v>
      </c>
      <c r="J804" s="73" t="s">
        <v>833</v>
      </c>
      <c r="K804" s="87" t="s">
        <v>821</v>
      </c>
      <c r="L804" s="87" t="s">
        <v>325</v>
      </c>
      <c r="M804" s="83" t="str">
        <f t="shared" si="9"/>
        <v>MESSAGE - GOODS ITEM. Item number</v>
      </c>
      <c r="N804" s="68"/>
      <c r="O804" s="92"/>
      <c r="P804" s="68" t="s">
        <v>33</v>
      </c>
      <c r="Q804" s="92" t="s">
        <v>33</v>
      </c>
      <c r="R804" s="68" t="s">
        <v>146</v>
      </c>
      <c r="S804" s="92" t="s">
        <v>146</v>
      </c>
      <c r="T804" s="68"/>
      <c r="U804" s="92"/>
      <c r="V804" s="68"/>
      <c r="W804" s="92" t="s">
        <v>4201</v>
      </c>
      <c r="X804" s="17"/>
      <c r="Y804" s="17"/>
      <c r="Z804" s="17"/>
      <c r="AA804" s="17"/>
    </row>
    <row r="805" spans="1:27" ht="60" customHeight="1" x14ac:dyDescent="0.2">
      <c r="A805" s="4" t="s">
        <v>1502</v>
      </c>
      <c r="B805" s="41" t="s">
        <v>4105</v>
      </c>
      <c r="C805" s="79" t="s">
        <v>1504</v>
      </c>
      <c r="D805" s="5" t="s">
        <v>1504</v>
      </c>
      <c r="E805" s="15">
        <v>4</v>
      </c>
      <c r="F805" s="78"/>
      <c r="G805" s="181" t="e">
        <f>---------COMMODITY</f>
        <v>#NAME?</v>
      </c>
      <c r="H805" s="73"/>
      <c r="I805" s="73" t="s">
        <v>4202</v>
      </c>
      <c r="J805" s="73" t="s">
        <v>873</v>
      </c>
      <c r="K805" s="87"/>
      <c r="L805" s="87"/>
      <c r="M805" s="83" t="str">
        <f t="shared" si="9"/>
        <v xml:space="preserve">. </v>
      </c>
      <c r="N805" s="68" t="s">
        <v>32</v>
      </c>
      <c r="O805" s="92"/>
      <c r="P805" s="68" t="s">
        <v>103</v>
      </c>
      <c r="Q805" s="92"/>
      <c r="R805" s="68"/>
      <c r="S805" s="92"/>
      <c r="T805" s="68"/>
      <c r="U805" s="92"/>
      <c r="V805" s="68" t="s">
        <v>4156</v>
      </c>
      <c r="W805" s="92"/>
      <c r="X805" s="17"/>
      <c r="Y805" s="17"/>
      <c r="Z805" s="17"/>
      <c r="AA805" s="17"/>
    </row>
    <row r="806" spans="1:27" ht="60" customHeight="1" x14ac:dyDescent="0.2">
      <c r="A806" s="4" t="s">
        <v>1502</v>
      </c>
      <c r="B806" s="41" t="s">
        <v>4105</v>
      </c>
      <c r="C806" s="79" t="s">
        <v>1504</v>
      </c>
      <c r="D806" s="5" t="s">
        <v>1504</v>
      </c>
      <c r="E806" s="15">
        <v>4</v>
      </c>
      <c r="F806" s="78"/>
      <c r="G806" s="180" t="e">
        <f>---------COMMODITY</f>
        <v>#NAME?</v>
      </c>
      <c r="H806" s="73" t="s">
        <v>877</v>
      </c>
      <c r="I806" s="73" t="s">
        <v>4203</v>
      </c>
      <c r="J806" s="73" t="s">
        <v>879</v>
      </c>
      <c r="K806" s="87" t="s">
        <v>821</v>
      </c>
      <c r="L806" s="87" t="s">
        <v>880</v>
      </c>
      <c r="M806" s="83" t="str">
        <f t="shared" si="9"/>
        <v>MESSAGE - GOODS ITEM. Goods description</v>
      </c>
      <c r="N806" s="68"/>
      <c r="O806" s="92"/>
      <c r="P806" s="68" t="s">
        <v>103</v>
      </c>
      <c r="Q806" s="92" t="s">
        <v>103</v>
      </c>
      <c r="R806" s="68" t="s">
        <v>305</v>
      </c>
      <c r="S806" s="92" t="s">
        <v>881</v>
      </c>
      <c r="T806" s="68"/>
      <c r="U806" s="92"/>
      <c r="V806" s="68" t="s">
        <v>4156</v>
      </c>
      <c r="W806" s="92"/>
      <c r="X806" s="17"/>
      <c r="Y806" s="17"/>
      <c r="Z806" s="17"/>
      <c r="AA806" s="17"/>
    </row>
    <row r="807" spans="1:27" ht="60" customHeight="1" x14ac:dyDescent="0.2">
      <c r="A807" s="4" t="s">
        <v>1502</v>
      </c>
      <c r="B807" s="41" t="s">
        <v>4105</v>
      </c>
      <c r="C807" s="79" t="s">
        <v>1504</v>
      </c>
      <c r="D807" s="5" t="s">
        <v>1504</v>
      </c>
      <c r="E807" s="15">
        <v>4</v>
      </c>
      <c r="F807" s="78"/>
      <c r="G807" s="180" t="e">
        <f>---------COMMODITY</f>
        <v>#NAME?</v>
      </c>
      <c r="H807" s="73" t="s">
        <v>885</v>
      </c>
      <c r="I807" s="73" t="s">
        <v>4204</v>
      </c>
      <c r="J807" s="73" t="s">
        <v>887</v>
      </c>
      <c r="K807" s="87"/>
      <c r="L807" s="87"/>
      <c r="M807" s="83" t="str">
        <f t="shared" si="9"/>
        <v xml:space="preserve">. </v>
      </c>
      <c r="N807" s="68"/>
      <c r="O807" s="92"/>
      <c r="P807" s="68" t="s">
        <v>103</v>
      </c>
      <c r="Q807" s="92"/>
      <c r="R807" s="68" t="s">
        <v>888</v>
      </c>
      <c r="S807" s="92"/>
      <c r="T807" s="68" t="s">
        <v>889</v>
      </c>
      <c r="U807" s="92"/>
      <c r="V807" s="68" t="s">
        <v>4156</v>
      </c>
      <c r="W807" s="92"/>
      <c r="X807" s="17"/>
      <c r="Y807" s="17"/>
      <c r="Z807" s="17"/>
      <c r="AA807" s="17"/>
    </row>
    <row r="808" spans="1:27" ht="60" customHeight="1" x14ac:dyDescent="0.2">
      <c r="A808" s="4" t="s">
        <v>1502</v>
      </c>
      <c r="B808" s="41" t="s">
        <v>4105</v>
      </c>
      <c r="C808" s="79" t="s">
        <v>1504</v>
      </c>
      <c r="D808" s="5" t="s">
        <v>1504</v>
      </c>
      <c r="E808" s="15">
        <v>5</v>
      </c>
      <c r="F808" s="78"/>
      <c r="G808" s="181" t="e">
        <f>------------COMMODITY CODE</f>
        <v>#NAME?</v>
      </c>
      <c r="H808" s="73"/>
      <c r="I808" s="73" t="s">
        <v>4205</v>
      </c>
      <c r="J808" s="73" t="s">
        <v>894</v>
      </c>
      <c r="K808" s="87"/>
      <c r="L808" s="87"/>
      <c r="M808" s="83" t="str">
        <f t="shared" si="9"/>
        <v xml:space="preserve">. </v>
      </c>
      <c r="N808" s="68" t="s">
        <v>32</v>
      </c>
      <c r="O808" s="92"/>
      <c r="P808" s="68" t="s">
        <v>103</v>
      </c>
      <c r="Q808" s="92"/>
      <c r="R808" s="68"/>
      <c r="S808" s="92"/>
      <c r="T808" s="68"/>
      <c r="U808" s="92"/>
      <c r="V808" s="68" t="s">
        <v>4156</v>
      </c>
      <c r="W808" s="92"/>
      <c r="X808" s="17"/>
      <c r="Y808" s="17"/>
      <c r="Z808" s="17"/>
      <c r="AA808" s="17"/>
    </row>
    <row r="809" spans="1:27" ht="60" customHeight="1" x14ac:dyDescent="0.2">
      <c r="A809" s="4" t="s">
        <v>1502</v>
      </c>
      <c r="B809" s="41" t="s">
        <v>4105</v>
      </c>
      <c r="C809" s="79" t="s">
        <v>1504</v>
      </c>
      <c r="D809" s="5" t="s">
        <v>1504</v>
      </c>
      <c r="E809" s="15">
        <v>5</v>
      </c>
      <c r="F809" s="78"/>
      <c r="G809" s="180" t="e">
        <f>------------COMMODITY CODE</f>
        <v>#NAME?</v>
      </c>
      <c r="H809" s="97" t="s">
        <v>897</v>
      </c>
      <c r="I809" s="73" t="s">
        <v>4206</v>
      </c>
      <c r="J809" s="73" t="s">
        <v>899</v>
      </c>
      <c r="K809" s="87" t="s">
        <v>821</v>
      </c>
      <c r="L809" s="87" t="s">
        <v>900</v>
      </c>
      <c r="M809" s="83" t="str">
        <f t="shared" si="9"/>
        <v>MESSAGE - GOODS ITEM. Commodity code</v>
      </c>
      <c r="N809" s="68"/>
      <c r="O809" s="92"/>
      <c r="P809" s="68" t="s">
        <v>66</v>
      </c>
      <c r="Q809" s="92" t="s">
        <v>66</v>
      </c>
      <c r="R809" s="68" t="s">
        <v>901</v>
      </c>
      <c r="S809" s="92" t="s">
        <v>902</v>
      </c>
      <c r="T809" s="68" t="s">
        <v>903</v>
      </c>
      <c r="U809" s="92"/>
      <c r="V809" s="68" t="s">
        <v>4207</v>
      </c>
      <c r="W809" s="92" t="s">
        <v>4208</v>
      </c>
      <c r="X809" s="17"/>
      <c r="Y809" s="17"/>
      <c r="Z809" s="17"/>
      <c r="AA809" s="17"/>
    </row>
    <row r="810" spans="1:27" ht="60" customHeight="1" x14ac:dyDescent="0.2">
      <c r="A810" s="4" t="s">
        <v>1502</v>
      </c>
      <c r="B810" s="41" t="s">
        <v>4105</v>
      </c>
      <c r="C810" s="79" t="s">
        <v>1504</v>
      </c>
      <c r="D810" s="5" t="s">
        <v>1504</v>
      </c>
      <c r="E810" s="15">
        <v>5</v>
      </c>
      <c r="F810" s="78"/>
      <c r="G810" s="180" t="e">
        <f>------------COMMODITY CODE</f>
        <v>#NAME?</v>
      </c>
      <c r="H810" s="73" t="s">
        <v>909</v>
      </c>
      <c r="I810" s="73" t="s">
        <v>4209</v>
      </c>
      <c r="J810" s="73" t="s">
        <v>911</v>
      </c>
      <c r="K810" s="87" t="s">
        <v>821</v>
      </c>
      <c r="L810" s="87" t="s">
        <v>900</v>
      </c>
      <c r="M810" s="83" t="str">
        <f t="shared" si="9"/>
        <v>MESSAGE - GOODS ITEM. Commodity code</v>
      </c>
      <c r="N810" s="68"/>
      <c r="O810" s="92"/>
      <c r="P810" s="68" t="s">
        <v>103</v>
      </c>
      <c r="Q810" s="92" t="s">
        <v>66</v>
      </c>
      <c r="R810" s="68" t="s">
        <v>291</v>
      </c>
      <c r="S810" s="92" t="s">
        <v>902</v>
      </c>
      <c r="T810" s="68"/>
      <c r="U810" s="92"/>
      <c r="V810" s="68" t="s">
        <v>4210</v>
      </c>
      <c r="W810" s="92" t="s">
        <v>4208</v>
      </c>
      <c r="X810" s="17"/>
      <c r="Y810" s="17"/>
      <c r="Z810" s="17"/>
      <c r="AA810" s="17"/>
    </row>
    <row r="811" spans="1:27" ht="60" customHeight="1" x14ac:dyDescent="0.2">
      <c r="A811" s="4" t="s">
        <v>1502</v>
      </c>
      <c r="B811" s="41" t="s">
        <v>4105</v>
      </c>
      <c r="C811" s="79" t="s">
        <v>1504</v>
      </c>
      <c r="D811" s="5" t="s">
        <v>1504</v>
      </c>
      <c r="E811" s="15">
        <v>5</v>
      </c>
      <c r="F811" s="78"/>
      <c r="G811" s="181" t="e">
        <f>------------GOODS MEASURE</f>
        <v>#NAME?</v>
      </c>
      <c r="H811" s="73"/>
      <c r="I811" s="73" t="s">
        <v>4211</v>
      </c>
      <c r="J811" s="73" t="s">
        <v>935</v>
      </c>
      <c r="K811" s="87"/>
      <c r="L811" s="87"/>
      <c r="M811" s="83" t="str">
        <f t="shared" si="9"/>
        <v xml:space="preserve">. </v>
      </c>
      <c r="N811" s="68" t="s">
        <v>32</v>
      </c>
      <c r="O811" s="92"/>
      <c r="P811" s="68" t="s">
        <v>103</v>
      </c>
      <c r="Q811" s="92"/>
      <c r="R811" s="68"/>
      <c r="S811" s="92"/>
      <c r="T811" s="68"/>
      <c r="U811" s="92"/>
      <c r="V811" s="68" t="s">
        <v>4156</v>
      </c>
      <c r="W811" s="92"/>
      <c r="X811" s="17"/>
      <c r="Y811" s="17"/>
      <c r="Z811" s="17"/>
      <c r="AA811" s="17"/>
    </row>
    <row r="812" spans="1:27" ht="60" customHeight="1" x14ac:dyDescent="0.2">
      <c r="A812" s="4" t="s">
        <v>1502</v>
      </c>
      <c r="B812" s="41" t="s">
        <v>4105</v>
      </c>
      <c r="C812" s="79" t="s">
        <v>1504</v>
      </c>
      <c r="D812" s="5" t="s">
        <v>1504</v>
      </c>
      <c r="E812" s="15">
        <v>5</v>
      </c>
      <c r="F812" s="78"/>
      <c r="G812" s="180" t="e">
        <f>------------GOODS MEASURE</f>
        <v>#NAME?</v>
      </c>
      <c r="H812" s="73" t="s">
        <v>730</v>
      </c>
      <c r="I812" s="73" t="s">
        <v>4212</v>
      </c>
      <c r="J812" s="73" t="s">
        <v>937</v>
      </c>
      <c r="K812" s="87" t="s">
        <v>821</v>
      </c>
      <c r="L812" s="87" t="s">
        <v>730</v>
      </c>
      <c r="M812" s="83" t="str">
        <f t="shared" si="9"/>
        <v>MESSAGE - GOODS ITEM. Gross mass</v>
      </c>
      <c r="N812" s="68"/>
      <c r="O812" s="92"/>
      <c r="P812" s="68" t="s">
        <v>103</v>
      </c>
      <c r="Q812" s="92" t="s">
        <v>103</v>
      </c>
      <c r="R812" s="68" t="s">
        <v>166</v>
      </c>
      <c r="S812" s="92" t="s">
        <v>167</v>
      </c>
      <c r="T812" s="68"/>
      <c r="U812" s="92"/>
      <c r="V812" s="68" t="s">
        <v>4213</v>
      </c>
      <c r="W812" s="92"/>
      <c r="X812" s="17"/>
      <c r="Y812" s="17"/>
      <c r="Z812" s="17"/>
      <c r="AA812" s="17"/>
    </row>
    <row r="813" spans="1:27" ht="60" customHeight="1" x14ac:dyDescent="0.2">
      <c r="A813" s="4" t="s">
        <v>1502</v>
      </c>
      <c r="B813" s="41" t="s">
        <v>4105</v>
      </c>
      <c r="C813" s="79" t="s">
        <v>1504</v>
      </c>
      <c r="D813" s="5" t="s">
        <v>1504</v>
      </c>
      <c r="E813" s="15">
        <v>5</v>
      </c>
      <c r="F813" s="78"/>
      <c r="G813" s="180" t="e">
        <f>------------GOODS MEASURE</f>
        <v>#NAME?</v>
      </c>
      <c r="H813" s="73" t="s">
        <v>943</v>
      </c>
      <c r="I813" s="73" t="s">
        <v>4214</v>
      </c>
      <c r="J813" s="73" t="s">
        <v>945</v>
      </c>
      <c r="K813" s="87" t="s">
        <v>821</v>
      </c>
      <c r="L813" s="87" t="s">
        <v>943</v>
      </c>
      <c r="M813" s="83" t="str">
        <f t="shared" si="9"/>
        <v>MESSAGE - GOODS ITEM. Net mass</v>
      </c>
      <c r="N813" s="68"/>
      <c r="O813" s="92"/>
      <c r="P813" s="68" t="s">
        <v>103</v>
      </c>
      <c r="Q813" s="92" t="s">
        <v>103</v>
      </c>
      <c r="R813" s="68" t="s">
        <v>166</v>
      </c>
      <c r="S813" s="92" t="s">
        <v>167</v>
      </c>
      <c r="T813" s="68"/>
      <c r="U813" s="92"/>
      <c r="V813" s="68" t="s">
        <v>4156</v>
      </c>
      <c r="W813" s="92"/>
      <c r="X813" s="17"/>
      <c r="Y813" s="17"/>
      <c r="Z813" s="17"/>
      <c r="AA813" s="17"/>
    </row>
    <row r="814" spans="1:27" ht="60" customHeight="1" x14ac:dyDescent="0.2">
      <c r="A814" s="4" t="s">
        <v>1502</v>
      </c>
      <c r="B814" s="41" t="s">
        <v>4105</v>
      </c>
      <c r="C814" s="79" t="s">
        <v>1504</v>
      </c>
      <c r="D814" s="5" t="s">
        <v>1504</v>
      </c>
      <c r="E814" s="15">
        <v>4</v>
      </c>
      <c r="F814" s="78"/>
      <c r="G814" s="181" t="e">
        <f>---------PACKAGING</f>
        <v>#NAME?</v>
      </c>
      <c r="H814" s="73"/>
      <c r="I814" s="73" t="s">
        <v>4215</v>
      </c>
      <c r="J814" s="73" t="s">
        <v>950</v>
      </c>
      <c r="K814" s="87" t="s">
        <v>951</v>
      </c>
      <c r="L814" s="87"/>
      <c r="M814" s="83" t="str">
        <f t="shared" si="9"/>
        <v xml:space="preserve">MESSAGE - GOODS ITEM - PACKAGES. </v>
      </c>
      <c r="N814" s="68" t="s">
        <v>444</v>
      </c>
      <c r="O814" s="92" t="s">
        <v>444</v>
      </c>
      <c r="P814" s="68" t="s">
        <v>103</v>
      </c>
      <c r="Q814" s="92" t="s">
        <v>66</v>
      </c>
      <c r="R814" s="68"/>
      <c r="S814" s="92"/>
      <c r="T814" s="68"/>
      <c r="U814" s="92"/>
      <c r="V814" s="68" t="s">
        <v>4156</v>
      </c>
      <c r="W814" s="92" t="s">
        <v>4216</v>
      </c>
      <c r="X814" s="17"/>
      <c r="Y814" s="17"/>
      <c r="Z814" s="17"/>
      <c r="AA814" s="17"/>
    </row>
    <row r="815" spans="1:27" ht="60" customHeight="1" x14ac:dyDescent="0.2">
      <c r="A815" s="4" t="s">
        <v>1502</v>
      </c>
      <c r="B815" s="41" t="s">
        <v>4105</v>
      </c>
      <c r="C815" s="79" t="s">
        <v>1504</v>
      </c>
      <c r="D815" s="5" t="s">
        <v>1504</v>
      </c>
      <c r="E815" s="15">
        <v>4</v>
      </c>
      <c r="F815" s="78"/>
      <c r="G815" s="180" t="e">
        <f>---------PACKAGING</f>
        <v>#NAME?</v>
      </c>
      <c r="H815" s="73" t="s">
        <v>206</v>
      </c>
      <c r="I815" s="73" t="s">
        <v>4217</v>
      </c>
      <c r="J815" s="73" t="s">
        <v>954</v>
      </c>
      <c r="K815" s="87"/>
      <c r="L815" s="87"/>
      <c r="M815" s="83" t="str">
        <f t="shared" si="9"/>
        <v xml:space="preserve">. </v>
      </c>
      <c r="N815" s="68"/>
      <c r="O815" s="92"/>
      <c r="P815" s="68" t="s">
        <v>33</v>
      </c>
      <c r="Q815" s="92"/>
      <c r="R815" s="68" t="s">
        <v>146</v>
      </c>
      <c r="S815" s="92"/>
      <c r="T815" s="68"/>
      <c r="U815" s="92"/>
      <c r="V815" s="68" t="s">
        <v>4160</v>
      </c>
      <c r="W815" s="92"/>
      <c r="X815" s="17"/>
      <c r="Y815" s="17"/>
      <c r="Z815" s="17"/>
      <c r="AA815" s="17"/>
    </row>
    <row r="816" spans="1:27" ht="60" customHeight="1" x14ac:dyDescent="0.2">
      <c r="A816" s="4" t="s">
        <v>1502</v>
      </c>
      <c r="B816" s="41" t="s">
        <v>4105</v>
      </c>
      <c r="C816" s="79" t="s">
        <v>1504</v>
      </c>
      <c r="D816" s="5" t="s">
        <v>1504</v>
      </c>
      <c r="E816" s="15">
        <v>4</v>
      </c>
      <c r="F816" s="78"/>
      <c r="G816" s="180" t="e">
        <f>---------PACKAGING</f>
        <v>#NAME?</v>
      </c>
      <c r="H816" s="73" t="s">
        <v>956</v>
      </c>
      <c r="I816" s="73" t="s">
        <v>4218</v>
      </c>
      <c r="J816" s="73" t="s">
        <v>958</v>
      </c>
      <c r="K816" s="87" t="s">
        <v>951</v>
      </c>
      <c r="L816" s="87" t="s">
        <v>959</v>
      </c>
      <c r="M816" s="83" t="str">
        <f t="shared" si="9"/>
        <v>MESSAGE - GOODS ITEM - PACKAGES. Kind of packages</v>
      </c>
      <c r="N816" s="68"/>
      <c r="O816" s="92"/>
      <c r="P816" s="68" t="s">
        <v>103</v>
      </c>
      <c r="Q816" s="92" t="s">
        <v>33</v>
      </c>
      <c r="R816" s="68" t="s">
        <v>291</v>
      </c>
      <c r="S816" s="92" t="s">
        <v>389</v>
      </c>
      <c r="T816" s="68" t="s">
        <v>960</v>
      </c>
      <c r="U816" s="92" t="s">
        <v>960</v>
      </c>
      <c r="V816" s="68" t="s">
        <v>4156</v>
      </c>
      <c r="W816" s="92"/>
      <c r="X816" s="17"/>
      <c r="Y816" s="17"/>
      <c r="Z816" s="17"/>
      <c r="AA816" s="17"/>
    </row>
    <row r="817" spans="1:27" ht="60" customHeight="1" x14ac:dyDescent="0.2">
      <c r="A817" s="4" t="s">
        <v>1502</v>
      </c>
      <c r="B817" s="41" t="s">
        <v>4105</v>
      </c>
      <c r="C817" s="79" t="s">
        <v>1504</v>
      </c>
      <c r="D817" s="5" t="s">
        <v>1504</v>
      </c>
      <c r="E817" s="15">
        <v>4</v>
      </c>
      <c r="F817" s="78"/>
      <c r="G817" s="180" t="e">
        <f>---------PACKAGING</f>
        <v>#NAME?</v>
      </c>
      <c r="H817" s="73" t="s">
        <v>964</v>
      </c>
      <c r="I817" s="73" t="s">
        <v>4219</v>
      </c>
      <c r="J817" s="73" t="s">
        <v>966</v>
      </c>
      <c r="K817" s="87" t="s">
        <v>951</v>
      </c>
      <c r="L817" s="87" t="s">
        <v>2613</v>
      </c>
      <c r="M817" s="83" t="str">
        <f t="shared" si="9"/>
        <v>MESSAGE - GOODS ITEM - PACKAGES. Number of packages OR Number of Pieces</v>
      </c>
      <c r="N817" s="68"/>
      <c r="O817" s="92"/>
      <c r="P817" s="68" t="s">
        <v>103</v>
      </c>
      <c r="Q817" s="92" t="s">
        <v>66</v>
      </c>
      <c r="R817" s="68" t="s">
        <v>153</v>
      </c>
      <c r="S817" s="92" t="s">
        <v>146</v>
      </c>
      <c r="T817" s="68"/>
      <c r="U817" s="92"/>
      <c r="V817" s="68" t="s">
        <v>4109</v>
      </c>
      <c r="W817" s="92" t="s">
        <v>4220</v>
      </c>
      <c r="X817" s="17"/>
      <c r="Y817" s="17"/>
      <c r="Z817" s="17"/>
      <c r="AA817" s="17"/>
    </row>
    <row r="818" spans="1:27" ht="60" customHeight="1" x14ac:dyDescent="0.2">
      <c r="A818" s="4" t="s">
        <v>1502</v>
      </c>
      <c r="B818" s="41" t="s">
        <v>4105</v>
      </c>
      <c r="C818" s="79" t="s">
        <v>1504</v>
      </c>
      <c r="D818" s="5" t="s">
        <v>1504</v>
      </c>
      <c r="E818" s="15">
        <v>4</v>
      </c>
      <c r="F818" s="78"/>
      <c r="G818" s="180" t="e">
        <f>---------PACKAGING</f>
        <v>#NAME?</v>
      </c>
      <c r="H818" s="73" t="s">
        <v>972</v>
      </c>
      <c r="I818" s="73" t="s">
        <v>4221</v>
      </c>
      <c r="J818" s="73" t="s">
        <v>974</v>
      </c>
      <c r="K818" s="87" t="s">
        <v>951</v>
      </c>
      <c r="L818" s="87" t="s">
        <v>975</v>
      </c>
      <c r="M818" s="83" t="str">
        <f t="shared" si="9"/>
        <v>MESSAGE - GOODS ITEM - PACKAGES. Marks &amp; numbers of packages</v>
      </c>
      <c r="N818" s="68"/>
      <c r="O818" s="92"/>
      <c r="P818" s="68" t="s">
        <v>103</v>
      </c>
      <c r="Q818" s="92" t="s">
        <v>66</v>
      </c>
      <c r="R818" s="68" t="s">
        <v>305</v>
      </c>
      <c r="S818" s="92" t="s">
        <v>976</v>
      </c>
      <c r="T818" s="68"/>
      <c r="U818" s="92"/>
      <c r="V818" s="68" t="s">
        <v>4162</v>
      </c>
      <c r="W818" s="92"/>
      <c r="X818" s="17"/>
      <c r="Y818" s="17"/>
      <c r="Z818" s="17"/>
      <c r="AA818" s="17"/>
    </row>
    <row r="819" spans="1:27" ht="60" customHeight="1" x14ac:dyDescent="0.2">
      <c r="A819" s="4" t="s">
        <v>1502</v>
      </c>
      <c r="B819" s="41" t="s">
        <v>4105</v>
      </c>
      <c r="C819" s="79" t="s">
        <v>1504</v>
      </c>
      <c r="D819" s="5" t="s">
        <v>1504</v>
      </c>
      <c r="E819" s="15">
        <v>4</v>
      </c>
      <c r="F819" s="78" t="s">
        <v>651</v>
      </c>
      <c r="G819" s="181" t="e">
        <f>---------SUPPORTING DOCUMENTS</f>
        <v>#NAME?</v>
      </c>
      <c r="H819" s="73"/>
      <c r="I819" s="73" t="s">
        <v>4222</v>
      </c>
      <c r="J819" s="73" t="s">
        <v>654</v>
      </c>
      <c r="K819" s="87" t="s">
        <v>64</v>
      </c>
      <c r="L819" s="87"/>
      <c r="M819" s="83" t="str">
        <f t="shared" si="9"/>
        <v xml:space="preserve">MESSAGE - GOODS ITEM - PRODUCED DOCUMENTS/CERTIFICATES. </v>
      </c>
      <c r="N819" s="68" t="s">
        <v>444</v>
      </c>
      <c r="O819" s="92" t="s">
        <v>4223</v>
      </c>
      <c r="P819" s="68" t="s">
        <v>103</v>
      </c>
      <c r="Q819" s="92" t="s">
        <v>103</v>
      </c>
      <c r="R819" s="68"/>
      <c r="S819" s="92"/>
      <c r="T819" s="68"/>
      <c r="U819" s="92"/>
      <c r="V819" s="68" t="s">
        <v>4156</v>
      </c>
      <c r="W819" s="92"/>
      <c r="X819" s="17"/>
      <c r="Y819" s="17"/>
      <c r="Z819" s="17"/>
      <c r="AA819" s="17"/>
    </row>
    <row r="820" spans="1:27" ht="60" customHeight="1" x14ac:dyDescent="0.2">
      <c r="A820" s="4" t="s">
        <v>1502</v>
      </c>
      <c r="B820" s="41" t="s">
        <v>4105</v>
      </c>
      <c r="C820" s="79" t="s">
        <v>1504</v>
      </c>
      <c r="D820" s="5" t="s">
        <v>1504</v>
      </c>
      <c r="E820" s="15">
        <v>4</v>
      </c>
      <c r="F820" s="78" t="s">
        <v>205</v>
      </c>
      <c r="G820" s="180" t="e">
        <f>---------SUPPORTING DOCUMENTS</f>
        <v>#NAME?</v>
      </c>
      <c r="H820" s="73" t="s">
        <v>206</v>
      </c>
      <c r="I820" s="73" t="s">
        <v>4224</v>
      </c>
      <c r="J820" s="73" t="s">
        <v>657</v>
      </c>
      <c r="K820" s="87" t="s">
        <v>1128</v>
      </c>
      <c r="L820" s="87" t="s">
        <v>1128</v>
      </c>
      <c r="M820" s="83" t="str">
        <f t="shared" si="9"/>
        <v>x. x</v>
      </c>
      <c r="N820" s="68"/>
      <c r="O820" s="92"/>
      <c r="P820" s="68" t="s">
        <v>33</v>
      </c>
      <c r="Q820" s="92"/>
      <c r="R820" s="68" t="s">
        <v>146</v>
      </c>
      <c r="S820" s="92"/>
      <c r="T820" s="68"/>
      <c r="U820" s="92"/>
      <c r="V820" s="68" t="s">
        <v>4160</v>
      </c>
      <c r="W820" s="92"/>
      <c r="X820" s="17"/>
      <c r="Y820" s="17"/>
      <c r="Z820" s="17"/>
      <c r="AA820" s="17"/>
    </row>
    <row r="821" spans="1:27" ht="60" customHeight="1" x14ac:dyDescent="0.2">
      <c r="A821" s="4" t="s">
        <v>1502</v>
      </c>
      <c r="B821" s="41" t="s">
        <v>4105</v>
      </c>
      <c r="C821" s="79" t="s">
        <v>1504</v>
      </c>
      <c r="D821" s="5" t="s">
        <v>1504</v>
      </c>
      <c r="E821" s="15">
        <v>4</v>
      </c>
      <c r="F821" s="78" t="s">
        <v>651</v>
      </c>
      <c r="G821" s="180" t="e">
        <f>---------SUPPORTING DOCUMENTS</f>
        <v>#NAME?</v>
      </c>
      <c r="H821" s="73" t="s">
        <v>386</v>
      </c>
      <c r="I821" s="73" t="s">
        <v>4225</v>
      </c>
      <c r="J821" s="73" t="s">
        <v>659</v>
      </c>
      <c r="K821" s="87" t="s">
        <v>64</v>
      </c>
      <c r="L821" s="87" t="s">
        <v>1000</v>
      </c>
      <c r="M821" s="83" t="str">
        <f t="shared" si="9"/>
        <v>MESSAGE - GOODS ITEM - PRODUCED DOCUMENTS/CERTIFICATES. Document type</v>
      </c>
      <c r="N821" s="68"/>
      <c r="O821" s="92"/>
      <c r="P821" s="68" t="s">
        <v>103</v>
      </c>
      <c r="Q821" s="92" t="s">
        <v>33</v>
      </c>
      <c r="R821" s="68" t="s">
        <v>660</v>
      </c>
      <c r="S821" s="92" t="s">
        <v>680</v>
      </c>
      <c r="T821" s="68" t="s">
        <v>661</v>
      </c>
      <c r="U821" s="92"/>
      <c r="V821" s="68" t="s">
        <v>4156</v>
      </c>
      <c r="W821" s="92"/>
      <c r="X821" s="17"/>
      <c r="Y821" s="17"/>
      <c r="Z821" s="17"/>
      <c r="AA821" s="17"/>
    </row>
    <row r="822" spans="1:27" ht="60" customHeight="1" x14ac:dyDescent="0.2">
      <c r="A822" s="4" t="s">
        <v>1502</v>
      </c>
      <c r="B822" s="41" t="s">
        <v>4105</v>
      </c>
      <c r="C822" s="79" t="s">
        <v>1504</v>
      </c>
      <c r="D822" s="5" t="s">
        <v>1504</v>
      </c>
      <c r="E822" s="15">
        <v>4</v>
      </c>
      <c r="F822" s="78" t="s">
        <v>651</v>
      </c>
      <c r="G822" s="180" t="e">
        <f>---------SUPPORTING DOCUMENTS</f>
        <v>#NAME?</v>
      </c>
      <c r="H822" s="73" t="s">
        <v>180</v>
      </c>
      <c r="I822" s="73" t="s">
        <v>4226</v>
      </c>
      <c r="J822" s="73" t="s">
        <v>664</v>
      </c>
      <c r="K822" s="87" t="s">
        <v>64</v>
      </c>
      <c r="L822" s="87" t="s">
        <v>65</v>
      </c>
      <c r="M822" s="83" t="str">
        <f t="shared" si="9"/>
        <v>MESSAGE - GOODS ITEM - PRODUCED DOCUMENTS/CERTIFICATES. Document reference</v>
      </c>
      <c r="N822" s="68"/>
      <c r="O822" s="92"/>
      <c r="P822" s="68" t="s">
        <v>103</v>
      </c>
      <c r="Q822" s="92" t="s">
        <v>103</v>
      </c>
      <c r="R822" s="68" t="s">
        <v>258</v>
      </c>
      <c r="S822" s="92" t="s">
        <v>68</v>
      </c>
      <c r="T822" s="68"/>
      <c r="U822" s="92"/>
      <c r="V822" s="68" t="s">
        <v>4156</v>
      </c>
      <c r="W822" s="92"/>
      <c r="X822" s="17"/>
      <c r="Y822" s="17"/>
      <c r="Z822" s="17"/>
      <c r="AA822" s="17"/>
    </row>
    <row r="823" spans="1:27" ht="60" customHeight="1" x14ac:dyDescent="0.2">
      <c r="A823" s="4" t="s">
        <v>1502</v>
      </c>
      <c r="B823" s="41" t="s">
        <v>4105</v>
      </c>
      <c r="C823" s="79" t="s">
        <v>1504</v>
      </c>
      <c r="D823" s="5" t="s">
        <v>1504</v>
      </c>
      <c r="E823" s="15">
        <v>4</v>
      </c>
      <c r="F823" s="78" t="s">
        <v>687</v>
      </c>
      <c r="G823" s="180" t="e">
        <f>---------SUPPORTING DOCUMENTS</f>
        <v>#NAME?</v>
      </c>
      <c r="H823" s="73" t="s">
        <v>667</v>
      </c>
      <c r="I823" s="73" t="s">
        <v>4227</v>
      </c>
      <c r="J823" s="73" t="s">
        <v>669</v>
      </c>
      <c r="K823" s="87" t="s">
        <v>64</v>
      </c>
      <c r="L823" s="87" t="s">
        <v>667</v>
      </c>
      <c r="M823" s="83" t="str">
        <f t="shared" si="9"/>
        <v>MESSAGE - GOODS ITEM - PRODUCED DOCUMENTS/CERTIFICATES. Complement of information</v>
      </c>
      <c r="N823" s="68"/>
      <c r="O823" s="92"/>
      <c r="P823" s="68" t="s">
        <v>103</v>
      </c>
      <c r="Q823" s="92" t="s">
        <v>103</v>
      </c>
      <c r="R823" s="68" t="s">
        <v>68</v>
      </c>
      <c r="S823" s="92" t="s">
        <v>1030</v>
      </c>
      <c r="T823" s="68"/>
      <c r="U823" s="92"/>
      <c r="V823" s="68"/>
      <c r="W823" s="92"/>
      <c r="X823" s="17"/>
      <c r="Y823" s="17"/>
      <c r="Z823" s="17"/>
      <c r="AA823" s="17"/>
    </row>
    <row r="824" spans="1:27" ht="60" customHeight="1" x14ac:dyDescent="0.2">
      <c r="A824" s="4" t="s">
        <v>1502</v>
      </c>
      <c r="B824" s="41" t="s">
        <v>4228</v>
      </c>
      <c r="C824" s="79" t="s">
        <v>1504</v>
      </c>
      <c r="D824" s="5" t="s">
        <v>1504</v>
      </c>
      <c r="E824" s="15">
        <v>1</v>
      </c>
      <c r="F824" s="78"/>
      <c r="G824" s="171" t="s">
        <v>29</v>
      </c>
      <c r="H824" s="73"/>
      <c r="I824" s="73" t="s">
        <v>4229</v>
      </c>
      <c r="J824" s="73" t="s">
        <v>29</v>
      </c>
      <c r="K824" s="87" t="s">
        <v>31</v>
      </c>
      <c r="L824" s="87"/>
      <c r="M824" s="83" t="str">
        <f t="shared" si="9"/>
        <v xml:space="preserve">MESSAGE - HEADER. </v>
      </c>
      <c r="N824" s="68" t="s">
        <v>32</v>
      </c>
      <c r="O824" s="92" t="s">
        <v>32</v>
      </c>
      <c r="P824" s="68" t="s">
        <v>33</v>
      </c>
      <c r="Q824" s="92" t="s">
        <v>33</v>
      </c>
      <c r="R824" s="68"/>
      <c r="S824" s="92"/>
      <c r="T824" s="68"/>
      <c r="U824" s="92"/>
      <c r="V824" s="68"/>
      <c r="W824" s="92"/>
      <c r="X824" s="17"/>
      <c r="Y824" s="17"/>
      <c r="Z824" s="17"/>
      <c r="AA824" s="17"/>
    </row>
    <row r="825" spans="1:27" ht="60" customHeight="1" x14ac:dyDescent="0.2">
      <c r="A825" s="4" t="s">
        <v>1502</v>
      </c>
      <c r="B825" s="41" t="s">
        <v>4228</v>
      </c>
      <c r="C825" s="79" t="s">
        <v>1504</v>
      </c>
      <c r="D825" s="5" t="s">
        <v>1504</v>
      </c>
      <c r="E825" s="15">
        <v>1</v>
      </c>
      <c r="F825" s="78" t="s">
        <v>39</v>
      </c>
      <c r="G825" s="126" t="s">
        <v>29</v>
      </c>
      <c r="H825" s="73" t="s">
        <v>40</v>
      </c>
      <c r="I825" s="73" t="s">
        <v>4230</v>
      </c>
      <c r="J825" s="73" t="s">
        <v>42</v>
      </c>
      <c r="K825" s="87" t="s">
        <v>31</v>
      </c>
      <c r="L825" s="87" t="s">
        <v>43</v>
      </c>
      <c r="M825" s="83" t="str">
        <f t="shared" si="9"/>
        <v>MESSAGE - HEADER. Document/reference number</v>
      </c>
      <c r="N825" s="68"/>
      <c r="O825" s="92"/>
      <c r="P825" s="68" t="s">
        <v>33</v>
      </c>
      <c r="Q825" s="92" t="s">
        <v>33</v>
      </c>
      <c r="R825" s="68" t="s">
        <v>44</v>
      </c>
      <c r="S825" s="92" t="s">
        <v>45</v>
      </c>
      <c r="T825" s="68"/>
      <c r="U825" s="92"/>
      <c r="V825" s="68"/>
      <c r="W825" s="92"/>
      <c r="X825" s="17"/>
      <c r="Y825" s="17"/>
      <c r="Z825" s="17"/>
      <c r="AA825" s="17"/>
    </row>
    <row r="826" spans="1:27" ht="60" customHeight="1" x14ac:dyDescent="0.2">
      <c r="A826" s="4" t="s">
        <v>1502</v>
      </c>
      <c r="B826" s="41" t="s">
        <v>4228</v>
      </c>
      <c r="C826" s="79" t="s">
        <v>1504</v>
      </c>
      <c r="D826" s="5" t="s">
        <v>1504</v>
      </c>
      <c r="E826" s="15">
        <v>1</v>
      </c>
      <c r="F826" s="78" t="s">
        <v>4231</v>
      </c>
      <c r="G826" s="126" t="s">
        <v>29</v>
      </c>
      <c r="H826" s="73" t="s">
        <v>4232</v>
      </c>
      <c r="I826" s="73" t="s">
        <v>4233</v>
      </c>
      <c r="J826" s="73" t="s">
        <v>4234</v>
      </c>
      <c r="K826" s="87" t="s">
        <v>31</v>
      </c>
      <c r="L826" s="87" t="s">
        <v>4232</v>
      </c>
      <c r="M826" s="83" t="str">
        <f t="shared" si="9"/>
        <v>MESSAGE - HEADER. Write-off date</v>
      </c>
      <c r="N826" s="68"/>
      <c r="O826" s="92"/>
      <c r="P826" s="68" t="s">
        <v>33</v>
      </c>
      <c r="Q826" s="92" t="s">
        <v>33</v>
      </c>
      <c r="R826" s="68" t="s">
        <v>79</v>
      </c>
      <c r="S826" s="92" t="s">
        <v>80</v>
      </c>
      <c r="T826" s="68"/>
      <c r="U826" s="92"/>
      <c r="V826" s="68" t="s">
        <v>81</v>
      </c>
      <c r="W826" s="92"/>
      <c r="X826" s="17"/>
      <c r="Y826" s="17"/>
      <c r="Z826" s="17"/>
      <c r="AA826" s="17"/>
    </row>
    <row r="827" spans="1:27" ht="60" customHeight="1" x14ac:dyDescent="0.2">
      <c r="A827" s="4" t="s">
        <v>1502</v>
      </c>
      <c r="B827" s="41" t="s">
        <v>4228</v>
      </c>
      <c r="C827" s="79" t="s">
        <v>1504</v>
      </c>
      <c r="D827" s="5" t="s">
        <v>1504</v>
      </c>
      <c r="E827" s="15">
        <v>1</v>
      </c>
      <c r="F827" s="78"/>
      <c r="G827" s="171" t="s">
        <v>176</v>
      </c>
      <c r="H827" s="73"/>
      <c r="I827" s="73" t="s">
        <v>4235</v>
      </c>
      <c r="J827" s="73" t="s">
        <v>176</v>
      </c>
      <c r="K827" s="87" t="s">
        <v>178</v>
      </c>
      <c r="L827" s="87"/>
      <c r="M827" s="83" t="str">
        <f t="shared" si="9"/>
        <v xml:space="preserve">MESSAGE - (DEPARTURE) CUSTOMS OFFICE. </v>
      </c>
      <c r="N827" s="68" t="s">
        <v>32</v>
      </c>
      <c r="O827" s="92" t="s">
        <v>32</v>
      </c>
      <c r="P827" s="68" t="s">
        <v>33</v>
      </c>
      <c r="Q827" s="92" t="s">
        <v>33</v>
      </c>
      <c r="R827" s="68"/>
      <c r="S827" s="92"/>
      <c r="T827" s="68"/>
      <c r="U827" s="92"/>
      <c r="V827" s="68"/>
      <c r="W827" s="92"/>
      <c r="X827" s="17"/>
      <c r="Y827" s="17"/>
      <c r="Z827" s="17"/>
      <c r="AA827" s="17"/>
    </row>
    <row r="828" spans="1:27" ht="60" customHeight="1" x14ac:dyDescent="0.2">
      <c r="A828" s="4" t="s">
        <v>1502</v>
      </c>
      <c r="B828" s="41" t="s">
        <v>4228</v>
      </c>
      <c r="C828" s="79" t="s">
        <v>1504</v>
      </c>
      <c r="D828" s="5" t="s">
        <v>1504</v>
      </c>
      <c r="E828" s="15">
        <v>1</v>
      </c>
      <c r="F828" s="78" t="s">
        <v>179</v>
      </c>
      <c r="G828" s="126" t="s">
        <v>176</v>
      </c>
      <c r="H828" s="73" t="s">
        <v>180</v>
      </c>
      <c r="I828" s="73" t="s">
        <v>4236</v>
      </c>
      <c r="J828" s="73" t="s">
        <v>182</v>
      </c>
      <c r="K828" s="87" t="s">
        <v>178</v>
      </c>
      <c r="L828" s="87" t="s">
        <v>180</v>
      </c>
      <c r="M828" s="83" t="str">
        <f t="shared" si="9"/>
        <v>MESSAGE - (DEPARTURE) CUSTOMS OFFICE. Reference number</v>
      </c>
      <c r="N828" s="68"/>
      <c r="O828" s="92"/>
      <c r="P828" s="68" t="s">
        <v>33</v>
      </c>
      <c r="Q828" s="92" t="s">
        <v>33</v>
      </c>
      <c r="R828" s="68" t="s">
        <v>183</v>
      </c>
      <c r="S828" s="92" t="s">
        <v>183</v>
      </c>
      <c r="T828" s="68" t="s">
        <v>1520</v>
      </c>
      <c r="U828" s="92"/>
      <c r="V828" s="68"/>
      <c r="W828" s="92"/>
      <c r="X828" s="17"/>
      <c r="Y828" s="17"/>
      <c r="Z828" s="17"/>
      <c r="AA828" s="17"/>
    </row>
    <row r="829" spans="1:27" ht="60" customHeight="1" x14ac:dyDescent="0.2">
      <c r="A829" s="4" t="s">
        <v>1502</v>
      </c>
      <c r="B829" s="41" t="s">
        <v>4228</v>
      </c>
      <c r="C829" s="79" t="s">
        <v>1504</v>
      </c>
      <c r="D829" s="5" t="s">
        <v>1504</v>
      </c>
      <c r="E829" s="15">
        <v>1</v>
      </c>
      <c r="F829" s="78" t="s">
        <v>1521</v>
      </c>
      <c r="G829" s="171" t="s">
        <v>236</v>
      </c>
      <c r="H829" s="73"/>
      <c r="I829" s="73" t="s">
        <v>4237</v>
      </c>
      <c r="J829" s="73" t="s">
        <v>236</v>
      </c>
      <c r="K829" s="87" t="s">
        <v>238</v>
      </c>
      <c r="L829" s="87"/>
      <c r="M829" s="83" t="str">
        <f t="shared" si="9"/>
        <v xml:space="preserve">MESSAGE - (PRINCIPAL) TRADER. </v>
      </c>
      <c r="N829" s="68" t="s">
        <v>32</v>
      </c>
      <c r="O829" s="92" t="s">
        <v>32</v>
      </c>
      <c r="P829" s="68" t="s">
        <v>33</v>
      </c>
      <c r="Q829" s="92" t="s">
        <v>33</v>
      </c>
      <c r="R829" s="68"/>
      <c r="S829" s="92"/>
      <c r="T829" s="68"/>
      <c r="U829" s="92"/>
      <c r="V829" s="68"/>
      <c r="W829" s="92"/>
      <c r="X829" s="17"/>
      <c r="Y829" s="17"/>
      <c r="Z829" s="17"/>
      <c r="AA829" s="17"/>
    </row>
    <row r="830" spans="1:27" ht="60" customHeight="1" x14ac:dyDescent="0.2">
      <c r="A830" s="4" t="s">
        <v>1502</v>
      </c>
      <c r="B830" s="41" t="s">
        <v>4228</v>
      </c>
      <c r="C830" s="79" t="s">
        <v>1504</v>
      </c>
      <c r="D830" s="5" t="s">
        <v>1504</v>
      </c>
      <c r="E830" s="15">
        <v>1</v>
      </c>
      <c r="F830" s="78" t="s">
        <v>239</v>
      </c>
      <c r="G830" s="126" t="s">
        <v>236</v>
      </c>
      <c r="H830" s="73" t="s">
        <v>240</v>
      </c>
      <c r="I830" s="73" t="s">
        <v>4238</v>
      </c>
      <c r="J830" s="73" t="s">
        <v>242</v>
      </c>
      <c r="K830" s="87" t="s">
        <v>238</v>
      </c>
      <c r="L830" s="87" t="s">
        <v>243</v>
      </c>
      <c r="M830" s="83" t="str">
        <f t="shared" si="9"/>
        <v>MESSAGE - (PRINCIPAL) TRADER. TIN</v>
      </c>
      <c r="N830" s="68"/>
      <c r="O830" s="92"/>
      <c r="P830" s="68" t="s">
        <v>33</v>
      </c>
      <c r="Q830" s="92" t="s">
        <v>103</v>
      </c>
      <c r="R830" s="68" t="s">
        <v>244</v>
      </c>
      <c r="S830" s="92" t="s">
        <v>244</v>
      </c>
      <c r="T830" s="68"/>
      <c r="U830" s="92"/>
      <c r="V830" s="68" t="s">
        <v>1525</v>
      </c>
      <c r="W830" s="92" t="s">
        <v>1526</v>
      </c>
      <c r="X830" s="17"/>
      <c r="Y830" s="17"/>
      <c r="Z830" s="17"/>
      <c r="AA830" s="17"/>
    </row>
    <row r="831" spans="1:27" ht="60" customHeight="1" x14ac:dyDescent="0.2">
      <c r="A831" s="4" t="s">
        <v>1502</v>
      </c>
      <c r="B831" s="41" t="s">
        <v>4228</v>
      </c>
      <c r="C831" s="79" t="s">
        <v>1504</v>
      </c>
      <c r="D831" s="80" t="s">
        <v>1504</v>
      </c>
      <c r="E831" s="15">
        <v>1</v>
      </c>
      <c r="F831" s="78" t="s">
        <v>247</v>
      </c>
      <c r="G831" s="126" t="s">
        <v>236</v>
      </c>
      <c r="H831" s="73" t="s">
        <v>248</v>
      </c>
      <c r="I831" s="73" t="s">
        <v>4239</v>
      </c>
      <c r="J831" s="73" t="s">
        <v>250</v>
      </c>
      <c r="K831" s="87" t="s">
        <v>238</v>
      </c>
      <c r="L831" s="87" t="s">
        <v>251</v>
      </c>
      <c r="M831" s="83" t="str">
        <f t="shared" si="9"/>
        <v>MESSAGE - (PRINCIPAL) TRADER. Holder ID TIR</v>
      </c>
      <c r="N831" s="68"/>
      <c r="O831" s="92"/>
      <c r="P831" s="68" t="s">
        <v>103</v>
      </c>
      <c r="Q831" s="92" t="s">
        <v>66</v>
      </c>
      <c r="R831" s="68" t="s">
        <v>244</v>
      </c>
      <c r="S831" s="92" t="s">
        <v>244</v>
      </c>
      <c r="T831" s="68"/>
      <c r="U831" s="92"/>
      <c r="V831" s="68" t="s">
        <v>252</v>
      </c>
      <c r="W831" s="92" t="s">
        <v>253</v>
      </c>
      <c r="X831" s="17"/>
      <c r="Y831" s="17"/>
      <c r="Z831" s="17"/>
      <c r="AA831" s="17"/>
    </row>
    <row r="832" spans="1:27" ht="60" customHeight="1" x14ac:dyDescent="0.2">
      <c r="A832" s="4" t="s">
        <v>1502</v>
      </c>
      <c r="B832" s="41" t="s">
        <v>4228</v>
      </c>
      <c r="C832" s="79" t="s">
        <v>1504</v>
      </c>
      <c r="D832" s="80" t="s">
        <v>1504</v>
      </c>
      <c r="E832" s="15">
        <v>1</v>
      </c>
      <c r="F832" s="78"/>
      <c r="G832" s="126" t="s">
        <v>236</v>
      </c>
      <c r="H832" s="73" t="s">
        <v>255</v>
      </c>
      <c r="I832" s="73" t="s">
        <v>4240</v>
      </c>
      <c r="J832" s="73" t="s">
        <v>257</v>
      </c>
      <c r="K832" s="87" t="s">
        <v>238</v>
      </c>
      <c r="L832" s="87" t="s">
        <v>4241</v>
      </c>
      <c r="M832" s="83" t="str">
        <f t="shared" si="9"/>
        <v>MESSAGE - (PRINCIPAL) TRADER. Name </v>
      </c>
      <c r="N832" s="68"/>
      <c r="O832" s="92"/>
      <c r="P832" s="68" t="s">
        <v>66</v>
      </c>
      <c r="Q832" s="92" t="s">
        <v>33</v>
      </c>
      <c r="R832" s="68" t="s">
        <v>258</v>
      </c>
      <c r="S832" s="92" t="s">
        <v>68</v>
      </c>
      <c r="T832" s="68"/>
      <c r="U832" s="92"/>
      <c r="V832" s="68" t="s">
        <v>1531</v>
      </c>
      <c r="W832" s="92"/>
      <c r="X832" s="17"/>
      <c r="Y832" s="17"/>
      <c r="Z832" s="17"/>
      <c r="AA832" s="17"/>
    </row>
    <row r="833" spans="1:27" ht="60" customHeight="1" x14ac:dyDescent="0.2">
      <c r="A833" s="4" t="s">
        <v>1502</v>
      </c>
      <c r="B833" s="41" t="s">
        <v>4228</v>
      </c>
      <c r="C833" s="79" t="s">
        <v>1504</v>
      </c>
      <c r="D833" s="80" t="s">
        <v>1504</v>
      </c>
      <c r="E833" s="15">
        <v>2</v>
      </c>
      <c r="F833" s="78"/>
      <c r="G833" s="181" t="e">
        <f>---ADDRESS</f>
        <v>#NAME?</v>
      </c>
      <c r="H833" s="73"/>
      <c r="I833" s="73" t="s">
        <v>4242</v>
      </c>
      <c r="J833" s="73" t="s">
        <v>263</v>
      </c>
      <c r="K833" s="87" t="s">
        <v>1128</v>
      </c>
      <c r="L833" s="87" t="s">
        <v>1128</v>
      </c>
      <c r="M833" s="83" t="str">
        <f t="shared" si="9"/>
        <v>x. x</v>
      </c>
      <c r="N833" s="68" t="s">
        <v>32</v>
      </c>
      <c r="O833" s="92"/>
      <c r="P833" s="68" t="s">
        <v>66</v>
      </c>
      <c r="Q833" s="92"/>
      <c r="R833" s="68"/>
      <c r="S833" s="92"/>
      <c r="T833" s="68"/>
      <c r="U833" s="92"/>
      <c r="V833" s="68" t="s">
        <v>1531</v>
      </c>
      <c r="W833" s="92"/>
      <c r="X833" s="17"/>
      <c r="Y833" s="17"/>
      <c r="Z833" s="17"/>
      <c r="AA833" s="17"/>
    </row>
    <row r="834" spans="1:27" ht="60" customHeight="1" x14ac:dyDescent="0.2">
      <c r="A834" s="4" t="s">
        <v>1502</v>
      </c>
      <c r="B834" s="41" t="s">
        <v>4228</v>
      </c>
      <c r="C834" s="79" t="s">
        <v>1504</v>
      </c>
      <c r="D834" s="80" t="s">
        <v>1504</v>
      </c>
      <c r="E834" s="15">
        <v>2</v>
      </c>
      <c r="F834" s="78"/>
      <c r="G834" s="180" t="e">
        <f>---ADDRESS</f>
        <v>#NAME?</v>
      </c>
      <c r="H834" s="73" t="s">
        <v>265</v>
      </c>
      <c r="I834" s="73" t="s">
        <v>4243</v>
      </c>
      <c r="J834" s="73" t="s">
        <v>267</v>
      </c>
      <c r="K834" s="87" t="s">
        <v>238</v>
      </c>
      <c r="L834" s="87" t="s">
        <v>265</v>
      </c>
      <c r="M834" s="83" t="str">
        <f t="shared" si="9"/>
        <v>MESSAGE - (PRINCIPAL) TRADER. Street and number</v>
      </c>
      <c r="N834" s="68"/>
      <c r="O834" s="92"/>
      <c r="P834" s="68" t="s">
        <v>33</v>
      </c>
      <c r="Q834" s="92" t="s">
        <v>33</v>
      </c>
      <c r="R834" s="68" t="s">
        <v>258</v>
      </c>
      <c r="S834" s="92" t="s">
        <v>68</v>
      </c>
      <c r="T834" s="68"/>
      <c r="U834" s="92"/>
      <c r="V834" s="68"/>
      <c r="W834" s="92"/>
      <c r="X834" s="17"/>
      <c r="Y834" s="17"/>
      <c r="Z834" s="17"/>
      <c r="AA834" s="17"/>
    </row>
    <row r="835" spans="1:27" ht="60" customHeight="1" x14ac:dyDescent="0.2">
      <c r="A835" s="4" t="s">
        <v>1502</v>
      </c>
      <c r="B835" s="41" t="s">
        <v>4228</v>
      </c>
      <c r="C835" s="79" t="s">
        <v>1504</v>
      </c>
      <c r="D835" s="80" t="s">
        <v>1504</v>
      </c>
      <c r="E835" s="15">
        <v>2</v>
      </c>
      <c r="F835" s="78"/>
      <c r="G835" s="180" t="e">
        <f>---ADDRESS</f>
        <v>#NAME?</v>
      </c>
      <c r="H835" s="73" t="s">
        <v>269</v>
      </c>
      <c r="I835" s="73" t="s">
        <v>4244</v>
      </c>
      <c r="J835" s="73" t="s">
        <v>271</v>
      </c>
      <c r="K835" s="87" t="s">
        <v>238</v>
      </c>
      <c r="L835" s="87" t="s">
        <v>862</v>
      </c>
      <c r="M835" s="83" t="str">
        <f t="shared" si="9"/>
        <v>MESSAGE - (PRINCIPAL) TRADER. Postal code</v>
      </c>
      <c r="N835" s="68"/>
      <c r="O835" s="92"/>
      <c r="P835" s="68" t="s">
        <v>66</v>
      </c>
      <c r="Q835" s="92" t="s">
        <v>33</v>
      </c>
      <c r="R835" s="68" t="s">
        <v>244</v>
      </c>
      <c r="S835" s="92" t="s">
        <v>54</v>
      </c>
      <c r="T835" s="68"/>
      <c r="U835" s="92"/>
      <c r="V835" s="68" t="s">
        <v>1339</v>
      </c>
      <c r="W835" s="92"/>
      <c r="X835" s="17"/>
      <c r="Y835" s="17"/>
      <c r="Z835" s="17"/>
      <c r="AA835" s="17"/>
    </row>
    <row r="836" spans="1:27" ht="60" customHeight="1" x14ac:dyDescent="0.2">
      <c r="A836" s="4" t="s">
        <v>1502</v>
      </c>
      <c r="B836" s="41" t="s">
        <v>4228</v>
      </c>
      <c r="C836" s="79" t="s">
        <v>1504</v>
      </c>
      <c r="D836" s="80" t="s">
        <v>1504</v>
      </c>
      <c r="E836" s="15">
        <v>2</v>
      </c>
      <c r="F836" s="78"/>
      <c r="G836" s="180" t="e">
        <f>---ADDRESS</f>
        <v>#NAME?</v>
      </c>
      <c r="H836" s="73" t="s">
        <v>276</v>
      </c>
      <c r="I836" s="73" t="s">
        <v>4245</v>
      </c>
      <c r="J836" s="73" t="s">
        <v>278</v>
      </c>
      <c r="K836" s="87" t="s">
        <v>238</v>
      </c>
      <c r="L836" s="87" t="s">
        <v>276</v>
      </c>
      <c r="M836" s="83" t="str">
        <f t="shared" si="9"/>
        <v>MESSAGE - (PRINCIPAL) TRADER. City</v>
      </c>
      <c r="N836" s="68"/>
      <c r="O836" s="92"/>
      <c r="P836" s="68" t="s">
        <v>33</v>
      </c>
      <c r="Q836" s="92" t="s">
        <v>33</v>
      </c>
      <c r="R836" s="68" t="s">
        <v>68</v>
      </c>
      <c r="S836" s="92" t="s">
        <v>68</v>
      </c>
      <c r="T836" s="68"/>
      <c r="U836" s="92"/>
      <c r="V836" s="68"/>
      <c r="W836" s="92"/>
      <c r="X836" s="17"/>
      <c r="Y836" s="17"/>
      <c r="Z836" s="17"/>
      <c r="AA836" s="17"/>
    </row>
    <row r="837" spans="1:27" ht="60" customHeight="1" x14ac:dyDescent="0.2">
      <c r="A837" s="4" t="s">
        <v>1502</v>
      </c>
      <c r="B837" s="41" t="s">
        <v>4228</v>
      </c>
      <c r="C837" s="79" t="s">
        <v>1504</v>
      </c>
      <c r="D837" s="80" t="s">
        <v>1504</v>
      </c>
      <c r="E837" s="15">
        <v>2</v>
      </c>
      <c r="F837" s="78"/>
      <c r="G837" s="180" t="e">
        <f>---ADDRESS</f>
        <v>#NAME?</v>
      </c>
      <c r="H837" s="73" t="s">
        <v>279</v>
      </c>
      <c r="I837" s="73" t="s">
        <v>4246</v>
      </c>
      <c r="J837" s="73" t="s">
        <v>281</v>
      </c>
      <c r="K837" s="87" t="s">
        <v>238</v>
      </c>
      <c r="L837" s="87" t="s">
        <v>282</v>
      </c>
      <c r="M837" s="83" t="str">
        <f t="shared" si="9"/>
        <v>MESSAGE - (PRINCIPAL) TRADER. Country code</v>
      </c>
      <c r="N837" s="68"/>
      <c r="O837" s="92"/>
      <c r="P837" s="68" t="s">
        <v>33</v>
      </c>
      <c r="Q837" s="92" t="s">
        <v>33</v>
      </c>
      <c r="R837" s="68" t="s">
        <v>94</v>
      </c>
      <c r="S837" s="92" t="s">
        <v>94</v>
      </c>
      <c r="T837" s="68" t="s">
        <v>95</v>
      </c>
      <c r="U837" s="92" t="s">
        <v>95</v>
      </c>
      <c r="V837" s="68"/>
      <c r="W837" s="92"/>
      <c r="X837" s="17"/>
      <c r="Y837" s="17"/>
      <c r="Z837" s="17"/>
      <c r="AA837" s="17"/>
    </row>
    <row r="838" spans="1:27" ht="60" customHeight="1" x14ac:dyDescent="0.2">
      <c r="A838" s="4" t="s">
        <v>1502</v>
      </c>
      <c r="B838" s="41" t="s">
        <v>4228</v>
      </c>
      <c r="C838" s="79" t="s">
        <v>1504</v>
      </c>
      <c r="D838" s="80" t="s">
        <v>1504</v>
      </c>
      <c r="E838" s="15">
        <v>1</v>
      </c>
      <c r="F838" s="78"/>
      <c r="G838" s="171" t="s">
        <v>3131</v>
      </c>
      <c r="H838" s="73"/>
      <c r="I838" s="73" t="s">
        <v>4247</v>
      </c>
      <c r="J838" s="73" t="s">
        <v>3131</v>
      </c>
      <c r="K838" s="87" t="s">
        <v>3133</v>
      </c>
      <c r="L838" s="87"/>
      <c r="M838" s="83" t="str">
        <f t="shared" si="9"/>
        <v xml:space="preserve">MESSAGE - GUARANTOR. </v>
      </c>
      <c r="N838" s="68" t="s">
        <v>32</v>
      </c>
      <c r="O838" s="92" t="s">
        <v>32</v>
      </c>
      <c r="P838" s="68" t="s">
        <v>103</v>
      </c>
      <c r="Q838" s="92" t="s">
        <v>103</v>
      </c>
      <c r="R838" s="68"/>
      <c r="S838" s="92"/>
      <c r="T838" s="68"/>
      <c r="U838" s="92"/>
      <c r="V838" s="68"/>
      <c r="W838" s="92"/>
      <c r="X838" s="17"/>
      <c r="Y838" s="17"/>
      <c r="Z838" s="17"/>
      <c r="AA838" s="17"/>
    </row>
    <row r="839" spans="1:27" ht="60" customHeight="1" x14ac:dyDescent="0.2">
      <c r="A839" s="4" t="s">
        <v>1502</v>
      </c>
      <c r="B839" s="41" t="s">
        <v>4228</v>
      </c>
      <c r="C839" s="79" t="s">
        <v>1504</v>
      </c>
      <c r="D839" s="80" t="s">
        <v>1504</v>
      </c>
      <c r="E839" s="15">
        <v>1</v>
      </c>
      <c r="F839" s="78" t="s">
        <v>3134</v>
      </c>
      <c r="G839" s="126" t="s">
        <v>3131</v>
      </c>
      <c r="H839" s="73" t="s">
        <v>240</v>
      </c>
      <c r="I839" s="73" t="s">
        <v>4248</v>
      </c>
      <c r="J839" s="73" t="s">
        <v>3136</v>
      </c>
      <c r="K839" s="87" t="s">
        <v>3133</v>
      </c>
      <c r="L839" s="87" t="s">
        <v>4249</v>
      </c>
      <c r="M839" s="83" t="str">
        <f t="shared" si="9"/>
        <v>MESSAGE - GUARANTOR. Guarantor Identification n°</v>
      </c>
      <c r="N839" s="68"/>
      <c r="O839" s="92"/>
      <c r="P839" s="68" t="s">
        <v>33</v>
      </c>
      <c r="Q839" s="92" t="s">
        <v>103</v>
      </c>
      <c r="R839" s="68" t="s">
        <v>244</v>
      </c>
      <c r="S839" s="92" t="s">
        <v>244</v>
      </c>
      <c r="T839" s="68"/>
      <c r="U839" s="92"/>
      <c r="V839" s="68" t="s">
        <v>1525</v>
      </c>
      <c r="W839" s="92" t="s">
        <v>1526</v>
      </c>
      <c r="X839" s="17"/>
      <c r="Y839" s="17"/>
      <c r="Z839" s="17"/>
      <c r="AA839" s="17"/>
    </row>
    <row r="840" spans="1:27" ht="60" customHeight="1" x14ac:dyDescent="0.2">
      <c r="A840" s="4" t="s">
        <v>1502</v>
      </c>
      <c r="B840" s="41" t="s">
        <v>4228</v>
      </c>
      <c r="C840" s="79" t="s">
        <v>1504</v>
      </c>
      <c r="D840" s="80" t="s">
        <v>1504</v>
      </c>
      <c r="E840" s="15">
        <v>1</v>
      </c>
      <c r="F840" s="78"/>
      <c r="G840" s="126" t="s">
        <v>3131</v>
      </c>
      <c r="H840" s="73" t="s">
        <v>255</v>
      </c>
      <c r="I840" s="73" t="s">
        <v>4250</v>
      </c>
      <c r="J840" s="73" t="s">
        <v>3138</v>
      </c>
      <c r="K840" s="87" t="s">
        <v>3133</v>
      </c>
      <c r="L840" s="87" t="s">
        <v>4241</v>
      </c>
      <c r="M840" s="83" t="str">
        <f t="shared" si="9"/>
        <v>MESSAGE - GUARANTOR. Name </v>
      </c>
      <c r="N840" s="68"/>
      <c r="O840" s="92"/>
      <c r="P840" s="68" t="s">
        <v>66</v>
      </c>
      <c r="Q840" s="92" t="s">
        <v>33</v>
      </c>
      <c r="R840" s="68" t="s">
        <v>258</v>
      </c>
      <c r="S840" s="92" t="s">
        <v>68</v>
      </c>
      <c r="T840" s="68"/>
      <c r="U840" s="92"/>
      <c r="V840" s="68" t="s">
        <v>1531</v>
      </c>
      <c r="W840" s="92"/>
      <c r="X840" s="17"/>
      <c r="Y840" s="17"/>
      <c r="Z840" s="17"/>
      <c r="AA840" s="17"/>
    </row>
    <row r="841" spans="1:27" ht="60" customHeight="1" x14ac:dyDescent="0.2">
      <c r="A841" s="4" t="s">
        <v>1502</v>
      </c>
      <c r="B841" s="41" t="s">
        <v>4228</v>
      </c>
      <c r="C841" s="79" t="s">
        <v>1504</v>
      </c>
      <c r="D841" s="80" t="s">
        <v>1504</v>
      </c>
      <c r="E841" s="15">
        <v>2</v>
      </c>
      <c r="F841" s="78"/>
      <c r="G841" s="181" t="e">
        <f>---ADDRESS</f>
        <v>#NAME?</v>
      </c>
      <c r="H841" s="73"/>
      <c r="I841" s="73" t="s">
        <v>4251</v>
      </c>
      <c r="J841" s="73" t="s">
        <v>263</v>
      </c>
      <c r="K841" s="87" t="s">
        <v>1128</v>
      </c>
      <c r="L841" s="87" t="s">
        <v>1128</v>
      </c>
      <c r="M841" s="83" t="str">
        <f t="shared" si="9"/>
        <v>x. x</v>
      </c>
      <c r="N841" s="68" t="s">
        <v>32</v>
      </c>
      <c r="O841" s="92"/>
      <c r="P841" s="68" t="s">
        <v>66</v>
      </c>
      <c r="Q841" s="92"/>
      <c r="R841" s="68"/>
      <c r="S841" s="92"/>
      <c r="T841" s="68"/>
      <c r="U841" s="92"/>
      <c r="V841" s="68" t="s">
        <v>1531</v>
      </c>
      <c r="W841" s="92"/>
      <c r="X841" s="17"/>
      <c r="Y841" s="17"/>
      <c r="Z841" s="17"/>
      <c r="AA841" s="17"/>
    </row>
    <row r="842" spans="1:27" ht="60" customHeight="1" x14ac:dyDescent="0.2">
      <c r="A842" s="4" t="s">
        <v>1502</v>
      </c>
      <c r="B842" s="41" t="s">
        <v>4228</v>
      </c>
      <c r="C842" s="79" t="s">
        <v>1504</v>
      </c>
      <c r="D842" s="80" t="s">
        <v>1504</v>
      </c>
      <c r="E842" s="15">
        <v>2</v>
      </c>
      <c r="F842" s="78"/>
      <c r="G842" s="180" t="e">
        <f>---ADDRESS</f>
        <v>#NAME?</v>
      </c>
      <c r="H842" s="73" t="s">
        <v>265</v>
      </c>
      <c r="I842" s="73" t="s">
        <v>4252</v>
      </c>
      <c r="J842" s="73" t="s">
        <v>267</v>
      </c>
      <c r="K842" s="87" t="s">
        <v>3133</v>
      </c>
      <c r="L842" s="87" t="s">
        <v>265</v>
      </c>
      <c r="M842" s="83" t="str">
        <f t="shared" si="9"/>
        <v>MESSAGE - GUARANTOR. Street and number</v>
      </c>
      <c r="N842" s="68"/>
      <c r="O842" s="92"/>
      <c r="P842" s="68" t="s">
        <v>33</v>
      </c>
      <c r="Q842" s="92" t="s">
        <v>33</v>
      </c>
      <c r="R842" s="68" t="s">
        <v>258</v>
      </c>
      <c r="S842" s="92" t="s">
        <v>68</v>
      </c>
      <c r="T842" s="68"/>
      <c r="U842" s="92"/>
      <c r="V842" s="68"/>
      <c r="W842" s="92"/>
      <c r="X842" s="17"/>
      <c r="Y842" s="17"/>
      <c r="Z842" s="17"/>
      <c r="AA842" s="17"/>
    </row>
    <row r="843" spans="1:27" ht="60" customHeight="1" x14ac:dyDescent="0.2">
      <c r="A843" s="4" t="s">
        <v>1502</v>
      </c>
      <c r="B843" s="41" t="s">
        <v>4228</v>
      </c>
      <c r="C843" s="79" t="s">
        <v>1504</v>
      </c>
      <c r="D843" s="80" t="s">
        <v>1504</v>
      </c>
      <c r="E843" s="15">
        <v>2</v>
      </c>
      <c r="F843" s="78"/>
      <c r="G843" s="180" t="e">
        <f>---ADDRESS</f>
        <v>#NAME?</v>
      </c>
      <c r="H843" s="73" t="s">
        <v>269</v>
      </c>
      <c r="I843" s="73" t="s">
        <v>4253</v>
      </c>
      <c r="J843" s="73" t="s">
        <v>271</v>
      </c>
      <c r="K843" s="87" t="s">
        <v>3133</v>
      </c>
      <c r="L843" s="87" t="s">
        <v>862</v>
      </c>
      <c r="M843" s="83" t="str">
        <f t="shared" si="9"/>
        <v>MESSAGE - GUARANTOR. Postal code</v>
      </c>
      <c r="N843" s="68"/>
      <c r="O843" s="92"/>
      <c r="P843" s="68" t="s">
        <v>66</v>
      </c>
      <c r="Q843" s="92" t="s">
        <v>33</v>
      </c>
      <c r="R843" s="68" t="s">
        <v>244</v>
      </c>
      <c r="S843" s="92" t="s">
        <v>54</v>
      </c>
      <c r="T843" s="68"/>
      <c r="U843" s="92"/>
      <c r="V843" s="68" t="s">
        <v>1339</v>
      </c>
      <c r="W843" s="92"/>
      <c r="X843" s="17"/>
      <c r="Y843" s="17"/>
      <c r="Z843" s="17"/>
      <c r="AA843" s="17"/>
    </row>
    <row r="844" spans="1:27" ht="60" customHeight="1" x14ac:dyDescent="0.2">
      <c r="A844" s="4" t="s">
        <v>1502</v>
      </c>
      <c r="B844" s="41" t="s">
        <v>4228</v>
      </c>
      <c r="C844" s="79" t="s">
        <v>1504</v>
      </c>
      <c r="D844" s="80" t="s">
        <v>1504</v>
      </c>
      <c r="E844" s="15">
        <v>2</v>
      </c>
      <c r="F844" s="78"/>
      <c r="G844" s="180" t="e">
        <f>---ADDRESS</f>
        <v>#NAME?</v>
      </c>
      <c r="H844" s="73" t="s">
        <v>276</v>
      </c>
      <c r="I844" s="73" t="s">
        <v>4254</v>
      </c>
      <c r="J844" s="73" t="s">
        <v>278</v>
      </c>
      <c r="K844" s="87" t="s">
        <v>3133</v>
      </c>
      <c r="L844" s="87" t="s">
        <v>276</v>
      </c>
      <c r="M844" s="83" t="str">
        <f t="shared" si="9"/>
        <v>MESSAGE - GUARANTOR. City</v>
      </c>
      <c r="N844" s="68"/>
      <c r="O844" s="92"/>
      <c r="P844" s="68" t="s">
        <v>33</v>
      </c>
      <c r="Q844" s="92" t="s">
        <v>33</v>
      </c>
      <c r="R844" s="68" t="s">
        <v>68</v>
      </c>
      <c r="S844" s="92" t="s">
        <v>68</v>
      </c>
      <c r="T844" s="68"/>
      <c r="U844" s="92"/>
      <c r="V844" s="68"/>
      <c r="W844" s="92"/>
      <c r="X844" s="17"/>
      <c r="Y844" s="17"/>
      <c r="Z844" s="17"/>
      <c r="AA844" s="17"/>
    </row>
    <row r="845" spans="1:27" ht="60" customHeight="1" x14ac:dyDescent="0.2">
      <c r="A845" s="4" t="s">
        <v>1502</v>
      </c>
      <c r="B845" s="41" t="s">
        <v>4228</v>
      </c>
      <c r="C845" s="79" t="s">
        <v>1504</v>
      </c>
      <c r="D845" s="80" t="s">
        <v>1504</v>
      </c>
      <c r="E845" s="15">
        <v>2</v>
      </c>
      <c r="F845" s="78"/>
      <c r="G845" s="180" t="e">
        <f>---ADDRESS</f>
        <v>#NAME?</v>
      </c>
      <c r="H845" s="73" t="s">
        <v>279</v>
      </c>
      <c r="I845" s="73" t="s">
        <v>4255</v>
      </c>
      <c r="J845" s="73" t="s">
        <v>281</v>
      </c>
      <c r="K845" s="87" t="s">
        <v>3133</v>
      </c>
      <c r="L845" s="87" t="s">
        <v>282</v>
      </c>
      <c r="M845" s="83" t="str">
        <f t="shared" si="9"/>
        <v>MESSAGE - GUARANTOR. Country code</v>
      </c>
      <c r="N845" s="68"/>
      <c r="O845" s="92"/>
      <c r="P845" s="68" t="s">
        <v>33</v>
      </c>
      <c r="Q845" s="92" t="s">
        <v>33</v>
      </c>
      <c r="R845" s="68" t="s">
        <v>94</v>
      </c>
      <c r="S845" s="92" t="s">
        <v>94</v>
      </c>
      <c r="T845" s="68" t="s">
        <v>3144</v>
      </c>
      <c r="U845" s="92" t="s">
        <v>3144</v>
      </c>
      <c r="V845" s="68"/>
      <c r="W845" s="92"/>
      <c r="X845" s="17"/>
      <c r="Y845" s="17"/>
      <c r="Z845" s="17"/>
      <c r="AA845" s="17"/>
    </row>
    <row r="846" spans="1:27" ht="60" customHeight="1" x14ac:dyDescent="0.2">
      <c r="A846" s="4" t="s">
        <v>26</v>
      </c>
      <c r="B846" s="41" t="s">
        <v>4256</v>
      </c>
      <c r="C846" s="79" t="s">
        <v>28</v>
      </c>
      <c r="D846" s="80" t="s">
        <v>28</v>
      </c>
      <c r="E846" s="15">
        <v>1</v>
      </c>
      <c r="F846" s="78"/>
      <c r="G846" s="171" t="s">
        <v>29</v>
      </c>
      <c r="H846" s="73"/>
      <c r="I846" s="73" t="s">
        <v>4257</v>
      </c>
      <c r="J846" s="73" t="s">
        <v>29</v>
      </c>
      <c r="K846" s="87" t="s">
        <v>31</v>
      </c>
      <c r="L846" s="87"/>
      <c r="M846" s="83"/>
      <c r="N846" s="68" t="s">
        <v>32</v>
      </c>
      <c r="O846" s="92" t="s">
        <v>32</v>
      </c>
      <c r="P846" s="68" t="s">
        <v>33</v>
      </c>
      <c r="Q846" s="92" t="s">
        <v>33</v>
      </c>
      <c r="R846" s="68"/>
      <c r="S846" s="92"/>
      <c r="T846" s="68"/>
      <c r="U846" s="92"/>
      <c r="V846" s="68" t="s">
        <v>4258</v>
      </c>
      <c r="W846" s="92" t="s">
        <v>35</v>
      </c>
      <c r="X846" s="17" t="s">
        <v>36</v>
      </c>
      <c r="Y846" s="17" t="s">
        <v>37</v>
      </c>
      <c r="Z846" s="17" t="s">
        <v>38</v>
      </c>
      <c r="AA846" s="17"/>
    </row>
    <row r="847" spans="1:27" ht="60" customHeight="1" x14ac:dyDescent="0.2">
      <c r="A847" s="4" t="s">
        <v>26</v>
      </c>
      <c r="B847" s="41" t="s">
        <v>4256</v>
      </c>
      <c r="C847" s="79" t="s">
        <v>28</v>
      </c>
      <c r="D847" s="80" t="s">
        <v>28</v>
      </c>
      <c r="E847" s="15">
        <v>1</v>
      </c>
      <c r="F847" s="78" t="s">
        <v>39</v>
      </c>
      <c r="G847" s="126" t="s">
        <v>29</v>
      </c>
      <c r="H847" s="73" t="s">
        <v>40</v>
      </c>
      <c r="I847" s="73" t="s">
        <v>4259</v>
      </c>
      <c r="J847" s="73" t="s">
        <v>42</v>
      </c>
      <c r="K847" s="87" t="s">
        <v>31</v>
      </c>
      <c r="L847" s="87" t="s">
        <v>43</v>
      </c>
      <c r="M847" s="83" t="s">
        <v>1595</v>
      </c>
      <c r="N847" s="68"/>
      <c r="O847" s="92"/>
      <c r="P847" s="68" t="s">
        <v>33</v>
      </c>
      <c r="Q847" s="92" t="s">
        <v>33</v>
      </c>
      <c r="R847" s="68" t="s">
        <v>44</v>
      </c>
      <c r="S847" s="92" t="s">
        <v>45</v>
      </c>
      <c r="T847" s="68"/>
      <c r="U847" s="92"/>
      <c r="V847" s="68"/>
      <c r="W847" s="92"/>
      <c r="X847" s="17" t="s">
        <v>46</v>
      </c>
      <c r="Y847" s="17" t="s">
        <v>47</v>
      </c>
      <c r="Z847" s="17" t="s">
        <v>38</v>
      </c>
      <c r="AA847" s="17"/>
    </row>
    <row r="848" spans="1:27" ht="60" customHeight="1" x14ac:dyDescent="0.2">
      <c r="A848" s="4" t="s">
        <v>26</v>
      </c>
      <c r="B848" s="41" t="s">
        <v>4256</v>
      </c>
      <c r="C848" s="79" t="s">
        <v>28</v>
      </c>
      <c r="D848" s="80" t="s">
        <v>28</v>
      </c>
      <c r="E848" s="15">
        <v>1</v>
      </c>
      <c r="F848" s="78" t="s">
        <v>39</v>
      </c>
      <c r="G848" s="126" t="s">
        <v>29</v>
      </c>
      <c r="H848" s="73" t="s">
        <v>49</v>
      </c>
      <c r="I848" s="73" t="s">
        <v>4260</v>
      </c>
      <c r="J848" s="73" t="s">
        <v>51</v>
      </c>
      <c r="K848" s="87" t="s">
        <v>31</v>
      </c>
      <c r="L848" s="87" t="s">
        <v>52</v>
      </c>
      <c r="M848" s="83" t="s">
        <v>1856</v>
      </c>
      <c r="N848" s="68"/>
      <c r="O848" s="92"/>
      <c r="P848" s="68" t="s">
        <v>33</v>
      </c>
      <c r="Q848" s="92" t="s">
        <v>66</v>
      </c>
      <c r="R848" s="68" t="s">
        <v>53</v>
      </c>
      <c r="S848" s="92" t="s">
        <v>54</v>
      </c>
      <c r="T848" s="68" t="s">
        <v>55</v>
      </c>
      <c r="U848" s="92" t="s">
        <v>55</v>
      </c>
      <c r="V848" s="68" t="s">
        <v>56</v>
      </c>
      <c r="W848" s="92" t="s">
        <v>841</v>
      </c>
      <c r="X848" s="17" t="s">
        <v>36</v>
      </c>
      <c r="Y848" s="17" t="s">
        <v>37</v>
      </c>
      <c r="Z848" s="17" t="s">
        <v>38</v>
      </c>
      <c r="AA848" s="17"/>
    </row>
    <row r="849" spans="1:27" ht="60" customHeight="1" x14ac:dyDescent="0.2">
      <c r="A849" s="4" t="s">
        <v>26</v>
      </c>
      <c r="B849" s="41" t="s">
        <v>4256</v>
      </c>
      <c r="C849" s="79" t="s">
        <v>28</v>
      </c>
      <c r="D849" s="80" t="s">
        <v>28</v>
      </c>
      <c r="E849" s="15">
        <v>1</v>
      </c>
      <c r="F849" s="78" t="s">
        <v>74</v>
      </c>
      <c r="G849" s="126" t="s">
        <v>29</v>
      </c>
      <c r="H849" s="73" t="s">
        <v>75</v>
      </c>
      <c r="I849" s="73" t="s">
        <v>4261</v>
      </c>
      <c r="J849" s="73" t="s">
        <v>77</v>
      </c>
      <c r="K849" s="87" t="s">
        <v>31</v>
      </c>
      <c r="L849" s="87" t="s">
        <v>78</v>
      </c>
      <c r="M849" s="83" t="s">
        <v>4262</v>
      </c>
      <c r="N849" s="68"/>
      <c r="O849" s="92"/>
      <c r="P849" s="68" t="s">
        <v>33</v>
      </c>
      <c r="Q849" s="92" t="s">
        <v>33</v>
      </c>
      <c r="R849" s="68" t="s">
        <v>79</v>
      </c>
      <c r="S849" s="92" t="s">
        <v>80</v>
      </c>
      <c r="T849" s="68"/>
      <c r="U849" s="92"/>
      <c r="V849" s="68" t="s">
        <v>81</v>
      </c>
      <c r="W849" s="92"/>
      <c r="X849" s="17" t="s">
        <v>46</v>
      </c>
      <c r="Y849" s="17" t="s">
        <v>82</v>
      </c>
      <c r="Z849" s="17" t="s">
        <v>83</v>
      </c>
      <c r="AA849" s="17"/>
    </row>
    <row r="850" spans="1:27" ht="60" customHeight="1" x14ac:dyDescent="0.2">
      <c r="A850" s="4" t="s">
        <v>26</v>
      </c>
      <c r="B850" s="41" t="s">
        <v>4256</v>
      </c>
      <c r="C850" s="79" t="s">
        <v>28</v>
      </c>
      <c r="D850" s="80" t="s">
        <v>28</v>
      </c>
      <c r="E850" s="15">
        <v>1</v>
      </c>
      <c r="F850" s="78"/>
      <c r="G850" s="126" t="s">
        <v>29</v>
      </c>
      <c r="H850" s="73" t="s">
        <v>85</v>
      </c>
      <c r="I850" s="73" t="s">
        <v>4263</v>
      </c>
      <c r="J850" s="73" t="s">
        <v>87</v>
      </c>
      <c r="K850" s="87"/>
      <c r="L850" s="87"/>
      <c r="M850" s="83"/>
      <c r="N850" s="68"/>
      <c r="O850" s="92"/>
      <c r="P850" s="68" t="s">
        <v>33</v>
      </c>
      <c r="Q850" s="92"/>
      <c r="R850" s="68" t="s">
        <v>79</v>
      </c>
      <c r="S850" s="92"/>
      <c r="T850" s="68"/>
      <c r="U850" s="92"/>
      <c r="V850" s="68" t="s">
        <v>81</v>
      </c>
      <c r="W850" s="92"/>
      <c r="X850" s="17" t="s">
        <v>115</v>
      </c>
      <c r="Y850" s="17" t="s">
        <v>82</v>
      </c>
      <c r="Z850" s="17" t="s">
        <v>83</v>
      </c>
      <c r="AA850" s="17"/>
    </row>
    <row r="851" spans="1:27" ht="60" customHeight="1" x14ac:dyDescent="0.2">
      <c r="A851" s="4" t="s">
        <v>26</v>
      </c>
      <c r="B851" s="41" t="s">
        <v>4256</v>
      </c>
      <c r="C851" s="79" t="s">
        <v>28</v>
      </c>
      <c r="D851" s="80" t="s">
        <v>28</v>
      </c>
      <c r="E851" s="15">
        <v>1</v>
      </c>
      <c r="F851" s="78" t="s">
        <v>89</v>
      </c>
      <c r="G851" s="126" t="s">
        <v>29</v>
      </c>
      <c r="H851" s="73" t="s">
        <v>90</v>
      </c>
      <c r="I851" s="73" t="s">
        <v>4264</v>
      </c>
      <c r="J851" s="73" t="s">
        <v>92</v>
      </c>
      <c r="K851" s="87" t="s">
        <v>31</v>
      </c>
      <c r="L851" s="87" t="s">
        <v>93</v>
      </c>
      <c r="M851" s="83" t="s">
        <v>1866</v>
      </c>
      <c r="N851" s="68"/>
      <c r="O851" s="92"/>
      <c r="P851" s="68" t="s">
        <v>66</v>
      </c>
      <c r="Q851" s="92" t="s">
        <v>66</v>
      </c>
      <c r="R851" s="68" t="s">
        <v>94</v>
      </c>
      <c r="S851" s="92" t="s">
        <v>94</v>
      </c>
      <c r="T851" s="68" t="s">
        <v>95</v>
      </c>
      <c r="U851" s="92" t="s">
        <v>95</v>
      </c>
      <c r="V851" s="68" t="s">
        <v>96</v>
      </c>
      <c r="W851" s="92" t="s">
        <v>97</v>
      </c>
      <c r="X851" s="17" t="s">
        <v>36</v>
      </c>
      <c r="Y851" s="17" t="s">
        <v>37</v>
      </c>
      <c r="Z851" s="17" t="s">
        <v>38</v>
      </c>
      <c r="AA851" s="17"/>
    </row>
    <row r="852" spans="1:27" ht="60" customHeight="1" x14ac:dyDescent="0.2">
      <c r="A852" s="4" t="s">
        <v>26</v>
      </c>
      <c r="B852" s="41" t="s">
        <v>4256</v>
      </c>
      <c r="C852" s="79" t="s">
        <v>28</v>
      </c>
      <c r="D852" s="80" t="s">
        <v>28</v>
      </c>
      <c r="E852" s="15">
        <v>1</v>
      </c>
      <c r="F852" s="78" t="s">
        <v>99</v>
      </c>
      <c r="G852" s="126" t="s">
        <v>29</v>
      </c>
      <c r="H852" s="73" t="s">
        <v>100</v>
      </c>
      <c r="I852" s="73" t="s">
        <v>4265</v>
      </c>
      <c r="J852" s="73" t="s">
        <v>102</v>
      </c>
      <c r="K852" s="87" t="s">
        <v>31</v>
      </c>
      <c r="L852" s="87" t="s">
        <v>100</v>
      </c>
      <c r="M852" s="83" t="s">
        <v>1868</v>
      </c>
      <c r="N852" s="68"/>
      <c r="O852" s="92"/>
      <c r="P852" s="68" t="s">
        <v>33</v>
      </c>
      <c r="Q852" s="92" t="s">
        <v>103</v>
      </c>
      <c r="R852" s="68" t="s">
        <v>104</v>
      </c>
      <c r="S852" s="92" t="s">
        <v>104</v>
      </c>
      <c r="T852" s="68" t="s">
        <v>105</v>
      </c>
      <c r="U852" s="92" t="s">
        <v>105</v>
      </c>
      <c r="V852" s="68"/>
      <c r="W852" s="92" t="s">
        <v>106</v>
      </c>
      <c r="X852" s="17" t="s">
        <v>36</v>
      </c>
      <c r="Y852" s="17" t="s">
        <v>107</v>
      </c>
      <c r="Z852" s="17" t="s">
        <v>108</v>
      </c>
      <c r="AA852" s="17"/>
    </row>
    <row r="853" spans="1:27" ht="60" customHeight="1" x14ac:dyDescent="0.2">
      <c r="A853" s="4" t="s">
        <v>26</v>
      </c>
      <c r="B853" s="41" t="s">
        <v>4256</v>
      </c>
      <c r="C853" s="79" t="s">
        <v>28</v>
      </c>
      <c r="D853" s="80" t="s">
        <v>28</v>
      </c>
      <c r="E853" s="15">
        <v>1</v>
      </c>
      <c r="F853" s="78" t="s">
        <v>110</v>
      </c>
      <c r="G853" s="126" t="s">
        <v>29</v>
      </c>
      <c r="H853" s="73" t="s">
        <v>111</v>
      </c>
      <c r="I853" s="73" t="s">
        <v>4266</v>
      </c>
      <c r="J853" s="73" t="s">
        <v>113</v>
      </c>
      <c r="K853" s="87"/>
      <c r="L853" s="87"/>
      <c r="M853" s="83"/>
      <c r="N853" s="68"/>
      <c r="O853" s="92"/>
      <c r="P853" s="68" t="s">
        <v>33</v>
      </c>
      <c r="Q853" s="92"/>
      <c r="R853" s="68" t="s">
        <v>104</v>
      </c>
      <c r="S853" s="92"/>
      <c r="T853" s="68" t="s">
        <v>114</v>
      </c>
      <c r="U853" s="92"/>
      <c r="V853" s="68"/>
      <c r="W853" s="92"/>
      <c r="X853" s="17" t="s">
        <v>115</v>
      </c>
      <c r="Y853" s="17" t="s">
        <v>116</v>
      </c>
      <c r="Z853" s="17" t="s">
        <v>117</v>
      </c>
      <c r="AA853" s="17"/>
    </row>
    <row r="854" spans="1:27" ht="60" customHeight="1" x14ac:dyDescent="0.2">
      <c r="A854" s="4" t="s">
        <v>26</v>
      </c>
      <c r="B854" s="41" t="s">
        <v>4256</v>
      </c>
      <c r="C854" s="79" t="s">
        <v>28</v>
      </c>
      <c r="D854" s="80" t="s">
        <v>28</v>
      </c>
      <c r="E854" s="15">
        <v>1</v>
      </c>
      <c r="F854" s="78" t="s">
        <v>110</v>
      </c>
      <c r="G854" s="126" t="s">
        <v>29</v>
      </c>
      <c r="H854" s="73" t="s">
        <v>119</v>
      </c>
      <c r="I854" s="73" t="s">
        <v>4267</v>
      </c>
      <c r="J854" s="73" t="s">
        <v>121</v>
      </c>
      <c r="K854" s="87" t="s">
        <v>31</v>
      </c>
      <c r="L854" s="87" t="s">
        <v>122</v>
      </c>
      <c r="M854" s="83" t="s">
        <v>1871</v>
      </c>
      <c r="N854" s="68"/>
      <c r="O854" s="92"/>
      <c r="P854" s="68" t="s">
        <v>66</v>
      </c>
      <c r="Q854" s="92" t="s">
        <v>66</v>
      </c>
      <c r="R854" s="68" t="s">
        <v>104</v>
      </c>
      <c r="S854" s="92" t="s">
        <v>123</v>
      </c>
      <c r="T854" s="68" t="s">
        <v>124</v>
      </c>
      <c r="U854" s="92" t="s">
        <v>124</v>
      </c>
      <c r="V854" s="68" t="s">
        <v>125</v>
      </c>
      <c r="W854" s="92" t="s">
        <v>126</v>
      </c>
      <c r="X854" s="17" t="s">
        <v>36</v>
      </c>
      <c r="Y854" s="17" t="s">
        <v>127</v>
      </c>
      <c r="Z854" s="17" t="s">
        <v>127</v>
      </c>
      <c r="AA854" s="17"/>
    </row>
    <row r="855" spans="1:27" ht="60" customHeight="1" x14ac:dyDescent="0.2">
      <c r="A855" s="4" t="s">
        <v>26</v>
      </c>
      <c r="B855" s="41" t="s">
        <v>4256</v>
      </c>
      <c r="C855" s="79" t="s">
        <v>28</v>
      </c>
      <c r="D855" s="80" t="s">
        <v>28</v>
      </c>
      <c r="E855" s="15">
        <v>1</v>
      </c>
      <c r="F855" s="78" t="s">
        <v>129</v>
      </c>
      <c r="G855" s="126" t="s">
        <v>29</v>
      </c>
      <c r="H855" s="73" t="s">
        <v>130</v>
      </c>
      <c r="I855" s="73" t="s">
        <v>4268</v>
      </c>
      <c r="J855" s="73" t="s">
        <v>132</v>
      </c>
      <c r="K855" s="87" t="s">
        <v>31</v>
      </c>
      <c r="L855" s="87" t="s">
        <v>130</v>
      </c>
      <c r="M855" s="83" t="s">
        <v>1874</v>
      </c>
      <c r="N855" s="68"/>
      <c r="O855" s="92"/>
      <c r="P855" s="68" t="s">
        <v>66</v>
      </c>
      <c r="Q855" s="92" t="s">
        <v>66</v>
      </c>
      <c r="R855" s="68" t="s">
        <v>133</v>
      </c>
      <c r="S855" s="92" t="s">
        <v>134</v>
      </c>
      <c r="T855" s="68" t="s">
        <v>135</v>
      </c>
      <c r="U855" s="92" t="s">
        <v>136</v>
      </c>
      <c r="V855" s="68" t="s">
        <v>137</v>
      </c>
      <c r="W855" s="92" t="s">
        <v>138</v>
      </c>
      <c r="X855" s="17" t="s">
        <v>139</v>
      </c>
      <c r="Y855" s="17" t="s">
        <v>140</v>
      </c>
      <c r="Z855" s="17" t="s">
        <v>141</v>
      </c>
      <c r="AA855" s="17"/>
    </row>
    <row r="856" spans="1:27" ht="60" customHeight="1" x14ac:dyDescent="0.2">
      <c r="A856" s="4" t="s">
        <v>26</v>
      </c>
      <c r="B856" s="41" t="s">
        <v>4256</v>
      </c>
      <c r="C856" s="79" t="s">
        <v>28</v>
      </c>
      <c r="D856" s="80" t="s">
        <v>28</v>
      </c>
      <c r="E856" s="15">
        <v>1</v>
      </c>
      <c r="F856" s="78" t="s">
        <v>142</v>
      </c>
      <c r="G856" s="126" t="s">
        <v>29</v>
      </c>
      <c r="H856" s="73" t="s">
        <v>143</v>
      </c>
      <c r="I856" s="73" t="s">
        <v>4269</v>
      </c>
      <c r="J856" s="73" t="s">
        <v>145</v>
      </c>
      <c r="K856" s="87" t="s">
        <v>31</v>
      </c>
      <c r="L856" s="87" t="s">
        <v>143</v>
      </c>
      <c r="M856" s="83" t="s">
        <v>1876</v>
      </c>
      <c r="N856" s="68"/>
      <c r="O856" s="92"/>
      <c r="P856" s="68" t="s">
        <v>33</v>
      </c>
      <c r="Q856" s="92" t="s">
        <v>33</v>
      </c>
      <c r="R856" s="68" t="s">
        <v>146</v>
      </c>
      <c r="S856" s="92" t="s">
        <v>146</v>
      </c>
      <c r="T856" s="68"/>
      <c r="U856" s="92"/>
      <c r="V856" s="68"/>
      <c r="W856" s="92"/>
      <c r="X856" s="17" t="s">
        <v>36</v>
      </c>
      <c r="Y856" s="17" t="s">
        <v>37</v>
      </c>
      <c r="Z856" s="17" t="s">
        <v>38</v>
      </c>
      <c r="AA856" s="17"/>
    </row>
    <row r="857" spans="1:27" ht="60" customHeight="1" x14ac:dyDescent="0.2">
      <c r="A857" s="4" t="s">
        <v>26</v>
      </c>
      <c r="B857" s="41" t="s">
        <v>4256</v>
      </c>
      <c r="C857" s="79" t="s">
        <v>28</v>
      </c>
      <c r="D857" s="80" t="s">
        <v>28</v>
      </c>
      <c r="E857" s="15">
        <v>1</v>
      </c>
      <c r="F857" s="78" t="s">
        <v>149</v>
      </c>
      <c r="G857" s="126" t="s">
        <v>29</v>
      </c>
      <c r="H857" s="73" t="s">
        <v>150</v>
      </c>
      <c r="I857" s="73" t="s">
        <v>4270</v>
      </c>
      <c r="J857" s="73" t="s">
        <v>152</v>
      </c>
      <c r="K857" s="87" t="s">
        <v>31</v>
      </c>
      <c r="L857" s="87" t="s">
        <v>150</v>
      </c>
      <c r="M857" s="83" t="s">
        <v>1878</v>
      </c>
      <c r="N857" s="68"/>
      <c r="O857" s="92"/>
      <c r="P857" s="68" t="s">
        <v>33</v>
      </c>
      <c r="Q857" s="92" t="s">
        <v>103</v>
      </c>
      <c r="R857" s="68" t="s">
        <v>153</v>
      </c>
      <c r="S857" s="92" t="s">
        <v>154</v>
      </c>
      <c r="T857" s="68"/>
      <c r="U857" s="92"/>
      <c r="V857" s="68" t="s">
        <v>155</v>
      </c>
      <c r="W857" s="92" t="s">
        <v>156</v>
      </c>
      <c r="X857" s="17" t="s">
        <v>157</v>
      </c>
      <c r="Y857" s="17" t="s">
        <v>158</v>
      </c>
      <c r="Z857" s="17" t="s">
        <v>159</v>
      </c>
      <c r="AA857" s="17"/>
    </row>
    <row r="858" spans="1:27" ht="60" customHeight="1" x14ac:dyDescent="0.2">
      <c r="A858" s="4" t="s">
        <v>26</v>
      </c>
      <c r="B858" s="41" t="s">
        <v>4256</v>
      </c>
      <c r="C858" s="79" t="s">
        <v>28</v>
      </c>
      <c r="D858" s="80" t="s">
        <v>28</v>
      </c>
      <c r="E858" s="15">
        <v>1</v>
      </c>
      <c r="F858" s="78" t="s">
        <v>161</v>
      </c>
      <c r="G858" s="126" t="s">
        <v>29</v>
      </c>
      <c r="H858" s="73" t="s">
        <v>162</v>
      </c>
      <c r="I858" s="73" t="s">
        <v>4271</v>
      </c>
      <c r="J858" s="73" t="s">
        <v>164</v>
      </c>
      <c r="K858" s="87" t="s">
        <v>31</v>
      </c>
      <c r="L858" s="87" t="s">
        <v>165</v>
      </c>
      <c r="M858" s="83" t="s">
        <v>1880</v>
      </c>
      <c r="N858" s="68"/>
      <c r="O858" s="92"/>
      <c r="P858" s="68" t="s">
        <v>33</v>
      </c>
      <c r="Q858" s="92" t="s">
        <v>33</v>
      </c>
      <c r="R858" s="68" t="s">
        <v>166</v>
      </c>
      <c r="S858" s="92" t="s">
        <v>167</v>
      </c>
      <c r="T858" s="68"/>
      <c r="U858" s="92"/>
      <c r="V858" s="68" t="s">
        <v>168</v>
      </c>
      <c r="W858" s="92"/>
      <c r="X858" s="17" t="s">
        <v>46</v>
      </c>
      <c r="Y858" s="17" t="s">
        <v>37</v>
      </c>
      <c r="Z858" s="17" t="s">
        <v>169</v>
      </c>
      <c r="AA858" s="17"/>
    </row>
    <row r="859" spans="1:27" ht="60" customHeight="1" x14ac:dyDescent="0.2">
      <c r="A859" s="4" t="s">
        <v>26</v>
      </c>
      <c r="B859" s="41" t="s">
        <v>4256</v>
      </c>
      <c r="C859" s="79" t="s">
        <v>28</v>
      </c>
      <c r="D859" s="80" t="s">
        <v>28</v>
      </c>
      <c r="E859" s="15">
        <v>1</v>
      </c>
      <c r="F859" s="78" t="s">
        <v>171</v>
      </c>
      <c r="G859" s="126" t="s">
        <v>29</v>
      </c>
      <c r="H859" s="73" t="s">
        <v>172</v>
      </c>
      <c r="I859" s="73" t="s">
        <v>4272</v>
      </c>
      <c r="J859" s="73" t="s">
        <v>174</v>
      </c>
      <c r="K859" s="87"/>
      <c r="L859" s="87"/>
      <c r="M859" s="83"/>
      <c r="N859" s="68"/>
      <c r="O859" s="92"/>
      <c r="P859" s="68" t="s">
        <v>33</v>
      </c>
      <c r="Q859" s="92"/>
      <c r="R859" s="68" t="s">
        <v>104</v>
      </c>
      <c r="S859" s="92"/>
      <c r="T859" s="68" t="s">
        <v>114</v>
      </c>
      <c r="U859" s="92"/>
      <c r="V859" s="68"/>
      <c r="W859" s="92"/>
      <c r="X859" s="17" t="s">
        <v>115</v>
      </c>
      <c r="Y859" s="17" t="s">
        <v>175</v>
      </c>
      <c r="Z859" s="17" t="s">
        <v>117</v>
      </c>
      <c r="AA859" s="17"/>
    </row>
    <row r="860" spans="1:27" ht="60" customHeight="1" x14ac:dyDescent="0.2">
      <c r="A860" s="4" t="s">
        <v>26</v>
      </c>
      <c r="B860" s="41" t="s">
        <v>4256</v>
      </c>
      <c r="C860" s="79" t="s">
        <v>28</v>
      </c>
      <c r="D860" s="80" t="s">
        <v>28</v>
      </c>
      <c r="E860" s="15">
        <v>1</v>
      </c>
      <c r="F860" s="78"/>
      <c r="G860" s="171" t="s">
        <v>176</v>
      </c>
      <c r="H860" s="73"/>
      <c r="I860" s="73" t="s">
        <v>4273</v>
      </c>
      <c r="J860" s="73" t="s">
        <v>176</v>
      </c>
      <c r="K860" s="87" t="s">
        <v>178</v>
      </c>
      <c r="L860" s="87"/>
      <c r="M860" s="83"/>
      <c r="N860" s="68" t="s">
        <v>32</v>
      </c>
      <c r="O860" s="92" t="s">
        <v>32</v>
      </c>
      <c r="P860" s="68" t="s">
        <v>33</v>
      </c>
      <c r="Q860" s="92" t="s">
        <v>33</v>
      </c>
      <c r="R860" s="68"/>
      <c r="S860" s="92"/>
      <c r="T860" s="68"/>
      <c r="U860" s="92"/>
      <c r="V860" s="68"/>
      <c r="W860" s="92"/>
      <c r="X860" s="17" t="s">
        <v>36</v>
      </c>
      <c r="Y860" s="17" t="s">
        <v>37</v>
      </c>
      <c r="Z860" s="17" t="s">
        <v>38</v>
      </c>
      <c r="AA860" s="17"/>
    </row>
    <row r="861" spans="1:27" ht="60" customHeight="1" x14ac:dyDescent="0.2">
      <c r="A861" s="4" t="s">
        <v>26</v>
      </c>
      <c r="B861" s="41" t="s">
        <v>4256</v>
      </c>
      <c r="C861" s="79" t="s">
        <v>28</v>
      </c>
      <c r="D861" s="80" t="s">
        <v>28</v>
      </c>
      <c r="E861" s="15">
        <v>1</v>
      </c>
      <c r="F861" s="78" t="s">
        <v>179</v>
      </c>
      <c r="G861" s="126" t="s">
        <v>176</v>
      </c>
      <c r="H861" s="73" t="s">
        <v>180</v>
      </c>
      <c r="I861" s="73" t="s">
        <v>4274</v>
      </c>
      <c r="J861" s="73" t="s">
        <v>182</v>
      </c>
      <c r="K861" s="87" t="s">
        <v>178</v>
      </c>
      <c r="L861" s="87" t="s">
        <v>180</v>
      </c>
      <c r="M861" s="83" t="s">
        <v>1606</v>
      </c>
      <c r="N861" s="68"/>
      <c r="O861" s="92"/>
      <c r="P861" s="68" t="s">
        <v>33</v>
      </c>
      <c r="Q861" s="92" t="s">
        <v>33</v>
      </c>
      <c r="R861" s="68" t="s">
        <v>183</v>
      </c>
      <c r="S861" s="92" t="s">
        <v>183</v>
      </c>
      <c r="T861" s="68" t="s">
        <v>184</v>
      </c>
      <c r="U861" s="92"/>
      <c r="V861" s="68"/>
      <c r="W861" s="92" t="s">
        <v>186</v>
      </c>
      <c r="X861" s="17" t="s">
        <v>36</v>
      </c>
      <c r="Y861" s="17" t="s">
        <v>37</v>
      </c>
      <c r="Z861" s="17" t="s">
        <v>38</v>
      </c>
      <c r="AA861" s="17"/>
    </row>
    <row r="862" spans="1:27" ht="60" customHeight="1" x14ac:dyDescent="0.2">
      <c r="A862" s="4" t="s">
        <v>26</v>
      </c>
      <c r="B862" s="41" t="s">
        <v>4256</v>
      </c>
      <c r="C862" s="79" t="s">
        <v>28</v>
      </c>
      <c r="D862" s="80" t="s">
        <v>28</v>
      </c>
      <c r="E862" s="15">
        <v>1</v>
      </c>
      <c r="F862" s="78"/>
      <c r="G862" s="171" t="s">
        <v>188</v>
      </c>
      <c r="H862" s="73"/>
      <c r="I862" s="73" t="s">
        <v>4275</v>
      </c>
      <c r="J862" s="73" t="s">
        <v>188</v>
      </c>
      <c r="K862" s="87" t="s">
        <v>190</v>
      </c>
      <c r="L862" s="87"/>
      <c r="M862" s="83"/>
      <c r="N862" s="68" t="s">
        <v>32</v>
      </c>
      <c r="O862" s="92" t="s">
        <v>32</v>
      </c>
      <c r="P862" s="68" t="s">
        <v>33</v>
      </c>
      <c r="Q862" s="92" t="s">
        <v>33</v>
      </c>
      <c r="R862" s="68"/>
      <c r="S862" s="92"/>
      <c r="T862" s="68"/>
      <c r="U862" s="92"/>
      <c r="V862" s="68"/>
      <c r="W862" s="92" t="s">
        <v>827</v>
      </c>
      <c r="X862" s="17" t="s">
        <v>36</v>
      </c>
      <c r="Y862" s="17" t="s">
        <v>37</v>
      </c>
      <c r="Z862" s="17" t="s">
        <v>38</v>
      </c>
      <c r="AA862" s="17"/>
    </row>
    <row r="863" spans="1:27" ht="60" customHeight="1" x14ac:dyDescent="0.2">
      <c r="A863" s="4" t="s">
        <v>26</v>
      </c>
      <c r="B863" s="41" t="s">
        <v>4256</v>
      </c>
      <c r="C863" s="79" t="s">
        <v>28</v>
      </c>
      <c r="D863" s="80" t="s">
        <v>28</v>
      </c>
      <c r="E863" s="15">
        <v>1</v>
      </c>
      <c r="F863" s="78" t="s">
        <v>192</v>
      </c>
      <c r="G863" s="126" t="s">
        <v>188</v>
      </c>
      <c r="H863" s="73" t="s">
        <v>180</v>
      </c>
      <c r="I863" s="73" t="s">
        <v>4276</v>
      </c>
      <c r="J863" s="73" t="s">
        <v>194</v>
      </c>
      <c r="K863" s="87" t="s">
        <v>190</v>
      </c>
      <c r="L863" s="87" t="s">
        <v>180</v>
      </c>
      <c r="M863" s="83" t="s">
        <v>1887</v>
      </c>
      <c r="N863" s="68"/>
      <c r="O863" s="92"/>
      <c r="P863" s="68" t="s">
        <v>33</v>
      </c>
      <c r="Q863" s="92" t="s">
        <v>33</v>
      </c>
      <c r="R863" s="68" t="s">
        <v>183</v>
      </c>
      <c r="S863" s="92" t="s">
        <v>183</v>
      </c>
      <c r="T863" s="68" t="s">
        <v>184</v>
      </c>
      <c r="U863" s="92"/>
      <c r="V863" s="68" t="s">
        <v>4277</v>
      </c>
      <c r="W863" s="92" t="s">
        <v>196</v>
      </c>
      <c r="X863" s="17" t="s">
        <v>36</v>
      </c>
      <c r="Y863" s="17" t="s">
        <v>37</v>
      </c>
      <c r="Z863" s="17" t="s">
        <v>38</v>
      </c>
      <c r="AA863" s="17"/>
    </row>
    <row r="864" spans="1:27" ht="60" customHeight="1" x14ac:dyDescent="0.2">
      <c r="A864" s="4" t="s">
        <v>26</v>
      </c>
      <c r="B864" s="41" t="s">
        <v>4256</v>
      </c>
      <c r="C864" s="79" t="s">
        <v>28</v>
      </c>
      <c r="D864" s="80" t="s">
        <v>28</v>
      </c>
      <c r="E864" s="15">
        <v>1</v>
      </c>
      <c r="F864" s="78"/>
      <c r="G864" s="171" t="s">
        <v>198</v>
      </c>
      <c r="H864" s="73"/>
      <c r="I864" s="73" t="s">
        <v>4278</v>
      </c>
      <c r="J864" s="73" t="s">
        <v>198</v>
      </c>
      <c r="K864" s="87"/>
      <c r="L864" s="87"/>
      <c r="M864" s="83"/>
      <c r="N864" s="68" t="s">
        <v>201</v>
      </c>
      <c r="O864" s="92" t="s">
        <v>201</v>
      </c>
      <c r="P864" s="68" t="s">
        <v>33</v>
      </c>
      <c r="Q864" s="92" t="s">
        <v>66</v>
      </c>
      <c r="R864" s="68"/>
      <c r="S864" s="92"/>
      <c r="T864" s="68"/>
      <c r="U864" s="92"/>
      <c r="V864" s="68"/>
      <c r="W864" s="92" t="s">
        <v>203</v>
      </c>
      <c r="X864" s="17" t="s">
        <v>36</v>
      </c>
      <c r="Y864" s="17" t="s">
        <v>82</v>
      </c>
      <c r="Z864" s="17" t="s">
        <v>83</v>
      </c>
      <c r="AA864" s="17"/>
    </row>
    <row r="865" spans="1:27" ht="60" customHeight="1" x14ac:dyDescent="0.2">
      <c r="A865" s="4" t="s">
        <v>26</v>
      </c>
      <c r="B865" s="41" t="s">
        <v>4256</v>
      </c>
      <c r="C865" s="79" t="s">
        <v>28</v>
      </c>
      <c r="D865" s="80" t="s">
        <v>28</v>
      </c>
      <c r="E865" s="15">
        <v>1</v>
      </c>
      <c r="F865" s="78" t="s">
        <v>205</v>
      </c>
      <c r="G865" s="126" t="s">
        <v>198</v>
      </c>
      <c r="H865" s="73" t="s">
        <v>206</v>
      </c>
      <c r="I865" s="73" t="s">
        <v>4279</v>
      </c>
      <c r="J865" s="73" t="s">
        <v>208</v>
      </c>
      <c r="K865" s="87"/>
      <c r="L865" s="87"/>
      <c r="M865" s="83"/>
      <c r="N865" s="68"/>
      <c r="O865" s="92"/>
      <c r="P865" s="68" t="s">
        <v>33</v>
      </c>
      <c r="Q865" s="92"/>
      <c r="R865" s="68" t="s">
        <v>146</v>
      </c>
      <c r="S865" s="92"/>
      <c r="T865" s="68"/>
      <c r="U865" s="92"/>
      <c r="V865" s="68" t="s">
        <v>209</v>
      </c>
      <c r="W865" s="92"/>
      <c r="X865" s="17" t="s">
        <v>115</v>
      </c>
      <c r="Y865" s="17" t="s">
        <v>210</v>
      </c>
      <c r="Z865" s="17" t="s">
        <v>117</v>
      </c>
      <c r="AA865" s="17" t="s">
        <v>211</v>
      </c>
    </row>
    <row r="866" spans="1:27" ht="60" customHeight="1" x14ac:dyDescent="0.2">
      <c r="A866" s="4" t="s">
        <v>26</v>
      </c>
      <c r="B866" s="41" t="s">
        <v>4256</v>
      </c>
      <c r="C866" s="79" t="s">
        <v>28</v>
      </c>
      <c r="D866" s="80" t="s">
        <v>28</v>
      </c>
      <c r="E866" s="15">
        <v>1</v>
      </c>
      <c r="F866" s="78" t="s">
        <v>212</v>
      </c>
      <c r="G866" s="126" t="s">
        <v>198</v>
      </c>
      <c r="H866" s="73" t="s">
        <v>180</v>
      </c>
      <c r="I866" s="73" t="s">
        <v>4280</v>
      </c>
      <c r="J866" s="73" t="s">
        <v>214</v>
      </c>
      <c r="K866" s="87" t="s">
        <v>200</v>
      </c>
      <c r="L866" s="87" t="s">
        <v>180</v>
      </c>
      <c r="M866" s="83" t="s">
        <v>1132</v>
      </c>
      <c r="N866" s="68"/>
      <c r="O866" s="92"/>
      <c r="P866" s="68" t="s">
        <v>33</v>
      </c>
      <c r="Q866" s="92" t="s">
        <v>33</v>
      </c>
      <c r="R866" s="68" t="s">
        <v>183</v>
      </c>
      <c r="S866" s="92" t="s">
        <v>183</v>
      </c>
      <c r="T866" s="68" t="s">
        <v>184</v>
      </c>
      <c r="U866" s="92"/>
      <c r="V866" s="68" t="s">
        <v>215</v>
      </c>
      <c r="W866" s="92" t="s">
        <v>216</v>
      </c>
      <c r="X866" s="17" t="s">
        <v>36</v>
      </c>
      <c r="Y866" s="17" t="s">
        <v>82</v>
      </c>
      <c r="Z866" s="17" t="s">
        <v>83</v>
      </c>
      <c r="AA866" s="17"/>
    </row>
    <row r="867" spans="1:27" ht="60" customHeight="1" x14ac:dyDescent="0.2">
      <c r="A867" s="4" t="s">
        <v>26</v>
      </c>
      <c r="B867" s="41" t="s">
        <v>4256</v>
      </c>
      <c r="C867" s="79" t="s">
        <v>28</v>
      </c>
      <c r="D867" s="80" t="s">
        <v>28</v>
      </c>
      <c r="E867" s="15">
        <v>1</v>
      </c>
      <c r="F867" s="78" t="s">
        <v>217</v>
      </c>
      <c r="G867" s="126" t="s">
        <v>198</v>
      </c>
      <c r="H867" s="73" t="s">
        <v>218</v>
      </c>
      <c r="I867" s="73" t="s">
        <v>4281</v>
      </c>
      <c r="J867" s="73" t="s">
        <v>220</v>
      </c>
      <c r="K867" s="87" t="s">
        <v>200</v>
      </c>
      <c r="L867" s="87" t="s">
        <v>221</v>
      </c>
      <c r="M867" s="83" t="s">
        <v>1135</v>
      </c>
      <c r="N867" s="68"/>
      <c r="O867" s="92"/>
      <c r="P867" s="68" t="s">
        <v>66</v>
      </c>
      <c r="Q867" s="92" t="s">
        <v>66</v>
      </c>
      <c r="R867" s="68" t="s">
        <v>222</v>
      </c>
      <c r="S867" s="92" t="s">
        <v>67</v>
      </c>
      <c r="T867" s="68"/>
      <c r="U867" s="92"/>
      <c r="V867" s="68" t="s">
        <v>223</v>
      </c>
      <c r="W867" s="92" t="s">
        <v>224</v>
      </c>
      <c r="X867" s="17" t="s">
        <v>46</v>
      </c>
      <c r="Y867" s="17" t="s">
        <v>82</v>
      </c>
      <c r="Z867" s="17" t="s">
        <v>83</v>
      </c>
      <c r="AA867" s="17"/>
    </row>
    <row r="868" spans="1:27" ht="60" customHeight="1" x14ac:dyDescent="0.2">
      <c r="A868" s="4" t="s">
        <v>26</v>
      </c>
      <c r="B868" s="41" t="s">
        <v>4256</v>
      </c>
      <c r="C868" s="79" t="s">
        <v>28</v>
      </c>
      <c r="D868" s="80" t="s">
        <v>28</v>
      </c>
      <c r="E868" s="15">
        <v>1</v>
      </c>
      <c r="F868" s="78"/>
      <c r="G868" s="171" t="s">
        <v>226</v>
      </c>
      <c r="H868" s="73"/>
      <c r="I868" s="73" t="s">
        <v>4282</v>
      </c>
      <c r="J868" s="73" t="s">
        <v>226</v>
      </c>
      <c r="K868" s="87"/>
      <c r="L868" s="87"/>
      <c r="M868" s="83"/>
      <c r="N868" s="68" t="s">
        <v>201</v>
      </c>
      <c r="O868" s="92"/>
      <c r="P868" s="68" t="s">
        <v>66</v>
      </c>
      <c r="Q868" s="92"/>
      <c r="R868" s="68"/>
      <c r="S868" s="92"/>
      <c r="T868" s="68"/>
      <c r="U868" s="92"/>
      <c r="V868" s="68" t="s">
        <v>228</v>
      </c>
      <c r="W868" s="92"/>
      <c r="X868" s="17" t="s">
        <v>115</v>
      </c>
      <c r="Y868" s="17" t="s">
        <v>229</v>
      </c>
      <c r="Z868" s="17" t="s">
        <v>229</v>
      </c>
      <c r="AA868" s="17"/>
    </row>
    <row r="869" spans="1:27" ht="60" customHeight="1" x14ac:dyDescent="0.2">
      <c r="A869" s="4" t="s">
        <v>26</v>
      </c>
      <c r="B869" s="41" t="s">
        <v>4256</v>
      </c>
      <c r="C869" s="79" t="s">
        <v>28</v>
      </c>
      <c r="D869" s="80" t="s">
        <v>28</v>
      </c>
      <c r="E869" s="15">
        <v>1</v>
      </c>
      <c r="F869" s="78" t="s">
        <v>205</v>
      </c>
      <c r="G869" s="126" t="s">
        <v>226</v>
      </c>
      <c r="H869" s="73" t="s">
        <v>206</v>
      </c>
      <c r="I869" s="73" t="s">
        <v>4283</v>
      </c>
      <c r="J869" s="73" t="s">
        <v>232</v>
      </c>
      <c r="K869" s="87"/>
      <c r="L869" s="87"/>
      <c r="M869" s="83"/>
      <c r="N869" s="68"/>
      <c r="O869" s="92"/>
      <c r="P869" s="68" t="s">
        <v>33</v>
      </c>
      <c r="Q869" s="92"/>
      <c r="R869" s="68" t="s">
        <v>146</v>
      </c>
      <c r="S869" s="92"/>
      <c r="T869" s="68"/>
      <c r="U869" s="92"/>
      <c r="V869" s="68" t="s">
        <v>209</v>
      </c>
      <c r="W869" s="92"/>
      <c r="X869" s="17" t="s">
        <v>115</v>
      </c>
      <c r="Y869" s="17" t="s">
        <v>210</v>
      </c>
      <c r="Z869" s="17" t="s">
        <v>117</v>
      </c>
      <c r="AA869" s="17" t="s">
        <v>211</v>
      </c>
    </row>
    <row r="870" spans="1:27" ht="60" customHeight="1" x14ac:dyDescent="0.2">
      <c r="A870" s="4" t="s">
        <v>26</v>
      </c>
      <c r="B870" s="41" t="s">
        <v>4256</v>
      </c>
      <c r="C870" s="79" t="s">
        <v>28</v>
      </c>
      <c r="D870" s="80" t="s">
        <v>28</v>
      </c>
      <c r="E870" s="15">
        <v>1</v>
      </c>
      <c r="F870" s="78"/>
      <c r="G870" s="126" t="s">
        <v>226</v>
      </c>
      <c r="H870" s="73" t="s">
        <v>180</v>
      </c>
      <c r="I870" s="73" t="s">
        <v>4284</v>
      </c>
      <c r="J870" s="73" t="s">
        <v>234</v>
      </c>
      <c r="K870" s="87"/>
      <c r="L870" s="87"/>
      <c r="M870" s="83"/>
      <c r="N870" s="68"/>
      <c r="O870" s="92"/>
      <c r="P870" s="68" t="s">
        <v>33</v>
      </c>
      <c r="Q870" s="92"/>
      <c r="R870" s="68" t="s">
        <v>183</v>
      </c>
      <c r="S870" s="92"/>
      <c r="T870" s="68" t="s">
        <v>184</v>
      </c>
      <c r="U870" s="92"/>
      <c r="V870" s="68"/>
      <c r="W870" s="92"/>
      <c r="X870" s="17" t="s">
        <v>115</v>
      </c>
      <c r="Y870" s="17" t="s">
        <v>229</v>
      </c>
      <c r="Z870" s="17" t="s">
        <v>229</v>
      </c>
      <c r="AA870" s="17"/>
    </row>
    <row r="871" spans="1:27" ht="60" customHeight="1" x14ac:dyDescent="0.2">
      <c r="A871" s="4" t="s">
        <v>26</v>
      </c>
      <c r="B871" s="41" t="s">
        <v>4256</v>
      </c>
      <c r="C871" s="79" t="s">
        <v>28</v>
      </c>
      <c r="D871" s="80" t="s">
        <v>28</v>
      </c>
      <c r="E871" s="15">
        <v>1</v>
      </c>
      <c r="F871" s="78" t="s">
        <v>235</v>
      </c>
      <c r="G871" s="171" t="s">
        <v>236</v>
      </c>
      <c r="H871" s="73"/>
      <c r="I871" s="73" t="s">
        <v>4285</v>
      </c>
      <c r="J871" s="73" t="s">
        <v>236</v>
      </c>
      <c r="K871" s="87" t="s">
        <v>238</v>
      </c>
      <c r="L871" s="87"/>
      <c r="M871" s="83"/>
      <c r="N871" s="68" t="s">
        <v>32</v>
      </c>
      <c r="O871" s="92" t="s">
        <v>32</v>
      </c>
      <c r="P871" s="68" t="s">
        <v>33</v>
      </c>
      <c r="Q871" s="92" t="s">
        <v>33</v>
      </c>
      <c r="R871" s="68"/>
      <c r="S871" s="92"/>
      <c r="T871" s="68"/>
      <c r="U871" s="92"/>
      <c r="V871" s="68"/>
      <c r="W871" s="92"/>
      <c r="X871" s="17" t="s">
        <v>36</v>
      </c>
      <c r="Y871" s="17" t="s">
        <v>37</v>
      </c>
      <c r="Z871" s="17" t="s">
        <v>38</v>
      </c>
      <c r="AA871" s="17"/>
    </row>
    <row r="872" spans="1:27" ht="60" customHeight="1" x14ac:dyDescent="0.2">
      <c r="A872" s="4" t="s">
        <v>26</v>
      </c>
      <c r="B872" s="41" t="s">
        <v>4256</v>
      </c>
      <c r="C872" s="79" t="s">
        <v>28</v>
      </c>
      <c r="D872" s="80" t="s">
        <v>28</v>
      </c>
      <c r="E872" s="15">
        <v>1</v>
      </c>
      <c r="F872" s="78" t="s">
        <v>239</v>
      </c>
      <c r="G872" s="126" t="s">
        <v>236</v>
      </c>
      <c r="H872" s="73" t="s">
        <v>240</v>
      </c>
      <c r="I872" s="73" t="s">
        <v>4286</v>
      </c>
      <c r="J872" s="73" t="s">
        <v>242</v>
      </c>
      <c r="K872" s="87" t="s">
        <v>238</v>
      </c>
      <c r="L872" s="87" t="s">
        <v>243</v>
      </c>
      <c r="M872" s="83" t="s">
        <v>1891</v>
      </c>
      <c r="N872" s="68"/>
      <c r="O872" s="92"/>
      <c r="P872" s="68" t="s">
        <v>33</v>
      </c>
      <c r="Q872" s="92" t="s">
        <v>103</v>
      </c>
      <c r="R872" s="68" t="s">
        <v>244</v>
      </c>
      <c r="S872" s="92" t="s">
        <v>244</v>
      </c>
      <c r="T872" s="68"/>
      <c r="U872" s="92"/>
      <c r="V872" s="68" t="s">
        <v>81</v>
      </c>
      <c r="W872" s="92"/>
      <c r="X872" s="17" t="s">
        <v>36</v>
      </c>
      <c r="Y872" s="17" t="s">
        <v>245</v>
      </c>
      <c r="Z872" s="17" t="s">
        <v>38</v>
      </c>
      <c r="AA872" s="17" t="s">
        <v>246</v>
      </c>
    </row>
    <row r="873" spans="1:27" ht="60" customHeight="1" x14ac:dyDescent="0.2">
      <c r="A873" s="4" t="s">
        <v>26</v>
      </c>
      <c r="B873" s="41" t="s">
        <v>4256</v>
      </c>
      <c r="C873" s="79" t="s">
        <v>28</v>
      </c>
      <c r="D873" s="80" t="s">
        <v>28</v>
      </c>
      <c r="E873" s="15">
        <v>1</v>
      </c>
      <c r="F873" s="78" t="s">
        <v>247</v>
      </c>
      <c r="G873" s="126" t="s">
        <v>236</v>
      </c>
      <c r="H873" s="73" t="s">
        <v>248</v>
      </c>
      <c r="I873" s="73" t="s">
        <v>4287</v>
      </c>
      <c r="J873" s="73" t="s">
        <v>250</v>
      </c>
      <c r="K873" s="87" t="s">
        <v>238</v>
      </c>
      <c r="L873" s="87" t="s">
        <v>251</v>
      </c>
      <c r="M873" s="83" t="s">
        <v>1893</v>
      </c>
      <c r="N873" s="68"/>
      <c r="O873" s="92"/>
      <c r="P873" s="68" t="s">
        <v>103</v>
      </c>
      <c r="Q873" s="92" t="s">
        <v>66</v>
      </c>
      <c r="R873" s="68" t="s">
        <v>244</v>
      </c>
      <c r="S873" s="92" t="s">
        <v>244</v>
      </c>
      <c r="T873" s="68"/>
      <c r="U873" s="92"/>
      <c r="V873" s="68" t="s">
        <v>252</v>
      </c>
      <c r="W873" s="92" t="s">
        <v>253</v>
      </c>
      <c r="X873" s="17" t="s">
        <v>36</v>
      </c>
      <c r="Y873" s="17" t="s">
        <v>37</v>
      </c>
      <c r="Z873" s="17" t="s">
        <v>38</v>
      </c>
      <c r="AA873" s="17"/>
    </row>
    <row r="874" spans="1:27" ht="60" customHeight="1" x14ac:dyDescent="0.2">
      <c r="A874" s="4" t="s">
        <v>26</v>
      </c>
      <c r="B874" s="41" t="s">
        <v>4256</v>
      </c>
      <c r="C874" s="79" t="s">
        <v>28</v>
      </c>
      <c r="D874" s="80" t="s">
        <v>28</v>
      </c>
      <c r="E874" s="15">
        <v>1</v>
      </c>
      <c r="F874" s="78" t="s">
        <v>235</v>
      </c>
      <c r="G874" s="126" t="s">
        <v>236</v>
      </c>
      <c r="H874" s="73" t="s">
        <v>255</v>
      </c>
      <c r="I874" s="73" t="s">
        <v>4288</v>
      </c>
      <c r="J874" s="73" t="s">
        <v>257</v>
      </c>
      <c r="K874" s="87" t="s">
        <v>1236</v>
      </c>
      <c r="L874" s="87" t="s">
        <v>255</v>
      </c>
      <c r="M874" s="83" t="s">
        <v>1895</v>
      </c>
      <c r="N874" s="68"/>
      <c r="O874" s="92"/>
      <c r="P874" s="68" t="s">
        <v>33</v>
      </c>
      <c r="Q874" s="92" t="s">
        <v>33</v>
      </c>
      <c r="R874" s="68" t="s">
        <v>258</v>
      </c>
      <c r="S874" s="92" t="s">
        <v>68</v>
      </c>
      <c r="T874" s="68"/>
      <c r="U874" s="92"/>
      <c r="V874" s="68" t="s">
        <v>259</v>
      </c>
      <c r="W874" s="92"/>
      <c r="X874" s="17" t="s">
        <v>46</v>
      </c>
      <c r="Y874" s="17" t="s">
        <v>37</v>
      </c>
      <c r="Z874" s="17" t="s">
        <v>260</v>
      </c>
      <c r="AA874" s="17"/>
    </row>
    <row r="875" spans="1:27" ht="60" customHeight="1" x14ac:dyDescent="0.2">
      <c r="A875" s="4" t="s">
        <v>26</v>
      </c>
      <c r="B875" s="41" t="s">
        <v>4256</v>
      </c>
      <c r="C875" s="79" t="s">
        <v>28</v>
      </c>
      <c r="D875" s="80" t="s">
        <v>28</v>
      </c>
      <c r="E875" s="15">
        <v>2</v>
      </c>
      <c r="F875" s="78"/>
      <c r="G875" s="181" t="e">
        <f>---ADDRESS</f>
        <v>#NAME?</v>
      </c>
      <c r="H875" s="73"/>
      <c r="I875" s="73" t="s">
        <v>4289</v>
      </c>
      <c r="J875" s="73" t="s">
        <v>263</v>
      </c>
      <c r="K875" s="87"/>
      <c r="L875" s="87"/>
      <c r="M875" s="83"/>
      <c r="N875" s="68" t="s">
        <v>32</v>
      </c>
      <c r="O875" s="92"/>
      <c r="P875" s="68" t="s">
        <v>33</v>
      </c>
      <c r="Q875" s="92"/>
      <c r="R875" s="68"/>
      <c r="S875" s="92"/>
      <c r="T875" s="68"/>
      <c r="U875" s="92"/>
      <c r="V875" s="68"/>
      <c r="W875" s="92"/>
      <c r="X875" s="17" t="s">
        <v>115</v>
      </c>
      <c r="Y875" s="17" t="s">
        <v>264</v>
      </c>
      <c r="Z875" s="17" t="s">
        <v>264</v>
      </c>
      <c r="AA875" s="17"/>
    </row>
    <row r="876" spans="1:27" ht="60" customHeight="1" x14ac:dyDescent="0.2">
      <c r="A876" s="4" t="s">
        <v>26</v>
      </c>
      <c r="B876" s="41" t="s">
        <v>4256</v>
      </c>
      <c r="C876" s="79" t="s">
        <v>28</v>
      </c>
      <c r="D876" s="80" t="s">
        <v>28</v>
      </c>
      <c r="E876" s="15">
        <v>2</v>
      </c>
      <c r="F876" s="78" t="s">
        <v>235</v>
      </c>
      <c r="G876" s="180" t="e">
        <f>---ADDRESS</f>
        <v>#NAME?</v>
      </c>
      <c r="H876" s="73" t="s">
        <v>265</v>
      </c>
      <c r="I876" s="73" t="s">
        <v>4290</v>
      </c>
      <c r="J876" s="73" t="s">
        <v>267</v>
      </c>
      <c r="K876" s="87" t="s">
        <v>238</v>
      </c>
      <c r="L876" s="87" t="s">
        <v>265</v>
      </c>
      <c r="M876" s="83" t="s">
        <v>1899</v>
      </c>
      <c r="N876" s="68"/>
      <c r="O876" s="92"/>
      <c r="P876" s="68" t="s">
        <v>33</v>
      </c>
      <c r="Q876" s="92" t="s">
        <v>33</v>
      </c>
      <c r="R876" s="68" t="s">
        <v>258</v>
      </c>
      <c r="S876" s="92" t="s">
        <v>68</v>
      </c>
      <c r="T876" s="68"/>
      <c r="U876" s="92"/>
      <c r="V876" s="68" t="s">
        <v>259</v>
      </c>
      <c r="W876" s="92"/>
      <c r="X876" s="17" t="s">
        <v>46</v>
      </c>
      <c r="Y876" s="17" t="s">
        <v>37</v>
      </c>
      <c r="Z876" s="17" t="s">
        <v>268</v>
      </c>
      <c r="AA876" s="17"/>
    </row>
    <row r="877" spans="1:27" ht="60" customHeight="1" x14ac:dyDescent="0.2">
      <c r="A877" s="4" t="s">
        <v>26</v>
      </c>
      <c r="B877" s="41" t="s">
        <v>4256</v>
      </c>
      <c r="C877" s="79" t="s">
        <v>28</v>
      </c>
      <c r="D877" s="80" t="s">
        <v>28</v>
      </c>
      <c r="E877" s="15">
        <v>2</v>
      </c>
      <c r="F877" s="78" t="s">
        <v>235</v>
      </c>
      <c r="G877" s="180" t="e">
        <f>---ADDRESS</f>
        <v>#NAME?</v>
      </c>
      <c r="H877" s="73" t="s">
        <v>269</v>
      </c>
      <c r="I877" s="73" t="s">
        <v>4291</v>
      </c>
      <c r="J877" s="73" t="s">
        <v>271</v>
      </c>
      <c r="K877" s="87" t="s">
        <v>238</v>
      </c>
      <c r="L877" s="87" t="s">
        <v>272</v>
      </c>
      <c r="M877" s="83" t="s">
        <v>1901</v>
      </c>
      <c r="N877" s="68"/>
      <c r="O877" s="92"/>
      <c r="P877" s="68" t="s">
        <v>66</v>
      </c>
      <c r="Q877" s="92" t="s">
        <v>33</v>
      </c>
      <c r="R877" s="68" t="s">
        <v>244</v>
      </c>
      <c r="S877" s="92" t="s">
        <v>54</v>
      </c>
      <c r="T877" s="68"/>
      <c r="U877" s="92"/>
      <c r="V877" s="68" t="s">
        <v>273</v>
      </c>
      <c r="W877" s="92"/>
      <c r="X877" s="17" t="s">
        <v>157</v>
      </c>
      <c r="Y877" s="17" t="s">
        <v>37</v>
      </c>
      <c r="Z877" s="17" t="s">
        <v>274</v>
      </c>
      <c r="AA877" s="17"/>
    </row>
    <row r="878" spans="1:27" ht="60" customHeight="1" x14ac:dyDescent="0.2">
      <c r="A878" s="4" t="s">
        <v>26</v>
      </c>
      <c r="B878" s="41" t="s">
        <v>4256</v>
      </c>
      <c r="C878" s="79" t="s">
        <v>28</v>
      </c>
      <c r="D878" s="80" t="s">
        <v>28</v>
      </c>
      <c r="E878" s="15">
        <v>2</v>
      </c>
      <c r="F878" s="78" t="s">
        <v>235</v>
      </c>
      <c r="G878" s="180" t="e">
        <f>---ADDRESS</f>
        <v>#NAME?</v>
      </c>
      <c r="H878" s="73" t="s">
        <v>276</v>
      </c>
      <c r="I878" s="73" t="s">
        <v>4292</v>
      </c>
      <c r="J878" s="73" t="s">
        <v>278</v>
      </c>
      <c r="K878" s="87" t="s">
        <v>238</v>
      </c>
      <c r="L878" s="87" t="s">
        <v>276</v>
      </c>
      <c r="M878" s="83" t="s">
        <v>1903</v>
      </c>
      <c r="N878" s="68"/>
      <c r="O878" s="92"/>
      <c r="P878" s="68" t="s">
        <v>33</v>
      </c>
      <c r="Q878" s="92" t="s">
        <v>33</v>
      </c>
      <c r="R878" s="68" t="s">
        <v>68</v>
      </c>
      <c r="S878" s="92" t="s">
        <v>68</v>
      </c>
      <c r="T878" s="68"/>
      <c r="U878" s="92"/>
      <c r="V878" s="68"/>
      <c r="W878" s="92"/>
      <c r="X878" s="17" t="s">
        <v>36</v>
      </c>
      <c r="Y878" s="17" t="s">
        <v>37</v>
      </c>
      <c r="Z878" s="17" t="s">
        <v>38</v>
      </c>
      <c r="AA878" s="17"/>
    </row>
    <row r="879" spans="1:27" ht="60" customHeight="1" x14ac:dyDescent="0.2">
      <c r="A879" s="4" t="s">
        <v>26</v>
      </c>
      <c r="B879" s="41" t="s">
        <v>4256</v>
      </c>
      <c r="C879" s="79" t="s">
        <v>28</v>
      </c>
      <c r="D879" s="80" t="s">
        <v>28</v>
      </c>
      <c r="E879" s="15">
        <v>2</v>
      </c>
      <c r="F879" s="78" t="s">
        <v>235</v>
      </c>
      <c r="G879" s="180" t="e">
        <f>---ADDRESS</f>
        <v>#NAME?</v>
      </c>
      <c r="H879" s="73" t="s">
        <v>279</v>
      </c>
      <c r="I879" s="73" t="s">
        <v>4293</v>
      </c>
      <c r="J879" s="73" t="s">
        <v>281</v>
      </c>
      <c r="K879" s="87" t="s">
        <v>238</v>
      </c>
      <c r="L879" s="87" t="s">
        <v>282</v>
      </c>
      <c r="M879" s="83" t="s">
        <v>1905</v>
      </c>
      <c r="N879" s="68"/>
      <c r="O879" s="92"/>
      <c r="P879" s="68" t="s">
        <v>33</v>
      </c>
      <c r="Q879" s="92" t="s">
        <v>33</v>
      </c>
      <c r="R879" s="68" t="s">
        <v>94</v>
      </c>
      <c r="S879" s="92" t="s">
        <v>94</v>
      </c>
      <c r="T879" s="68" t="s">
        <v>95</v>
      </c>
      <c r="U879" s="92" t="s">
        <v>95</v>
      </c>
      <c r="V879" s="68"/>
      <c r="W879" s="92"/>
      <c r="X879" s="17" t="s">
        <v>36</v>
      </c>
      <c r="Y879" s="17" t="s">
        <v>37</v>
      </c>
      <c r="Z879" s="17" t="s">
        <v>38</v>
      </c>
      <c r="AA879" s="17"/>
    </row>
    <row r="880" spans="1:27" ht="60" customHeight="1" x14ac:dyDescent="0.2">
      <c r="A880" s="4" t="s">
        <v>26</v>
      </c>
      <c r="B880" s="41" t="s">
        <v>4256</v>
      </c>
      <c r="C880" s="79" t="s">
        <v>28</v>
      </c>
      <c r="D880" s="80" t="s">
        <v>28</v>
      </c>
      <c r="E880" s="15">
        <v>1</v>
      </c>
      <c r="F880" s="78"/>
      <c r="G880" s="171" t="s">
        <v>283</v>
      </c>
      <c r="H880" s="73"/>
      <c r="I880" s="73" t="s">
        <v>4294</v>
      </c>
      <c r="J880" s="73" t="s">
        <v>283</v>
      </c>
      <c r="K880" s="87" t="s">
        <v>285</v>
      </c>
      <c r="L880" s="87"/>
      <c r="M880" s="83"/>
      <c r="N880" s="68" t="s">
        <v>32</v>
      </c>
      <c r="O880" s="92" t="s">
        <v>32</v>
      </c>
      <c r="P880" s="68" t="s">
        <v>33</v>
      </c>
      <c r="Q880" s="92" t="s">
        <v>33</v>
      </c>
      <c r="R880" s="68"/>
      <c r="S880" s="92"/>
      <c r="T880" s="68"/>
      <c r="U880" s="92"/>
      <c r="V880" s="68"/>
      <c r="W880" s="92"/>
      <c r="X880" s="17" t="s">
        <v>36</v>
      </c>
      <c r="Y880" s="17" t="s">
        <v>37</v>
      </c>
      <c r="Z880" s="17" t="s">
        <v>38</v>
      </c>
      <c r="AA880" s="17"/>
    </row>
    <row r="881" spans="1:27" ht="60" customHeight="1" x14ac:dyDescent="0.2">
      <c r="A881" s="4" t="s">
        <v>26</v>
      </c>
      <c r="B881" s="41" t="s">
        <v>4256</v>
      </c>
      <c r="C881" s="79" t="s">
        <v>28</v>
      </c>
      <c r="D881" s="80" t="s">
        <v>28</v>
      </c>
      <c r="E881" s="15">
        <v>1</v>
      </c>
      <c r="F881" s="78" t="s">
        <v>286</v>
      </c>
      <c r="G881" s="126" t="s">
        <v>283</v>
      </c>
      <c r="H881" s="73" t="s">
        <v>287</v>
      </c>
      <c r="I881" s="73" t="s">
        <v>4295</v>
      </c>
      <c r="J881" s="73" t="s">
        <v>289</v>
      </c>
      <c r="K881" s="87" t="s">
        <v>285</v>
      </c>
      <c r="L881" s="87" t="s">
        <v>290</v>
      </c>
      <c r="M881" s="83" t="s">
        <v>1908</v>
      </c>
      <c r="N881" s="68"/>
      <c r="O881" s="92"/>
      <c r="P881" s="68" t="s">
        <v>33</v>
      </c>
      <c r="Q881" s="92" t="s">
        <v>33</v>
      </c>
      <c r="R881" s="68" t="s">
        <v>291</v>
      </c>
      <c r="S881" s="92" t="s">
        <v>291</v>
      </c>
      <c r="T881" s="68" t="s">
        <v>292</v>
      </c>
      <c r="U881" s="92" t="s">
        <v>292</v>
      </c>
      <c r="V881" s="68" t="s">
        <v>293</v>
      </c>
      <c r="W881" s="92" t="s">
        <v>294</v>
      </c>
      <c r="X881" s="17" t="s">
        <v>36</v>
      </c>
      <c r="Y881" s="17" t="s">
        <v>37</v>
      </c>
      <c r="Z881" s="17" t="s">
        <v>38</v>
      </c>
      <c r="AA881" s="17"/>
    </row>
    <row r="882" spans="1:27" ht="60" customHeight="1" x14ac:dyDescent="0.2">
      <c r="A882" s="4" t="s">
        <v>26</v>
      </c>
      <c r="B882" s="41" t="s">
        <v>4256</v>
      </c>
      <c r="C882" s="79" t="s">
        <v>28</v>
      </c>
      <c r="D882" s="80" t="s">
        <v>28</v>
      </c>
      <c r="E882" s="15">
        <v>1</v>
      </c>
      <c r="F882" s="78" t="s">
        <v>296</v>
      </c>
      <c r="G882" s="126" t="s">
        <v>283</v>
      </c>
      <c r="H882" s="73" t="s">
        <v>297</v>
      </c>
      <c r="I882" s="73" t="s">
        <v>4296</v>
      </c>
      <c r="J882" s="73" t="s">
        <v>299</v>
      </c>
      <c r="K882" s="87" t="s">
        <v>285</v>
      </c>
      <c r="L882" s="87" t="s">
        <v>300</v>
      </c>
      <c r="M882" s="83" t="s">
        <v>1910</v>
      </c>
      <c r="N882" s="68"/>
      <c r="O882" s="92"/>
      <c r="P882" s="68" t="s">
        <v>33</v>
      </c>
      <c r="Q882" s="92" t="s">
        <v>33</v>
      </c>
      <c r="R882" s="68" t="s">
        <v>79</v>
      </c>
      <c r="S882" s="92" t="s">
        <v>80</v>
      </c>
      <c r="T882" s="68"/>
      <c r="U882" s="92"/>
      <c r="V882" s="68" t="s">
        <v>81</v>
      </c>
      <c r="W882" s="92"/>
      <c r="X882" s="17" t="s">
        <v>46</v>
      </c>
      <c r="Y882" s="17" t="s">
        <v>82</v>
      </c>
      <c r="Z882" s="17" t="s">
        <v>83</v>
      </c>
      <c r="AA882" s="17"/>
    </row>
    <row r="883" spans="1:27" ht="60" customHeight="1" x14ac:dyDescent="0.2">
      <c r="A883" s="4" t="s">
        <v>26</v>
      </c>
      <c r="B883" s="41" t="s">
        <v>4256</v>
      </c>
      <c r="C883" s="79" t="s">
        <v>28</v>
      </c>
      <c r="D883" s="80" t="s">
        <v>28</v>
      </c>
      <c r="E883" s="15">
        <v>1</v>
      </c>
      <c r="F883" s="78"/>
      <c r="G883" s="126" t="s">
        <v>283</v>
      </c>
      <c r="H883" s="73" t="s">
        <v>302</v>
      </c>
      <c r="I883" s="73" t="s">
        <v>4297</v>
      </c>
      <c r="J883" s="73" t="s">
        <v>304</v>
      </c>
      <c r="K883" s="87"/>
      <c r="L883" s="87"/>
      <c r="M883" s="83"/>
      <c r="N883" s="68"/>
      <c r="O883" s="92"/>
      <c r="P883" s="68" t="s">
        <v>103</v>
      </c>
      <c r="Q883" s="92"/>
      <c r="R883" s="68" t="s">
        <v>305</v>
      </c>
      <c r="S883" s="92"/>
      <c r="T883" s="68"/>
      <c r="U883" s="92"/>
      <c r="V883" s="68"/>
      <c r="W883" s="92"/>
      <c r="X883" s="17" t="s">
        <v>115</v>
      </c>
      <c r="Y883" s="17" t="s">
        <v>37</v>
      </c>
      <c r="Z883" s="17" t="s">
        <v>38</v>
      </c>
      <c r="AA883" s="17"/>
    </row>
    <row r="884" spans="1:27" ht="60" customHeight="1" x14ac:dyDescent="0.2">
      <c r="A884" s="4" t="s">
        <v>26</v>
      </c>
      <c r="B884" s="41" t="s">
        <v>4256</v>
      </c>
      <c r="C884" s="79" t="s">
        <v>28</v>
      </c>
      <c r="D884" s="80" t="s">
        <v>28</v>
      </c>
      <c r="E884" s="15">
        <v>1</v>
      </c>
      <c r="F884" s="78"/>
      <c r="G884" s="126" t="s">
        <v>283</v>
      </c>
      <c r="H884" s="73" t="s">
        <v>308</v>
      </c>
      <c r="I884" s="73" t="s">
        <v>4298</v>
      </c>
      <c r="J884" s="73" t="s">
        <v>310</v>
      </c>
      <c r="K884" s="87"/>
      <c r="L884" s="87"/>
      <c r="M884" s="83"/>
      <c r="N884" s="68"/>
      <c r="O884" s="92"/>
      <c r="P884" s="68" t="s">
        <v>33</v>
      </c>
      <c r="Q884" s="92"/>
      <c r="R884" s="68" t="s">
        <v>311</v>
      </c>
      <c r="S884" s="92"/>
      <c r="T884" s="68"/>
      <c r="U884" s="92"/>
      <c r="V884" s="68"/>
      <c r="W884" s="92"/>
      <c r="X884" s="17"/>
      <c r="Y884" s="17"/>
      <c r="Z884" s="17"/>
      <c r="AA884" s="17"/>
    </row>
    <row r="885" spans="1:27" ht="60" customHeight="1" x14ac:dyDescent="0.2">
      <c r="A885" s="4" t="s">
        <v>26</v>
      </c>
      <c r="B885" s="41" t="s">
        <v>4256</v>
      </c>
      <c r="C885" s="79" t="s">
        <v>28</v>
      </c>
      <c r="D885" s="80" t="s">
        <v>28</v>
      </c>
      <c r="E885" s="15">
        <v>1</v>
      </c>
      <c r="F885" s="78"/>
      <c r="G885" s="171" t="s">
        <v>312</v>
      </c>
      <c r="H885" s="73"/>
      <c r="I885" s="73" t="s">
        <v>4299</v>
      </c>
      <c r="J885" s="73" t="s">
        <v>312</v>
      </c>
      <c r="K885" s="87" t="s">
        <v>314</v>
      </c>
      <c r="L885" s="87"/>
      <c r="M885" s="83"/>
      <c r="N885" s="68" t="s">
        <v>315</v>
      </c>
      <c r="O885" s="92" t="s">
        <v>316</v>
      </c>
      <c r="P885" s="68" t="s">
        <v>66</v>
      </c>
      <c r="Q885" s="92" t="s">
        <v>66</v>
      </c>
      <c r="R885" s="68"/>
      <c r="S885" s="92"/>
      <c r="T885" s="68"/>
      <c r="U885" s="92"/>
      <c r="V885" s="68" t="s">
        <v>317</v>
      </c>
      <c r="W885" s="92" t="s">
        <v>318</v>
      </c>
      <c r="X885" s="17" t="s">
        <v>36</v>
      </c>
      <c r="Y885" s="17" t="s">
        <v>319</v>
      </c>
      <c r="Z885" s="17" t="s">
        <v>320</v>
      </c>
      <c r="AA885" s="17"/>
    </row>
    <row r="886" spans="1:27" ht="60" customHeight="1" x14ac:dyDescent="0.2">
      <c r="A886" s="4" t="s">
        <v>26</v>
      </c>
      <c r="B886" s="41" t="s">
        <v>4256</v>
      </c>
      <c r="C886" s="79" t="s">
        <v>28</v>
      </c>
      <c r="D886" s="80" t="s">
        <v>28</v>
      </c>
      <c r="E886" s="15">
        <v>1</v>
      </c>
      <c r="F886" s="78" t="s">
        <v>205</v>
      </c>
      <c r="G886" s="126" t="s">
        <v>312</v>
      </c>
      <c r="H886" s="73" t="s">
        <v>206</v>
      </c>
      <c r="I886" s="73" t="s">
        <v>4300</v>
      </c>
      <c r="J886" s="73" t="s">
        <v>323</v>
      </c>
      <c r="K886" s="87"/>
      <c r="L886" s="87"/>
      <c r="M886" s="83"/>
      <c r="N886" s="68"/>
      <c r="O886" s="92"/>
      <c r="P886" s="68" t="s">
        <v>33</v>
      </c>
      <c r="Q886" s="92"/>
      <c r="R886" s="68" t="s">
        <v>146</v>
      </c>
      <c r="S886" s="92"/>
      <c r="T886" s="68"/>
      <c r="U886" s="92"/>
      <c r="V886" s="68" t="s">
        <v>209</v>
      </c>
      <c r="W886" s="92"/>
      <c r="X886" s="17" t="s">
        <v>115</v>
      </c>
      <c r="Y886" s="17" t="s">
        <v>210</v>
      </c>
      <c r="Z886" s="17" t="s">
        <v>117</v>
      </c>
      <c r="AA886" s="17" t="s">
        <v>211</v>
      </c>
    </row>
    <row r="887" spans="1:27" ht="60" customHeight="1" x14ac:dyDescent="0.2">
      <c r="A887" s="4" t="s">
        <v>26</v>
      </c>
      <c r="B887" s="41" t="s">
        <v>4256</v>
      </c>
      <c r="C887" s="79" t="s">
        <v>28</v>
      </c>
      <c r="D887" s="80" t="s">
        <v>28</v>
      </c>
      <c r="E887" s="15">
        <v>1</v>
      </c>
      <c r="F887" s="78" t="s">
        <v>324</v>
      </c>
      <c r="G887" s="126" t="s">
        <v>312</v>
      </c>
      <c r="H887" s="73" t="s">
        <v>325</v>
      </c>
      <c r="I887" s="73" t="s">
        <v>4301</v>
      </c>
      <c r="J887" s="73" t="s">
        <v>327</v>
      </c>
      <c r="K887" s="87" t="s">
        <v>314</v>
      </c>
      <c r="L887" s="87" t="s">
        <v>328</v>
      </c>
      <c r="M887" s="83" t="s">
        <v>1916</v>
      </c>
      <c r="N887" s="68"/>
      <c r="O887" s="92"/>
      <c r="P887" s="68" t="s">
        <v>103</v>
      </c>
      <c r="Q887" s="92" t="s">
        <v>103</v>
      </c>
      <c r="R887" s="68" t="s">
        <v>146</v>
      </c>
      <c r="S887" s="92" t="s">
        <v>146</v>
      </c>
      <c r="T887" s="68"/>
      <c r="U887" s="92"/>
      <c r="V887" s="68" t="s">
        <v>329</v>
      </c>
      <c r="W887" s="92"/>
      <c r="X887" s="17" t="s">
        <v>36</v>
      </c>
      <c r="Y887" s="17" t="s">
        <v>37</v>
      </c>
      <c r="Z887" s="17" t="s">
        <v>38</v>
      </c>
      <c r="AA887" s="17"/>
    </row>
    <row r="888" spans="1:27" ht="60" customHeight="1" x14ac:dyDescent="0.2">
      <c r="A888" s="4" t="s">
        <v>26</v>
      </c>
      <c r="B888" s="41" t="s">
        <v>4256</v>
      </c>
      <c r="C888" s="79" t="s">
        <v>28</v>
      </c>
      <c r="D888" s="80" t="s">
        <v>28</v>
      </c>
      <c r="E888" s="15">
        <v>2</v>
      </c>
      <c r="F888" s="78"/>
      <c r="G888" s="181" t="e">
        <f>---RISK ANALYSIS RESULT</f>
        <v>#NAME?</v>
      </c>
      <c r="H888" s="73"/>
      <c r="I888" s="73" t="s">
        <v>4302</v>
      </c>
      <c r="J888" s="73" t="s">
        <v>333</v>
      </c>
      <c r="K888" s="87"/>
      <c r="L888" s="87"/>
      <c r="M888" s="83"/>
      <c r="N888" s="68" t="s">
        <v>32</v>
      </c>
      <c r="O888" s="92"/>
      <c r="P888" s="68" t="s">
        <v>33</v>
      </c>
      <c r="Q888" s="92"/>
      <c r="R888" s="68"/>
      <c r="S888" s="92"/>
      <c r="T888" s="68"/>
      <c r="U888" s="92"/>
      <c r="V888" s="68"/>
      <c r="W888" s="92"/>
      <c r="X888" s="17" t="s">
        <v>115</v>
      </c>
      <c r="Y888" s="17" t="s">
        <v>334</v>
      </c>
      <c r="Z888" s="17" t="s">
        <v>335</v>
      </c>
      <c r="AA888" s="17"/>
    </row>
    <row r="889" spans="1:27" ht="60" customHeight="1" x14ac:dyDescent="0.2">
      <c r="A889" s="4" t="s">
        <v>26</v>
      </c>
      <c r="B889" s="41" t="s">
        <v>4256</v>
      </c>
      <c r="C889" s="79" t="s">
        <v>28</v>
      </c>
      <c r="D889" s="80" t="s">
        <v>28</v>
      </c>
      <c r="E889" s="15">
        <v>2</v>
      </c>
      <c r="F889" s="78" t="s">
        <v>336</v>
      </c>
      <c r="G889" s="180" t="e">
        <f>---RISK ANALYSIS RESULT</f>
        <v>#NAME?</v>
      </c>
      <c r="H889" s="73" t="s">
        <v>287</v>
      </c>
      <c r="I889" s="73" t="s">
        <v>4303</v>
      </c>
      <c r="J889" s="73" t="s">
        <v>338</v>
      </c>
      <c r="K889" s="87" t="s">
        <v>314</v>
      </c>
      <c r="L889" s="87" t="s">
        <v>339</v>
      </c>
      <c r="M889" s="83" t="s">
        <v>1919</v>
      </c>
      <c r="N889" s="68"/>
      <c r="O889" s="92"/>
      <c r="P889" s="68" t="s">
        <v>33</v>
      </c>
      <c r="Q889" s="92" t="s">
        <v>33</v>
      </c>
      <c r="R889" s="68" t="s">
        <v>244</v>
      </c>
      <c r="S889" s="92" t="s">
        <v>53</v>
      </c>
      <c r="T889" s="68"/>
      <c r="U889" s="92"/>
      <c r="V889" s="68" t="s">
        <v>340</v>
      </c>
      <c r="W889" s="92" t="s">
        <v>341</v>
      </c>
      <c r="X889" s="17" t="s">
        <v>46</v>
      </c>
      <c r="Y889" s="17" t="s">
        <v>37</v>
      </c>
      <c r="Z889" s="17" t="s">
        <v>342</v>
      </c>
      <c r="AA889" s="17"/>
    </row>
    <row r="890" spans="1:27" ht="60" customHeight="1" x14ac:dyDescent="0.2">
      <c r="A890" s="4" t="s">
        <v>26</v>
      </c>
      <c r="B890" s="41" t="s">
        <v>4256</v>
      </c>
      <c r="C890" s="79" t="s">
        <v>28</v>
      </c>
      <c r="D890" s="80" t="s">
        <v>28</v>
      </c>
      <c r="E890" s="15">
        <v>2</v>
      </c>
      <c r="F890" s="78" t="s">
        <v>344</v>
      </c>
      <c r="G890" s="180" t="e">
        <f>---RISK ANALYSIS RESULT</f>
        <v>#NAME?</v>
      </c>
      <c r="H890" s="73" t="s">
        <v>302</v>
      </c>
      <c r="I890" s="73" t="s">
        <v>4304</v>
      </c>
      <c r="J890" s="73" t="s">
        <v>346</v>
      </c>
      <c r="K890" s="87" t="s">
        <v>314</v>
      </c>
      <c r="L890" s="87" t="s">
        <v>347</v>
      </c>
      <c r="M890" s="83" t="s">
        <v>1921</v>
      </c>
      <c r="N890" s="68"/>
      <c r="O890" s="92"/>
      <c r="P890" s="68" t="s">
        <v>103</v>
      </c>
      <c r="Q890" s="92" t="s">
        <v>103</v>
      </c>
      <c r="R890" s="68" t="s">
        <v>305</v>
      </c>
      <c r="S890" s="92" t="s">
        <v>1107</v>
      </c>
      <c r="T890" s="68"/>
      <c r="U890" s="92"/>
      <c r="V890" s="68" t="s">
        <v>348</v>
      </c>
      <c r="W890" s="92"/>
      <c r="X890" s="17" t="s">
        <v>36</v>
      </c>
      <c r="Y890" s="17" t="s">
        <v>37</v>
      </c>
      <c r="Z890" s="17" t="s">
        <v>38</v>
      </c>
      <c r="AA890" s="17"/>
    </row>
    <row r="891" spans="1:27" ht="60" customHeight="1" x14ac:dyDescent="0.2">
      <c r="A891" s="4" t="s">
        <v>26</v>
      </c>
      <c r="B891" s="41" t="s">
        <v>4256</v>
      </c>
      <c r="C891" s="79" t="s">
        <v>28</v>
      </c>
      <c r="D891" s="80" t="s">
        <v>28</v>
      </c>
      <c r="E891" s="15">
        <v>1</v>
      </c>
      <c r="F891" s="78"/>
      <c r="G891" s="171" t="s">
        <v>350</v>
      </c>
      <c r="H891" s="73"/>
      <c r="I891" s="73" t="s">
        <v>4305</v>
      </c>
      <c r="J891" s="73" t="s">
        <v>350</v>
      </c>
      <c r="K891" s="87"/>
      <c r="L891" s="87"/>
      <c r="M891" s="83"/>
      <c r="N891" s="68" t="s">
        <v>32</v>
      </c>
      <c r="O891" s="92"/>
      <c r="P891" s="68" t="s">
        <v>33</v>
      </c>
      <c r="Q891" s="92"/>
      <c r="R891" s="68"/>
      <c r="S891" s="92"/>
      <c r="T891" s="68"/>
      <c r="U891" s="92"/>
      <c r="V891" s="68"/>
      <c r="W891" s="92"/>
      <c r="X891" s="17" t="s">
        <v>115</v>
      </c>
      <c r="Y891" s="150" t="s">
        <v>264</v>
      </c>
      <c r="Z891" s="17" t="s">
        <v>352</v>
      </c>
      <c r="AA891" s="17"/>
    </row>
    <row r="892" spans="1:27" ht="60" customHeight="1" x14ac:dyDescent="0.2">
      <c r="A892" s="4" t="s">
        <v>26</v>
      </c>
      <c r="B892" s="41" t="s">
        <v>4256</v>
      </c>
      <c r="C892" s="79" t="s">
        <v>28</v>
      </c>
      <c r="D892" s="80" t="s">
        <v>28</v>
      </c>
      <c r="E892" s="15">
        <v>1</v>
      </c>
      <c r="F892" s="78" t="s">
        <v>353</v>
      </c>
      <c r="G892" s="126" t="s">
        <v>350</v>
      </c>
      <c r="H892" s="73" t="s">
        <v>354</v>
      </c>
      <c r="I892" s="73" t="s">
        <v>4306</v>
      </c>
      <c r="J892" s="73" t="s">
        <v>356</v>
      </c>
      <c r="K892" s="87" t="s">
        <v>31</v>
      </c>
      <c r="L892" s="87" t="s">
        <v>357</v>
      </c>
      <c r="M892" s="83" t="s">
        <v>1924</v>
      </c>
      <c r="N892" s="68"/>
      <c r="O892" s="92"/>
      <c r="P892" s="68" t="s">
        <v>33</v>
      </c>
      <c r="Q892" s="92" t="s">
        <v>33</v>
      </c>
      <c r="R892" s="68" t="s">
        <v>104</v>
      </c>
      <c r="S892" s="92" t="s">
        <v>104</v>
      </c>
      <c r="T892" s="68" t="s">
        <v>114</v>
      </c>
      <c r="U892" s="92" t="s">
        <v>114</v>
      </c>
      <c r="V892" s="68"/>
      <c r="W892" s="92"/>
      <c r="X892" s="17" t="s">
        <v>36</v>
      </c>
      <c r="Y892" s="17" t="s">
        <v>82</v>
      </c>
      <c r="Z892" s="17" t="s">
        <v>83</v>
      </c>
      <c r="AA892" s="17"/>
    </row>
    <row r="893" spans="1:27" ht="60" customHeight="1" x14ac:dyDescent="0.2">
      <c r="A893" s="4" t="s">
        <v>26</v>
      </c>
      <c r="B893" s="41" t="s">
        <v>4256</v>
      </c>
      <c r="C893" s="79" t="s">
        <v>28</v>
      </c>
      <c r="D893" s="80" t="s">
        <v>28</v>
      </c>
      <c r="E893" s="15">
        <v>1</v>
      </c>
      <c r="F893" s="78"/>
      <c r="G893" s="126" t="s">
        <v>350</v>
      </c>
      <c r="H893" s="73" t="s">
        <v>359</v>
      </c>
      <c r="I893" s="73" t="s">
        <v>4307</v>
      </c>
      <c r="J893" s="73" t="s">
        <v>361</v>
      </c>
      <c r="K893" s="87"/>
      <c r="L893" s="87"/>
      <c r="M893" s="83"/>
      <c r="N893" s="68"/>
      <c r="O893" s="92"/>
      <c r="P893" s="68" t="s">
        <v>103</v>
      </c>
      <c r="Q893" s="92"/>
      <c r="R893" s="68" t="s">
        <v>104</v>
      </c>
      <c r="S893" s="92"/>
      <c r="T893" s="68" t="s">
        <v>124</v>
      </c>
      <c r="U893" s="92"/>
      <c r="V893" s="68"/>
      <c r="W893" s="92"/>
      <c r="X893" s="17" t="s">
        <v>115</v>
      </c>
      <c r="Y893" s="17" t="s">
        <v>37</v>
      </c>
      <c r="Z893" s="17" t="s">
        <v>38</v>
      </c>
      <c r="AA893" s="17"/>
    </row>
    <row r="894" spans="1:27" ht="60" customHeight="1" x14ac:dyDescent="0.2">
      <c r="A894" s="4" t="s">
        <v>26</v>
      </c>
      <c r="B894" s="41" t="s">
        <v>4256</v>
      </c>
      <c r="C894" s="79" t="s">
        <v>28</v>
      </c>
      <c r="D894" s="80" t="s">
        <v>28</v>
      </c>
      <c r="E894" s="15">
        <v>1</v>
      </c>
      <c r="F894" s="78" t="s">
        <v>362</v>
      </c>
      <c r="G894" s="126" t="s">
        <v>350</v>
      </c>
      <c r="H894" s="73" t="s">
        <v>363</v>
      </c>
      <c r="I894" s="73" t="s">
        <v>4308</v>
      </c>
      <c r="J894" s="73" t="s">
        <v>365</v>
      </c>
      <c r="K894" s="87" t="s">
        <v>31</v>
      </c>
      <c r="L894" s="87" t="s">
        <v>366</v>
      </c>
      <c r="M894" s="83" t="s">
        <v>1927</v>
      </c>
      <c r="N894" s="68"/>
      <c r="O894" s="92"/>
      <c r="P894" s="68" t="s">
        <v>66</v>
      </c>
      <c r="Q894" s="92" t="s">
        <v>66</v>
      </c>
      <c r="R894" s="68" t="s">
        <v>94</v>
      </c>
      <c r="S894" s="92" t="s">
        <v>94</v>
      </c>
      <c r="T894" s="68" t="s">
        <v>95</v>
      </c>
      <c r="U894" s="92" t="s">
        <v>95</v>
      </c>
      <c r="V894" s="68" t="s">
        <v>367</v>
      </c>
      <c r="W894" s="92" t="s">
        <v>368</v>
      </c>
      <c r="X894" s="17" t="s">
        <v>36</v>
      </c>
      <c r="Y894" s="17" t="s">
        <v>37</v>
      </c>
      <c r="Z894" s="17" t="s">
        <v>147</v>
      </c>
      <c r="AA894" s="17"/>
    </row>
    <row r="895" spans="1:27" ht="60" customHeight="1" x14ac:dyDescent="0.2">
      <c r="A895" s="4" t="s">
        <v>26</v>
      </c>
      <c r="B895" s="41" t="s">
        <v>4256</v>
      </c>
      <c r="C895" s="79" t="s">
        <v>28</v>
      </c>
      <c r="D895" s="80" t="s">
        <v>28</v>
      </c>
      <c r="E895" s="15">
        <v>2</v>
      </c>
      <c r="F895" s="78" t="s">
        <v>370</v>
      </c>
      <c r="G895" s="181" t="e">
        <f>---CARRIER</f>
        <v>#NAME?</v>
      </c>
      <c r="H895" s="73"/>
      <c r="I895" s="73" t="s">
        <v>4309</v>
      </c>
      <c r="J895" s="73" t="s">
        <v>373</v>
      </c>
      <c r="K895" s="87" t="s">
        <v>374</v>
      </c>
      <c r="L895" s="87"/>
      <c r="M895" s="83"/>
      <c r="N895" s="68" t="s">
        <v>32</v>
      </c>
      <c r="O895" s="92" t="s">
        <v>32</v>
      </c>
      <c r="P895" s="68" t="s">
        <v>66</v>
      </c>
      <c r="Q895" s="92" t="s">
        <v>66</v>
      </c>
      <c r="R895" s="68"/>
      <c r="S895" s="92"/>
      <c r="T895" s="68"/>
      <c r="U895" s="92"/>
      <c r="V895" s="68" t="s">
        <v>375</v>
      </c>
      <c r="W895" s="92" t="s">
        <v>376</v>
      </c>
      <c r="X895" s="17" t="s">
        <v>36</v>
      </c>
      <c r="Y895" s="17" t="s">
        <v>37</v>
      </c>
      <c r="Z895" s="17" t="s">
        <v>38</v>
      </c>
      <c r="AA895" s="17"/>
    </row>
    <row r="896" spans="1:27" ht="60" customHeight="1" x14ac:dyDescent="0.2">
      <c r="A896" s="4" t="s">
        <v>26</v>
      </c>
      <c r="B896" s="41" t="s">
        <v>4256</v>
      </c>
      <c r="C896" s="79" t="s">
        <v>28</v>
      </c>
      <c r="D896" s="80" t="s">
        <v>28</v>
      </c>
      <c r="E896" s="15">
        <v>2</v>
      </c>
      <c r="F896" s="78" t="s">
        <v>377</v>
      </c>
      <c r="G896" s="180" t="e">
        <f>---CARRIER</f>
        <v>#NAME?</v>
      </c>
      <c r="H896" s="73" t="s">
        <v>240</v>
      </c>
      <c r="I896" s="73" t="s">
        <v>4310</v>
      </c>
      <c r="J896" s="73" t="s">
        <v>379</v>
      </c>
      <c r="K896" s="87" t="s">
        <v>374</v>
      </c>
      <c r="L896" s="87" t="s">
        <v>243</v>
      </c>
      <c r="M896" s="83" t="s">
        <v>1930</v>
      </c>
      <c r="N896" s="68"/>
      <c r="O896" s="92"/>
      <c r="P896" s="68" t="s">
        <v>33</v>
      </c>
      <c r="Q896" s="92" t="s">
        <v>103</v>
      </c>
      <c r="R896" s="68" t="s">
        <v>244</v>
      </c>
      <c r="S896" s="92" t="s">
        <v>244</v>
      </c>
      <c r="T896" s="68"/>
      <c r="U896" s="92"/>
      <c r="V896" s="68" t="s">
        <v>380</v>
      </c>
      <c r="W896" s="92"/>
      <c r="X896" s="17" t="s">
        <v>157</v>
      </c>
      <c r="Y896" s="17" t="s">
        <v>245</v>
      </c>
      <c r="Z896" s="17" t="s">
        <v>38</v>
      </c>
      <c r="AA896" s="17"/>
    </row>
    <row r="897" spans="1:27" ht="60" customHeight="1" x14ac:dyDescent="0.2">
      <c r="A897" s="4" t="s">
        <v>26</v>
      </c>
      <c r="B897" s="41" t="s">
        <v>4256</v>
      </c>
      <c r="C897" s="79" t="s">
        <v>28</v>
      </c>
      <c r="D897" s="80" t="s">
        <v>28</v>
      </c>
      <c r="E897" s="15">
        <v>3</v>
      </c>
      <c r="F897" s="78"/>
      <c r="G897" s="181" t="e">
        <f>------COMMUNICATION</f>
        <v>#NAME?</v>
      </c>
      <c r="H897" s="73"/>
      <c r="I897" s="73" t="s">
        <v>4311</v>
      </c>
      <c r="J897" s="73" t="s">
        <v>384</v>
      </c>
      <c r="K897" s="87"/>
      <c r="L897" s="87"/>
      <c r="M897" s="83"/>
      <c r="N897" s="68" t="s">
        <v>32</v>
      </c>
      <c r="O897" s="92"/>
      <c r="P897" s="68" t="s">
        <v>103</v>
      </c>
      <c r="Q897" s="92"/>
      <c r="R897" s="68"/>
      <c r="S897" s="92"/>
      <c r="T897" s="68"/>
      <c r="U897" s="92"/>
      <c r="V897" s="68"/>
      <c r="W897" s="92"/>
      <c r="X897" s="17" t="s">
        <v>115</v>
      </c>
      <c r="Y897" s="17" t="s">
        <v>37</v>
      </c>
      <c r="Z897" s="17" t="s">
        <v>38</v>
      </c>
      <c r="AA897" s="17"/>
    </row>
    <row r="898" spans="1:27" ht="60" customHeight="1" x14ac:dyDescent="0.2">
      <c r="A898" s="4" t="s">
        <v>26</v>
      </c>
      <c r="B898" s="41" t="s">
        <v>4256</v>
      </c>
      <c r="C898" s="79" t="s">
        <v>28</v>
      </c>
      <c r="D898" s="80" t="s">
        <v>28</v>
      </c>
      <c r="E898" s="15">
        <v>3</v>
      </c>
      <c r="F898" s="78"/>
      <c r="G898" s="180" t="e">
        <f>------COMMUNICATION</f>
        <v>#NAME?</v>
      </c>
      <c r="H898" s="73" t="s">
        <v>386</v>
      </c>
      <c r="I898" s="73" t="s">
        <v>4312</v>
      </c>
      <c r="J898" s="73" t="s">
        <v>388</v>
      </c>
      <c r="K898" s="87"/>
      <c r="L898" s="87"/>
      <c r="M898" s="83"/>
      <c r="N898" s="68"/>
      <c r="O898" s="92"/>
      <c r="P898" s="68" t="s">
        <v>33</v>
      </c>
      <c r="Q898" s="92"/>
      <c r="R898" s="68" t="s">
        <v>389</v>
      </c>
      <c r="S898" s="92"/>
      <c r="T898" s="68" t="s">
        <v>390</v>
      </c>
      <c r="U898" s="92"/>
      <c r="V898" s="68"/>
      <c r="W898" s="92"/>
      <c r="X898" s="17" t="s">
        <v>115</v>
      </c>
      <c r="Y898" s="17" t="s">
        <v>391</v>
      </c>
      <c r="Z898" s="17" t="s">
        <v>391</v>
      </c>
      <c r="AA898" s="17"/>
    </row>
    <row r="899" spans="1:27" ht="60" customHeight="1" x14ac:dyDescent="0.2">
      <c r="A899" s="4" t="s">
        <v>26</v>
      </c>
      <c r="B899" s="41" t="s">
        <v>4256</v>
      </c>
      <c r="C899" s="79" t="s">
        <v>28</v>
      </c>
      <c r="D899" s="80" t="s">
        <v>28</v>
      </c>
      <c r="E899" s="15">
        <v>3</v>
      </c>
      <c r="F899" s="78" t="s">
        <v>370</v>
      </c>
      <c r="G899" s="180" t="e">
        <f>------COMMUNICATION</f>
        <v>#NAME?</v>
      </c>
      <c r="H899" s="73" t="s">
        <v>393</v>
      </c>
      <c r="I899" s="73" t="s">
        <v>4313</v>
      </c>
      <c r="J899" s="73" t="s">
        <v>395</v>
      </c>
      <c r="K899" s="87"/>
      <c r="L899" s="87"/>
      <c r="M899" s="83"/>
      <c r="N899" s="68"/>
      <c r="O899" s="92"/>
      <c r="P899" s="68" t="s">
        <v>33</v>
      </c>
      <c r="Q899" s="92"/>
      <c r="R899" s="68" t="s">
        <v>305</v>
      </c>
      <c r="S899" s="92"/>
      <c r="T899" s="68"/>
      <c r="U899" s="92"/>
      <c r="V899" s="68"/>
      <c r="W899" s="92"/>
      <c r="X899" s="17" t="s">
        <v>115</v>
      </c>
      <c r="Y899" s="17" t="s">
        <v>391</v>
      </c>
      <c r="Z899" s="17" t="s">
        <v>391</v>
      </c>
      <c r="AA899" s="17"/>
    </row>
    <row r="900" spans="1:27" ht="60" customHeight="1" x14ac:dyDescent="0.2">
      <c r="A900" s="4" t="s">
        <v>26</v>
      </c>
      <c r="B900" s="41" t="s">
        <v>4256</v>
      </c>
      <c r="C900" s="79" t="s">
        <v>28</v>
      </c>
      <c r="D900" s="80" t="s">
        <v>28</v>
      </c>
      <c r="E900" s="15">
        <v>2</v>
      </c>
      <c r="F900" s="78" t="s">
        <v>397</v>
      </c>
      <c r="G900" s="181" t="e">
        <f>---CONSIGNOR</f>
        <v>#NAME?</v>
      </c>
      <c r="H900" s="73"/>
      <c r="I900" s="73" t="s">
        <v>4314</v>
      </c>
      <c r="J900" s="73" t="s">
        <v>400</v>
      </c>
      <c r="K900" s="87"/>
      <c r="L900" s="87"/>
      <c r="M900" s="83"/>
      <c r="N900" s="68" t="s">
        <v>32</v>
      </c>
      <c r="O900" s="92" t="s">
        <v>402</v>
      </c>
      <c r="P900" s="68" t="s">
        <v>66</v>
      </c>
      <c r="Q900" s="92" t="s">
        <v>103</v>
      </c>
      <c r="R900" s="68"/>
      <c r="S900" s="92"/>
      <c r="T900" s="68"/>
      <c r="U900" s="92"/>
      <c r="V900" s="68" t="s">
        <v>403</v>
      </c>
      <c r="W900" s="92" t="s">
        <v>404</v>
      </c>
      <c r="X900" s="17" t="s">
        <v>405</v>
      </c>
      <c r="Y900" s="17" t="s">
        <v>37</v>
      </c>
      <c r="Z900" s="17" t="s">
        <v>38</v>
      </c>
      <c r="AA900" s="17"/>
    </row>
    <row r="901" spans="1:27" ht="60" customHeight="1" x14ac:dyDescent="0.2">
      <c r="A901" s="4" t="s">
        <v>26</v>
      </c>
      <c r="B901" s="41" t="s">
        <v>4256</v>
      </c>
      <c r="C901" s="79" t="s">
        <v>28</v>
      </c>
      <c r="D901" s="80" t="s">
        <v>28</v>
      </c>
      <c r="E901" s="15">
        <v>2</v>
      </c>
      <c r="F901" s="78" t="s">
        <v>407</v>
      </c>
      <c r="G901" s="180" t="e">
        <f>---CONSIGNOR</f>
        <v>#NAME?</v>
      </c>
      <c r="H901" s="73" t="s">
        <v>240</v>
      </c>
      <c r="I901" s="73" t="s">
        <v>4315</v>
      </c>
      <c r="J901" s="73" t="s">
        <v>409</v>
      </c>
      <c r="K901" s="87" t="s">
        <v>401</v>
      </c>
      <c r="L901" s="87" t="s">
        <v>243</v>
      </c>
      <c r="M901" s="83"/>
      <c r="N901" s="68"/>
      <c r="O901" s="92"/>
      <c r="P901" s="68" t="s">
        <v>103</v>
      </c>
      <c r="Q901" s="92" t="s">
        <v>103</v>
      </c>
      <c r="R901" s="68" t="s">
        <v>244</v>
      </c>
      <c r="S901" s="92" t="s">
        <v>244</v>
      </c>
      <c r="T901" s="68"/>
      <c r="U901" s="92"/>
      <c r="V901" s="68" t="s">
        <v>81</v>
      </c>
      <c r="W901" s="92"/>
      <c r="X901" s="17" t="s">
        <v>36</v>
      </c>
      <c r="Y901" s="17" t="s">
        <v>37</v>
      </c>
      <c r="Z901" s="17" t="s">
        <v>38</v>
      </c>
      <c r="AA901" s="17"/>
    </row>
    <row r="902" spans="1:27" ht="60" customHeight="1" x14ac:dyDescent="0.2">
      <c r="A902" s="4" t="s">
        <v>26</v>
      </c>
      <c r="B902" s="41" t="s">
        <v>4256</v>
      </c>
      <c r="C902" s="79" t="s">
        <v>28</v>
      </c>
      <c r="D902" s="80" t="s">
        <v>28</v>
      </c>
      <c r="E902" s="15">
        <v>2</v>
      </c>
      <c r="F902" s="78" t="s">
        <v>397</v>
      </c>
      <c r="G902" s="180" t="e">
        <f>---CONSIGNOR</f>
        <v>#NAME?</v>
      </c>
      <c r="H902" s="73" t="s">
        <v>255</v>
      </c>
      <c r="I902" s="73" t="s">
        <v>4316</v>
      </c>
      <c r="J902" s="73" t="s">
        <v>412</v>
      </c>
      <c r="K902" s="87" t="s">
        <v>401</v>
      </c>
      <c r="L902" s="87" t="s">
        <v>255</v>
      </c>
      <c r="M902" s="83"/>
      <c r="N902" s="68"/>
      <c r="O902" s="92"/>
      <c r="P902" s="68" t="s">
        <v>33</v>
      </c>
      <c r="Q902" s="92" t="s">
        <v>33</v>
      </c>
      <c r="R902" s="68" t="s">
        <v>258</v>
      </c>
      <c r="S902" s="92" t="s">
        <v>68</v>
      </c>
      <c r="T902" s="68"/>
      <c r="U902" s="92"/>
      <c r="V902" s="68" t="s">
        <v>259</v>
      </c>
      <c r="W902" s="92"/>
      <c r="X902" s="17" t="s">
        <v>46</v>
      </c>
      <c r="Y902" s="17" t="s">
        <v>37</v>
      </c>
      <c r="Z902" s="17" t="s">
        <v>260</v>
      </c>
      <c r="AA902" s="17"/>
    </row>
    <row r="903" spans="1:27" ht="60" customHeight="1" x14ac:dyDescent="0.2">
      <c r="A903" s="4" t="s">
        <v>26</v>
      </c>
      <c r="B903" s="41" t="s">
        <v>4256</v>
      </c>
      <c r="C903" s="79" t="s">
        <v>28</v>
      </c>
      <c r="D903" s="80" t="s">
        <v>28</v>
      </c>
      <c r="E903" s="15">
        <v>3</v>
      </c>
      <c r="F903" s="78"/>
      <c r="G903" s="181" t="e">
        <f>------ADDRESS</f>
        <v>#NAME?</v>
      </c>
      <c r="H903" s="73"/>
      <c r="I903" s="73" t="s">
        <v>4317</v>
      </c>
      <c r="J903" s="73" t="s">
        <v>263</v>
      </c>
      <c r="K903" s="87"/>
      <c r="L903" s="87"/>
      <c r="M903" s="83"/>
      <c r="N903" s="68" t="s">
        <v>32</v>
      </c>
      <c r="O903" s="92"/>
      <c r="P903" s="68" t="s">
        <v>33</v>
      </c>
      <c r="Q903" s="92"/>
      <c r="R903" s="68"/>
      <c r="S903" s="92"/>
      <c r="T903" s="68"/>
      <c r="U903" s="92"/>
      <c r="V903" s="68"/>
      <c r="W903" s="92"/>
      <c r="X903" s="17" t="s">
        <v>115</v>
      </c>
      <c r="Y903" s="17" t="s">
        <v>435</v>
      </c>
      <c r="Z903" s="17" t="s">
        <v>264</v>
      </c>
      <c r="AA903" s="17"/>
    </row>
    <row r="904" spans="1:27" ht="60" customHeight="1" x14ac:dyDescent="0.2">
      <c r="A904" s="4" t="s">
        <v>26</v>
      </c>
      <c r="B904" s="41" t="s">
        <v>4256</v>
      </c>
      <c r="C904" s="79" t="s">
        <v>28</v>
      </c>
      <c r="D904" s="80" t="s">
        <v>28</v>
      </c>
      <c r="E904" s="15">
        <v>3</v>
      </c>
      <c r="F904" s="78" t="s">
        <v>397</v>
      </c>
      <c r="G904" s="180" t="e">
        <f>------ADDRESS</f>
        <v>#NAME?</v>
      </c>
      <c r="H904" s="73" t="s">
        <v>265</v>
      </c>
      <c r="I904" s="73" t="s">
        <v>4318</v>
      </c>
      <c r="J904" s="73" t="s">
        <v>267</v>
      </c>
      <c r="K904" s="87" t="s">
        <v>401</v>
      </c>
      <c r="L904" s="87" t="s">
        <v>265</v>
      </c>
      <c r="M904" s="83"/>
      <c r="N904" s="68"/>
      <c r="O904" s="92"/>
      <c r="P904" s="68" t="s">
        <v>33</v>
      </c>
      <c r="Q904" s="92" t="s">
        <v>33</v>
      </c>
      <c r="R904" s="68" t="s">
        <v>258</v>
      </c>
      <c r="S904" s="92" t="s">
        <v>68</v>
      </c>
      <c r="T904" s="68"/>
      <c r="U904" s="92"/>
      <c r="V904" s="68" t="s">
        <v>259</v>
      </c>
      <c r="W904" s="92"/>
      <c r="X904" s="17" t="s">
        <v>46</v>
      </c>
      <c r="Y904" s="17" t="s">
        <v>37</v>
      </c>
      <c r="Z904" s="17" t="s">
        <v>268</v>
      </c>
      <c r="AA904" s="17"/>
    </row>
    <row r="905" spans="1:27" ht="60" customHeight="1" x14ac:dyDescent="0.2">
      <c r="A905" s="4" t="s">
        <v>26</v>
      </c>
      <c r="B905" s="41" t="s">
        <v>4256</v>
      </c>
      <c r="C905" s="79" t="s">
        <v>28</v>
      </c>
      <c r="D905" s="80" t="s">
        <v>28</v>
      </c>
      <c r="E905" s="15">
        <v>3</v>
      </c>
      <c r="F905" s="78" t="s">
        <v>397</v>
      </c>
      <c r="G905" s="180" t="e">
        <f>------ADDRESS</f>
        <v>#NAME?</v>
      </c>
      <c r="H905" s="73" t="s">
        <v>269</v>
      </c>
      <c r="I905" s="73" t="s">
        <v>4319</v>
      </c>
      <c r="J905" s="73" t="s">
        <v>271</v>
      </c>
      <c r="K905" s="87" t="s">
        <v>401</v>
      </c>
      <c r="L905" s="87" t="s">
        <v>272</v>
      </c>
      <c r="M905" s="83"/>
      <c r="N905" s="68"/>
      <c r="O905" s="92"/>
      <c r="P905" s="68" t="s">
        <v>66</v>
      </c>
      <c r="Q905" s="92" t="s">
        <v>33</v>
      </c>
      <c r="R905" s="68" t="s">
        <v>244</v>
      </c>
      <c r="S905" s="92" t="s">
        <v>54</v>
      </c>
      <c r="T905" s="68"/>
      <c r="U905" s="92"/>
      <c r="V905" s="68" t="s">
        <v>273</v>
      </c>
      <c r="W905" s="92"/>
      <c r="X905" s="17" t="s">
        <v>157</v>
      </c>
      <c r="Y905" s="17" t="s">
        <v>37</v>
      </c>
      <c r="Z905" s="17" t="s">
        <v>274</v>
      </c>
      <c r="AA905" s="17"/>
    </row>
    <row r="906" spans="1:27" ht="60" customHeight="1" x14ac:dyDescent="0.2">
      <c r="A906" s="4" t="s">
        <v>26</v>
      </c>
      <c r="B906" s="41" t="s">
        <v>4256</v>
      </c>
      <c r="C906" s="79" t="s">
        <v>28</v>
      </c>
      <c r="D906" s="80" t="s">
        <v>28</v>
      </c>
      <c r="E906" s="15">
        <v>3</v>
      </c>
      <c r="F906" s="78" t="s">
        <v>397</v>
      </c>
      <c r="G906" s="180" t="e">
        <f>------ADDRESS</f>
        <v>#NAME?</v>
      </c>
      <c r="H906" s="73" t="s">
        <v>276</v>
      </c>
      <c r="I906" s="73" t="s">
        <v>4320</v>
      </c>
      <c r="J906" s="73" t="s">
        <v>278</v>
      </c>
      <c r="K906" s="87" t="s">
        <v>401</v>
      </c>
      <c r="L906" s="87" t="s">
        <v>276</v>
      </c>
      <c r="M906" s="83"/>
      <c r="N906" s="68"/>
      <c r="O906" s="92"/>
      <c r="P906" s="68" t="s">
        <v>33</v>
      </c>
      <c r="Q906" s="92" t="s">
        <v>33</v>
      </c>
      <c r="R906" s="68" t="s">
        <v>68</v>
      </c>
      <c r="S906" s="92" t="s">
        <v>68</v>
      </c>
      <c r="T906" s="68"/>
      <c r="U906" s="92"/>
      <c r="V906" s="68"/>
      <c r="W906" s="92"/>
      <c r="X906" s="17" t="s">
        <v>36</v>
      </c>
      <c r="Y906" s="17" t="s">
        <v>37</v>
      </c>
      <c r="Z906" s="17" t="s">
        <v>38</v>
      </c>
      <c r="AA906" s="17"/>
    </row>
    <row r="907" spans="1:27" ht="60" customHeight="1" x14ac:dyDescent="0.2">
      <c r="A907" s="4" t="s">
        <v>26</v>
      </c>
      <c r="B907" s="41" t="s">
        <v>4256</v>
      </c>
      <c r="C907" s="79" t="s">
        <v>28</v>
      </c>
      <c r="D907" s="80" t="s">
        <v>28</v>
      </c>
      <c r="E907" s="15">
        <v>3</v>
      </c>
      <c r="F907" s="78" t="s">
        <v>397</v>
      </c>
      <c r="G907" s="180" t="e">
        <f>------ADDRESS</f>
        <v>#NAME?</v>
      </c>
      <c r="H907" s="73" t="s">
        <v>279</v>
      </c>
      <c r="I907" s="73" t="s">
        <v>4321</v>
      </c>
      <c r="J907" s="73" t="s">
        <v>281</v>
      </c>
      <c r="K907" s="87" t="s">
        <v>401</v>
      </c>
      <c r="L907" s="87" t="s">
        <v>282</v>
      </c>
      <c r="M907" s="83"/>
      <c r="N907" s="68"/>
      <c r="O907" s="92"/>
      <c r="P907" s="68" t="s">
        <v>33</v>
      </c>
      <c r="Q907" s="92" t="s">
        <v>33</v>
      </c>
      <c r="R907" s="68" t="s">
        <v>94</v>
      </c>
      <c r="S907" s="92" t="s">
        <v>94</v>
      </c>
      <c r="T907" s="68" t="s">
        <v>95</v>
      </c>
      <c r="U907" s="92" t="s">
        <v>95</v>
      </c>
      <c r="V907" s="68"/>
      <c r="W907" s="92"/>
      <c r="X907" s="17" t="s">
        <v>36</v>
      </c>
      <c r="Y907" s="17" t="s">
        <v>37</v>
      </c>
      <c r="Z907" s="17" t="s">
        <v>38</v>
      </c>
      <c r="AA907" s="17"/>
    </row>
    <row r="908" spans="1:27" ht="60" customHeight="1" x14ac:dyDescent="0.2">
      <c r="A908" s="4" t="s">
        <v>26</v>
      </c>
      <c r="B908" s="41" t="s">
        <v>4256</v>
      </c>
      <c r="C908" s="79" t="s">
        <v>28</v>
      </c>
      <c r="D908" s="80" t="s">
        <v>28</v>
      </c>
      <c r="E908" s="15">
        <v>2</v>
      </c>
      <c r="F908" s="78" t="s">
        <v>419</v>
      </c>
      <c r="G908" s="181" t="e">
        <f>---CONSIGNEE</f>
        <v>#NAME?</v>
      </c>
      <c r="H908" s="73"/>
      <c r="I908" s="73" t="s">
        <v>4322</v>
      </c>
      <c r="J908" s="73" t="s">
        <v>422</v>
      </c>
      <c r="K908" s="87" t="s">
        <v>423</v>
      </c>
      <c r="L908" s="87"/>
      <c r="M908" s="83"/>
      <c r="N908" s="68" t="s">
        <v>32</v>
      </c>
      <c r="O908" s="92" t="s">
        <v>32</v>
      </c>
      <c r="P908" s="68" t="s">
        <v>66</v>
      </c>
      <c r="Q908" s="92" t="s">
        <v>66</v>
      </c>
      <c r="R908" s="68"/>
      <c r="S908" s="92"/>
      <c r="T908" s="68"/>
      <c r="U908" s="92"/>
      <c r="V908" s="68" t="s">
        <v>424</v>
      </c>
      <c r="W908" s="92" t="s">
        <v>1943</v>
      </c>
      <c r="X908" s="17" t="s">
        <v>405</v>
      </c>
      <c r="Y908" s="17" t="s">
        <v>37</v>
      </c>
      <c r="Z908" s="17" t="s">
        <v>147</v>
      </c>
      <c r="AA908" s="17"/>
    </row>
    <row r="909" spans="1:27" ht="60" customHeight="1" x14ac:dyDescent="0.2">
      <c r="A909" s="4" t="s">
        <v>26</v>
      </c>
      <c r="B909" s="41" t="s">
        <v>4256</v>
      </c>
      <c r="C909" s="79" t="s">
        <v>28</v>
      </c>
      <c r="D909" s="80" t="s">
        <v>28</v>
      </c>
      <c r="E909" s="15">
        <v>2</v>
      </c>
      <c r="F909" s="78" t="s">
        <v>427</v>
      </c>
      <c r="G909" s="180" t="e">
        <f>---CONSIGNEE</f>
        <v>#NAME?</v>
      </c>
      <c r="H909" s="73" t="s">
        <v>240</v>
      </c>
      <c r="I909" s="73" t="s">
        <v>4323</v>
      </c>
      <c r="J909" s="73" t="s">
        <v>429</v>
      </c>
      <c r="K909" s="87" t="s">
        <v>423</v>
      </c>
      <c r="L909" s="87" t="s">
        <v>243</v>
      </c>
      <c r="M909" s="83" t="s">
        <v>1946</v>
      </c>
      <c r="N909" s="68"/>
      <c r="O909" s="92"/>
      <c r="P909" s="68" t="s">
        <v>103</v>
      </c>
      <c r="Q909" s="92" t="s">
        <v>103</v>
      </c>
      <c r="R909" s="68" t="s">
        <v>244</v>
      </c>
      <c r="S909" s="92" t="s">
        <v>244</v>
      </c>
      <c r="T909" s="68"/>
      <c r="U909" s="92"/>
      <c r="V909" s="68" t="s">
        <v>430</v>
      </c>
      <c r="W909" s="92"/>
      <c r="X909" s="17" t="s">
        <v>157</v>
      </c>
      <c r="Y909" s="17" t="s">
        <v>37</v>
      </c>
      <c r="Z909" s="17" t="s">
        <v>38</v>
      </c>
      <c r="AA909" s="17"/>
    </row>
    <row r="910" spans="1:27" ht="60" customHeight="1" x14ac:dyDescent="0.2">
      <c r="A910" s="4" t="s">
        <v>26</v>
      </c>
      <c r="B910" s="41" t="s">
        <v>4256</v>
      </c>
      <c r="C910" s="79" t="s">
        <v>28</v>
      </c>
      <c r="D910" s="80" t="s">
        <v>28</v>
      </c>
      <c r="E910" s="15">
        <v>2</v>
      </c>
      <c r="F910" s="78" t="s">
        <v>419</v>
      </c>
      <c r="G910" s="180" t="e">
        <f>---CONSIGNEE</f>
        <v>#NAME?</v>
      </c>
      <c r="H910" s="73" t="s">
        <v>255</v>
      </c>
      <c r="I910" s="73" t="s">
        <v>4324</v>
      </c>
      <c r="J910" s="73" t="s">
        <v>433</v>
      </c>
      <c r="K910" s="87" t="s">
        <v>423</v>
      </c>
      <c r="L910" s="87" t="s">
        <v>255</v>
      </c>
      <c r="M910" s="83" t="s">
        <v>1948</v>
      </c>
      <c r="N910" s="68"/>
      <c r="O910" s="92"/>
      <c r="P910" s="68" t="s">
        <v>33</v>
      </c>
      <c r="Q910" s="92" t="s">
        <v>33</v>
      </c>
      <c r="R910" s="68" t="s">
        <v>258</v>
      </c>
      <c r="S910" s="92" t="s">
        <v>68</v>
      </c>
      <c r="T910" s="68"/>
      <c r="U910" s="92"/>
      <c r="V910" s="68" t="s">
        <v>259</v>
      </c>
      <c r="W910" s="92"/>
      <c r="X910" s="17" t="s">
        <v>46</v>
      </c>
      <c r="Y910" s="17" t="s">
        <v>37</v>
      </c>
      <c r="Z910" s="17" t="s">
        <v>260</v>
      </c>
      <c r="AA910" s="17"/>
    </row>
    <row r="911" spans="1:27" ht="60" customHeight="1" x14ac:dyDescent="0.2">
      <c r="A911" s="4" t="s">
        <v>26</v>
      </c>
      <c r="B911" s="41" t="s">
        <v>4256</v>
      </c>
      <c r="C911" s="79" t="s">
        <v>28</v>
      </c>
      <c r="D911" s="80" t="s">
        <v>28</v>
      </c>
      <c r="E911" s="15">
        <v>3</v>
      </c>
      <c r="F911" s="78"/>
      <c r="G911" s="181" t="e">
        <f>------ADDRESS</f>
        <v>#NAME?</v>
      </c>
      <c r="H911" s="73"/>
      <c r="I911" s="73" t="s">
        <v>4325</v>
      </c>
      <c r="J911" s="73" t="s">
        <v>263</v>
      </c>
      <c r="K911" s="87"/>
      <c r="L911" s="87"/>
      <c r="M911" s="83"/>
      <c r="N911" s="68" t="s">
        <v>32</v>
      </c>
      <c r="O911" s="92"/>
      <c r="P911" s="68" t="s">
        <v>33</v>
      </c>
      <c r="Q911" s="92"/>
      <c r="R911" s="68"/>
      <c r="S911" s="92"/>
      <c r="T911" s="68"/>
      <c r="U911" s="92"/>
      <c r="V911" s="68"/>
      <c r="W911" s="92"/>
      <c r="X911" s="17" t="s">
        <v>115</v>
      </c>
      <c r="Y911" s="17" t="s">
        <v>435</v>
      </c>
      <c r="Z911" s="17" t="s">
        <v>264</v>
      </c>
      <c r="AA911" s="17"/>
    </row>
    <row r="912" spans="1:27" ht="60" customHeight="1" x14ac:dyDescent="0.2">
      <c r="A912" s="4" t="s">
        <v>26</v>
      </c>
      <c r="B912" s="41" t="s">
        <v>4256</v>
      </c>
      <c r="C912" s="79" t="s">
        <v>28</v>
      </c>
      <c r="D912" s="80" t="s">
        <v>28</v>
      </c>
      <c r="E912" s="15">
        <v>3</v>
      </c>
      <c r="F912" s="78" t="s">
        <v>419</v>
      </c>
      <c r="G912" s="180" t="e">
        <f>------ADDRESS</f>
        <v>#NAME?</v>
      </c>
      <c r="H912" s="73" t="s">
        <v>265</v>
      </c>
      <c r="I912" s="73" t="s">
        <v>4326</v>
      </c>
      <c r="J912" s="73" t="s">
        <v>267</v>
      </c>
      <c r="K912" s="87" t="s">
        <v>423</v>
      </c>
      <c r="L912" s="87" t="s">
        <v>265</v>
      </c>
      <c r="M912" s="83" t="s">
        <v>1951</v>
      </c>
      <c r="N912" s="68"/>
      <c r="O912" s="92"/>
      <c r="P912" s="68" t="s">
        <v>33</v>
      </c>
      <c r="Q912" s="92" t="s">
        <v>33</v>
      </c>
      <c r="R912" s="68" t="s">
        <v>258</v>
      </c>
      <c r="S912" s="92" t="s">
        <v>68</v>
      </c>
      <c r="T912" s="68"/>
      <c r="U912" s="92"/>
      <c r="V912" s="68" t="s">
        <v>259</v>
      </c>
      <c r="W912" s="92"/>
      <c r="X912" s="17" t="s">
        <v>46</v>
      </c>
      <c r="Y912" s="17" t="s">
        <v>37</v>
      </c>
      <c r="Z912" s="17" t="s">
        <v>268</v>
      </c>
      <c r="AA912" s="17"/>
    </row>
    <row r="913" spans="1:27" ht="60" customHeight="1" x14ac:dyDescent="0.2">
      <c r="A913" s="4" t="s">
        <v>26</v>
      </c>
      <c r="B913" s="41" t="s">
        <v>4256</v>
      </c>
      <c r="C913" s="79" t="s">
        <v>28</v>
      </c>
      <c r="D913" s="80" t="s">
        <v>28</v>
      </c>
      <c r="E913" s="15">
        <v>3</v>
      </c>
      <c r="F913" s="78" t="s">
        <v>419</v>
      </c>
      <c r="G913" s="180" t="e">
        <f>------ADDRESS</f>
        <v>#NAME?</v>
      </c>
      <c r="H913" s="73" t="s">
        <v>269</v>
      </c>
      <c r="I913" s="73" t="s">
        <v>4327</v>
      </c>
      <c r="J913" s="73" t="s">
        <v>271</v>
      </c>
      <c r="K913" s="87" t="s">
        <v>423</v>
      </c>
      <c r="L913" s="87" t="s">
        <v>272</v>
      </c>
      <c r="M913" s="83" t="s">
        <v>1953</v>
      </c>
      <c r="N913" s="68"/>
      <c r="O913" s="92"/>
      <c r="P913" s="68" t="s">
        <v>66</v>
      </c>
      <c r="Q913" s="92" t="s">
        <v>33</v>
      </c>
      <c r="R913" s="68" t="s">
        <v>244</v>
      </c>
      <c r="S913" s="92" t="s">
        <v>54</v>
      </c>
      <c r="T913" s="68"/>
      <c r="U913" s="92"/>
      <c r="V913" s="68" t="s">
        <v>273</v>
      </c>
      <c r="W913" s="92"/>
      <c r="X913" s="17" t="s">
        <v>157</v>
      </c>
      <c r="Y913" s="17" t="s">
        <v>37</v>
      </c>
      <c r="Z913" s="17" t="s">
        <v>274</v>
      </c>
      <c r="AA913" s="17"/>
    </row>
    <row r="914" spans="1:27" ht="60" customHeight="1" x14ac:dyDescent="0.2">
      <c r="A914" s="4" t="s">
        <v>26</v>
      </c>
      <c r="B914" s="41" t="s">
        <v>4256</v>
      </c>
      <c r="C914" s="79" t="s">
        <v>28</v>
      </c>
      <c r="D914" s="80" t="s">
        <v>28</v>
      </c>
      <c r="E914" s="15">
        <v>3</v>
      </c>
      <c r="F914" s="78" t="s">
        <v>419</v>
      </c>
      <c r="G914" s="180" t="e">
        <f>------ADDRESS</f>
        <v>#NAME?</v>
      </c>
      <c r="H914" s="73" t="s">
        <v>276</v>
      </c>
      <c r="I914" s="73" t="s">
        <v>4328</v>
      </c>
      <c r="J914" s="73" t="s">
        <v>278</v>
      </c>
      <c r="K914" s="87" t="s">
        <v>423</v>
      </c>
      <c r="L914" s="87" t="s">
        <v>276</v>
      </c>
      <c r="M914" s="83" t="s">
        <v>1955</v>
      </c>
      <c r="N914" s="68"/>
      <c r="O914" s="92"/>
      <c r="P914" s="68" t="s">
        <v>33</v>
      </c>
      <c r="Q914" s="92" t="s">
        <v>33</v>
      </c>
      <c r="R914" s="68" t="s">
        <v>68</v>
      </c>
      <c r="S914" s="92" t="s">
        <v>68</v>
      </c>
      <c r="T914" s="68"/>
      <c r="U914" s="92"/>
      <c r="V914" s="68"/>
      <c r="W914" s="92"/>
      <c r="X914" s="17" t="s">
        <v>36</v>
      </c>
      <c r="Y914" s="17" t="s">
        <v>37</v>
      </c>
      <c r="Z914" s="17" t="s">
        <v>38</v>
      </c>
      <c r="AA914" s="17"/>
    </row>
    <row r="915" spans="1:27" ht="60" customHeight="1" x14ac:dyDescent="0.2">
      <c r="A915" s="4" t="s">
        <v>26</v>
      </c>
      <c r="B915" s="41" t="s">
        <v>4256</v>
      </c>
      <c r="C915" s="79" t="s">
        <v>28</v>
      </c>
      <c r="D915" s="80" t="s">
        <v>28</v>
      </c>
      <c r="E915" s="15">
        <v>3</v>
      </c>
      <c r="F915" s="78" t="s">
        <v>419</v>
      </c>
      <c r="G915" s="180" t="e">
        <f>------ADDRESS</f>
        <v>#NAME?</v>
      </c>
      <c r="H915" s="73" t="s">
        <v>279</v>
      </c>
      <c r="I915" s="73" t="s">
        <v>4329</v>
      </c>
      <c r="J915" s="73" t="s">
        <v>281</v>
      </c>
      <c r="K915" s="87" t="s">
        <v>423</v>
      </c>
      <c r="L915" s="87" t="s">
        <v>282</v>
      </c>
      <c r="M915" s="83" t="s">
        <v>1957</v>
      </c>
      <c r="N915" s="68"/>
      <c r="O915" s="92"/>
      <c r="P915" s="68" t="s">
        <v>33</v>
      </c>
      <c r="Q915" s="92" t="s">
        <v>33</v>
      </c>
      <c r="R915" s="68" t="s">
        <v>94</v>
      </c>
      <c r="S915" s="92" t="s">
        <v>94</v>
      </c>
      <c r="T915" s="68" t="s">
        <v>95</v>
      </c>
      <c r="U915" s="92" t="s">
        <v>95</v>
      </c>
      <c r="V915" s="68"/>
      <c r="W915" s="92"/>
      <c r="X915" s="17" t="s">
        <v>36</v>
      </c>
      <c r="Y915" s="17" t="s">
        <v>37</v>
      </c>
      <c r="Z915" s="17" t="s">
        <v>38</v>
      </c>
      <c r="AA915" s="17"/>
    </row>
    <row r="916" spans="1:27" ht="60" customHeight="1" x14ac:dyDescent="0.2">
      <c r="A916" s="4" t="s">
        <v>26</v>
      </c>
      <c r="B916" s="41" t="s">
        <v>4256</v>
      </c>
      <c r="C916" s="79" t="s">
        <v>28</v>
      </c>
      <c r="D916" s="80" t="s">
        <v>28</v>
      </c>
      <c r="E916" s="15">
        <v>2</v>
      </c>
      <c r="F916" s="78" t="s">
        <v>440</v>
      </c>
      <c r="G916" s="181" t="e">
        <f>---ADDITIONAL SUPPLY CHAIN ACTOR</f>
        <v>#NAME?</v>
      </c>
      <c r="H916" s="73"/>
      <c r="I916" s="73" t="s">
        <v>4330</v>
      </c>
      <c r="J916" s="73" t="s">
        <v>443</v>
      </c>
      <c r="K916" s="87"/>
      <c r="L916" s="87"/>
      <c r="M916" s="83"/>
      <c r="N916" s="68" t="s">
        <v>444</v>
      </c>
      <c r="O916" s="92"/>
      <c r="P916" s="68" t="s">
        <v>66</v>
      </c>
      <c r="Q916" s="92"/>
      <c r="R916" s="68"/>
      <c r="S916" s="92"/>
      <c r="T916" s="68"/>
      <c r="U916" s="92"/>
      <c r="V916" s="68" t="s">
        <v>445</v>
      </c>
      <c r="W916" s="92"/>
      <c r="X916" s="17" t="s">
        <v>115</v>
      </c>
      <c r="Y916" s="17" t="s">
        <v>446</v>
      </c>
      <c r="Z916" s="17" t="s">
        <v>117</v>
      </c>
      <c r="AA916" s="17"/>
    </row>
    <row r="917" spans="1:27" ht="60" customHeight="1" x14ac:dyDescent="0.2">
      <c r="A917" s="4" t="s">
        <v>26</v>
      </c>
      <c r="B917" s="41" t="s">
        <v>4256</v>
      </c>
      <c r="C917" s="79" t="s">
        <v>28</v>
      </c>
      <c r="D917" s="80" t="s">
        <v>28</v>
      </c>
      <c r="E917" s="15">
        <v>2</v>
      </c>
      <c r="F917" s="78" t="s">
        <v>205</v>
      </c>
      <c r="G917" s="180" t="e">
        <f>---ADDITIONAL SUPPLY CHAIN ACTOR</f>
        <v>#NAME?</v>
      </c>
      <c r="H917" s="73" t="s">
        <v>206</v>
      </c>
      <c r="I917" s="73" t="s">
        <v>4331</v>
      </c>
      <c r="J917" s="73" t="s">
        <v>449</v>
      </c>
      <c r="K917" s="87"/>
      <c r="L917" s="87"/>
      <c r="M917" s="83"/>
      <c r="N917" s="68"/>
      <c r="O917" s="92"/>
      <c r="P917" s="68" t="s">
        <v>33</v>
      </c>
      <c r="Q917" s="92"/>
      <c r="R917" s="68" t="s">
        <v>146</v>
      </c>
      <c r="S917" s="92"/>
      <c r="T917" s="68"/>
      <c r="U917" s="92"/>
      <c r="V917" s="68" t="s">
        <v>209</v>
      </c>
      <c r="W917" s="92"/>
      <c r="X917" s="17" t="s">
        <v>115</v>
      </c>
      <c r="Y917" s="17" t="s">
        <v>210</v>
      </c>
      <c r="Z917" s="17" t="s">
        <v>117</v>
      </c>
      <c r="AA917" s="17" t="s">
        <v>211</v>
      </c>
    </row>
    <row r="918" spans="1:27" ht="60" customHeight="1" x14ac:dyDescent="0.2">
      <c r="A918" s="4" t="s">
        <v>26</v>
      </c>
      <c r="B918" s="41" t="s">
        <v>4256</v>
      </c>
      <c r="C918" s="79" t="s">
        <v>28</v>
      </c>
      <c r="D918" s="80" t="s">
        <v>28</v>
      </c>
      <c r="E918" s="15">
        <v>2</v>
      </c>
      <c r="F918" s="78" t="s">
        <v>440</v>
      </c>
      <c r="G918" s="180" t="e">
        <f>---ADDITIONAL SUPPLY CHAIN ACTOR</f>
        <v>#NAME?</v>
      </c>
      <c r="H918" s="73" t="s">
        <v>450</v>
      </c>
      <c r="I918" s="73" t="s">
        <v>4332</v>
      </c>
      <c r="J918" s="73" t="s">
        <v>452</v>
      </c>
      <c r="K918" s="87"/>
      <c r="L918" s="87"/>
      <c r="M918" s="83"/>
      <c r="N918" s="68"/>
      <c r="O918" s="92"/>
      <c r="P918" s="68" t="s">
        <v>33</v>
      </c>
      <c r="Q918" s="92"/>
      <c r="R918" s="68" t="s">
        <v>453</v>
      </c>
      <c r="S918" s="92"/>
      <c r="T918" s="68" t="s">
        <v>454</v>
      </c>
      <c r="U918" s="92"/>
      <c r="V918" s="68"/>
      <c r="W918" s="92"/>
      <c r="X918" s="17" t="s">
        <v>115</v>
      </c>
      <c r="Y918" s="17" t="s">
        <v>446</v>
      </c>
      <c r="Z918" s="17" t="s">
        <v>117</v>
      </c>
      <c r="AA918" s="17"/>
    </row>
    <row r="919" spans="1:27" ht="60" customHeight="1" x14ac:dyDescent="0.2">
      <c r="A919" s="4" t="s">
        <v>26</v>
      </c>
      <c r="B919" s="41" t="s">
        <v>4256</v>
      </c>
      <c r="C919" s="79" t="s">
        <v>28</v>
      </c>
      <c r="D919" s="80" t="s">
        <v>28</v>
      </c>
      <c r="E919" s="15">
        <v>2</v>
      </c>
      <c r="F919" s="78" t="s">
        <v>440</v>
      </c>
      <c r="G919" s="180" t="e">
        <f>---ADDITIONAL SUPPLY CHAIN ACTOR</f>
        <v>#NAME?</v>
      </c>
      <c r="H919" s="73" t="s">
        <v>240</v>
      </c>
      <c r="I919" s="73" t="s">
        <v>4333</v>
      </c>
      <c r="J919" s="73" t="s">
        <v>457</v>
      </c>
      <c r="K919" s="87"/>
      <c r="L919" s="87"/>
      <c r="M919" s="83"/>
      <c r="N919" s="68"/>
      <c r="O919" s="92"/>
      <c r="P919" s="68" t="s">
        <v>33</v>
      </c>
      <c r="Q919" s="92"/>
      <c r="R919" s="68" t="s">
        <v>244</v>
      </c>
      <c r="S919" s="92"/>
      <c r="T919" s="68"/>
      <c r="U919" s="92"/>
      <c r="V919" s="68" t="s">
        <v>380</v>
      </c>
      <c r="W919" s="92"/>
      <c r="X919" s="17" t="s">
        <v>115</v>
      </c>
      <c r="Y919" s="17" t="s">
        <v>446</v>
      </c>
      <c r="Z919" s="17" t="s">
        <v>117</v>
      </c>
      <c r="AA919" s="17"/>
    </row>
    <row r="920" spans="1:27" ht="60" customHeight="1" x14ac:dyDescent="0.2">
      <c r="A920" s="4" t="s">
        <v>26</v>
      </c>
      <c r="B920" s="41" t="s">
        <v>4256</v>
      </c>
      <c r="C920" s="79" t="s">
        <v>28</v>
      </c>
      <c r="D920" s="80" t="s">
        <v>28</v>
      </c>
      <c r="E920" s="15">
        <v>2</v>
      </c>
      <c r="F920" s="78"/>
      <c r="G920" s="181" t="e">
        <f>---TRANSPORT EQUIPMENT</f>
        <v>#NAME?</v>
      </c>
      <c r="H920" s="73"/>
      <c r="I920" s="73" t="s">
        <v>4334</v>
      </c>
      <c r="J920" s="73" t="s">
        <v>461</v>
      </c>
      <c r="K920" s="87" t="s">
        <v>462</v>
      </c>
      <c r="L920" s="87"/>
      <c r="M920" s="83"/>
      <c r="N920" s="68" t="s">
        <v>463</v>
      </c>
      <c r="O920" s="92" t="s">
        <v>444</v>
      </c>
      <c r="P920" s="68" t="s">
        <v>66</v>
      </c>
      <c r="Q920" s="92" t="s">
        <v>66</v>
      </c>
      <c r="R920" s="68"/>
      <c r="S920" s="92"/>
      <c r="T920" s="68"/>
      <c r="U920" s="92"/>
      <c r="V920" s="68" t="s">
        <v>464</v>
      </c>
      <c r="W920" s="92" t="s">
        <v>465</v>
      </c>
      <c r="X920" s="17" t="s">
        <v>115</v>
      </c>
      <c r="Y920" s="151" t="s">
        <v>264</v>
      </c>
      <c r="Z920" s="151" t="s">
        <v>264</v>
      </c>
      <c r="AA920" s="17"/>
    </row>
    <row r="921" spans="1:27" ht="60" customHeight="1" x14ac:dyDescent="0.2">
      <c r="A921" s="4" t="s">
        <v>26</v>
      </c>
      <c r="B921" s="41" t="s">
        <v>4256</v>
      </c>
      <c r="C921" s="79" t="s">
        <v>28</v>
      </c>
      <c r="D921" s="80" t="s">
        <v>28</v>
      </c>
      <c r="E921" s="15">
        <v>2</v>
      </c>
      <c r="F921" s="78" t="s">
        <v>205</v>
      </c>
      <c r="G921" s="180" t="e">
        <f>---TRANSPORT EQUIPMENT</f>
        <v>#NAME?</v>
      </c>
      <c r="H921" s="73" t="s">
        <v>206</v>
      </c>
      <c r="I921" s="73" t="s">
        <v>4335</v>
      </c>
      <c r="J921" s="73" t="s">
        <v>468</v>
      </c>
      <c r="K921" s="87"/>
      <c r="L921" s="87"/>
      <c r="M921" s="83"/>
      <c r="N921" s="68"/>
      <c r="O921" s="92"/>
      <c r="P921" s="68" t="s">
        <v>33</v>
      </c>
      <c r="Q921" s="92"/>
      <c r="R921" s="68" t="s">
        <v>146</v>
      </c>
      <c r="S921" s="92"/>
      <c r="T921" s="68"/>
      <c r="U921" s="92"/>
      <c r="V921" s="68" t="s">
        <v>209</v>
      </c>
      <c r="W921" s="92"/>
      <c r="X921" s="17" t="s">
        <v>115</v>
      </c>
      <c r="Y921" s="17" t="s">
        <v>210</v>
      </c>
      <c r="Z921" s="17" t="s">
        <v>117</v>
      </c>
      <c r="AA921" s="17" t="s">
        <v>211</v>
      </c>
    </row>
    <row r="922" spans="1:27" ht="60" customHeight="1" x14ac:dyDescent="0.2">
      <c r="A922" s="4" t="s">
        <v>26</v>
      </c>
      <c r="B922" s="41" t="s">
        <v>4256</v>
      </c>
      <c r="C922" s="79" t="s">
        <v>28</v>
      </c>
      <c r="D922" s="80" t="s">
        <v>28</v>
      </c>
      <c r="E922" s="15">
        <v>2</v>
      </c>
      <c r="F922" s="78" t="s">
        <v>469</v>
      </c>
      <c r="G922" s="180" t="e">
        <f>---TRANSPORT EQUIPMENT</f>
        <v>#NAME?</v>
      </c>
      <c r="H922" s="73" t="s">
        <v>470</v>
      </c>
      <c r="I922" s="73" t="s">
        <v>4336</v>
      </c>
      <c r="J922" s="73" t="s">
        <v>472</v>
      </c>
      <c r="K922" s="87" t="s">
        <v>462</v>
      </c>
      <c r="L922" s="87" t="s">
        <v>473</v>
      </c>
      <c r="M922" s="83" t="s">
        <v>1965</v>
      </c>
      <c r="N922" s="68"/>
      <c r="O922" s="92"/>
      <c r="P922" s="68" t="s">
        <v>66</v>
      </c>
      <c r="Q922" s="92" t="s">
        <v>33</v>
      </c>
      <c r="R922" s="68" t="s">
        <v>244</v>
      </c>
      <c r="S922" s="92" t="s">
        <v>483</v>
      </c>
      <c r="T922" s="68"/>
      <c r="U922" s="92"/>
      <c r="V922" s="68" t="s">
        <v>475</v>
      </c>
      <c r="W922" s="92"/>
      <c r="X922" s="17" t="s">
        <v>36</v>
      </c>
      <c r="Y922" s="17" t="s">
        <v>37</v>
      </c>
      <c r="Z922" s="17" t="s">
        <v>147</v>
      </c>
      <c r="AA922" s="17"/>
    </row>
    <row r="923" spans="1:27" ht="60" customHeight="1" x14ac:dyDescent="0.2">
      <c r="A923" s="4" t="s">
        <v>26</v>
      </c>
      <c r="B923" s="41" t="s">
        <v>4256</v>
      </c>
      <c r="C923" s="79" t="s">
        <v>28</v>
      </c>
      <c r="D923" s="80" t="s">
        <v>28</v>
      </c>
      <c r="E923" s="15">
        <v>2</v>
      </c>
      <c r="F923" s="78" t="s">
        <v>477</v>
      </c>
      <c r="G923" s="180" t="e">
        <f>---TRANSPORT EQUIPMENT</f>
        <v>#NAME?</v>
      </c>
      <c r="H923" s="73" t="s">
        <v>478</v>
      </c>
      <c r="I923" s="73" t="s">
        <v>4337</v>
      </c>
      <c r="J923" s="73" t="s">
        <v>480</v>
      </c>
      <c r="K923" s="87" t="s">
        <v>481</v>
      </c>
      <c r="L923" s="87" t="s">
        <v>482</v>
      </c>
      <c r="M923" s="83" t="s">
        <v>1967</v>
      </c>
      <c r="N923" s="68"/>
      <c r="O923" s="92"/>
      <c r="P923" s="68" t="s">
        <v>33</v>
      </c>
      <c r="Q923" s="92" t="s">
        <v>33</v>
      </c>
      <c r="R923" s="68" t="s">
        <v>483</v>
      </c>
      <c r="S923" s="92" t="s">
        <v>483</v>
      </c>
      <c r="T923" s="68"/>
      <c r="U923" s="92"/>
      <c r="V923" s="68" t="s">
        <v>484</v>
      </c>
      <c r="W923" s="92"/>
      <c r="X923" s="17" t="s">
        <v>36</v>
      </c>
      <c r="Y923" s="17" t="s">
        <v>37</v>
      </c>
      <c r="Z923" s="17" t="s">
        <v>147</v>
      </c>
      <c r="AA923" s="17"/>
    </row>
    <row r="924" spans="1:27" ht="60" customHeight="1" x14ac:dyDescent="0.2">
      <c r="A924" s="4" t="s">
        <v>26</v>
      </c>
      <c r="B924" s="41" t="s">
        <v>4256</v>
      </c>
      <c r="C924" s="79" t="s">
        <v>28</v>
      </c>
      <c r="D924" s="80" t="s">
        <v>28</v>
      </c>
      <c r="E924" s="15">
        <v>3</v>
      </c>
      <c r="F924" s="78"/>
      <c r="G924" s="181" t="e">
        <f>------SEAL</f>
        <v>#NAME?</v>
      </c>
      <c r="H924" s="73"/>
      <c r="I924" s="73" t="s">
        <v>4338</v>
      </c>
      <c r="J924" s="73" t="s">
        <v>488</v>
      </c>
      <c r="K924" s="87" t="s">
        <v>489</v>
      </c>
      <c r="L924" s="87"/>
      <c r="M924" s="83"/>
      <c r="N924" s="68" t="s">
        <v>444</v>
      </c>
      <c r="O924" s="92" t="s">
        <v>463</v>
      </c>
      <c r="P924" s="68" t="s">
        <v>66</v>
      </c>
      <c r="Q924" s="92" t="s">
        <v>33</v>
      </c>
      <c r="R924" s="68"/>
      <c r="S924" s="92"/>
      <c r="T924" s="68"/>
      <c r="U924" s="92"/>
      <c r="V924" s="68" t="s">
        <v>490</v>
      </c>
      <c r="W924" s="92"/>
      <c r="X924" s="17" t="s">
        <v>491</v>
      </c>
      <c r="Y924" s="17" t="s">
        <v>492</v>
      </c>
      <c r="Z924" s="17" t="s">
        <v>147</v>
      </c>
      <c r="AA924" s="17"/>
    </row>
    <row r="925" spans="1:27" ht="60" customHeight="1" x14ac:dyDescent="0.2">
      <c r="A925" s="4" t="s">
        <v>26</v>
      </c>
      <c r="B925" s="41" t="s">
        <v>4256</v>
      </c>
      <c r="C925" s="79" t="s">
        <v>28</v>
      </c>
      <c r="D925" s="80" t="s">
        <v>28</v>
      </c>
      <c r="E925" s="15">
        <v>3</v>
      </c>
      <c r="F925" s="78" t="s">
        <v>205</v>
      </c>
      <c r="G925" s="180" t="e">
        <f>------SEAL</f>
        <v>#NAME?</v>
      </c>
      <c r="H925" s="73" t="s">
        <v>206</v>
      </c>
      <c r="I925" s="73" t="s">
        <v>4339</v>
      </c>
      <c r="J925" s="73" t="s">
        <v>495</v>
      </c>
      <c r="K925" s="87"/>
      <c r="L925" s="87"/>
      <c r="M925" s="83"/>
      <c r="N925" s="68"/>
      <c r="O925" s="92"/>
      <c r="P925" s="68" t="s">
        <v>33</v>
      </c>
      <c r="Q925" s="92"/>
      <c r="R925" s="68" t="s">
        <v>146</v>
      </c>
      <c r="S925" s="92"/>
      <c r="T925" s="68"/>
      <c r="U925" s="92"/>
      <c r="V925" s="68" t="s">
        <v>209</v>
      </c>
      <c r="W925" s="92"/>
      <c r="X925" s="17" t="s">
        <v>115</v>
      </c>
      <c r="Y925" s="17" t="s">
        <v>210</v>
      </c>
      <c r="Z925" s="17" t="s">
        <v>117</v>
      </c>
      <c r="AA925" s="17" t="s">
        <v>211</v>
      </c>
    </row>
    <row r="926" spans="1:27" ht="60" customHeight="1" x14ac:dyDescent="0.2">
      <c r="A926" s="4" t="s">
        <v>26</v>
      </c>
      <c r="B926" s="41" t="s">
        <v>4256</v>
      </c>
      <c r="C926" s="79" t="s">
        <v>28</v>
      </c>
      <c r="D926" s="80" t="s">
        <v>28</v>
      </c>
      <c r="E926" s="15">
        <v>3</v>
      </c>
      <c r="F926" s="78" t="s">
        <v>477</v>
      </c>
      <c r="G926" s="180" t="e">
        <f>------SEAL</f>
        <v>#NAME?</v>
      </c>
      <c r="H926" s="73" t="s">
        <v>393</v>
      </c>
      <c r="I926" s="73" t="s">
        <v>4340</v>
      </c>
      <c r="J926" s="73" t="s">
        <v>497</v>
      </c>
      <c r="K926" s="87" t="s">
        <v>489</v>
      </c>
      <c r="L926" s="87" t="s">
        <v>498</v>
      </c>
      <c r="M926" s="83" t="s">
        <v>1971</v>
      </c>
      <c r="N926" s="68"/>
      <c r="O926" s="92"/>
      <c r="P926" s="68" t="s">
        <v>33</v>
      </c>
      <c r="Q926" s="92" t="s">
        <v>33</v>
      </c>
      <c r="R926" s="68" t="s">
        <v>499</v>
      </c>
      <c r="S926" s="92" t="s">
        <v>499</v>
      </c>
      <c r="T926" s="68"/>
      <c r="U926" s="92"/>
      <c r="V926" s="68" t="s">
        <v>81</v>
      </c>
      <c r="W926" s="92"/>
      <c r="X926" s="17" t="s">
        <v>36</v>
      </c>
      <c r="Y926" s="17" t="s">
        <v>37</v>
      </c>
      <c r="Z926" s="17" t="s">
        <v>38</v>
      </c>
      <c r="AA926" s="17"/>
    </row>
    <row r="927" spans="1:27" ht="60" customHeight="1" x14ac:dyDescent="0.2">
      <c r="A927" s="4" t="s">
        <v>26</v>
      </c>
      <c r="B927" s="41" t="s">
        <v>4256</v>
      </c>
      <c r="C927" s="79" t="s">
        <v>28</v>
      </c>
      <c r="D927" s="80" t="s">
        <v>28</v>
      </c>
      <c r="E927" s="15">
        <v>3</v>
      </c>
      <c r="F927" s="78"/>
      <c r="G927" s="181" t="e">
        <f>------GOODS REFERENCE</f>
        <v>#NAME?</v>
      </c>
      <c r="H927" s="73"/>
      <c r="I927" s="73" t="s">
        <v>4341</v>
      </c>
      <c r="J927" s="73" t="s">
        <v>503</v>
      </c>
      <c r="K927" s="87"/>
      <c r="L927" s="87"/>
      <c r="M927" s="83"/>
      <c r="N927" s="68" t="s">
        <v>463</v>
      </c>
      <c r="O927" s="92"/>
      <c r="P927" s="68" t="s">
        <v>66</v>
      </c>
      <c r="Q927" s="92"/>
      <c r="R927" s="68"/>
      <c r="S927" s="92"/>
      <c r="T927" s="68"/>
      <c r="U927" s="92"/>
      <c r="V927" s="68" t="s">
        <v>504</v>
      </c>
      <c r="W927" s="92"/>
      <c r="X927" s="17" t="s">
        <v>115</v>
      </c>
      <c r="Y927" s="17" t="s">
        <v>505</v>
      </c>
      <c r="Z927" s="17" t="s">
        <v>335</v>
      </c>
      <c r="AA927" s="17"/>
    </row>
    <row r="928" spans="1:27" ht="60" customHeight="1" x14ac:dyDescent="0.2">
      <c r="A928" s="4" t="s">
        <v>26</v>
      </c>
      <c r="B928" s="41" t="s">
        <v>4256</v>
      </c>
      <c r="C928" s="79" t="s">
        <v>28</v>
      </c>
      <c r="D928" s="80" t="s">
        <v>28</v>
      </c>
      <c r="E928" s="15">
        <v>3</v>
      </c>
      <c r="F928" s="78"/>
      <c r="G928" s="180" t="e">
        <f>------GOODS REFERENCE</f>
        <v>#NAME?</v>
      </c>
      <c r="H928" s="73" t="s">
        <v>206</v>
      </c>
      <c r="I928" s="73" t="s">
        <v>4342</v>
      </c>
      <c r="J928" s="73" t="s">
        <v>508</v>
      </c>
      <c r="K928" s="87"/>
      <c r="L928" s="87"/>
      <c r="M928" s="83"/>
      <c r="N928" s="68"/>
      <c r="O928" s="92"/>
      <c r="P928" s="68" t="s">
        <v>33</v>
      </c>
      <c r="Q928" s="92"/>
      <c r="R928" s="68" t="s">
        <v>146</v>
      </c>
      <c r="S928" s="92"/>
      <c r="T928" s="68"/>
      <c r="U928" s="92"/>
      <c r="V928" s="68" t="s">
        <v>209</v>
      </c>
      <c r="W928" s="92"/>
      <c r="X928" s="17" t="s">
        <v>115</v>
      </c>
      <c r="Y928" s="17" t="s">
        <v>210</v>
      </c>
      <c r="Z928" s="17" t="s">
        <v>117</v>
      </c>
      <c r="AA928" s="17" t="s">
        <v>211</v>
      </c>
    </row>
    <row r="929" spans="1:27" ht="60" customHeight="1" x14ac:dyDescent="0.2">
      <c r="A929" s="4" t="s">
        <v>26</v>
      </c>
      <c r="B929" s="41" t="s">
        <v>4256</v>
      </c>
      <c r="C929" s="79" t="s">
        <v>28</v>
      </c>
      <c r="D929" s="80" t="s">
        <v>28</v>
      </c>
      <c r="E929" s="15">
        <v>3</v>
      </c>
      <c r="F929" s="78"/>
      <c r="G929" s="180" t="e">
        <f>------GOODS REFERENCE</f>
        <v>#NAME?</v>
      </c>
      <c r="H929" s="73" t="s">
        <v>509</v>
      </c>
      <c r="I929" s="73" t="s">
        <v>4343</v>
      </c>
      <c r="J929" s="73" t="s">
        <v>511</v>
      </c>
      <c r="K929" s="87"/>
      <c r="L929" s="87"/>
      <c r="M929" s="83"/>
      <c r="N929" s="68"/>
      <c r="O929" s="92"/>
      <c r="P929" s="68" t="s">
        <v>33</v>
      </c>
      <c r="Q929" s="92"/>
      <c r="R929" s="68" t="s">
        <v>146</v>
      </c>
      <c r="S929" s="92"/>
      <c r="T929" s="68"/>
      <c r="U929" s="92"/>
      <c r="V929" s="68" t="s">
        <v>512</v>
      </c>
      <c r="W929" s="92"/>
      <c r="X929" s="17" t="s">
        <v>115</v>
      </c>
      <c r="Y929" s="17" t="s">
        <v>505</v>
      </c>
      <c r="Z929" s="17" t="s">
        <v>335</v>
      </c>
      <c r="AA929" s="17"/>
    </row>
    <row r="930" spans="1:27" ht="60" customHeight="1" x14ac:dyDescent="0.2">
      <c r="A930" s="4" t="s">
        <v>26</v>
      </c>
      <c r="B930" s="41" t="s">
        <v>4256</v>
      </c>
      <c r="C930" s="79" t="s">
        <v>28</v>
      </c>
      <c r="D930" s="80" t="s">
        <v>28</v>
      </c>
      <c r="E930" s="15">
        <v>2</v>
      </c>
      <c r="F930" s="78" t="s">
        <v>514</v>
      </c>
      <c r="G930" s="181" t="e">
        <f>---DEPARTURE TRANSPORT MEANS</f>
        <v>#NAME?</v>
      </c>
      <c r="H930" s="73"/>
      <c r="I930" s="73" t="s">
        <v>4344</v>
      </c>
      <c r="J930" s="73" t="s">
        <v>517</v>
      </c>
      <c r="K930" s="87"/>
      <c r="L930" s="87"/>
      <c r="M930" s="83"/>
      <c r="N930" s="68" t="s">
        <v>316</v>
      </c>
      <c r="O930" s="92"/>
      <c r="P930" s="68" t="s">
        <v>66</v>
      </c>
      <c r="Q930" s="92"/>
      <c r="R930" s="68"/>
      <c r="S930" s="92"/>
      <c r="T930" s="68"/>
      <c r="U930" s="92"/>
      <c r="V930" s="68" t="s">
        <v>518</v>
      </c>
      <c r="W930" s="92"/>
      <c r="X930" s="17" t="s">
        <v>115</v>
      </c>
      <c r="Y930" s="17" t="s">
        <v>519</v>
      </c>
      <c r="Z930" s="17" t="s">
        <v>352</v>
      </c>
      <c r="AA930" s="17"/>
    </row>
    <row r="931" spans="1:27" ht="60" customHeight="1" x14ac:dyDescent="0.2">
      <c r="A931" s="4" t="s">
        <v>26</v>
      </c>
      <c r="B931" s="41" t="s">
        <v>4256</v>
      </c>
      <c r="C931" s="79" t="s">
        <v>28</v>
      </c>
      <c r="D931" s="80" t="s">
        <v>28</v>
      </c>
      <c r="E931" s="15">
        <v>2</v>
      </c>
      <c r="F931" s="78" t="s">
        <v>205</v>
      </c>
      <c r="G931" s="180" t="e">
        <f>---DEPARTURE TRANSPORT MEANS</f>
        <v>#NAME?</v>
      </c>
      <c r="H931" s="73" t="s">
        <v>206</v>
      </c>
      <c r="I931" s="73" t="s">
        <v>4345</v>
      </c>
      <c r="J931" s="73" t="s">
        <v>522</v>
      </c>
      <c r="K931" s="87"/>
      <c r="L931" s="87"/>
      <c r="M931" s="83"/>
      <c r="N931" s="68"/>
      <c r="O931" s="92"/>
      <c r="P931" s="68" t="s">
        <v>33</v>
      </c>
      <c r="Q931" s="92"/>
      <c r="R931" s="68" t="s">
        <v>146</v>
      </c>
      <c r="S931" s="92"/>
      <c r="T931" s="68"/>
      <c r="U931" s="92"/>
      <c r="V931" s="68" t="s">
        <v>209</v>
      </c>
      <c r="W931" s="92"/>
      <c r="X931" s="17" t="s">
        <v>115</v>
      </c>
      <c r="Y931" s="17" t="s">
        <v>210</v>
      </c>
      <c r="Z931" s="17" t="s">
        <v>117</v>
      </c>
      <c r="AA931" s="17" t="s">
        <v>211</v>
      </c>
    </row>
    <row r="932" spans="1:27" ht="60" customHeight="1" x14ac:dyDescent="0.2">
      <c r="A932" s="4" t="s">
        <v>26</v>
      </c>
      <c r="B932" s="41" t="s">
        <v>4256</v>
      </c>
      <c r="C932" s="79" t="s">
        <v>28</v>
      </c>
      <c r="D932" s="80" t="s">
        <v>28</v>
      </c>
      <c r="E932" s="15">
        <v>2</v>
      </c>
      <c r="F932" s="78" t="s">
        <v>514</v>
      </c>
      <c r="G932" s="180" t="e">
        <f>---DEPARTURE TRANSPORT MEANS</f>
        <v>#NAME?</v>
      </c>
      <c r="H932" s="73" t="s">
        <v>523</v>
      </c>
      <c r="I932" s="73" t="s">
        <v>4346</v>
      </c>
      <c r="J932" s="73" t="s">
        <v>525</v>
      </c>
      <c r="K932" s="87"/>
      <c r="L932" s="87"/>
      <c r="M932" s="83"/>
      <c r="N932" s="68"/>
      <c r="O932" s="92"/>
      <c r="P932" s="68" t="s">
        <v>66</v>
      </c>
      <c r="Q932" s="92"/>
      <c r="R932" s="68" t="s">
        <v>526</v>
      </c>
      <c r="S932" s="92"/>
      <c r="T932" s="68" t="s">
        <v>527</v>
      </c>
      <c r="U932" s="92"/>
      <c r="V932" s="68" t="s">
        <v>528</v>
      </c>
      <c r="W932" s="92"/>
      <c r="X932" s="17" t="s">
        <v>115</v>
      </c>
      <c r="Y932" s="17" t="s">
        <v>529</v>
      </c>
      <c r="Z932" s="17" t="s">
        <v>307</v>
      </c>
      <c r="AA932" s="17"/>
    </row>
    <row r="933" spans="1:27" ht="60" customHeight="1" x14ac:dyDescent="0.2">
      <c r="A933" s="4" t="s">
        <v>26</v>
      </c>
      <c r="B933" s="41" t="s">
        <v>4256</v>
      </c>
      <c r="C933" s="79" t="s">
        <v>28</v>
      </c>
      <c r="D933" s="80" t="s">
        <v>28</v>
      </c>
      <c r="E933" s="15">
        <v>2</v>
      </c>
      <c r="F933" s="78" t="s">
        <v>514</v>
      </c>
      <c r="G933" s="180" t="e">
        <f>---DEPARTURE TRANSPORT MEANS</f>
        <v>#NAME?</v>
      </c>
      <c r="H933" s="73" t="s">
        <v>240</v>
      </c>
      <c r="I933" s="73" t="s">
        <v>4347</v>
      </c>
      <c r="J933" s="73" t="s">
        <v>532</v>
      </c>
      <c r="K933" s="87" t="s">
        <v>31</v>
      </c>
      <c r="L933" s="87" t="s">
        <v>533</v>
      </c>
      <c r="M933" s="83" t="s">
        <v>1979</v>
      </c>
      <c r="N933" s="68"/>
      <c r="O933" s="92"/>
      <c r="P933" s="68" t="s">
        <v>66</v>
      </c>
      <c r="Q933" s="92" t="s">
        <v>66</v>
      </c>
      <c r="R933" s="68" t="s">
        <v>68</v>
      </c>
      <c r="S933" s="92" t="s">
        <v>534</v>
      </c>
      <c r="T933" s="68"/>
      <c r="U933" s="92"/>
      <c r="V933" s="68" t="s">
        <v>535</v>
      </c>
      <c r="W933" s="92" t="s">
        <v>536</v>
      </c>
      <c r="X933" s="17" t="s">
        <v>46</v>
      </c>
      <c r="Y933" s="17" t="s">
        <v>37</v>
      </c>
      <c r="Z933" s="17" t="s">
        <v>537</v>
      </c>
      <c r="AA933" s="17"/>
    </row>
    <row r="934" spans="1:27" ht="60" customHeight="1" x14ac:dyDescent="0.2">
      <c r="A934" s="4" t="s">
        <v>26</v>
      </c>
      <c r="B934" s="41" t="s">
        <v>4256</v>
      </c>
      <c r="C934" s="79" t="s">
        <v>28</v>
      </c>
      <c r="D934" s="80" t="s">
        <v>28</v>
      </c>
      <c r="E934" s="15">
        <v>2</v>
      </c>
      <c r="F934" s="78" t="s">
        <v>538</v>
      </c>
      <c r="G934" s="180" t="e">
        <f>---DEPARTURE TRANSPORT MEANS</f>
        <v>#NAME?</v>
      </c>
      <c r="H934" s="73" t="s">
        <v>539</v>
      </c>
      <c r="I934" s="73" t="s">
        <v>4348</v>
      </c>
      <c r="J934" s="73" t="s">
        <v>541</v>
      </c>
      <c r="K934" s="87" t="s">
        <v>31</v>
      </c>
      <c r="L934" s="87" t="s">
        <v>542</v>
      </c>
      <c r="M934" s="83" t="s">
        <v>1981</v>
      </c>
      <c r="N934" s="68"/>
      <c r="O934" s="92"/>
      <c r="P934" s="68" t="s">
        <v>66</v>
      </c>
      <c r="Q934" s="92" t="s">
        <v>66</v>
      </c>
      <c r="R934" s="68" t="s">
        <v>94</v>
      </c>
      <c r="S934" s="92" t="s">
        <v>94</v>
      </c>
      <c r="T934" s="68" t="s">
        <v>95</v>
      </c>
      <c r="U934" s="92" t="s">
        <v>95</v>
      </c>
      <c r="V934" s="68" t="s">
        <v>543</v>
      </c>
      <c r="W934" s="92" t="s">
        <v>544</v>
      </c>
      <c r="X934" s="17" t="s">
        <v>36</v>
      </c>
      <c r="Y934" s="17" t="s">
        <v>37</v>
      </c>
      <c r="Z934" s="17" t="s">
        <v>147</v>
      </c>
      <c r="AA934" s="17"/>
    </row>
    <row r="935" spans="1:27" ht="60" customHeight="1" x14ac:dyDescent="0.2">
      <c r="A935" s="4" t="s">
        <v>26</v>
      </c>
      <c r="B935" s="41" t="s">
        <v>4256</v>
      </c>
      <c r="C935" s="79" t="s">
        <v>28</v>
      </c>
      <c r="D935" s="80" t="s">
        <v>28</v>
      </c>
      <c r="E935" s="15">
        <v>2</v>
      </c>
      <c r="F935" s="78" t="s">
        <v>546</v>
      </c>
      <c r="G935" s="181" t="e">
        <f>---COUNTRIES OF ROUTING OF CONSIGNMENT</f>
        <v>#NAME?</v>
      </c>
      <c r="H935" s="73"/>
      <c r="I935" s="73" t="s">
        <v>4349</v>
      </c>
      <c r="J935" s="73" t="s">
        <v>549</v>
      </c>
      <c r="K935" s="87" t="s">
        <v>550</v>
      </c>
      <c r="L935" s="87"/>
      <c r="M935" s="83"/>
      <c r="N935" s="68" t="s">
        <v>444</v>
      </c>
      <c r="O935" s="92" t="s">
        <v>444</v>
      </c>
      <c r="P935" s="68" t="s">
        <v>66</v>
      </c>
      <c r="Q935" s="92" t="s">
        <v>66</v>
      </c>
      <c r="R935" s="68"/>
      <c r="S935" s="92"/>
      <c r="T935" s="68"/>
      <c r="U935" s="92"/>
      <c r="V935" s="68" t="s">
        <v>551</v>
      </c>
      <c r="W935" s="92" t="s">
        <v>552</v>
      </c>
      <c r="X935" s="17" t="s">
        <v>405</v>
      </c>
      <c r="Y935" s="150" t="s">
        <v>553</v>
      </c>
      <c r="Z935" s="150" t="s">
        <v>147</v>
      </c>
      <c r="AA935" s="17"/>
    </row>
    <row r="936" spans="1:27" ht="60" customHeight="1" x14ac:dyDescent="0.2">
      <c r="A936" s="4" t="s">
        <v>26</v>
      </c>
      <c r="B936" s="41" t="s">
        <v>4256</v>
      </c>
      <c r="C936" s="79" t="s">
        <v>28</v>
      </c>
      <c r="D936" s="80" t="s">
        <v>28</v>
      </c>
      <c r="E936" s="15">
        <v>2</v>
      </c>
      <c r="F936" s="78" t="s">
        <v>205</v>
      </c>
      <c r="G936" s="180" t="e">
        <f>---COUNTRIES OF ROUTING OF CONSIGNMENT</f>
        <v>#NAME?</v>
      </c>
      <c r="H936" s="73" t="s">
        <v>206</v>
      </c>
      <c r="I936" s="73" t="s">
        <v>4350</v>
      </c>
      <c r="J936" s="73" t="s">
        <v>556</v>
      </c>
      <c r="K936" s="87"/>
      <c r="L936" s="87"/>
      <c r="M936" s="83"/>
      <c r="N936" s="68"/>
      <c r="O936" s="92"/>
      <c r="P936" s="68" t="s">
        <v>33</v>
      </c>
      <c r="Q936" s="92"/>
      <c r="R936" s="68" t="s">
        <v>146</v>
      </c>
      <c r="S936" s="92"/>
      <c r="T936" s="68"/>
      <c r="U936" s="92"/>
      <c r="V936" s="68" t="s">
        <v>209</v>
      </c>
      <c r="W936" s="92"/>
      <c r="X936" s="17" t="s">
        <v>115</v>
      </c>
      <c r="Y936" s="17" t="s">
        <v>210</v>
      </c>
      <c r="Z936" s="17" t="s">
        <v>117</v>
      </c>
      <c r="AA936" s="17" t="s">
        <v>211</v>
      </c>
    </row>
    <row r="937" spans="1:27" ht="60" customHeight="1" x14ac:dyDescent="0.2">
      <c r="A937" s="4" t="s">
        <v>26</v>
      </c>
      <c r="B937" s="41" t="s">
        <v>4256</v>
      </c>
      <c r="C937" s="79" t="s">
        <v>28</v>
      </c>
      <c r="D937" s="80" t="s">
        <v>28</v>
      </c>
      <c r="E937" s="15">
        <v>2</v>
      </c>
      <c r="F937" s="78" t="s">
        <v>546</v>
      </c>
      <c r="G937" s="180" t="e">
        <f>---COUNTRIES OF ROUTING OF CONSIGNMENT</f>
        <v>#NAME?</v>
      </c>
      <c r="H937" s="73" t="s">
        <v>279</v>
      </c>
      <c r="I937" s="73" t="s">
        <v>4351</v>
      </c>
      <c r="J937" s="73" t="s">
        <v>558</v>
      </c>
      <c r="K937" s="87" t="s">
        <v>550</v>
      </c>
      <c r="L937" s="87" t="s">
        <v>559</v>
      </c>
      <c r="M937" s="83" t="s">
        <v>1985</v>
      </c>
      <c r="N937" s="68"/>
      <c r="O937" s="92"/>
      <c r="P937" s="68" t="s">
        <v>33</v>
      </c>
      <c r="Q937" s="92" t="s">
        <v>33</v>
      </c>
      <c r="R937" s="68" t="s">
        <v>94</v>
      </c>
      <c r="S937" s="92" t="s">
        <v>94</v>
      </c>
      <c r="T937" s="68" t="s">
        <v>95</v>
      </c>
      <c r="U937" s="92" t="s">
        <v>95</v>
      </c>
      <c r="V937" s="68"/>
      <c r="W937" s="92"/>
      <c r="X937" s="17" t="s">
        <v>36</v>
      </c>
      <c r="Y937" s="17" t="s">
        <v>229</v>
      </c>
      <c r="Z937" s="17" t="s">
        <v>147</v>
      </c>
      <c r="AA937" s="17"/>
    </row>
    <row r="938" spans="1:27" ht="60" customHeight="1" x14ac:dyDescent="0.2">
      <c r="A938" s="4" t="s">
        <v>26</v>
      </c>
      <c r="B938" s="41" t="s">
        <v>4256</v>
      </c>
      <c r="C938" s="79" t="s">
        <v>28</v>
      </c>
      <c r="D938" s="80" t="s">
        <v>28</v>
      </c>
      <c r="E938" s="15">
        <v>2</v>
      </c>
      <c r="F938" s="78" t="s">
        <v>561</v>
      </c>
      <c r="G938" s="181" t="e">
        <f>---ACTIVE BORDER TRANSPORT MEANS</f>
        <v>#NAME?</v>
      </c>
      <c r="H938" s="73"/>
      <c r="I938" s="73" t="s">
        <v>4352</v>
      </c>
      <c r="J938" s="73" t="s">
        <v>564</v>
      </c>
      <c r="K938" s="87"/>
      <c r="L938" s="87"/>
      <c r="M938" s="83"/>
      <c r="N938" s="68" t="s">
        <v>32</v>
      </c>
      <c r="O938" s="92"/>
      <c r="P938" s="68" t="s">
        <v>66</v>
      </c>
      <c r="Q938" s="92"/>
      <c r="R938" s="68"/>
      <c r="S938" s="92"/>
      <c r="T938" s="68"/>
      <c r="U938" s="92"/>
      <c r="V938" s="68" t="s">
        <v>565</v>
      </c>
      <c r="W938" s="92"/>
      <c r="X938" s="17" t="s">
        <v>115</v>
      </c>
      <c r="Y938" s="17" t="s">
        <v>264</v>
      </c>
      <c r="Z938" s="17" t="s">
        <v>264</v>
      </c>
      <c r="AA938" s="17"/>
    </row>
    <row r="939" spans="1:27" ht="60" customHeight="1" x14ac:dyDescent="0.2">
      <c r="A939" s="4" t="s">
        <v>26</v>
      </c>
      <c r="B939" s="41" t="s">
        <v>4256</v>
      </c>
      <c r="C939" s="79" t="s">
        <v>28</v>
      </c>
      <c r="D939" s="80" t="s">
        <v>28</v>
      </c>
      <c r="E939" s="15">
        <v>2</v>
      </c>
      <c r="F939" s="78" t="s">
        <v>561</v>
      </c>
      <c r="G939" s="180" t="e">
        <f>---ACTIVE BORDER TRANSPORT MEANS</f>
        <v>#NAME?</v>
      </c>
      <c r="H939" s="73" t="s">
        <v>523</v>
      </c>
      <c r="I939" s="73" t="s">
        <v>4353</v>
      </c>
      <c r="J939" s="73" t="s">
        <v>568</v>
      </c>
      <c r="K939" s="87"/>
      <c r="L939" s="87"/>
      <c r="M939" s="83"/>
      <c r="N939" s="68"/>
      <c r="O939" s="92"/>
      <c r="P939" s="68" t="s">
        <v>66</v>
      </c>
      <c r="Q939" s="92"/>
      <c r="R939" s="68" t="s">
        <v>526</v>
      </c>
      <c r="S939" s="92"/>
      <c r="T939" s="68" t="s">
        <v>527</v>
      </c>
      <c r="U939" s="92"/>
      <c r="V939" s="68" t="s">
        <v>569</v>
      </c>
      <c r="W939" s="92"/>
      <c r="X939" s="17" t="s">
        <v>115</v>
      </c>
      <c r="Y939" s="17" t="s">
        <v>570</v>
      </c>
      <c r="Z939" s="17" t="s">
        <v>117</v>
      </c>
      <c r="AA939" s="17"/>
    </row>
    <row r="940" spans="1:27" ht="60" customHeight="1" x14ac:dyDescent="0.2">
      <c r="A940" s="4" t="s">
        <v>26</v>
      </c>
      <c r="B940" s="41" t="s">
        <v>4256</v>
      </c>
      <c r="C940" s="79" t="s">
        <v>28</v>
      </c>
      <c r="D940" s="80" t="s">
        <v>28</v>
      </c>
      <c r="E940" s="15">
        <v>2</v>
      </c>
      <c r="F940" s="78" t="s">
        <v>561</v>
      </c>
      <c r="G940" s="180" t="e">
        <f>---ACTIVE BORDER TRANSPORT MEANS</f>
        <v>#NAME?</v>
      </c>
      <c r="H940" s="73" t="s">
        <v>240</v>
      </c>
      <c r="I940" s="73" t="s">
        <v>4354</v>
      </c>
      <c r="J940" s="73" t="s">
        <v>573</v>
      </c>
      <c r="K940" s="87" t="s">
        <v>31</v>
      </c>
      <c r="L940" s="87" t="s">
        <v>574</v>
      </c>
      <c r="M940" s="83" t="s">
        <v>1989</v>
      </c>
      <c r="N940" s="68"/>
      <c r="O940" s="92"/>
      <c r="P940" s="68" t="s">
        <v>66</v>
      </c>
      <c r="Q940" s="92" t="s">
        <v>66</v>
      </c>
      <c r="R940" s="68" t="s">
        <v>68</v>
      </c>
      <c r="S940" s="92" t="s">
        <v>534</v>
      </c>
      <c r="T940" s="68"/>
      <c r="U940" s="92"/>
      <c r="V940" s="68" t="s">
        <v>575</v>
      </c>
      <c r="W940" s="92" t="s">
        <v>576</v>
      </c>
      <c r="X940" s="17" t="s">
        <v>405</v>
      </c>
      <c r="Y940" s="17" t="s">
        <v>577</v>
      </c>
      <c r="Z940" s="17" t="s">
        <v>578</v>
      </c>
      <c r="AA940" s="17"/>
    </row>
    <row r="941" spans="1:27" ht="60" customHeight="1" x14ac:dyDescent="0.2">
      <c r="A941" s="4" t="s">
        <v>26</v>
      </c>
      <c r="B941" s="41" t="s">
        <v>4256</v>
      </c>
      <c r="C941" s="79" t="s">
        <v>28</v>
      </c>
      <c r="D941" s="80" t="s">
        <v>28</v>
      </c>
      <c r="E941" s="15">
        <v>2</v>
      </c>
      <c r="F941" s="78" t="s">
        <v>580</v>
      </c>
      <c r="G941" s="180" t="e">
        <f>---ACTIVE BORDER TRANSPORT MEANS</f>
        <v>#NAME?</v>
      </c>
      <c r="H941" s="73" t="s">
        <v>539</v>
      </c>
      <c r="I941" s="73" t="s">
        <v>4355</v>
      </c>
      <c r="J941" s="73" t="s">
        <v>582</v>
      </c>
      <c r="K941" s="87" t="s">
        <v>31</v>
      </c>
      <c r="L941" s="87" t="s">
        <v>583</v>
      </c>
      <c r="M941" s="83" t="s">
        <v>1991</v>
      </c>
      <c r="N941" s="68"/>
      <c r="O941" s="92"/>
      <c r="P941" s="68" t="s">
        <v>66</v>
      </c>
      <c r="Q941" s="92" t="s">
        <v>66</v>
      </c>
      <c r="R941" s="68" t="s">
        <v>94</v>
      </c>
      <c r="S941" s="92" t="s">
        <v>94</v>
      </c>
      <c r="T941" s="68" t="s">
        <v>95</v>
      </c>
      <c r="U941" s="92"/>
      <c r="V941" s="68" t="s">
        <v>584</v>
      </c>
      <c r="W941" s="92" t="s">
        <v>585</v>
      </c>
      <c r="X941" s="17" t="s">
        <v>405</v>
      </c>
      <c r="Y941" s="17" t="s">
        <v>37</v>
      </c>
      <c r="Z941" s="17" t="s">
        <v>586</v>
      </c>
      <c r="AA941" s="17"/>
    </row>
    <row r="942" spans="1:27" ht="60" customHeight="1" x14ac:dyDescent="0.2">
      <c r="A942" s="4" t="s">
        <v>26</v>
      </c>
      <c r="B942" s="41" t="s">
        <v>4256</v>
      </c>
      <c r="C942" s="79" t="s">
        <v>28</v>
      </c>
      <c r="D942" s="80" t="s">
        <v>28</v>
      </c>
      <c r="E942" s="15">
        <v>2</v>
      </c>
      <c r="F942" s="78" t="s">
        <v>588</v>
      </c>
      <c r="G942" s="180" t="e">
        <f>---ACTIVE BORDER TRANSPORT MEANS</f>
        <v>#NAME?</v>
      </c>
      <c r="H942" s="73" t="s">
        <v>589</v>
      </c>
      <c r="I942" s="73" t="s">
        <v>4356</v>
      </c>
      <c r="J942" s="73" t="s">
        <v>591</v>
      </c>
      <c r="K942" s="87" t="s">
        <v>31</v>
      </c>
      <c r="L942" s="87" t="s">
        <v>589</v>
      </c>
      <c r="M942" s="83" t="s">
        <v>1994</v>
      </c>
      <c r="N942" s="68"/>
      <c r="O942" s="92"/>
      <c r="P942" s="68" t="s">
        <v>66</v>
      </c>
      <c r="Q942" s="92" t="s">
        <v>66</v>
      </c>
      <c r="R942" s="68" t="s">
        <v>68</v>
      </c>
      <c r="S942" s="92" t="s">
        <v>68</v>
      </c>
      <c r="T942" s="68"/>
      <c r="U942" s="92"/>
      <c r="V942" s="68" t="s">
        <v>592</v>
      </c>
      <c r="W942" s="92" t="s">
        <v>593</v>
      </c>
      <c r="X942" s="17" t="s">
        <v>46</v>
      </c>
      <c r="Y942" s="283" t="s">
        <v>37</v>
      </c>
      <c r="Z942" s="283" t="s">
        <v>147</v>
      </c>
      <c r="AA942" s="17"/>
    </row>
    <row r="943" spans="1:27" ht="60" customHeight="1" x14ac:dyDescent="0.2">
      <c r="A943" s="4" t="s">
        <v>26</v>
      </c>
      <c r="B943" s="41" t="s">
        <v>4256</v>
      </c>
      <c r="C943" s="79" t="s">
        <v>28</v>
      </c>
      <c r="D943" s="80" t="s">
        <v>28</v>
      </c>
      <c r="E943" s="15">
        <v>2</v>
      </c>
      <c r="F943" s="78" t="s">
        <v>594</v>
      </c>
      <c r="G943" s="181" t="e">
        <f>---PLACE OF LOADING</f>
        <v>#NAME?</v>
      </c>
      <c r="H943" s="73"/>
      <c r="I943" s="73" t="s">
        <v>4357</v>
      </c>
      <c r="J943" s="73" t="s">
        <v>597</v>
      </c>
      <c r="K943" s="87"/>
      <c r="L943" s="87"/>
      <c r="M943" s="83"/>
      <c r="N943" s="68" t="s">
        <v>32</v>
      </c>
      <c r="O943" s="92"/>
      <c r="P943" s="68" t="s">
        <v>66</v>
      </c>
      <c r="Q943" s="92"/>
      <c r="R943" s="68"/>
      <c r="S943" s="92"/>
      <c r="T943" s="68"/>
      <c r="U943" s="92"/>
      <c r="V943" s="68" t="s">
        <v>598</v>
      </c>
      <c r="W943" s="92"/>
      <c r="X943" s="17" t="s">
        <v>115</v>
      </c>
      <c r="Y943" s="17" t="s">
        <v>599</v>
      </c>
      <c r="Z943" s="17" t="s">
        <v>599</v>
      </c>
      <c r="AA943" s="17"/>
    </row>
    <row r="944" spans="1:27" ht="60" customHeight="1" x14ac:dyDescent="0.2">
      <c r="A944" s="4" t="s">
        <v>26</v>
      </c>
      <c r="B944" s="41" t="s">
        <v>4256</v>
      </c>
      <c r="C944" s="79" t="s">
        <v>28</v>
      </c>
      <c r="D944" s="80" t="s">
        <v>28</v>
      </c>
      <c r="E944" s="15">
        <v>2</v>
      </c>
      <c r="F944" s="78" t="s">
        <v>594</v>
      </c>
      <c r="G944" s="180" t="e">
        <f>---PLACE OF LOADING</f>
        <v>#NAME?</v>
      </c>
      <c r="H944" s="73" t="s">
        <v>601</v>
      </c>
      <c r="I944" s="73" t="s">
        <v>4358</v>
      </c>
      <c r="J944" s="73" t="s">
        <v>603</v>
      </c>
      <c r="K944" s="87" t="s">
        <v>31</v>
      </c>
      <c r="L944" s="87" t="s">
        <v>614</v>
      </c>
      <c r="M944" s="83" t="s">
        <v>1999</v>
      </c>
      <c r="N944" s="68"/>
      <c r="O944" s="92"/>
      <c r="P944" s="68" t="s">
        <v>103</v>
      </c>
      <c r="Q944" s="92"/>
      <c r="R944" s="68" t="s">
        <v>244</v>
      </c>
      <c r="S944" s="92"/>
      <c r="T944" s="68"/>
      <c r="U944" s="92" t="s">
        <v>616</v>
      </c>
      <c r="V944" s="68"/>
      <c r="W944" s="92"/>
      <c r="X944" s="17" t="s">
        <v>115</v>
      </c>
      <c r="Y944" s="61" t="s">
        <v>604</v>
      </c>
      <c r="Z944" s="17" t="s">
        <v>117</v>
      </c>
      <c r="AA944" s="17"/>
    </row>
    <row r="945" spans="1:27" ht="60" customHeight="1" x14ac:dyDescent="0.2">
      <c r="A945" s="4" t="s">
        <v>26</v>
      </c>
      <c r="B945" s="41" t="s">
        <v>4256</v>
      </c>
      <c r="C945" s="79" t="s">
        <v>28</v>
      </c>
      <c r="D945" s="80" t="s">
        <v>28</v>
      </c>
      <c r="E945" s="15">
        <v>2</v>
      </c>
      <c r="F945" s="78" t="s">
        <v>594</v>
      </c>
      <c r="G945" s="180" t="e">
        <f>---PLACE OF LOADING</f>
        <v>#NAME?</v>
      </c>
      <c r="H945" s="73" t="s">
        <v>279</v>
      </c>
      <c r="I945" s="73" t="s">
        <v>4359</v>
      </c>
      <c r="J945" s="73" t="s">
        <v>607</v>
      </c>
      <c r="K945" s="87"/>
      <c r="L945" s="87"/>
      <c r="M945" s="83"/>
      <c r="N945" s="68"/>
      <c r="O945" s="92"/>
      <c r="P945" s="68" t="s">
        <v>66</v>
      </c>
      <c r="Q945" s="92"/>
      <c r="R945" s="68" t="s">
        <v>94</v>
      </c>
      <c r="S945" s="92"/>
      <c r="T945" s="68" t="s">
        <v>95</v>
      </c>
      <c r="U945" s="92"/>
      <c r="V945" s="68" t="s">
        <v>608</v>
      </c>
      <c r="W945" s="92"/>
      <c r="X945" s="17" t="s">
        <v>115</v>
      </c>
      <c r="Y945" s="61" t="s">
        <v>609</v>
      </c>
      <c r="Z945" s="17" t="s">
        <v>117</v>
      </c>
      <c r="AA945" s="17"/>
    </row>
    <row r="946" spans="1:27" ht="60" customHeight="1" x14ac:dyDescent="0.2">
      <c r="A946" s="4" t="s">
        <v>26</v>
      </c>
      <c r="B946" s="41" t="s">
        <v>4256</v>
      </c>
      <c r="C946" s="79" t="s">
        <v>28</v>
      </c>
      <c r="D946" s="80" t="s">
        <v>28</v>
      </c>
      <c r="E946" s="15">
        <v>2</v>
      </c>
      <c r="F946" s="78" t="s">
        <v>594</v>
      </c>
      <c r="G946" s="180" t="e">
        <f>---PLACE OF LOADING</f>
        <v>#NAME?</v>
      </c>
      <c r="H946" s="73" t="s">
        <v>611</v>
      </c>
      <c r="I946" s="73" t="s">
        <v>4360</v>
      </c>
      <c r="J946" s="73" t="s">
        <v>613</v>
      </c>
      <c r="K946" s="87"/>
      <c r="L946" s="87"/>
      <c r="M946" s="83"/>
      <c r="N946" s="68"/>
      <c r="O946" s="92"/>
      <c r="P946" s="68" t="s">
        <v>66</v>
      </c>
      <c r="Q946" s="92" t="s">
        <v>66</v>
      </c>
      <c r="R946" s="68" t="s">
        <v>68</v>
      </c>
      <c r="S946" s="92" t="s">
        <v>244</v>
      </c>
      <c r="T946" s="68"/>
      <c r="U946" s="92"/>
      <c r="V946" s="68" t="s">
        <v>615</v>
      </c>
      <c r="W946" s="92"/>
      <c r="X946" s="17" t="s">
        <v>46</v>
      </c>
      <c r="Y946" s="17" t="s">
        <v>617</v>
      </c>
      <c r="Z946" s="17" t="s">
        <v>147</v>
      </c>
      <c r="AA946" s="17"/>
    </row>
    <row r="947" spans="1:27" ht="60" customHeight="1" x14ac:dyDescent="0.2">
      <c r="A947" s="4" t="s">
        <v>26</v>
      </c>
      <c r="B947" s="41" t="s">
        <v>4256</v>
      </c>
      <c r="C947" s="79" t="s">
        <v>28</v>
      </c>
      <c r="D947" s="80" t="s">
        <v>28</v>
      </c>
      <c r="E947" s="15">
        <v>2</v>
      </c>
      <c r="F947" s="78" t="s">
        <v>619</v>
      </c>
      <c r="G947" s="181" t="e">
        <f>---PLACE OF UNLOADING</f>
        <v>#NAME?</v>
      </c>
      <c r="H947" s="73"/>
      <c r="I947" s="73" t="s">
        <v>4361</v>
      </c>
      <c r="J947" s="73" t="s">
        <v>622</v>
      </c>
      <c r="K947" s="87"/>
      <c r="L947" s="87"/>
      <c r="M947" s="83"/>
      <c r="N947" s="68" t="s">
        <v>32</v>
      </c>
      <c r="O947" s="92"/>
      <c r="P947" s="68" t="s">
        <v>66</v>
      </c>
      <c r="Q947" s="92"/>
      <c r="R947" s="68"/>
      <c r="S947" s="92"/>
      <c r="T947" s="68"/>
      <c r="U947" s="92"/>
      <c r="V947" s="68" t="s">
        <v>623</v>
      </c>
      <c r="W947" s="92"/>
      <c r="X947" s="17" t="s">
        <v>115</v>
      </c>
      <c r="Y947" s="17" t="s">
        <v>599</v>
      </c>
      <c r="Z947" s="17" t="s">
        <v>599</v>
      </c>
      <c r="AA947" s="17"/>
    </row>
    <row r="948" spans="1:27" ht="60" customHeight="1" x14ac:dyDescent="0.2">
      <c r="A948" s="4" t="s">
        <v>26</v>
      </c>
      <c r="B948" s="41" t="s">
        <v>4256</v>
      </c>
      <c r="C948" s="79" t="s">
        <v>28</v>
      </c>
      <c r="D948" s="80" t="s">
        <v>28</v>
      </c>
      <c r="E948" s="15">
        <v>2</v>
      </c>
      <c r="F948" s="78" t="s">
        <v>619</v>
      </c>
      <c r="G948" s="180" t="e">
        <f>---PLACE OF UNLOADING</f>
        <v>#NAME?</v>
      </c>
      <c r="H948" s="73" t="s">
        <v>601</v>
      </c>
      <c r="I948" s="73" t="s">
        <v>4362</v>
      </c>
      <c r="J948" s="73" t="s">
        <v>625</v>
      </c>
      <c r="K948" s="87"/>
      <c r="L948" s="87"/>
      <c r="M948" s="83"/>
      <c r="N948" s="68"/>
      <c r="O948" s="92"/>
      <c r="P948" s="68" t="s">
        <v>103</v>
      </c>
      <c r="Q948" s="92" t="s">
        <v>66</v>
      </c>
      <c r="R948" s="68" t="s">
        <v>244</v>
      </c>
      <c r="S948" s="92" t="s">
        <v>68</v>
      </c>
      <c r="T948" s="68"/>
      <c r="U948" s="92"/>
      <c r="V948" s="68"/>
      <c r="W948" s="92" t="s">
        <v>1250</v>
      </c>
      <c r="X948" s="17" t="s">
        <v>115</v>
      </c>
      <c r="Y948" s="61" t="s">
        <v>604</v>
      </c>
      <c r="Z948" s="17" t="s">
        <v>117</v>
      </c>
      <c r="AA948" s="17"/>
    </row>
    <row r="949" spans="1:27" ht="60" customHeight="1" x14ac:dyDescent="0.2">
      <c r="A949" s="4" t="s">
        <v>26</v>
      </c>
      <c r="B949" s="41" t="s">
        <v>4256</v>
      </c>
      <c r="C949" s="79" t="s">
        <v>28</v>
      </c>
      <c r="D949" s="80" t="s">
        <v>28</v>
      </c>
      <c r="E949" s="15">
        <v>2</v>
      </c>
      <c r="F949" s="78" t="s">
        <v>619</v>
      </c>
      <c r="G949" s="180" t="e">
        <f>---PLACE OF UNLOADING</f>
        <v>#NAME?</v>
      </c>
      <c r="H949" s="73" t="s">
        <v>279</v>
      </c>
      <c r="I949" s="73" t="s">
        <v>4363</v>
      </c>
      <c r="J949" s="73" t="s">
        <v>628</v>
      </c>
      <c r="K949" s="87"/>
      <c r="L949" s="87"/>
      <c r="M949" s="83"/>
      <c r="N949" s="68"/>
      <c r="O949" s="92"/>
      <c r="P949" s="68" t="s">
        <v>66</v>
      </c>
      <c r="Q949" s="92"/>
      <c r="R949" s="68" t="s">
        <v>94</v>
      </c>
      <c r="S949" s="92"/>
      <c r="T949" s="68" t="s">
        <v>95</v>
      </c>
      <c r="U949" s="92"/>
      <c r="V949" s="68" t="s">
        <v>608</v>
      </c>
      <c r="W949" s="92"/>
      <c r="X949" s="17" t="s">
        <v>115</v>
      </c>
      <c r="Y949" s="61" t="s">
        <v>609</v>
      </c>
      <c r="Z949" s="17" t="s">
        <v>117</v>
      </c>
      <c r="AA949" s="17"/>
    </row>
    <row r="950" spans="1:27" ht="60" customHeight="1" x14ac:dyDescent="0.2">
      <c r="A950" s="4" t="s">
        <v>26</v>
      </c>
      <c r="B950" s="41" t="s">
        <v>4256</v>
      </c>
      <c r="C950" s="79" t="s">
        <v>28</v>
      </c>
      <c r="D950" s="80" t="s">
        <v>28</v>
      </c>
      <c r="E950" s="15">
        <v>2</v>
      </c>
      <c r="F950" s="78" t="s">
        <v>619</v>
      </c>
      <c r="G950" s="180" t="e">
        <f>---PLACE OF UNLOADING</f>
        <v>#NAME?</v>
      </c>
      <c r="H950" s="73" t="s">
        <v>611</v>
      </c>
      <c r="I950" s="73" t="s">
        <v>4364</v>
      </c>
      <c r="J950" s="73" t="s">
        <v>631</v>
      </c>
      <c r="K950" s="87" t="s">
        <v>31</v>
      </c>
      <c r="L950" s="87" t="s">
        <v>632</v>
      </c>
      <c r="M950" s="83" t="s">
        <v>2006</v>
      </c>
      <c r="N950" s="68"/>
      <c r="O950" s="92"/>
      <c r="P950" s="68" t="s">
        <v>66</v>
      </c>
      <c r="Q950" s="92" t="s">
        <v>66</v>
      </c>
      <c r="R950" s="68" t="s">
        <v>68</v>
      </c>
      <c r="S950" s="92" t="s">
        <v>68</v>
      </c>
      <c r="T950" s="68"/>
      <c r="U950" s="92"/>
      <c r="V950" s="68" t="s">
        <v>608</v>
      </c>
      <c r="W950" s="92"/>
      <c r="X950" s="17" t="s">
        <v>36</v>
      </c>
      <c r="Y950" s="17" t="s">
        <v>37</v>
      </c>
      <c r="Z950" s="17" t="s">
        <v>147</v>
      </c>
      <c r="AA950" s="17"/>
    </row>
    <row r="951" spans="1:27" ht="60" customHeight="1" x14ac:dyDescent="0.2">
      <c r="A951" s="4" t="s">
        <v>26</v>
      </c>
      <c r="B951" s="41" t="s">
        <v>4256</v>
      </c>
      <c r="C951" s="79" t="s">
        <v>28</v>
      </c>
      <c r="D951" s="80" t="s">
        <v>28</v>
      </c>
      <c r="E951" s="15">
        <v>2</v>
      </c>
      <c r="F951" s="78" t="s">
        <v>635</v>
      </c>
      <c r="G951" s="181" t="e">
        <f>---ADDITIONAL INFORMATION</f>
        <v>#NAME?</v>
      </c>
      <c r="H951" s="73"/>
      <c r="I951" s="73" t="s">
        <v>4365</v>
      </c>
      <c r="J951" s="73" t="s">
        <v>638</v>
      </c>
      <c r="K951" s="87"/>
      <c r="L951" s="87"/>
      <c r="M951" s="83"/>
      <c r="N951" s="68" t="s">
        <v>444</v>
      </c>
      <c r="O951" s="92"/>
      <c r="P951" s="68" t="s">
        <v>103</v>
      </c>
      <c r="Q951" s="92"/>
      <c r="R951" s="68"/>
      <c r="S951" s="92"/>
      <c r="T951" s="68"/>
      <c r="U951" s="92"/>
      <c r="V951" s="68" t="s">
        <v>639</v>
      </c>
      <c r="W951" s="92"/>
      <c r="X951" s="17" t="s">
        <v>115</v>
      </c>
      <c r="Y951" s="17" t="s">
        <v>229</v>
      </c>
      <c r="Z951" s="17" t="s">
        <v>83</v>
      </c>
      <c r="AA951" s="17"/>
    </row>
    <row r="952" spans="1:27" ht="60" customHeight="1" x14ac:dyDescent="0.2">
      <c r="A952" s="4" t="s">
        <v>26</v>
      </c>
      <c r="B952" s="41" t="s">
        <v>4256</v>
      </c>
      <c r="C952" s="79" t="s">
        <v>28</v>
      </c>
      <c r="D952" s="80" t="s">
        <v>28</v>
      </c>
      <c r="E952" s="15">
        <v>2</v>
      </c>
      <c r="F952" s="78" t="s">
        <v>205</v>
      </c>
      <c r="G952" s="180" t="e">
        <f>---ADDITIONAL INFORMATION</f>
        <v>#NAME?</v>
      </c>
      <c r="H952" s="73" t="s">
        <v>206</v>
      </c>
      <c r="I952" s="73" t="s">
        <v>4366</v>
      </c>
      <c r="J952" s="73" t="s">
        <v>642</v>
      </c>
      <c r="K952" s="87"/>
      <c r="L952" s="87"/>
      <c r="M952" s="83"/>
      <c r="N952" s="68"/>
      <c r="O952" s="92"/>
      <c r="P952" s="68" t="s">
        <v>33</v>
      </c>
      <c r="Q952" s="92"/>
      <c r="R952" s="68" t="s">
        <v>146</v>
      </c>
      <c r="S952" s="92"/>
      <c r="T952" s="68"/>
      <c r="U952" s="92"/>
      <c r="V952" s="68" t="s">
        <v>209</v>
      </c>
      <c r="W952" s="92"/>
      <c r="X952" s="17" t="s">
        <v>115</v>
      </c>
      <c r="Y952" s="17" t="s">
        <v>229</v>
      </c>
      <c r="Z952" s="17" t="s">
        <v>229</v>
      </c>
      <c r="AA952" s="17"/>
    </row>
    <row r="953" spans="1:27" ht="60" customHeight="1" x14ac:dyDescent="0.2">
      <c r="A953" s="4" t="s">
        <v>26</v>
      </c>
      <c r="B953" s="41" t="s">
        <v>4256</v>
      </c>
      <c r="C953" s="79" t="s">
        <v>28</v>
      </c>
      <c r="D953" s="80" t="s">
        <v>28</v>
      </c>
      <c r="E953" s="15">
        <v>2</v>
      </c>
      <c r="F953" s="78" t="s">
        <v>635</v>
      </c>
      <c r="G953" s="180" t="e">
        <f>---ADDITIONAL INFORMATION</f>
        <v>#NAME?</v>
      </c>
      <c r="H953" s="73" t="s">
        <v>287</v>
      </c>
      <c r="I953" s="73" t="s">
        <v>4367</v>
      </c>
      <c r="J953" s="73" t="s">
        <v>644</v>
      </c>
      <c r="K953" s="87"/>
      <c r="L953" s="87"/>
      <c r="M953" s="83"/>
      <c r="N953" s="68"/>
      <c r="O953" s="92"/>
      <c r="P953" s="68" t="s">
        <v>33</v>
      </c>
      <c r="Q953" s="92"/>
      <c r="R953" s="68" t="s">
        <v>645</v>
      </c>
      <c r="S953" s="92"/>
      <c r="T953" s="68" t="s">
        <v>646</v>
      </c>
      <c r="U953" s="92"/>
      <c r="V953" s="68"/>
      <c r="W953" s="92"/>
      <c r="X953" s="17" t="s">
        <v>115</v>
      </c>
      <c r="Y953" s="17" t="s">
        <v>229</v>
      </c>
      <c r="Z953" s="17" t="s">
        <v>229</v>
      </c>
      <c r="AA953" s="17"/>
    </row>
    <row r="954" spans="1:27" ht="60" customHeight="1" x14ac:dyDescent="0.2">
      <c r="A954" s="4" t="s">
        <v>26</v>
      </c>
      <c r="B954" s="41" t="s">
        <v>4256</v>
      </c>
      <c r="C954" s="79" t="s">
        <v>28</v>
      </c>
      <c r="D954" s="80" t="s">
        <v>28</v>
      </c>
      <c r="E954" s="15">
        <v>2</v>
      </c>
      <c r="F954" s="78" t="s">
        <v>635</v>
      </c>
      <c r="G954" s="180" t="e">
        <f>---ADDITIONAL INFORMATION</f>
        <v>#NAME?</v>
      </c>
      <c r="H954" s="73" t="s">
        <v>302</v>
      </c>
      <c r="I954" s="73" t="s">
        <v>4368</v>
      </c>
      <c r="J954" s="73" t="s">
        <v>649</v>
      </c>
      <c r="K954" s="87"/>
      <c r="L954" s="87"/>
      <c r="M954" s="83"/>
      <c r="N954" s="68"/>
      <c r="O954" s="92"/>
      <c r="P954" s="68" t="s">
        <v>103</v>
      </c>
      <c r="Q954" s="92"/>
      <c r="R954" s="68" t="s">
        <v>305</v>
      </c>
      <c r="S954" s="92"/>
      <c r="T954" s="68"/>
      <c r="U954" s="92"/>
      <c r="V954" s="68"/>
      <c r="W954" s="92"/>
      <c r="X954" s="17" t="s">
        <v>115</v>
      </c>
      <c r="Y954" s="17" t="s">
        <v>229</v>
      </c>
      <c r="Z954" s="17" t="s">
        <v>229</v>
      </c>
      <c r="AA954" s="17"/>
    </row>
    <row r="955" spans="1:27" ht="60" customHeight="1" x14ac:dyDescent="0.2">
      <c r="A955" s="4" t="s">
        <v>26</v>
      </c>
      <c r="B955" s="41" t="s">
        <v>4256</v>
      </c>
      <c r="C955" s="79" t="s">
        <v>28</v>
      </c>
      <c r="D955" s="80" t="s">
        <v>28</v>
      </c>
      <c r="E955" s="15">
        <v>2</v>
      </c>
      <c r="F955" s="78" t="s">
        <v>651</v>
      </c>
      <c r="G955" s="181" t="e">
        <f>---SUPPORTING DOCUMENTS</f>
        <v>#NAME?</v>
      </c>
      <c r="H955" s="73"/>
      <c r="I955" s="73" t="s">
        <v>4369</v>
      </c>
      <c r="J955" s="73" t="s">
        <v>654</v>
      </c>
      <c r="K955" s="87"/>
      <c r="L955" s="87"/>
      <c r="M955" s="83"/>
      <c r="N955" s="68" t="s">
        <v>444</v>
      </c>
      <c r="O955" s="92"/>
      <c r="P955" s="68" t="s">
        <v>103</v>
      </c>
      <c r="Q955" s="92"/>
      <c r="R955" s="68"/>
      <c r="S955" s="92"/>
      <c r="T955" s="68"/>
      <c r="U955" s="92"/>
      <c r="V955" s="68" t="s">
        <v>639</v>
      </c>
      <c r="W955" s="92"/>
      <c r="X955" s="17" t="s">
        <v>115</v>
      </c>
      <c r="Y955" s="17" t="s">
        <v>229</v>
      </c>
      <c r="Z955" s="17" t="s">
        <v>229</v>
      </c>
      <c r="AA955" s="17"/>
    </row>
    <row r="956" spans="1:27" ht="60" customHeight="1" x14ac:dyDescent="0.2">
      <c r="A956" s="4" t="s">
        <v>26</v>
      </c>
      <c r="B956" s="41" t="s">
        <v>4256</v>
      </c>
      <c r="C956" s="79" t="s">
        <v>28</v>
      </c>
      <c r="D956" s="80" t="s">
        <v>28</v>
      </c>
      <c r="E956" s="15">
        <v>2</v>
      </c>
      <c r="F956" s="78" t="s">
        <v>205</v>
      </c>
      <c r="G956" s="180" t="e">
        <f>---SUPPORTING DOCUMENTS</f>
        <v>#NAME?</v>
      </c>
      <c r="H956" s="73" t="s">
        <v>206</v>
      </c>
      <c r="I956" s="73" t="s">
        <v>4370</v>
      </c>
      <c r="J956" s="73" t="s">
        <v>657</v>
      </c>
      <c r="K956" s="87"/>
      <c r="L956" s="87"/>
      <c r="M956" s="83"/>
      <c r="N956" s="68"/>
      <c r="O956" s="92"/>
      <c r="P956" s="68" t="s">
        <v>33</v>
      </c>
      <c r="Q956" s="92"/>
      <c r="R956" s="68" t="s">
        <v>146</v>
      </c>
      <c r="S956" s="92"/>
      <c r="T956" s="68"/>
      <c r="U956" s="92"/>
      <c r="V956" s="68" t="s">
        <v>209</v>
      </c>
      <c r="W956" s="92"/>
      <c r="X956" s="17" t="s">
        <v>115</v>
      </c>
      <c r="Y956" s="17" t="s">
        <v>229</v>
      </c>
      <c r="Z956" s="17" t="s">
        <v>229</v>
      </c>
      <c r="AA956" s="17"/>
    </row>
    <row r="957" spans="1:27" ht="60" customHeight="1" x14ac:dyDescent="0.2">
      <c r="A957" s="4" t="s">
        <v>26</v>
      </c>
      <c r="B957" s="41" t="s">
        <v>4256</v>
      </c>
      <c r="C957" s="79" t="s">
        <v>28</v>
      </c>
      <c r="D957" s="80" t="s">
        <v>28</v>
      </c>
      <c r="E957" s="15">
        <v>2</v>
      </c>
      <c r="F957" s="78" t="s">
        <v>651</v>
      </c>
      <c r="G957" s="180" t="e">
        <f>---SUPPORTING DOCUMENTS</f>
        <v>#NAME?</v>
      </c>
      <c r="H957" s="73" t="s">
        <v>386</v>
      </c>
      <c r="I957" s="73" t="s">
        <v>4371</v>
      </c>
      <c r="J957" s="73" t="s">
        <v>659</v>
      </c>
      <c r="K957" s="87"/>
      <c r="L957" s="87"/>
      <c r="M957" s="83"/>
      <c r="N957" s="68"/>
      <c r="O957" s="92"/>
      <c r="P957" s="68" t="s">
        <v>33</v>
      </c>
      <c r="Q957" s="92"/>
      <c r="R957" s="68" t="s">
        <v>660</v>
      </c>
      <c r="S957" s="92"/>
      <c r="T957" s="68" t="s">
        <v>661</v>
      </c>
      <c r="U957" s="92"/>
      <c r="V957" s="68"/>
      <c r="W957" s="92"/>
      <c r="X957" s="17" t="s">
        <v>115</v>
      </c>
      <c r="Y957" s="17" t="s">
        <v>229</v>
      </c>
      <c r="Z957" s="17" t="s">
        <v>229</v>
      </c>
      <c r="AA957" s="17"/>
    </row>
    <row r="958" spans="1:27" ht="60" customHeight="1" x14ac:dyDescent="0.2">
      <c r="A958" s="4" t="s">
        <v>26</v>
      </c>
      <c r="B958" s="41" t="s">
        <v>4256</v>
      </c>
      <c r="C958" s="79" t="s">
        <v>28</v>
      </c>
      <c r="D958" s="80" t="s">
        <v>28</v>
      </c>
      <c r="E958" s="15">
        <v>2</v>
      </c>
      <c r="F958" s="78" t="s">
        <v>651</v>
      </c>
      <c r="G958" s="180" t="e">
        <f>---SUPPORTING DOCUMENTS</f>
        <v>#NAME?</v>
      </c>
      <c r="H958" s="73" t="s">
        <v>180</v>
      </c>
      <c r="I958" s="73" t="s">
        <v>4372</v>
      </c>
      <c r="J958" s="73" t="s">
        <v>664</v>
      </c>
      <c r="K958" s="87"/>
      <c r="L958" s="87"/>
      <c r="M958" s="83"/>
      <c r="N958" s="68"/>
      <c r="O958" s="92"/>
      <c r="P958" s="68" t="s">
        <v>33</v>
      </c>
      <c r="Q958" s="92"/>
      <c r="R958" s="68" t="s">
        <v>258</v>
      </c>
      <c r="S958" s="92"/>
      <c r="T958" s="68"/>
      <c r="U958" s="92"/>
      <c r="V958" s="68" t="s">
        <v>665</v>
      </c>
      <c r="W958" s="92"/>
      <c r="X958" s="17" t="s">
        <v>115</v>
      </c>
      <c r="Y958" s="17" t="s">
        <v>229</v>
      </c>
      <c r="Z958" s="17" t="s">
        <v>229</v>
      </c>
      <c r="AA958" s="17"/>
    </row>
    <row r="959" spans="1:27" ht="60" customHeight="1" x14ac:dyDescent="0.2">
      <c r="A959" s="4" t="s">
        <v>26</v>
      </c>
      <c r="B959" s="41" t="s">
        <v>4256</v>
      </c>
      <c r="C959" s="79" t="s">
        <v>28</v>
      </c>
      <c r="D959" s="80" t="s">
        <v>28</v>
      </c>
      <c r="E959" s="15">
        <v>2</v>
      </c>
      <c r="F959" s="78"/>
      <c r="G959" s="180" t="e">
        <f>---SUPPORTING DOCUMENTS</f>
        <v>#NAME?</v>
      </c>
      <c r="H959" s="73" t="s">
        <v>667</v>
      </c>
      <c r="I959" s="73" t="s">
        <v>4373</v>
      </c>
      <c r="J959" s="73" t="s">
        <v>669</v>
      </c>
      <c r="K959" s="87"/>
      <c r="L959" s="87"/>
      <c r="M959" s="83"/>
      <c r="N959" s="68"/>
      <c r="O959" s="92"/>
      <c r="P959" s="68" t="s">
        <v>103</v>
      </c>
      <c r="Q959" s="92"/>
      <c r="R959" s="68" t="s">
        <v>68</v>
      </c>
      <c r="S959" s="92"/>
      <c r="T959" s="68"/>
      <c r="U959" s="92"/>
      <c r="V959" s="68"/>
      <c r="W959" s="92"/>
      <c r="X959" s="17" t="s">
        <v>115</v>
      </c>
      <c r="Y959" s="17" t="s">
        <v>229</v>
      </c>
      <c r="Z959" s="17" t="s">
        <v>229</v>
      </c>
      <c r="AA959" s="17"/>
    </row>
    <row r="960" spans="1:27" ht="60" customHeight="1" x14ac:dyDescent="0.2">
      <c r="A960" s="4" t="s">
        <v>26</v>
      </c>
      <c r="B960" s="41" t="s">
        <v>4256</v>
      </c>
      <c r="C960" s="79" t="s">
        <v>28</v>
      </c>
      <c r="D960" s="80" t="s">
        <v>28</v>
      </c>
      <c r="E960" s="15">
        <v>2</v>
      </c>
      <c r="F960" s="78" t="s">
        <v>671</v>
      </c>
      <c r="G960" s="181" t="e">
        <f>---PREVIOUS DOCUMENTS</f>
        <v>#NAME?</v>
      </c>
      <c r="H960" s="73"/>
      <c r="I960" s="73" t="s">
        <v>4374</v>
      </c>
      <c r="J960" s="73" t="s">
        <v>674</v>
      </c>
      <c r="K960" s="87"/>
      <c r="L960" s="87"/>
      <c r="M960" s="83"/>
      <c r="N960" s="68" t="s">
        <v>463</v>
      </c>
      <c r="O960" s="92"/>
      <c r="P960" s="68" t="s">
        <v>103</v>
      </c>
      <c r="Q960" s="92"/>
      <c r="R960" s="68"/>
      <c r="S960" s="92"/>
      <c r="T960" s="68"/>
      <c r="U960" s="92"/>
      <c r="V960" s="68" t="s">
        <v>639</v>
      </c>
      <c r="W960" s="92"/>
      <c r="X960" s="17" t="s">
        <v>115</v>
      </c>
      <c r="Y960" s="17" t="s">
        <v>229</v>
      </c>
      <c r="Z960" s="17" t="s">
        <v>229</v>
      </c>
      <c r="AA960" s="17"/>
    </row>
    <row r="961" spans="1:27" ht="60" customHeight="1" x14ac:dyDescent="0.2">
      <c r="A961" s="4" t="s">
        <v>26</v>
      </c>
      <c r="B961" s="41" t="s">
        <v>4256</v>
      </c>
      <c r="C961" s="79" t="s">
        <v>28</v>
      </c>
      <c r="D961" s="80" t="s">
        <v>28</v>
      </c>
      <c r="E961" s="15">
        <v>2</v>
      </c>
      <c r="F961" s="78" t="s">
        <v>205</v>
      </c>
      <c r="G961" s="180" t="e">
        <f>---PREVIOUS DOCUMENTS</f>
        <v>#NAME?</v>
      </c>
      <c r="H961" s="73" t="s">
        <v>206</v>
      </c>
      <c r="I961" s="73" t="s">
        <v>4375</v>
      </c>
      <c r="J961" s="73" t="s">
        <v>677</v>
      </c>
      <c r="K961" s="87"/>
      <c r="L961" s="87"/>
      <c r="M961" s="83"/>
      <c r="N961" s="68"/>
      <c r="O961" s="92"/>
      <c r="P961" s="68" t="s">
        <v>33</v>
      </c>
      <c r="Q961" s="92"/>
      <c r="R961" s="68" t="s">
        <v>146</v>
      </c>
      <c r="S961" s="92"/>
      <c r="T961" s="68"/>
      <c r="U961" s="92"/>
      <c r="V961" s="68" t="s">
        <v>209</v>
      </c>
      <c r="W961" s="92"/>
      <c r="X961" s="17" t="s">
        <v>115</v>
      </c>
      <c r="Y961" s="17" t="s">
        <v>229</v>
      </c>
      <c r="Z961" s="17" t="s">
        <v>229</v>
      </c>
      <c r="AA961" s="17"/>
    </row>
    <row r="962" spans="1:27" ht="60" customHeight="1" x14ac:dyDescent="0.2">
      <c r="A962" s="4" t="s">
        <v>26</v>
      </c>
      <c r="B962" s="41" t="s">
        <v>4256</v>
      </c>
      <c r="C962" s="79" t="s">
        <v>28</v>
      </c>
      <c r="D962" s="80" t="s">
        <v>28</v>
      </c>
      <c r="E962" s="15">
        <v>2</v>
      </c>
      <c r="F962" s="78" t="s">
        <v>671</v>
      </c>
      <c r="G962" s="180" t="e">
        <f>---PREVIOUS DOCUMENTS</f>
        <v>#NAME?</v>
      </c>
      <c r="H962" s="73" t="s">
        <v>386</v>
      </c>
      <c r="I962" s="73" t="s">
        <v>4376</v>
      </c>
      <c r="J962" s="73" t="s">
        <v>679</v>
      </c>
      <c r="K962" s="87"/>
      <c r="L962" s="87"/>
      <c r="M962" s="83"/>
      <c r="N962" s="68"/>
      <c r="O962" s="92"/>
      <c r="P962" s="68" t="s">
        <v>33</v>
      </c>
      <c r="Q962" s="92"/>
      <c r="R962" s="68" t="s">
        <v>680</v>
      </c>
      <c r="S962" s="92"/>
      <c r="T962" s="68" t="s">
        <v>681</v>
      </c>
      <c r="U962" s="92"/>
      <c r="V962" s="68" t="s">
        <v>682</v>
      </c>
      <c r="W962" s="92"/>
      <c r="X962" s="17" t="s">
        <v>115</v>
      </c>
      <c r="Y962" s="17" t="s">
        <v>229</v>
      </c>
      <c r="Z962" s="17" t="s">
        <v>229</v>
      </c>
      <c r="AA962" s="17"/>
    </row>
    <row r="963" spans="1:27" ht="60" customHeight="1" x14ac:dyDescent="0.2">
      <c r="A963" s="4" t="s">
        <v>26</v>
      </c>
      <c r="B963" s="41" t="s">
        <v>4256</v>
      </c>
      <c r="C963" s="79" t="s">
        <v>28</v>
      </c>
      <c r="D963" s="80" t="s">
        <v>28</v>
      </c>
      <c r="E963" s="15">
        <v>2</v>
      </c>
      <c r="F963" s="78" t="s">
        <v>671</v>
      </c>
      <c r="G963" s="180" t="e">
        <f>---PREVIOUS DOCUMENTS</f>
        <v>#NAME?</v>
      </c>
      <c r="H963" s="73" t="s">
        <v>180</v>
      </c>
      <c r="I963" s="73" t="s">
        <v>4377</v>
      </c>
      <c r="J963" s="73" t="s">
        <v>685</v>
      </c>
      <c r="K963" s="87"/>
      <c r="L963" s="87"/>
      <c r="M963" s="83"/>
      <c r="N963" s="68"/>
      <c r="O963" s="92"/>
      <c r="P963" s="68" t="s">
        <v>33</v>
      </c>
      <c r="Q963" s="92"/>
      <c r="R963" s="68" t="s">
        <v>258</v>
      </c>
      <c r="S963" s="92"/>
      <c r="T963" s="68"/>
      <c r="U963" s="92"/>
      <c r="V963" s="68" t="s">
        <v>665</v>
      </c>
      <c r="W963" s="92"/>
      <c r="X963" s="17" t="s">
        <v>115</v>
      </c>
      <c r="Y963" s="17" t="s">
        <v>229</v>
      </c>
      <c r="Z963" s="17" t="s">
        <v>229</v>
      </c>
      <c r="AA963" s="17"/>
    </row>
    <row r="964" spans="1:27" ht="60" customHeight="1" x14ac:dyDescent="0.2">
      <c r="A964" s="4" t="s">
        <v>26</v>
      </c>
      <c r="B964" s="41" t="s">
        <v>4256</v>
      </c>
      <c r="C964" s="79" t="s">
        <v>28</v>
      </c>
      <c r="D964" s="80" t="s">
        <v>28</v>
      </c>
      <c r="E964" s="15">
        <v>2</v>
      </c>
      <c r="F964" s="78" t="s">
        <v>687</v>
      </c>
      <c r="G964" s="180" t="e">
        <f>---PREVIOUS DOCUMENTS</f>
        <v>#NAME?</v>
      </c>
      <c r="H964" s="73" t="s">
        <v>667</v>
      </c>
      <c r="I964" s="73" t="s">
        <v>4378</v>
      </c>
      <c r="J964" s="73" t="s">
        <v>689</v>
      </c>
      <c r="K964" s="87"/>
      <c r="L964" s="87"/>
      <c r="M964" s="83"/>
      <c r="N964" s="68"/>
      <c r="O964" s="92"/>
      <c r="P964" s="68" t="s">
        <v>103</v>
      </c>
      <c r="Q964" s="92"/>
      <c r="R964" s="68" t="s">
        <v>68</v>
      </c>
      <c r="S964" s="92"/>
      <c r="T964" s="68"/>
      <c r="U964" s="92"/>
      <c r="V964" s="68"/>
      <c r="W964" s="92"/>
      <c r="X964" s="17" t="s">
        <v>115</v>
      </c>
      <c r="Y964" s="17" t="s">
        <v>229</v>
      </c>
      <c r="Z964" s="17" t="s">
        <v>229</v>
      </c>
      <c r="AA964" s="17"/>
    </row>
    <row r="965" spans="1:27" ht="60" customHeight="1" x14ac:dyDescent="0.2">
      <c r="A965" s="4" t="s">
        <v>26</v>
      </c>
      <c r="B965" s="41" t="s">
        <v>4256</v>
      </c>
      <c r="C965" s="79" t="s">
        <v>28</v>
      </c>
      <c r="D965" s="80" t="s">
        <v>28</v>
      </c>
      <c r="E965" s="15">
        <v>2</v>
      </c>
      <c r="F965" s="78" t="s">
        <v>651</v>
      </c>
      <c r="G965" s="181" t="e">
        <f>---TRANSPORT DOCUMENT</f>
        <v>#NAME?</v>
      </c>
      <c r="H965" s="73"/>
      <c r="I965" s="73" t="s">
        <v>4379</v>
      </c>
      <c r="J965" s="73" t="s">
        <v>692</v>
      </c>
      <c r="K965" s="87"/>
      <c r="L965" s="87"/>
      <c r="M965" s="83"/>
      <c r="N965" s="68" t="s">
        <v>444</v>
      </c>
      <c r="O965" s="92"/>
      <c r="P965" s="68" t="s">
        <v>66</v>
      </c>
      <c r="Q965" s="92"/>
      <c r="R965" s="68"/>
      <c r="S965" s="92"/>
      <c r="T965" s="68"/>
      <c r="U965" s="92"/>
      <c r="V965" s="68" t="s">
        <v>693</v>
      </c>
      <c r="W965" s="92"/>
      <c r="X965" s="17" t="s">
        <v>115</v>
      </c>
      <c r="Y965" s="17" t="s">
        <v>229</v>
      </c>
      <c r="Z965" s="17" t="s">
        <v>229</v>
      </c>
      <c r="AA965" s="17"/>
    </row>
    <row r="966" spans="1:27" ht="60" customHeight="1" x14ac:dyDescent="0.2">
      <c r="A966" s="4" t="s">
        <v>26</v>
      </c>
      <c r="B966" s="41" t="s">
        <v>4256</v>
      </c>
      <c r="C966" s="79" t="s">
        <v>28</v>
      </c>
      <c r="D966" s="80" t="s">
        <v>28</v>
      </c>
      <c r="E966" s="15">
        <v>2</v>
      </c>
      <c r="F966" s="78" t="s">
        <v>205</v>
      </c>
      <c r="G966" s="180" t="e">
        <f>---TRANSPORT DOCUMENT</f>
        <v>#NAME?</v>
      </c>
      <c r="H966" s="73" t="s">
        <v>206</v>
      </c>
      <c r="I966" s="73" t="s">
        <v>4380</v>
      </c>
      <c r="J966" s="73" t="s">
        <v>696</v>
      </c>
      <c r="K966" s="87"/>
      <c r="L966" s="87"/>
      <c r="M966" s="83"/>
      <c r="N966" s="68"/>
      <c r="O966" s="92"/>
      <c r="P966" s="68" t="s">
        <v>33</v>
      </c>
      <c r="Q966" s="92"/>
      <c r="R966" s="68" t="s">
        <v>146</v>
      </c>
      <c r="S966" s="92"/>
      <c r="T966" s="68"/>
      <c r="U966" s="92"/>
      <c r="V966" s="68" t="s">
        <v>209</v>
      </c>
      <c r="W966" s="92"/>
      <c r="X966" s="17" t="s">
        <v>115</v>
      </c>
      <c r="Y966" s="17" t="s">
        <v>229</v>
      </c>
      <c r="Z966" s="17" t="s">
        <v>229</v>
      </c>
      <c r="AA966" s="17"/>
    </row>
    <row r="967" spans="1:27" ht="60" customHeight="1" x14ac:dyDescent="0.2">
      <c r="A967" s="4" t="s">
        <v>26</v>
      </c>
      <c r="B967" s="41" t="s">
        <v>4256</v>
      </c>
      <c r="C967" s="79" t="s">
        <v>28</v>
      </c>
      <c r="D967" s="80" t="s">
        <v>28</v>
      </c>
      <c r="E967" s="15">
        <v>2</v>
      </c>
      <c r="F967" s="78" t="s">
        <v>651</v>
      </c>
      <c r="G967" s="180" t="e">
        <f>---TRANSPORT DOCUMENT</f>
        <v>#NAME?</v>
      </c>
      <c r="H967" s="73" t="s">
        <v>386</v>
      </c>
      <c r="I967" s="73" t="s">
        <v>4381</v>
      </c>
      <c r="J967" s="73" t="s">
        <v>698</v>
      </c>
      <c r="K967" s="87"/>
      <c r="L967" s="87"/>
      <c r="M967" s="83"/>
      <c r="N967" s="68"/>
      <c r="O967" s="92"/>
      <c r="P967" s="68" t="s">
        <v>33</v>
      </c>
      <c r="Q967" s="92"/>
      <c r="R967" s="68" t="s">
        <v>660</v>
      </c>
      <c r="S967" s="92"/>
      <c r="T967" s="68" t="s">
        <v>699</v>
      </c>
      <c r="U967" s="92"/>
      <c r="V967" s="68"/>
      <c r="W967" s="92"/>
      <c r="X967" s="17" t="s">
        <v>115</v>
      </c>
      <c r="Y967" s="17" t="s">
        <v>229</v>
      </c>
      <c r="Z967" s="17" t="s">
        <v>229</v>
      </c>
      <c r="AA967" s="17"/>
    </row>
    <row r="968" spans="1:27" ht="60" customHeight="1" x14ac:dyDescent="0.2">
      <c r="A968" s="4" t="s">
        <v>26</v>
      </c>
      <c r="B968" s="41" t="s">
        <v>4256</v>
      </c>
      <c r="C968" s="79" t="s">
        <v>28</v>
      </c>
      <c r="D968" s="80" t="s">
        <v>28</v>
      </c>
      <c r="E968" s="15">
        <v>2</v>
      </c>
      <c r="F968" s="78" t="s">
        <v>651</v>
      </c>
      <c r="G968" s="180" t="e">
        <f>---TRANSPORT DOCUMENT</f>
        <v>#NAME?</v>
      </c>
      <c r="H968" s="73" t="s">
        <v>180</v>
      </c>
      <c r="I968" s="73" t="s">
        <v>4382</v>
      </c>
      <c r="J968" s="73" t="s">
        <v>702</v>
      </c>
      <c r="K968" s="87"/>
      <c r="L968" s="87"/>
      <c r="M968" s="83"/>
      <c r="N968" s="68"/>
      <c r="O968" s="92"/>
      <c r="P968" s="68" t="s">
        <v>33</v>
      </c>
      <c r="Q968" s="92"/>
      <c r="R968" s="68" t="s">
        <v>258</v>
      </c>
      <c r="S968" s="92"/>
      <c r="T968" s="68"/>
      <c r="U968" s="92"/>
      <c r="V968" s="68" t="s">
        <v>665</v>
      </c>
      <c r="W968" s="92"/>
      <c r="X968" s="17" t="s">
        <v>115</v>
      </c>
      <c r="Y968" s="17" t="s">
        <v>229</v>
      </c>
      <c r="Z968" s="17" t="s">
        <v>229</v>
      </c>
      <c r="AA968" s="17"/>
    </row>
    <row r="969" spans="1:27" ht="60" customHeight="1" x14ac:dyDescent="0.2">
      <c r="A969" s="4" t="s">
        <v>26</v>
      </c>
      <c r="B969" s="41" t="s">
        <v>4256</v>
      </c>
      <c r="C969" s="79" t="s">
        <v>28</v>
      </c>
      <c r="D969" s="80" t="s">
        <v>28</v>
      </c>
      <c r="E969" s="15">
        <v>2</v>
      </c>
      <c r="F969" s="78"/>
      <c r="G969" s="181" t="e">
        <f>---UCR</f>
        <v>#NAME?</v>
      </c>
      <c r="H969" s="73"/>
      <c r="I969" s="73" t="s">
        <v>4383</v>
      </c>
      <c r="J969" s="73" t="s">
        <v>706</v>
      </c>
      <c r="K969" s="87"/>
      <c r="L969" s="87"/>
      <c r="M969" s="83"/>
      <c r="N969" s="68" t="s">
        <v>32</v>
      </c>
      <c r="O969" s="92"/>
      <c r="P969" s="68" t="s">
        <v>66</v>
      </c>
      <c r="Q969" s="92"/>
      <c r="R969" s="68"/>
      <c r="S969" s="92"/>
      <c r="T969" s="68"/>
      <c r="U969" s="92"/>
      <c r="V969" s="68" t="s">
        <v>707</v>
      </c>
      <c r="W969" s="92"/>
      <c r="X969" s="17" t="s">
        <v>115</v>
      </c>
      <c r="Y969" s="17" t="s">
        <v>435</v>
      </c>
      <c r="Z969" s="17" t="s">
        <v>435</v>
      </c>
      <c r="AA969" s="17"/>
    </row>
    <row r="970" spans="1:27" ht="60" customHeight="1" x14ac:dyDescent="0.2">
      <c r="A970" s="4" t="s">
        <v>26</v>
      </c>
      <c r="B970" s="41" t="s">
        <v>4256</v>
      </c>
      <c r="C970" s="79" t="s">
        <v>709</v>
      </c>
      <c r="D970" s="80" t="s">
        <v>28</v>
      </c>
      <c r="E970" s="15">
        <v>2</v>
      </c>
      <c r="F970" s="78" t="s">
        <v>710</v>
      </c>
      <c r="G970" s="180" t="e">
        <f>---UCR</f>
        <v>#NAME?</v>
      </c>
      <c r="H970" s="73" t="s">
        <v>180</v>
      </c>
      <c r="I970" s="73" t="s">
        <v>4384</v>
      </c>
      <c r="J970" s="73" t="s">
        <v>712</v>
      </c>
      <c r="K970" s="87" t="s">
        <v>31</v>
      </c>
      <c r="L970" s="87" t="s">
        <v>713</v>
      </c>
      <c r="M970" s="83" t="s">
        <v>2029</v>
      </c>
      <c r="N970" s="68"/>
      <c r="O970" s="92"/>
      <c r="P970" s="68" t="s">
        <v>33</v>
      </c>
      <c r="Q970" s="92" t="s">
        <v>66</v>
      </c>
      <c r="R970" s="68" t="s">
        <v>258</v>
      </c>
      <c r="S970" s="92" t="s">
        <v>258</v>
      </c>
      <c r="T970" s="68"/>
      <c r="U970" s="92"/>
      <c r="V970" s="68" t="s">
        <v>81</v>
      </c>
      <c r="W970" s="92" t="s">
        <v>714</v>
      </c>
      <c r="X970" s="17" t="s">
        <v>36</v>
      </c>
      <c r="Y970" s="17" t="s">
        <v>37</v>
      </c>
      <c r="Z970" s="17" t="s">
        <v>38</v>
      </c>
      <c r="AA970" s="17"/>
    </row>
    <row r="971" spans="1:27" ht="60" customHeight="1" x14ac:dyDescent="0.2">
      <c r="A971" s="4" t="s">
        <v>26</v>
      </c>
      <c r="B971" s="41" t="s">
        <v>4256</v>
      </c>
      <c r="C971" s="79" t="s">
        <v>709</v>
      </c>
      <c r="D971" s="80" t="s">
        <v>28</v>
      </c>
      <c r="E971" s="15">
        <v>2</v>
      </c>
      <c r="F971" s="78"/>
      <c r="G971" s="181" t="e">
        <f>---HOUSE CONSIGNMENT</f>
        <v>#NAME?</v>
      </c>
      <c r="H971" s="73"/>
      <c r="I971" s="73" t="s">
        <v>4385</v>
      </c>
      <c r="J971" s="73" t="s">
        <v>718</v>
      </c>
      <c r="K971" s="87"/>
      <c r="L971" s="87"/>
      <c r="M971" s="83"/>
      <c r="N971" s="68" t="s">
        <v>316</v>
      </c>
      <c r="O971" s="92"/>
      <c r="P971" s="68" t="s">
        <v>33</v>
      </c>
      <c r="Q971" s="92"/>
      <c r="R971" s="68"/>
      <c r="S971" s="92"/>
      <c r="T971" s="68"/>
      <c r="U971" s="92"/>
      <c r="V971" s="68" t="s">
        <v>719</v>
      </c>
      <c r="W971" s="92"/>
      <c r="X971" s="102" t="s">
        <v>115</v>
      </c>
      <c r="Y971" s="127" t="s">
        <v>720</v>
      </c>
      <c r="Z971" s="61" t="s">
        <v>147</v>
      </c>
      <c r="AA971" s="17"/>
    </row>
    <row r="972" spans="1:27" ht="60" customHeight="1" x14ac:dyDescent="0.2">
      <c r="A972" s="4" t="s">
        <v>26</v>
      </c>
      <c r="B972" s="41" t="s">
        <v>4256</v>
      </c>
      <c r="C972" s="79" t="s">
        <v>28</v>
      </c>
      <c r="D972" s="80" t="s">
        <v>28</v>
      </c>
      <c r="E972" s="15">
        <v>2</v>
      </c>
      <c r="F972" s="78" t="s">
        <v>205</v>
      </c>
      <c r="G972" s="180" t="e">
        <f>---HOUSE CONSIGNMENT</f>
        <v>#NAME?</v>
      </c>
      <c r="H972" s="73" t="s">
        <v>206</v>
      </c>
      <c r="I972" s="73" t="s">
        <v>4386</v>
      </c>
      <c r="J972" s="73" t="s">
        <v>723</v>
      </c>
      <c r="K972" s="87"/>
      <c r="L972" s="87"/>
      <c r="M972" s="83"/>
      <c r="N972" s="68"/>
      <c r="O972" s="92"/>
      <c r="P972" s="68" t="s">
        <v>33</v>
      </c>
      <c r="Q972" s="92"/>
      <c r="R972" s="68" t="s">
        <v>146</v>
      </c>
      <c r="S972" s="92"/>
      <c r="T972" s="68"/>
      <c r="U972" s="92"/>
      <c r="V972" s="68" t="s">
        <v>209</v>
      </c>
      <c r="W972" s="92"/>
      <c r="X972" s="102" t="s">
        <v>115</v>
      </c>
      <c r="Y972" s="17" t="s">
        <v>210</v>
      </c>
      <c r="Z972" s="17" t="s">
        <v>117</v>
      </c>
      <c r="AA972" s="17" t="s">
        <v>211</v>
      </c>
    </row>
    <row r="973" spans="1:27" ht="60" customHeight="1" x14ac:dyDescent="0.2">
      <c r="A973" s="4" t="s">
        <v>26</v>
      </c>
      <c r="B973" s="41" t="s">
        <v>4256</v>
      </c>
      <c r="C973" s="79" t="s">
        <v>28</v>
      </c>
      <c r="D973" s="80" t="s">
        <v>28</v>
      </c>
      <c r="E973" s="15">
        <v>2</v>
      </c>
      <c r="F973" s="78" t="s">
        <v>89</v>
      </c>
      <c r="G973" s="180" t="e">
        <f>---HOUSE CONSIGNMENT</f>
        <v>#NAME?</v>
      </c>
      <c r="H973" s="73" t="s">
        <v>90</v>
      </c>
      <c r="I973" s="73" t="s">
        <v>4387</v>
      </c>
      <c r="J973" s="73" t="s">
        <v>725</v>
      </c>
      <c r="K973" s="87"/>
      <c r="L973" s="87"/>
      <c r="M973" s="83"/>
      <c r="N973" s="68"/>
      <c r="O973" s="92"/>
      <c r="P973" s="68" t="s">
        <v>66</v>
      </c>
      <c r="Q973" s="92"/>
      <c r="R973" s="68" t="s">
        <v>94</v>
      </c>
      <c r="S973" s="92"/>
      <c r="T973" s="68" t="s">
        <v>95</v>
      </c>
      <c r="U973" s="92"/>
      <c r="V973" s="68" t="s">
        <v>726</v>
      </c>
      <c r="W973" s="92"/>
      <c r="X973" s="102" t="s">
        <v>115</v>
      </c>
      <c r="Y973" s="129" t="s">
        <v>727</v>
      </c>
      <c r="Z973" s="128" t="s">
        <v>727</v>
      </c>
      <c r="AA973" s="17"/>
    </row>
    <row r="974" spans="1:27" ht="60" customHeight="1" x14ac:dyDescent="0.2">
      <c r="A974" s="4" t="s">
        <v>26</v>
      </c>
      <c r="B974" s="41" t="s">
        <v>4256</v>
      </c>
      <c r="C974" s="79" t="s">
        <v>28</v>
      </c>
      <c r="D974" s="80" t="s">
        <v>28</v>
      </c>
      <c r="E974" s="15">
        <v>2</v>
      </c>
      <c r="F974" s="78" t="s">
        <v>729</v>
      </c>
      <c r="G974" s="180" t="e">
        <f>---HOUSE CONSIGNMENT</f>
        <v>#NAME?</v>
      </c>
      <c r="H974" s="73" t="s">
        <v>730</v>
      </c>
      <c r="I974" s="73" t="s">
        <v>4388</v>
      </c>
      <c r="J974" s="73" t="s">
        <v>732</v>
      </c>
      <c r="K974" s="87" t="s">
        <v>31</v>
      </c>
      <c r="L974" s="87" t="s">
        <v>162</v>
      </c>
      <c r="M974" s="83" t="s">
        <v>2035</v>
      </c>
      <c r="N974" s="68"/>
      <c r="O974" s="92"/>
      <c r="P974" s="68" t="s">
        <v>33</v>
      </c>
      <c r="Q974" s="92"/>
      <c r="R974" s="68" t="s">
        <v>166</v>
      </c>
      <c r="S974" s="92"/>
      <c r="T974" s="68"/>
      <c r="U974" s="92"/>
      <c r="V974" s="68" t="s">
        <v>733</v>
      </c>
      <c r="W974" s="92"/>
      <c r="X974" s="102" t="s">
        <v>115</v>
      </c>
      <c r="Y974" s="128" t="s">
        <v>734</v>
      </c>
      <c r="Z974" s="128" t="s">
        <v>735</v>
      </c>
      <c r="AA974" s="17"/>
    </row>
    <row r="975" spans="1:27" ht="60" customHeight="1" x14ac:dyDescent="0.2">
      <c r="A975" s="4" t="s">
        <v>26</v>
      </c>
      <c r="B975" s="41" t="s">
        <v>4256</v>
      </c>
      <c r="C975" s="79" t="s">
        <v>28</v>
      </c>
      <c r="D975" s="80" t="s">
        <v>28</v>
      </c>
      <c r="E975" s="15">
        <v>3</v>
      </c>
      <c r="F975" s="78" t="s">
        <v>397</v>
      </c>
      <c r="G975" s="181" t="e">
        <f>------CONSIGNOR</f>
        <v>#NAME?</v>
      </c>
      <c r="H975" s="73"/>
      <c r="I975" s="73" t="s">
        <v>4389</v>
      </c>
      <c r="J975" s="73" t="s">
        <v>400</v>
      </c>
      <c r="K975" s="87"/>
      <c r="L975" s="87"/>
      <c r="M975" s="83"/>
      <c r="N975" s="68" t="s">
        <v>32</v>
      </c>
      <c r="O975" s="92"/>
      <c r="P975" s="68" t="s">
        <v>66</v>
      </c>
      <c r="Q975" s="92"/>
      <c r="R975" s="68"/>
      <c r="S975" s="92"/>
      <c r="T975" s="68"/>
      <c r="U975" s="92" t="s">
        <v>404</v>
      </c>
      <c r="V975" s="68" t="s">
        <v>739</v>
      </c>
      <c r="W975" s="92"/>
      <c r="X975" s="17" t="s">
        <v>115</v>
      </c>
      <c r="Y975" s="123" t="s">
        <v>777</v>
      </c>
      <c r="Z975" s="17" t="s">
        <v>777</v>
      </c>
      <c r="AA975" s="17"/>
    </row>
    <row r="976" spans="1:27" ht="60" customHeight="1" x14ac:dyDescent="0.2">
      <c r="A976" s="4" t="s">
        <v>26</v>
      </c>
      <c r="B976" s="41" t="s">
        <v>4256</v>
      </c>
      <c r="C976" s="79" t="s">
        <v>28</v>
      </c>
      <c r="D976" s="80" t="s">
        <v>28</v>
      </c>
      <c r="E976" s="15">
        <v>3</v>
      </c>
      <c r="F976" s="78" t="s">
        <v>397</v>
      </c>
      <c r="G976" s="180" t="e">
        <f>------CONSIGNOR</f>
        <v>#NAME?</v>
      </c>
      <c r="H976" s="73" t="s">
        <v>240</v>
      </c>
      <c r="I976" s="73" t="s">
        <v>4390</v>
      </c>
      <c r="J976" s="73" t="s">
        <v>409</v>
      </c>
      <c r="K976" s="87" t="s">
        <v>401</v>
      </c>
      <c r="L976" s="87" t="s">
        <v>243</v>
      </c>
      <c r="M976" s="83"/>
      <c r="N976" s="68"/>
      <c r="O976" s="92"/>
      <c r="P976" s="68" t="s">
        <v>103</v>
      </c>
      <c r="Q976" s="92" t="s">
        <v>103</v>
      </c>
      <c r="R976" s="68" t="s">
        <v>244</v>
      </c>
      <c r="S976" s="92" t="s">
        <v>244</v>
      </c>
      <c r="T976" s="68"/>
      <c r="U976" s="92"/>
      <c r="V976" s="68" t="s">
        <v>81</v>
      </c>
      <c r="W976" s="92"/>
      <c r="X976" s="17" t="s">
        <v>115</v>
      </c>
      <c r="Y976" s="17" t="s">
        <v>229</v>
      </c>
      <c r="Z976" s="17" t="s">
        <v>229</v>
      </c>
      <c r="AA976" s="17"/>
    </row>
    <row r="977" spans="1:27" ht="60" customHeight="1" x14ac:dyDescent="0.2">
      <c r="A977" s="4" t="s">
        <v>26</v>
      </c>
      <c r="B977" s="41" t="s">
        <v>4256</v>
      </c>
      <c r="C977" s="79" t="s">
        <v>28</v>
      </c>
      <c r="D977" s="80" t="s">
        <v>28</v>
      </c>
      <c r="E977" s="15">
        <v>3</v>
      </c>
      <c r="F977" s="78" t="s">
        <v>407</v>
      </c>
      <c r="G977" s="180" t="e">
        <f>------CONSIGNOR</f>
        <v>#NAME?</v>
      </c>
      <c r="H977" s="73" t="s">
        <v>255</v>
      </c>
      <c r="I977" s="73" t="s">
        <v>4391</v>
      </c>
      <c r="J977" s="73" t="s">
        <v>412</v>
      </c>
      <c r="K977" s="87" t="s">
        <v>401</v>
      </c>
      <c r="L977" s="87" t="s">
        <v>255</v>
      </c>
      <c r="M977" s="83"/>
      <c r="N977" s="68"/>
      <c r="O977" s="92"/>
      <c r="P977" s="68" t="s">
        <v>33</v>
      </c>
      <c r="Q977" s="92" t="s">
        <v>33</v>
      </c>
      <c r="R977" s="68" t="s">
        <v>258</v>
      </c>
      <c r="S977" s="92" t="s">
        <v>68</v>
      </c>
      <c r="T977" s="68"/>
      <c r="U977" s="92"/>
      <c r="V977" s="68" t="s">
        <v>259</v>
      </c>
      <c r="W977" s="92"/>
      <c r="X977" s="17" t="s">
        <v>115</v>
      </c>
      <c r="Y977" s="17" t="s">
        <v>229</v>
      </c>
      <c r="Z977" s="17" t="s">
        <v>229</v>
      </c>
      <c r="AA977" s="17"/>
    </row>
    <row r="978" spans="1:27" ht="60" customHeight="1" x14ac:dyDescent="0.2">
      <c r="A978" s="4" t="s">
        <v>26</v>
      </c>
      <c r="B978" s="41" t="s">
        <v>4256</v>
      </c>
      <c r="C978" s="79" t="s">
        <v>28</v>
      </c>
      <c r="D978" s="80" t="s">
        <v>28</v>
      </c>
      <c r="E978" s="15">
        <v>4</v>
      </c>
      <c r="F978" s="78"/>
      <c r="G978" s="181" t="e">
        <f>---------ADDRESS</f>
        <v>#NAME?</v>
      </c>
      <c r="H978" s="73"/>
      <c r="I978" s="73" t="s">
        <v>4392</v>
      </c>
      <c r="J978" s="73" t="s">
        <v>263</v>
      </c>
      <c r="K978" s="87"/>
      <c r="L978" s="87"/>
      <c r="M978" s="83"/>
      <c r="N978" s="68" t="s">
        <v>32</v>
      </c>
      <c r="O978" s="92"/>
      <c r="P978" s="68" t="s">
        <v>33</v>
      </c>
      <c r="Q978" s="92"/>
      <c r="R978" s="68"/>
      <c r="S978" s="92"/>
      <c r="T978" s="68"/>
      <c r="U978" s="92"/>
      <c r="V978" s="68"/>
      <c r="W978" s="92"/>
      <c r="X978" s="17" t="s">
        <v>115</v>
      </c>
      <c r="Y978" s="17" t="s">
        <v>229</v>
      </c>
      <c r="Z978" s="17" t="s">
        <v>229</v>
      </c>
      <c r="AA978" s="17"/>
    </row>
    <row r="979" spans="1:27" ht="60" customHeight="1" x14ac:dyDescent="0.2">
      <c r="A979" s="4" t="s">
        <v>26</v>
      </c>
      <c r="B979" s="41" t="s">
        <v>4256</v>
      </c>
      <c r="C979" s="79" t="s">
        <v>28</v>
      </c>
      <c r="D979" s="80" t="s">
        <v>28</v>
      </c>
      <c r="E979" s="15">
        <v>4</v>
      </c>
      <c r="F979" s="78" t="s">
        <v>397</v>
      </c>
      <c r="G979" s="180" t="e">
        <f>---------ADDRESS</f>
        <v>#NAME?</v>
      </c>
      <c r="H979" s="73" t="s">
        <v>265</v>
      </c>
      <c r="I979" s="73" t="s">
        <v>4393</v>
      </c>
      <c r="J979" s="73" t="s">
        <v>267</v>
      </c>
      <c r="K979" s="87" t="s">
        <v>401</v>
      </c>
      <c r="L979" s="87" t="s">
        <v>265</v>
      </c>
      <c r="M979" s="83"/>
      <c r="N979" s="68"/>
      <c r="O979" s="92"/>
      <c r="P979" s="68" t="s">
        <v>33</v>
      </c>
      <c r="Q979" s="92" t="s">
        <v>33</v>
      </c>
      <c r="R979" s="68" t="s">
        <v>258</v>
      </c>
      <c r="S979" s="92" t="s">
        <v>68</v>
      </c>
      <c r="T979" s="68"/>
      <c r="U979" s="92"/>
      <c r="V979" s="68" t="s">
        <v>259</v>
      </c>
      <c r="W979" s="92"/>
      <c r="X979" s="17" t="s">
        <v>115</v>
      </c>
      <c r="Y979" s="17" t="s">
        <v>229</v>
      </c>
      <c r="Z979" s="17" t="s">
        <v>229</v>
      </c>
      <c r="AA979" s="17"/>
    </row>
    <row r="980" spans="1:27" ht="60" customHeight="1" x14ac:dyDescent="0.2">
      <c r="A980" s="4" t="s">
        <v>26</v>
      </c>
      <c r="B980" s="41" t="s">
        <v>4256</v>
      </c>
      <c r="C980" s="79" t="s">
        <v>28</v>
      </c>
      <c r="D980" s="80" t="s">
        <v>28</v>
      </c>
      <c r="E980" s="15">
        <v>4</v>
      </c>
      <c r="F980" s="78" t="s">
        <v>397</v>
      </c>
      <c r="G980" s="180" t="e">
        <f>---------ADDRESS</f>
        <v>#NAME?</v>
      </c>
      <c r="H980" s="73" t="s">
        <v>269</v>
      </c>
      <c r="I980" s="73" t="s">
        <v>4394</v>
      </c>
      <c r="J980" s="73" t="s">
        <v>271</v>
      </c>
      <c r="K980" s="87" t="s">
        <v>401</v>
      </c>
      <c r="L980" s="87" t="s">
        <v>272</v>
      </c>
      <c r="M980" s="83"/>
      <c r="N980" s="68"/>
      <c r="O980" s="92"/>
      <c r="P980" s="68" t="s">
        <v>66</v>
      </c>
      <c r="Q980" s="92" t="s">
        <v>33</v>
      </c>
      <c r="R980" s="68" t="s">
        <v>244</v>
      </c>
      <c r="S980" s="92" t="s">
        <v>54</v>
      </c>
      <c r="T980" s="68"/>
      <c r="U980" s="92"/>
      <c r="V980" s="68" t="s">
        <v>273</v>
      </c>
      <c r="W980" s="92"/>
      <c r="X980" s="17" t="s">
        <v>115</v>
      </c>
      <c r="Y980" s="17" t="s">
        <v>229</v>
      </c>
      <c r="Z980" s="17" t="s">
        <v>229</v>
      </c>
      <c r="AA980" s="17"/>
    </row>
    <row r="981" spans="1:27" ht="60" customHeight="1" x14ac:dyDescent="0.2">
      <c r="A981" s="4" t="s">
        <v>26</v>
      </c>
      <c r="B981" s="41" t="s">
        <v>4256</v>
      </c>
      <c r="C981" s="79" t="s">
        <v>28</v>
      </c>
      <c r="D981" s="80" t="s">
        <v>28</v>
      </c>
      <c r="E981" s="15">
        <v>4</v>
      </c>
      <c r="F981" s="78" t="s">
        <v>397</v>
      </c>
      <c r="G981" s="180" t="e">
        <f>---------ADDRESS</f>
        <v>#NAME?</v>
      </c>
      <c r="H981" s="73" t="s">
        <v>276</v>
      </c>
      <c r="I981" s="73" t="s">
        <v>4395</v>
      </c>
      <c r="J981" s="73" t="s">
        <v>278</v>
      </c>
      <c r="K981" s="87" t="s">
        <v>401</v>
      </c>
      <c r="L981" s="87" t="s">
        <v>276</v>
      </c>
      <c r="M981" s="83"/>
      <c r="N981" s="68"/>
      <c r="O981" s="92"/>
      <c r="P981" s="68" t="s">
        <v>33</v>
      </c>
      <c r="Q981" s="92" t="s">
        <v>33</v>
      </c>
      <c r="R981" s="68" t="s">
        <v>68</v>
      </c>
      <c r="S981" s="92" t="s">
        <v>68</v>
      </c>
      <c r="T981" s="68"/>
      <c r="U981" s="92"/>
      <c r="V981" s="68"/>
      <c r="W981" s="92"/>
      <c r="X981" s="17" t="s">
        <v>115</v>
      </c>
      <c r="Y981" s="17" t="s">
        <v>229</v>
      </c>
      <c r="Z981" s="17" t="s">
        <v>229</v>
      </c>
      <c r="AA981" s="17"/>
    </row>
    <row r="982" spans="1:27" ht="60" customHeight="1" x14ac:dyDescent="0.2">
      <c r="A982" s="4" t="s">
        <v>26</v>
      </c>
      <c r="B982" s="41" t="s">
        <v>4256</v>
      </c>
      <c r="C982" s="79" t="s">
        <v>28</v>
      </c>
      <c r="D982" s="80" t="s">
        <v>28</v>
      </c>
      <c r="E982" s="15">
        <v>4</v>
      </c>
      <c r="F982" s="78" t="s">
        <v>397</v>
      </c>
      <c r="G982" s="180" t="e">
        <f>---------ADDRESS</f>
        <v>#NAME?</v>
      </c>
      <c r="H982" s="73" t="s">
        <v>279</v>
      </c>
      <c r="I982" s="73" t="s">
        <v>4396</v>
      </c>
      <c r="J982" s="73" t="s">
        <v>281</v>
      </c>
      <c r="K982" s="87" t="s">
        <v>401</v>
      </c>
      <c r="L982" s="87" t="s">
        <v>282</v>
      </c>
      <c r="M982" s="83"/>
      <c r="N982" s="68"/>
      <c r="O982" s="92"/>
      <c r="P982" s="68" t="s">
        <v>33</v>
      </c>
      <c r="Q982" s="92" t="s">
        <v>33</v>
      </c>
      <c r="R982" s="68" t="s">
        <v>94</v>
      </c>
      <c r="S982" s="92" t="s">
        <v>94</v>
      </c>
      <c r="T982" s="68" t="s">
        <v>95</v>
      </c>
      <c r="U982" s="92" t="s">
        <v>95</v>
      </c>
      <c r="V982" s="68"/>
      <c r="W982" s="92"/>
      <c r="X982" s="17" t="s">
        <v>115</v>
      </c>
      <c r="Y982" s="17" t="s">
        <v>229</v>
      </c>
      <c r="Z982" s="17" t="s">
        <v>229</v>
      </c>
      <c r="AA982" s="17"/>
    </row>
    <row r="983" spans="1:27" ht="60" customHeight="1" x14ac:dyDescent="0.2">
      <c r="A983" s="4" t="s">
        <v>26</v>
      </c>
      <c r="B983" s="41" t="s">
        <v>4256</v>
      </c>
      <c r="C983" s="79" t="s">
        <v>28</v>
      </c>
      <c r="D983" s="80" t="s">
        <v>28</v>
      </c>
      <c r="E983" s="15">
        <v>3</v>
      </c>
      <c r="F983" s="78" t="s">
        <v>419</v>
      </c>
      <c r="G983" s="181" t="e">
        <f>------CONSIGNEE</f>
        <v>#NAME?</v>
      </c>
      <c r="H983" s="73"/>
      <c r="I983" s="73" t="s">
        <v>4397</v>
      </c>
      <c r="J983" s="73" t="s">
        <v>422</v>
      </c>
      <c r="K983" s="87"/>
      <c r="L983" s="87"/>
      <c r="M983" s="83"/>
      <c r="N983" s="68" t="s">
        <v>32</v>
      </c>
      <c r="O983" s="92"/>
      <c r="P983" s="68" t="s">
        <v>66</v>
      </c>
      <c r="Q983" s="92"/>
      <c r="R983" s="68"/>
      <c r="S983" s="92"/>
      <c r="T983" s="68"/>
      <c r="U983" s="92"/>
      <c r="V983" s="68" t="s">
        <v>753</v>
      </c>
      <c r="W983" s="92"/>
      <c r="X983" s="17" t="s">
        <v>115</v>
      </c>
      <c r="Y983" s="17" t="s">
        <v>777</v>
      </c>
      <c r="Z983" s="17" t="s">
        <v>777</v>
      </c>
      <c r="AA983" s="17"/>
    </row>
    <row r="984" spans="1:27" ht="60" customHeight="1" x14ac:dyDescent="0.2">
      <c r="A984" s="4" t="s">
        <v>26</v>
      </c>
      <c r="B984" s="41" t="s">
        <v>4256</v>
      </c>
      <c r="C984" s="79" t="s">
        <v>28</v>
      </c>
      <c r="D984" s="80" t="s">
        <v>28</v>
      </c>
      <c r="E984" s="15">
        <v>3</v>
      </c>
      <c r="F984" s="78" t="s">
        <v>427</v>
      </c>
      <c r="G984" s="180" t="e">
        <f>------CONSIGNEE</f>
        <v>#NAME?</v>
      </c>
      <c r="H984" s="73" t="s">
        <v>240</v>
      </c>
      <c r="I984" s="73" t="s">
        <v>4398</v>
      </c>
      <c r="J984" s="73" t="s">
        <v>429</v>
      </c>
      <c r="K984" s="87"/>
      <c r="L984" s="87"/>
      <c r="M984" s="83"/>
      <c r="N984" s="68"/>
      <c r="O984" s="92"/>
      <c r="P984" s="68" t="s">
        <v>103</v>
      </c>
      <c r="Q984" s="92"/>
      <c r="R984" s="68" t="s">
        <v>244</v>
      </c>
      <c r="S984" s="92"/>
      <c r="T984" s="68"/>
      <c r="U984" s="92"/>
      <c r="V984" s="68" t="s">
        <v>430</v>
      </c>
      <c r="W984" s="92"/>
      <c r="X984" s="17" t="s">
        <v>115</v>
      </c>
      <c r="Y984" s="17" t="s">
        <v>229</v>
      </c>
      <c r="Z984" s="17" t="s">
        <v>229</v>
      </c>
      <c r="AA984" s="17"/>
    </row>
    <row r="985" spans="1:27" ht="60" customHeight="1" x14ac:dyDescent="0.2">
      <c r="A985" s="4" t="s">
        <v>26</v>
      </c>
      <c r="B985" s="41" t="s">
        <v>4256</v>
      </c>
      <c r="C985" s="79" t="s">
        <v>28</v>
      </c>
      <c r="D985" s="80" t="s">
        <v>28</v>
      </c>
      <c r="E985" s="15">
        <v>3</v>
      </c>
      <c r="F985" s="78" t="s">
        <v>419</v>
      </c>
      <c r="G985" s="180" t="e">
        <f>------CONSIGNEE</f>
        <v>#NAME?</v>
      </c>
      <c r="H985" s="73" t="s">
        <v>255</v>
      </c>
      <c r="I985" s="73" t="s">
        <v>4399</v>
      </c>
      <c r="J985" s="73" t="s">
        <v>433</v>
      </c>
      <c r="K985" s="87"/>
      <c r="L985" s="87"/>
      <c r="M985" s="83"/>
      <c r="N985" s="68"/>
      <c r="O985" s="92"/>
      <c r="P985" s="68" t="s">
        <v>33</v>
      </c>
      <c r="Q985" s="92"/>
      <c r="R985" s="68" t="s">
        <v>258</v>
      </c>
      <c r="S985" s="92"/>
      <c r="T985" s="68"/>
      <c r="U985" s="92"/>
      <c r="V985" s="68" t="s">
        <v>259</v>
      </c>
      <c r="W985" s="92"/>
      <c r="X985" s="17" t="s">
        <v>115</v>
      </c>
      <c r="Y985" s="17" t="s">
        <v>229</v>
      </c>
      <c r="Z985" s="17" t="s">
        <v>229</v>
      </c>
      <c r="AA985" s="17"/>
    </row>
    <row r="986" spans="1:27" ht="60" customHeight="1" x14ac:dyDescent="0.2">
      <c r="A986" s="4" t="s">
        <v>26</v>
      </c>
      <c r="B986" s="41" t="s">
        <v>4256</v>
      </c>
      <c r="C986" s="79" t="s">
        <v>28</v>
      </c>
      <c r="D986" s="80" t="s">
        <v>28</v>
      </c>
      <c r="E986" s="15">
        <v>4</v>
      </c>
      <c r="F986" s="78"/>
      <c r="G986" s="181" t="e">
        <f>---------ADDRESS</f>
        <v>#NAME?</v>
      </c>
      <c r="H986" s="73"/>
      <c r="I986" s="73" t="s">
        <v>4400</v>
      </c>
      <c r="J986" s="73" t="s">
        <v>263</v>
      </c>
      <c r="K986" s="87"/>
      <c r="L986" s="87"/>
      <c r="M986" s="83"/>
      <c r="N986" s="68" t="s">
        <v>32</v>
      </c>
      <c r="O986" s="92"/>
      <c r="P986" s="68" t="s">
        <v>33</v>
      </c>
      <c r="Q986" s="92"/>
      <c r="R986" s="68"/>
      <c r="S986" s="92"/>
      <c r="T986" s="68"/>
      <c r="U986" s="92"/>
      <c r="V986" s="68"/>
      <c r="W986" s="92"/>
      <c r="X986" s="17" t="s">
        <v>115</v>
      </c>
      <c r="Y986" s="17" t="s">
        <v>229</v>
      </c>
      <c r="Z986" s="17" t="s">
        <v>229</v>
      </c>
      <c r="AA986" s="17"/>
    </row>
    <row r="987" spans="1:27" ht="60" customHeight="1" x14ac:dyDescent="0.2">
      <c r="A987" s="4" t="s">
        <v>26</v>
      </c>
      <c r="B987" s="41" t="s">
        <v>4256</v>
      </c>
      <c r="C987" s="79" t="s">
        <v>28</v>
      </c>
      <c r="D987" s="80" t="s">
        <v>28</v>
      </c>
      <c r="E987" s="15">
        <v>4</v>
      </c>
      <c r="F987" s="78" t="s">
        <v>419</v>
      </c>
      <c r="G987" s="180" t="e">
        <f>---------ADDRESS</f>
        <v>#NAME?</v>
      </c>
      <c r="H987" s="73" t="s">
        <v>265</v>
      </c>
      <c r="I987" s="73" t="s">
        <v>4401</v>
      </c>
      <c r="J987" s="73" t="s">
        <v>267</v>
      </c>
      <c r="K987" s="87"/>
      <c r="L987" s="87"/>
      <c r="M987" s="83"/>
      <c r="N987" s="68"/>
      <c r="O987" s="92"/>
      <c r="P987" s="68" t="s">
        <v>33</v>
      </c>
      <c r="Q987" s="92"/>
      <c r="R987" s="68" t="s">
        <v>258</v>
      </c>
      <c r="S987" s="92"/>
      <c r="T987" s="68"/>
      <c r="U987" s="92"/>
      <c r="V987" s="68" t="s">
        <v>259</v>
      </c>
      <c r="W987" s="92"/>
      <c r="X987" s="17" t="s">
        <v>115</v>
      </c>
      <c r="Y987" s="17" t="s">
        <v>229</v>
      </c>
      <c r="Z987" s="17" t="s">
        <v>229</v>
      </c>
      <c r="AA987" s="17"/>
    </row>
    <row r="988" spans="1:27" ht="60" customHeight="1" x14ac:dyDescent="0.2">
      <c r="A988" s="4" t="s">
        <v>26</v>
      </c>
      <c r="B988" s="41" t="s">
        <v>4256</v>
      </c>
      <c r="C988" s="79" t="s">
        <v>28</v>
      </c>
      <c r="D988" s="80" t="s">
        <v>28</v>
      </c>
      <c r="E988" s="15">
        <v>4</v>
      </c>
      <c r="F988" s="78" t="s">
        <v>419</v>
      </c>
      <c r="G988" s="180" t="e">
        <f>---------ADDRESS</f>
        <v>#NAME?</v>
      </c>
      <c r="H988" s="73" t="s">
        <v>269</v>
      </c>
      <c r="I988" s="73" t="s">
        <v>4402</v>
      </c>
      <c r="J988" s="73" t="s">
        <v>271</v>
      </c>
      <c r="K988" s="87"/>
      <c r="L988" s="87"/>
      <c r="M988" s="83"/>
      <c r="N988" s="68"/>
      <c r="O988" s="92"/>
      <c r="P988" s="68" t="s">
        <v>66</v>
      </c>
      <c r="Q988" s="92"/>
      <c r="R988" s="68" t="s">
        <v>244</v>
      </c>
      <c r="S988" s="92"/>
      <c r="T988" s="68"/>
      <c r="U988" s="92"/>
      <c r="V988" s="68" t="s">
        <v>273</v>
      </c>
      <c r="W988" s="92"/>
      <c r="X988" s="17" t="s">
        <v>115</v>
      </c>
      <c r="Y988" s="17" t="s">
        <v>229</v>
      </c>
      <c r="Z988" s="17" t="s">
        <v>229</v>
      </c>
      <c r="AA988" s="17"/>
    </row>
    <row r="989" spans="1:27" ht="60" customHeight="1" x14ac:dyDescent="0.2">
      <c r="A989" s="4" t="s">
        <v>26</v>
      </c>
      <c r="B989" s="41" t="s">
        <v>4256</v>
      </c>
      <c r="C989" s="79" t="s">
        <v>28</v>
      </c>
      <c r="D989" s="80" t="s">
        <v>28</v>
      </c>
      <c r="E989" s="15">
        <v>4</v>
      </c>
      <c r="F989" s="78" t="s">
        <v>419</v>
      </c>
      <c r="G989" s="180" t="e">
        <f>---------ADDRESS</f>
        <v>#NAME?</v>
      </c>
      <c r="H989" s="73" t="s">
        <v>276</v>
      </c>
      <c r="I989" s="73" t="s">
        <v>4403</v>
      </c>
      <c r="J989" s="73" t="s">
        <v>278</v>
      </c>
      <c r="K989" s="87"/>
      <c r="L989" s="87"/>
      <c r="M989" s="83"/>
      <c r="N989" s="68"/>
      <c r="O989" s="92"/>
      <c r="P989" s="68" t="s">
        <v>33</v>
      </c>
      <c r="Q989" s="92"/>
      <c r="R989" s="68" t="s">
        <v>68</v>
      </c>
      <c r="S989" s="92"/>
      <c r="T989" s="68"/>
      <c r="U989" s="92"/>
      <c r="V989" s="68"/>
      <c r="W989" s="92"/>
      <c r="X989" s="17" t="s">
        <v>115</v>
      </c>
      <c r="Y989" s="17" t="s">
        <v>229</v>
      </c>
      <c r="Z989" s="17" t="s">
        <v>229</v>
      </c>
      <c r="AA989" s="17"/>
    </row>
    <row r="990" spans="1:27" ht="60" customHeight="1" x14ac:dyDescent="0.2">
      <c r="A990" s="4" t="s">
        <v>26</v>
      </c>
      <c r="B990" s="41" t="s">
        <v>4256</v>
      </c>
      <c r="C990" s="79" t="s">
        <v>28</v>
      </c>
      <c r="D990" s="80" t="s">
        <v>28</v>
      </c>
      <c r="E990" s="15">
        <v>4</v>
      </c>
      <c r="F990" s="78" t="s">
        <v>419</v>
      </c>
      <c r="G990" s="180" t="e">
        <f>---------ADDRESS</f>
        <v>#NAME?</v>
      </c>
      <c r="H990" s="73" t="s">
        <v>279</v>
      </c>
      <c r="I990" s="73" t="s">
        <v>4404</v>
      </c>
      <c r="J990" s="73" t="s">
        <v>281</v>
      </c>
      <c r="K990" s="87"/>
      <c r="L990" s="87"/>
      <c r="M990" s="83"/>
      <c r="N990" s="68"/>
      <c r="O990" s="92"/>
      <c r="P990" s="68" t="s">
        <v>33</v>
      </c>
      <c r="Q990" s="92"/>
      <c r="R990" s="68" t="s">
        <v>94</v>
      </c>
      <c r="S990" s="92"/>
      <c r="T990" s="68" t="s">
        <v>95</v>
      </c>
      <c r="U990" s="92"/>
      <c r="V990" s="68"/>
      <c r="W990" s="92"/>
      <c r="X990" s="17" t="s">
        <v>115</v>
      </c>
      <c r="Y990" s="17" t="s">
        <v>229</v>
      </c>
      <c r="Z990" s="17" t="s">
        <v>229</v>
      </c>
      <c r="AA990" s="17"/>
    </row>
    <row r="991" spans="1:27" ht="60" customHeight="1" x14ac:dyDescent="0.2">
      <c r="A991" s="4" t="s">
        <v>26</v>
      </c>
      <c r="B991" s="41" t="s">
        <v>4256</v>
      </c>
      <c r="C991" s="79" t="s">
        <v>28</v>
      </c>
      <c r="D991" s="80" t="s">
        <v>28</v>
      </c>
      <c r="E991" s="15">
        <v>3</v>
      </c>
      <c r="F991" s="78" t="s">
        <v>440</v>
      </c>
      <c r="G991" s="181" t="e">
        <f>------ADDITIONAL SUPPLY CHAIN ACTOR</f>
        <v>#NAME?</v>
      </c>
      <c r="H991" s="73"/>
      <c r="I991" s="73" t="s">
        <v>4405</v>
      </c>
      <c r="J991" s="73" t="s">
        <v>443</v>
      </c>
      <c r="K991" s="87"/>
      <c r="L991" s="87"/>
      <c r="M991" s="83"/>
      <c r="N991" s="68" t="s">
        <v>444</v>
      </c>
      <c r="O991" s="92"/>
      <c r="P991" s="68" t="s">
        <v>66</v>
      </c>
      <c r="Q991" s="92"/>
      <c r="R991" s="68"/>
      <c r="S991" s="92"/>
      <c r="T991" s="68"/>
      <c r="U991" s="92"/>
      <c r="V991" s="68" t="s">
        <v>767</v>
      </c>
      <c r="W991" s="92"/>
      <c r="X991" s="17" t="s">
        <v>115</v>
      </c>
      <c r="Y991" s="17" t="s">
        <v>229</v>
      </c>
      <c r="Z991" s="17" t="s">
        <v>229</v>
      </c>
      <c r="AA991" s="17"/>
    </row>
    <row r="992" spans="1:27" ht="60" customHeight="1" x14ac:dyDescent="0.2">
      <c r="A992" s="4" t="s">
        <v>26</v>
      </c>
      <c r="B992" s="41" t="s">
        <v>4256</v>
      </c>
      <c r="C992" s="79" t="s">
        <v>28</v>
      </c>
      <c r="D992" s="80" t="s">
        <v>28</v>
      </c>
      <c r="E992" s="15">
        <v>3</v>
      </c>
      <c r="F992" s="78" t="s">
        <v>205</v>
      </c>
      <c r="G992" s="180" t="e">
        <f>------ADDITIONAL SUPPLY CHAIN ACTOR</f>
        <v>#NAME?</v>
      </c>
      <c r="H992" s="73" t="s">
        <v>206</v>
      </c>
      <c r="I992" s="73" t="s">
        <v>4406</v>
      </c>
      <c r="J992" s="73" t="s">
        <v>449</v>
      </c>
      <c r="K992" s="87"/>
      <c r="L992" s="87"/>
      <c r="M992" s="83"/>
      <c r="N992" s="68"/>
      <c r="O992" s="92"/>
      <c r="P992" s="68" t="s">
        <v>33</v>
      </c>
      <c r="Q992" s="92"/>
      <c r="R992" s="68" t="s">
        <v>146</v>
      </c>
      <c r="S992" s="92"/>
      <c r="T992" s="68"/>
      <c r="U992" s="92"/>
      <c r="V992" s="68" t="s">
        <v>209</v>
      </c>
      <c r="W992" s="92"/>
      <c r="X992" s="17" t="s">
        <v>115</v>
      </c>
      <c r="Y992" s="17" t="s">
        <v>229</v>
      </c>
      <c r="Z992" s="17" t="s">
        <v>229</v>
      </c>
      <c r="AA992" s="17"/>
    </row>
    <row r="993" spans="1:27" ht="60" customHeight="1" x14ac:dyDescent="0.2">
      <c r="A993" s="4" t="s">
        <v>26</v>
      </c>
      <c r="B993" s="41" t="s">
        <v>4256</v>
      </c>
      <c r="C993" s="79" t="s">
        <v>28</v>
      </c>
      <c r="D993" s="80" t="s">
        <v>28</v>
      </c>
      <c r="E993" s="15">
        <v>3</v>
      </c>
      <c r="F993" s="78" t="s">
        <v>440</v>
      </c>
      <c r="G993" s="180" t="e">
        <f>------ADDITIONAL SUPPLY CHAIN ACTOR</f>
        <v>#NAME?</v>
      </c>
      <c r="H993" s="73" t="s">
        <v>450</v>
      </c>
      <c r="I993" s="73" t="s">
        <v>4407</v>
      </c>
      <c r="J993" s="73" t="s">
        <v>452</v>
      </c>
      <c r="K993" s="87"/>
      <c r="L993" s="87"/>
      <c r="M993" s="83"/>
      <c r="N993" s="68"/>
      <c r="O993" s="92"/>
      <c r="P993" s="68" t="s">
        <v>33</v>
      </c>
      <c r="Q993" s="92"/>
      <c r="R993" s="68" t="s">
        <v>453</v>
      </c>
      <c r="S993" s="92"/>
      <c r="T993" s="68" t="s">
        <v>454</v>
      </c>
      <c r="U993" s="92"/>
      <c r="V993" s="68"/>
      <c r="W993" s="92"/>
      <c r="X993" s="17" t="s">
        <v>115</v>
      </c>
      <c r="Y993" s="17" t="s">
        <v>229</v>
      </c>
      <c r="Z993" s="17" t="s">
        <v>229</v>
      </c>
      <c r="AA993" s="17"/>
    </row>
    <row r="994" spans="1:27" ht="60" customHeight="1" x14ac:dyDescent="0.2">
      <c r="A994" s="4" t="s">
        <v>26</v>
      </c>
      <c r="B994" s="41" t="s">
        <v>4256</v>
      </c>
      <c r="C994" s="79" t="s">
        <v>28</v>
      </c>
      <c r="D994" s="80" t="s">
        <v>28</v>
      </c>
      <c r="E994" s="15">
        <v>3</v>
      </c>
      <c r="F994" s="78" t="s">
        <v>440</v>
      </c>
      <c r="G994" s="180" t="e">
        <f>------ADDITIONAL SUPPLY CHAIN ACTOR</f>
        <v>#NAME?</v>
      </c>
      <c r="H994" s="73" t="s">
        <v>240</v>
      </c>
      <c r="I994" s="73" t="s">
        <v>4408</v>
      </c>
      <c r="J994" s="73" t="s">
        <v>457</v>
      </c>
      <c r="K994" s="87"/>
      <c r="L994" s="87"/>
      <c r="M994" s="83"/>
      <c r="N994" s="68"/>
      <c r="O994" s="92"/>
      <c r="P994" s="68" t="s">
        <v>33</v>
      </c>
      <c r="Q994" s="92"/>
      <c r="R994" s="68" t="s">
        <v>244</v>
      </c>
      <c r="S994" s="92"/>
      <c r="T994" s="68"/>
      <c r="U994" s="92"/>
      <c r="V994" s="68" t="s">
        <v>380</v>
      </c>
      <c r="W994" s="92"/>
      <c r="X994" s="17" t="s">
        <v>115</v>
      </c>
      <c r="Y994" s="17" t="s">
        <v>229</v>
      </c>
      <c r="Z994" s="17" t="s">
        <v>229</v>
      </c>
      <c r="AA994" s="17"/>
    </row>
    <row r="995" spans="1:27" ht="60" customHeight="1" x14ac:dyDescent="0.2">
      <c r="A995" s="4" t="s">
        <v>26</v>
      </c>
      <c r="B995" s="41" t="s">
        <v>4256</v>
      </c>
      <c r="C995" s="79" t="s">
        <v>28</v>
      </c>
      <c r="D995" s="80" t="s">
        <v>28</v>
      </c>
      <c r="E995" s="15">
        <v>3</v>
      </c>
      <c r="F995" s="78" t="s">
        <v>514</v>
      </c>
      <c r="G995" s="181" t="e">
        <f>------DEPARTURE TRANSPORT MEANS</f>
        <v>#NAME?</v>
      </c>
      <c r="H995" s="73"/>
      <c r="I995" s="73" t="s">
        <v>4409</v>
      </c>
      <c r="J995" s="73" t="s">
        <v>517</v>
      </c>
      <c r="K995" s="87"/>
      <c r="L995" s="87"/>
      <c r="M995" s="83"/>
      <c r="N995" s="68" t="s">
        <v>316</v>
      </c>
      <c r="O995" s="92"/>
      <c r="P995" s="68" t="s">
        <v>66</v>
      </c>
      <c r="Q995" s="92"/>
      <c r="R995" s="68"/>
      <c r="S995" s="92"/>
      <c r="T995" s="68"/>
      <c r="U995" s="92"/>
      <c r="V995" s="68" t="s">
        <v>776</v>
      </c>
      <c r="W995" s="92"/>
      <c r="X995" s="17" t="s">
        <v>115</v>
      </c>
      <c r="Y995" s="17" t="s">
        <v>777</v>
      </c>
      <c r="Z995" s="17" t="s">
        <v>777</v>
      </c>
      <c r="AA995" s="17"/>
    </row>
    <row r="996" spans="1:27" ht="60" customHeight="1" x14ac:dyDescent="0.2">
      <c r="A996" s="4" t="s">
        <v>26</v>
      </c>
      <c r="B996" s="41" t="s">
        <v>4256</v>
      </c>
      <c r="C996" s="79" t="s">
        <v>28</v>
      </c>
      <c r="D996" s="80" t="s">
        <v>28</v>
      </c>
      <c r="E996" s="15">
        <v>3</v>
      </c>
      <c r="F996" s="78" t="s">
        <v>205</v>
      </c>
      <c r="G996" s="180" t="e">
        <f>------DEPARTURE TRANSPORT MEANS</f>
        <v>#NAME?</v>
      </c>
      <c r="H996" s="73" t="s">
        <v>206</v>
      </c>
      <c r="I996" s="73" t="s">
        <v>4410</v>
      </c>
      <c r="J996" s="73" t="s">
        <v>522</v>
      </c>
      <c r="K996" s="87"/>
      <c r="L996" s="87"/>
      <c r="M996" s="83"/>
      <c r="N996" s="68"/>
      <c r="O996" s="92"/>
      <c r="P996" s="68" t="s">
        <v>33</v>
      </c>
      <c r="Q996" s="92"/>
      <c r="R996" s="68" t="s">
        <v>146</v>
      </c>
      <c r="S996" s="92"/>
      <c r="T996" s="68"/>
      <c r="U996" s="92"/>
      <c r="V996" s="68" t="s">
        <v>209</v>
      </c>
      <c r="W996" s="92"/>
      <c r="X996" s="17" t="s">
        <v>115</v>
      </c>
      <c r="Y996" s="17" t="s">
        <v>229</v>
      </c>
      <c r="Z996" s="17" t="s">
        <v>229</v>
      </c>
      <c r="AA996" s="17"/>
    </row>
    <row r="997" spans="1:27" ht="60" customHeight="1" x14ac:dyDescent="0.2">
      <c r="A997" s="4" t="s">
        <v>26</v>
      </c>
      <c r="B997" s="41" t="s">
        <v>4256</v>
      </c>
      <c r="C997" s="79" t="s">
        <v>28</v>
      </c>
      <c r="D997" s="80" t="s">
        <v>28</v>
      </c>
      <c r="E997" s="15">
        <v>3</v>
      </c>
      <c r="F997" s="78" t="s">
        <v>514</v>
      </c>
      <c r="G997" s="180" t="e">
        <f>------DEPARTURE TRANSPORT MEANS</f>
        <v>#NAME?</v>
      </c>
      <c r="H997" s="73" t="s">
        <v>523</v>
      </c>
      <c r="I997" s="73" t="s">
        <v>4411</v>
      </c>
      <c r="J997" s="73" t="s">
        <v>525</v>
      </c>
      <c r="K997" s="87"/>
      <c r="L997" s="87"/>
      <c r="M997" s="83"/>
      <c r="N997" s="68"/>
      <c r="O997" s="92"/>
      <c r="P997" s="68" t="s">
        <v>66</v>
      </c>
      <c r="Q997" s="92"/>
      <c r="R997" s="68" t="s">
        <v>526</v>
      </c>
      <c r="S997" s="92"/>
      <c r="T997" s="68" t="s">
        <v>527</v>
      </c>
      <c r="U997" s="92"/>
      <c r="V997" s="68" t="s">
        <v>528</v>
      </c>
      <c r="W997" s="92"/>
      <c r="X997" s="17" t="s">
        <v>115</v>
      </c>
      <c r="Y997" s="17" t="s">
        <v>229</v>
      </c>
      <c r="Z997" s="17" t="s">
        <v>229</v>
      </c>
      <c r="AA997" s="17"/>
    </row>
    <row r="998" spans="1:27" ht="60" customHeight="1" x14ac:dyDescent="0.2">
      <c r="A998" s="4" t="s">
        <v>26</v>
      </c>
      <c r="B998" s="41" t="s">
        <v>4256</v>
      </c>
      <c r="C998" s="79" t="s">
        <v>28</v>
      </c>
      <c r="D998" s="80" t="s">
        <v>28</v>
      </c>
      <c r="E998" s="15">
        <v>3</v>
      </c>
      <c r="F998" s="78" t="s">
        <v>514</v>
      </c>
      <c r="G998" s="180" t="e">
        <f>------DEPARTURE TRANSPORT MEANS</f>
        <v>#NAME?</v>
      </c>
      <c r="H998" s="73" t="s">
        <v>240</v>
      </c>
      <c r="I998" s="73" t="s">
        <v>4412</v>
      </c>
      <c r="J998" s="73" t="s">
        <v>532</v>
      </c>
      <c r="K998" s="87" t="s">
        <v>31</v>
      </c>
      <c r="L998" s="87" t="s">
        <v>533</v>
      </c>
      <c r="M998" s="83" t="s">
        <v>1979</v>
      </c>
      <c r="N998" s="68"/>
      <c r="O998" s="92"/>
      <c r="P998" s="68" t="s">
        <v>66</v>
      </c>
      <c r="Q998" s="92" t="s">
        <v>66</v>
      </c>
      <c r="R998" s="68" t="s">
        <v>68</v>
      </c>
      <c r="S998" s="92" t="s">
        <v>534</v>
      </c>
      <c r="T998" s="68"/>
      <c r="U998" s="92"/>
      <c r="V998" s="68" t="s">
        <v>781</v>
      </c>
      <c r="W998" s="92" t="s">
        <v>536</v>
      </c>
      <c r="X998" s="17" t="s">
        <v>46</v>
      </c>
      <c r="Y998" s="17" t="s">
        <v>229</v>
      </c>
      <c r="Z998" s="17" t="s">
        <v>229</v>
      </c>
      <c r="AA998" s="17"/>
    </row>
    <row r="999" spans="1:27" ht="60" customHeight="1" x14ac:dyDescent="0.2">
      <c r="A999" s="4" t="s">
        <v>26</v>
      </c>
      <c r="B999" s="41" t="s">
        <v>4256</v>
      </c>
      <c r="C999" s="79" t="s">
        <v>28</v>
      </c>
      <c r="D999" s="80" t="s">
        <v>28</v>
      </c>
      <c r="E999" s="15">
        <v>3</v>
      </c>
      <c r="F999" s="78" t="s">
        <v>538</v>
      </c>
      <c r="G999" s="180" t="e">
        <f>------DEPARTURE TRANSPORT MEANS</f>
        <v>#NAME?</v>
      </c>
      <c r="H999" s="73" t="s">
        <v>539</v>
      </c>
      <c r="I999" s="73" t="s">
        <v>4413</v>
      </c>
      <c r="J999" s="73" t="s">
        <v>541</v>
      </c>
      <c r="K999" s="87" t="s">
        <v>31</v>
      </c>
      <c r="L999" s="87" t="s">
        <v>542</v>
      </c>
      <c r="M999" s="83" t="s">
        <v>1981</v>
      </c>
      <c r="N999" s="68"/>
      <c r="O999" s="92"/>
      <c r="P999" s="68" t="s">
        <v>66</v>
      </c>
      <c r="Q999" s="92" t="s">
        <v>66</v>
      </c>
      <c r="R999" s="68" t="s">
        <v>94</v>
      </c>
      <c r="S999" s="92" t="s">
        <v>94</v>
      </c>
      <c r="T999" s="68" t="s">
        <v>95</v>
      </c>
      <c r="U999" s="92"/>
      <c r="V999" s="68" t="s">
        <v>543</v>
      </c>
      <c r="W999" s="92" t="s">
        <v>544</v>
      </c>
      <c r="X999" s="17" t="s">
        <v>36</v>
      </c>
      <c r="Y999" s="17" t="s">
        <v>229</v>
      </c>
      <c r="Z999" s="17" t="s">
        <v>229</v>
      </c>
      <c r="AA999" s="17"/>
    </row>
    <row r="1000" spans="1:27" ht="60" customHeight="1" x14ac:dyDescent="0.2">
      <c r="A1000" s="4" t="s">
        <v>26</v>
      </c>
      <c r="B1000" s="41" t="s">
        <v>4256</v>
      </c>
      <c r="C1000" s="79" t="s">
        <v>28</v>
      </c>
      <c r="D1000" s="80" t="s">
        <v>28</v>
      </c>
      <c r="E1000" s="15">
        <v>3</v>
      </c>
      <c r="F1000" s="78"/>
      <c r="G1000" s="180" t="e">
        <f>------PREVIOUS DOCUMENTS</f>
        <v>#NAME?</v>
      </c>
      <c r="H1000" s="73"/>
      <c r="I1000" s="73" t="s">
        <v>4414</v>
      </c>
      <c r="J1000" s="73" t="s">
        <v>674</v>
      </c>
      <c r="K1000" s="87"/>
      <c r="L1000" s="87"/>
      <c r="M1000" s="83"/>
      <c r="N1000" s="68" t="s">
        <v>444</v>
      </c>
      <c r="O1000" s="92"/>
      <c r="P1000" s="68" t="s">
        <v>103</v>
      </c>
      <c r="Q1000" s="92"/>
      <c r="R1000" s="68"/>
      <c r="S1000" s="92"/>
      <c r="T1000" s="68"/>
      <c r="U1000" s="92"/>
      <c r="V1000" s="68" t="s">
        <v>787</v>
      </c>
      <c r="W1000" s="92"/>
      <c r="X1000" s="17"/>
      <c r="Y1000" s="17"/>
      <c r="Z1000" s="17"/>
      <c r="AA1000" s="17"/>
    </row>
    <row r="1001" spans="1:27" ht="60" customHeight="1" x14ac:dyDescent="0.2">
      <c r="A1001" s="4" t="s">
        <v>26</v>
      </c>
      <c r="B1001" s="41" t="s">
        <v>4256</v>
      </c>
      <c r="C1001" s="79" t="s">
        <v>28</v>
      </c>
      <c r="D1001" s="80" t="s">
        <v>28</v>
      </c>
      <c r="E1001" s="15">
        <v>3</v>
      </c>
      <c r="F1001" s="78"/>
      <c r="G1001" s="180" t="e">
        <f>------PREVIOUS DOCUMENTS</f>
        <v>#NAME?</v>
      </c>
      <c r="H1001" s="73" t="s">
        <v>206</v>
      </c>
      <c r="I1001" s="73" t="s">
        <v>4415</v>
      </c>
      <c r="J1001" s="73" t="s">
        <v>677</v>
      </c>
      <c r="K1001" s="87"/>
      <c r="L1001" s="87"/>
      <c r="M1001" s="83"/>
      <c r="N1001" s="68"/>
      <c r="O1001" s="92"/>
      <c r="P1001" s="68" t="s">
        <v>33</v>
      </c>
      <c r="Q1001" s="92"/>
      <c r="R1001" s="68" t="s">
        <v>146</v>
      </c>
      <c r="S1001" s="92"/>
      <c r="T1001" s="68"/>
      <c r="U1001" s="92"/>
      <c r="V1001" s="68" t="s">
        <v>209</v>
      </c>
      <c r="W1001" s="92"/>
      <c r="X1001" s="17"/>
      <c r="Y1001" s="17"/>
      <c r="Z1001" s="17"/>
      <c r="AA1001" s="17"/>
    </row>
    <row r="1002" spans="1:27" ht="60" customHeight="1" x14ac:dyDescent="0.2">
      <c r="A1002" s="4" t="s">
        <v>26</v>
      </c>
      <c r="B1002" s="41" t="s">
        <v>4256</v>
      </c>
      <c r="C1002" s="79" t="s">
        <v>28</v>
      </c>
      <c r="D1002" s="80" t="s">
        <v>28</v>
      </c>
      <c r="E1002" s="15">
        <v>3</v>
      </c>
      <c r="F1002" s="78"/>
      <c r="G1002" s="180" t="e">
        <f>------PREVIOUS DOCUMENTS</f>
        <v>#NAME?</v>
      </c>
      <c r="H1002" s="73" t="s">
        <v>789</v>
      </c>
      <c r="I1002" s="73" t="s">
        <v>4416</v>
      </c>
      <c r="J1002" s="73" t="s">
        <v>791</v>
      </c>
      <c r="K1002" s="87"/>
      <c r="L1002" s="87"/>
      <c r="M1002" s="83"/>
      <c r="N1002" s="68"/>
      <c r="O1002" s="92"/>
      <c r="P1002" s="68" t="s">
        <v>103</v>
      </c>
      <c r="Q1002" s="92"/>
      <c r="R1002" s="68" t="s">
        <v>104</v>
      </c>
      <c r="S1002" s="92"/>
      <c r="T1002" s="68" t="s">
        <v>105</v>
      </c>
      <c r="U1002" s="92"/>
      <c r="V1002" s="68" t="s">
        <v>792</v>
      </c>
      <c r="W1002" s="92"/>
      <c r="X1002" s="17"/>
      <c r="Y1002" s="17"/>
      <c r="Z1002" s="17"/>
      <c r="AA1002" s="17"/>
    </row>
    <row r="1003" spans="1:27" ht="60" customHeight="1" x14ac:dyDescent="0.2">
      <c r="A1003" s="4" t="s">
        <v>26</v>
      </c>
      <c r="B1003" s="41" t="s">
        <v>4256</v>
      </c>
      <c r="C1003" s="79" t="s">
        <v>28</v>
      </c>
      <c r="D1003" s="80" t="s">
        <v>28</v>
      </c>
      <c r="E1003" s="15">
        <v>3</v>
      </c>
      <c r="F1003" s="78"/>
      <c r="G1003" s="180" t="e">
        <f>------PREVIOUS DOCUMENTS</f>
        <v>#NAME?</v>
      </c>
      <c r="H1003" s="73" t="s">
        <v>386</v>
      </c>
      <c r="I1003" s="73" t="s">
        <v>4417</v>
      </c>
      <c r="J1003" s="73" t="s">
        <v>679</v>
      </c>
      <c r="K1003" s="87"/>
      <c r="L1003" s="87"/>
      <c r="M1003" s="83"/>
      <c r="N1003" s="68"/>
      <c r="O1003" s="92"/>
      <c r="P1003" s="68" t="s">
        <v>33</v>
      </c>
      <c r="Q1003" s="92"/>
      <c r="R1003" s="68" t="s">
        <v>680</v>
      </c>
      <c r="S1003" s="92"/>
      <c r="T1003" s="68" t="s">
        <v>681</v>
      </c>
      <c r="U1003" s="92"/>
      <c r="V1003" s="68" t="s">
        <v>682</v>
      </c>
      <c r="W1003" s="92"/>
      <c r="X1003" s="17"/>
      <c r="Y1003" s="17"/>
      <c r="Z1003" s="17"/>
      <c r="AA1003" s="17"/>
    </row>
    <row r="1004" spans="1:27" ht="60" customHeight="1" x14ac:dyDescent="0.2">
      <c r="A1004" s="4" t="s">
        <v>26</v>
      </c>
      <c r="B1004" s="41" t="s">
        <v>4256</v>
      </c>
      <c r="C1004" s="79" t="s">
        <v>28</v>
      </c>
      <c r="D1004" s="80" t="s">
        <v>28</v>
      </c>
      <c r="E1004" s="15">
        <v>3</v>
      </c>
      <c r="F1004" s="78"/>
      <c r="G1004" s="180" t="e">
        <f>------PREVIOUS DOCUMENTS</f>
        <v>#NAME?</v>
      </c>
      <c r="H1004" s="73" t="s">
        <v>180</v>
      </c>
      <c r="I1004" s="73" t="s">
        <v>4418</v>
      </c>
      <c r="J1004" s="73" t="s">
        <v>685</v>
      </c>
      <c r="K1004" s="87"/>
      <c r="L1004" s="87"/>
      <c r="M1004" s="83"/>
      <c r="N1004" s="68"/>
      <c r="O1004" s="92"/>
      <c r="P1004" s="68" t="s">
        <v>33</v>
      </c>
      <c r="Q1004" s="92"/>
      <c r="R1004" s="68" t="s">
        <v>258</v>
      </c>
      <c r="S1004" s="92"/>
      <c r="T1004" s="68"/>
      <c r="U1004" s="92"/>
      <c r="V1004" s="68" t="s">
        <v>665</v>
      </c>
      <c r="W1004" s="92"/>
      <c r="X1004" s="17"/>
      <c r="Y1004" s="17"/>
      <c r="Z1004" s="17"/>
      <c r="AA1004" s="17"/>
    </row>
    <row r="1005" spans="1:27" ht="60" customHeight="1" x14ac:dyDescent="0.2">
      <c r="A1005" s="4" t="s">
        <v>26</v>
      </c>
      <c r="B1005" s="41" t="s">
        <v>4256</v>
      </c>
      <c r="C1005" s="79" t="s">
        <v>28</v>
      </c>
      <c r="D1005" s="80" t="s">
        <v>28</v>
      </c>
      <c r="E1005" s="15">
        <v>3</v>
      </c>
      <c r="F1005" s="78"/>
      <c r="G1005" s="180" t="e">
        <f>------PREVIOUS DOCUMENTS</f>
        <v>#NAME?</v>
      </c>
      <c r="H1005" s="73" t="s">
        <v>667</v>
      </c>
      <c r="I1005" s="73" t="s">
        <v>4419</v>
      </c>
      <c r="J1005" s="73" t="s">
        <v>689</v>
      </c>
      <c r="K1005" s="87"/>
      <c r="L1005" s="87"/>
      <c r="M1005" s="83"/>
      <c r="N1005" s="68"/>
      <c r="O1005" s="92"/>
      <c r="P1005" s="68" t="s">
        <v>103</v>
      </c>
      <c r="Q1005" s="92"/>
      <c r="R1005" s="68" t="s">
        <v>68</v>
      </c>
      <c r="S1005" s="92"/>
      <c r="T1005" s="68"/>
      <c r="U1005" s="92"/>
      <c r="V1005" s="68"/>
      <c r="W1005" s="92"/>
      <c r="X1005" s="17"/>
      <c r="Y1005" s="17"/>
      <c r="Z1005" s="17"/>
      <c r="AA1005" s="17"/>
    </row>
    <row r="1006" spans="1:27" ht="60" customHeight="1" x14ac:dyDescent="0.2">
      <c r="A1006" s="4" t="s">
        <v>26</v>
      </c>
      <c r="B1006" s="41" t="s">
        <v>4256</v>
      </c>
      <c r="C1006" s="79" t="s">
        <v>28</v>
      </c>
      <c r="D1006" s="80" t="s">
        <v>28</v>
      </c>
      <c r="E1006" s="15">
        <v>3</v>
      </c>
      <c r="F1006" s="78" t="s">
        <v>651</v>
      </c>
      <c r="G1006" s="181" t="e">
        <f>------TRANSPORT DOCUMENT</f>
        <v>#NAME?</v>
      </c>
      <c r="H1006" s="73"/>
      <c r="I1006" s="73" t="s">
        <v>4420</v>
      </c>
      <c r="J1006" s="73" t="s">
        <v>692</v>
      </c>
      <c r="K1006" s="87"/>
      <c r="L1006" s="87"/>
      <c r="M1006" s="83"/>
      <c r="N1006" s="68" t="s">
        <v>444</v>
      </c>
      <c r="O1006" s="92"/>
      <c r="P1006" s="68" t="s">
        <v>66</v>
      </c>
      <c r="Q1006" s="92"/>
      <c r="R1006" s="68"/>
      <c r="S1006" s="92"/>
      <c r="T1006" s="68"/>
      <c r="U1006" s="92"/>
      <c r="V1006" s="68" t="s">
        <v>693</v>
      </c>
      <c r="W1006" s="92"/>
      <c r="X1006" s="17" t="s">
        <v>115</v>
      </c>
      <c r="Y1006" s="17" t="s">
        <v>777</v>
      </c>
      <c r="Z1006" s="17" t="s">
        <v>777</v>
      </c>
      <c r="AA1006" s="17"/>
    </row>
    <row r="1007" spans="1:27" ht="60" customHeight="1" x14ac:dyDescent="0.2">
      <c r="A1007" s="4" t="s">
        <v>26</v>
      </c>
      <c r="B1007" s="41" t="s">
        <v>4256</v>
      </c>
      <c r="C1007" s="79" t="s">
        <v>28</v>
      </c>
      <c r="D1007" s="80" t="s">
        <v>28</v>
      </c>
      <c r="E1007" s="15">
        <v>3</v>
      </c>
      <c r="F1007" s="78" t="s">
        <v>205</v>
      </c>
      <c r="G1007" s="180" t="e">
        <f>------TRANSPORT DOCUMENT</f>
        <v>#NAME?</v>
      </c>
      <c r="H1007" s="73" t="s">
        <v>206</v>
      </c>
      <c r="I1007" s="73" t="s">
        <v>4421</v>
      </c>
      <c r="J1007" s="73" t="s">
        <v>696</v>
      </c>
      <c r="K1007" s="87"/>
      <c r="L1007" s="87"/>
      <c r="M1007" s="83"/>
      <c r="N1007" s="68"/>
      <c r="O1007" s="92"/>
      <c r="P1007" s="68" t="s">
        <v>33</v>
      </c>
      <c r="Q1007" s="92"/>
      <c r="R1007" s="68" t="s">
        <v>146</v>
      </c>
      <c r="S1007" s="92"/>
      <c r="T1007" s="68"/>
      <c r="U1007" s="92"/>
      <c r="V1007" s="68" t="s">
        <v>209</v>
      </c>
      <c r="W1007" s="92"/>
      <c r="X1007" s="17" t="s">
        <v>115</v>
      </c>
      <c r="Y1007" s="17" t="s">
        <v>229</v>
      </c>
      <c r="Z1007" s="17" t="s">
        <v>229</v>
      </c>
      <c r="AA1007" s="17"/>
    </row>
    <row r="1008" spans="1:27" ht="60" customHeight="1" x14ac:dyDescent="0.2">
      <c r="A1008" s="4" t="s">
        <v>26</v>
      </c>
      <c r="B1008" s="41" t="s">
        <v>4256</v>
      </c>
      <c r="C1008" s="79" t="s">
        <v>28</v>
      </c>
      <c r="D1008" s="80" t="s">
        <v>28</v>
      </c>
      <c r="E1008" s="15">
        <v>3</v>
      </c>
      <c r="F1008" s="78" t="s">
        <v>651</v>
      </c>
      <c r="G1008" s="180" t="e">
        <f>------TRANSPORT DOCUMENT</f>
        <v>#NAME?</v>
      </c>
      <c r="H1008" s="73" t="s">
        <v>386</v>
      </c>
      <c r="I1008" s="73" t="s">
        <v>4422</v>
      </c>
      <c r="J1008" s="73" t="s">
        <v>698</v>
      </c>
      <c r="K1008" s="87"/>
      <c r="L1008" s="87"/>
      <c r="M1008" s="83"/>
      <c r="N1008" s="68"/>
      <c r="O1008" s="92"/>
      <c r="P1008" s="68" t="s">
        <v>33</v>
      </c>
      <c r="Q1008" s="92"/>
      <c r="R1008" s="68" t="s">
        <v>660</v>
      </c>
      <c r="S1008" s="92"/>
      <c r="T1008" s="68" t="s">
        <v>699</v>
      </c>
      <c r="U1008" s="92"/>
      <c r="V1008" s="68"/>
      <c r="W1008" s="92"/>
      <c r="X1008" s="17" t="s">
        <v>115</v>
      </c>
      <c r="Y1008" s="17" t="s">
        <v>229</v>
      </c>
      <c r="Z1008" s="17" t="s">
        <v>229</v>
      </c>
      <c r="AA1008" s="17"/>
    </row>
    <row r="1009" spans="1:27" ht="60" customHeight="1" x14ac:dyDescent="0.2">
      <c r="A1009" s="4" t="s">
        <v>26</v>
      </c>
      <c r="B1009" s="41" t="s">
        <v>4256</v>
      </c>
      <c r="C1009" s="79" t="s">
        <v>28</v>
      </c>
      <c r="D1009" s="80" t="s">
        <v>28</v>
      </c>
      <c r="E1009" s="15">
        <v>3</v>
      </c>
      <c r="F1009" s="78" t="s">
        <v>651</v>
      </c>
      <c r="G1009" s="180" t="e">
        <f>------TRANSPORT DOCUMENT</f>
        <v>#NAME?</v>
      </c>
      <c r="H1009" s="73" t="s">
        <v>180</v>
      </c>
      <c r="I1009" s="73" t="s">
        <v>4423</v>
      </c>
      <c r="J1009" s="73" t="s">
        <v>702</v>
      </c>
      <c r="K1009" s="87"/>
      <c r="L1009" s="87"/>
      <c r="M1009" s="83"/>
      <c r="N1009" s="68"/>
      <c r="O1009" s="92"/>
      <c r="P1009" s="68" t="s">
        <v>33</v>
      </c>
      <c r="Q1009" s="92"/>
      <c r="R1009" s="68" t="s">
        <v>258</v>
      </c>
      <c r="S1009" s="92"/>
      <c r="T1009" s="68"/>
      <c r="U1009" s="92"/>
      <c r="V1009" s="68" t="s">
        <v>665</v>
      </c>
      <c r="W1009" s="92"/>
      <c r="X1009" s="17" t="s">
        <v>115</v>
      </c>
      <c r="Y1009" s="17" t="s">
        <v>229</v>
      </c>
      <c r="Z1009" s="17" t="s">
        <v>229</v>
      </c>
      <c r="AA1009" s="17"/>
    </row>
    <row r="1010" spans="1:27" ht="60" customHeight="1" x14ac:dyDescent="0.2">
      <c r="A1010" s="4" t="s">
        <v>26</v>
      </c>
      <c r="B1010" s="41" t="s">
        <v>4256</v>
      </c>
      <c r="C1010" s="79" t="s">
        <v>28</v>
      </c>
      <c r="D1010" s="80" t="s">
        <v>28</v>
      </c>
      <c r="E1010" s="15">
        <v>3</v>
      </c>
      <c r="F1010" s="78"/>
      <c r="G1010" s="181" t="e">
        <f>------TRANSPORT CHARGES</f>
        <v>#NAME?</v>
      </c>
      <c r="H1010" s="73"/>
      <c r="I1010" s="73" t="s">
        <v>4424</v>
      </c>
      <c r="J1010" s="73" t="s">
        <v>805</v>
      </c>
      <c r="K1010" s="87"/>
      <c r="L1010" s="87"/>
      <c r="M1010" s="83"/>
      <c r="N1010" s="68" t="s">
        <v>32</v>
      </c>
      <c r="O1010" s="92"/>
      <c r="P1010" s="68" t="s">
        <v>66</v>
      </c>
      <c r="Q1010" s="92"/>
      <c r="R1010" s="68"/>
      <c r="S1010" s="92"/>
      <c r="T1010" s="68"/>
      <c r="U1010" s="92"/>
      <c r="V1010" s="68" t="s">
        <v>806</v>
      </c>
      <c r="W1010" s="92"/>
      <c r="X1010" s="17" t="s">
        <v>115</v>
      </c>
      <c r="Y1010" s="17" t="s">
        <v>777</v>
      </c>
      <c r="Z1010" s="17" t="s">
        <v>777</v>
      </c>
      <c r="AA1010" s="17"/>
    </row>
    <row r="1011" spans="1:27" ht="60" customHeight="1" x14ac:dyDescent="0.2">
      <c r="A1011" s="4" t="s">
        <v>26</v>
      </c>
      <c r="B1011" s="41" t="s">
        <v>4256</v>
      </c>
      <c r="C1011" s="79" t="s">
        <v>28</v>
      </c>
      <c r="D1011" s="80" t="s">
        <v>28</v>
      </c>
      <c r="E1011" s="15">
        <v>3</v>
      </c>
      <c r="F1011" s="78" t="s">
        <v>808</v>
      </c>
      <c r="G1011" s="180" t="e">
        <f>------TRANSPORT CHARGES</f>
        <v>#NAME?</v>
      </c>
      <c r="H1011" s="73" t="s">
        <v>809</v>
      </c>
      <c r="I1011" s="73" t="s">
        <v>4425</v>
      </c>
      <c r="J1011" s="73" t="s">
        <v>811</v>
      </c>
      <c r="K1011" s="87" t="s">
        <v>31</v>
      </c>
      <c r="L1011" s="87" t="s">
        <v>812</v>
      </c>
      <c r="M1011" s="83" t="s">
        <v>2074</v>
      </c>
      <c r="N1011" s="68"/>
      <c r="O1011" s="92"/>
      <c r="P1011" s="68" t="s">
        <v>33</v>
      </c>
      <c r="Q1011" s="92" t="s">
        <v>66</v>
      </c>
      <c r="R1011" s="68" t="s">
        <v>134</v>
      </c>
      <c r="S1011" s="92" t="s">
        <v>134</v>
      </c>
      <c r="T1011" s="68" t="s">
        <v>813</v>
      </c>
      <c r="U1011" s="92" t="s">
        <v>813</v>
      </c>
      <c r="V1011" s="68"/>
      <c r="W1011" s="92" t="s">
        <v>929</v>
      </c>
      <c r="X1011" s="17" t="s">
        <v>36</v>
      </c>
      <c r="Y1011" s="17" t="s">
        <v>229</v>
      </c>
      <c r="Z1011" s="17" t="s">
        <v>229</v>
      </c>
      <c r="AA1011" s="17"/>
    </row>
    <row r="1012" spans="1:27" ht="60" customHeight="1" x14ac:dyDescent="0.2">
      <c r="A1012" s="4" t="s">
        <v>26</v>
      </c>
      <c r="B1012" s="41" t="s">
        <v>4256</v>
      </c>
      <c r="C1012" s="79" t="s">
        <v>28</v>
      </c>
      <c r="D1012" s="80" t="s">
        <v>28</v>
      </c>
      <c r="E1012" s="15">
        <v>3</v>
      </c>
      <c r="F1012" s="78"/>
      <c r="G1012" s="181" t="e">
        <f>------UCR</f>
        <v>#NAME?</v>
      </c>
      <c r="H1012" s="73"/>
      <c r="I1012" s="73" t="s">
        <v>4426</v>
      </c>
      <c r="J1012" s="73" t="s">
        <v>706</v>
      </c>
      <c r="K1012" s="87"/>
      <c r="L1012" s="87"/>
      <c r="M1012" s="83"/>
      <c r="N1012" s="68" t="s">
        <v>32</v>
      </c>
      <c r="O1012" s="92"/>
      <c r="P1012" s="68" t="s">
        <v>66</v>
      </c>
      <c r="Q1012" s="92"/>
      <c r="R1012" s="68"/>
      <c r="S1012" s="92"/>
      <c r="T1012" s="68"/>
      <c r="U1012" s="92"/>
      <c r="V1012" s="68" t="s">
        <v>818</v>
      </c>
      <c r="W1012" s="92"/>
      <c r="X1012" s="17" t="s">
        <v>115</v>
      </c>
      <c r="Y1012" s="17" t="s">
        <v>82</v>
      </c>
      <c r="Z1012" s="17" t="s">
        <v>83</v>
      </c>
      <c r="AA1012" s="17"/>
    </row>
    <row r="1013" spans="1:27" ht="60" customHeight="1" x14ac:dyDescent="0.2">
      <c r="A1013" s="4" t="s">
        <v>26</v>
      </c>
      <c r="B1013" s="41" t="s">
        <v>4256</v>
      </c>
      <c r="C1013" s="79" t="s">
        <v>709</v>
      </c>
      <c r="D1013" s="80" t="s">
        <v>28</v>
      </c>
      <c r="E1013" s="15">
        <v>3</v>
      </c>
      <c r="F1013" s="78" t="s">
        <v>710</v>
      </c>
      <c r="G1013" s="180" t="e">
        <f>------UCR</f>
        <v>#NAME?</v>
      </c>
      <c r="H1013" s="73" t="s">
        <v>180</v>
      </c>
      <c r="I1013" s="73" t="s">
        <v>4427</v>
      </c>
      <c r="J1013" s="73" t="s">
        <v>712</v>
      </c>
      <c r="K1013" s="87" t="s">
        <v>821</v>
      </c>
      <c r="L1013" s="87" t="s">
        <v>713</v>
      </c>
      <c r="M1013" s="83" t="s">
        <v>2077</v>
      </c>
      <c r="N1013" s="68"/>
      <c r="O1013" s="92"/>
      <c r="P1013" s="68" t="s">
        <v>33</v>
      </c>
      <c r="Q1013" s="92" t="s">
        <v>66</v>
      </c>
      <c r="R1013" s="68" t="s">
        <v>258</v>
      </c>
      <c r="S1013" s="92" t="s">
        <v>258</v>
      </c>
      <c r="T1013" s="68"/>
      <c r="U1013" s="92"/>
      <c r="V1013" s="68" t="s">
        <v>81</v>
      </c>
      <c r="W1013" s="92" t="s">
        <v>714</v>
      </c>
      <c r="X1013" s="17" t="s">
        <v>36</v>
      </c>
      <c r="Y1013" s="17" t="s">
        <v>229</v>
      </c>
      <c r="Z1013" s="17" t="s">
        <v>229</v>
      </c>
      <c r="AA1013" s="17"/>
    </row>
    <row r="1014" spans="1:27" ht="60" customHeight="1" x14ac:dyDescent="0.2">
      <c r="A1014" s="4" t="s">
        <v>26</v>
      </c>
      <c r="B1014" s="41" t="s">
        <v>4256</v>
      </c>
      <c r="C1014" s="79" t="s">
        <v>709</v>
      </c>
      <c r="D1014" s="80" t="s">
        <v>28</v>
      </c>
      <c r="E1014" s="15">
        <v>3</v>
      </c>
      <c r="F1014" s="78"/>
      <c r="G1014" s="181" t="e">
        <f>------CONSIGNMENT ITEM</f>
        <v>#NAME?</v>
      </c>
      <c r="H1014" s="73"/>
      <c r="I1014" s="73" t="s">
        <v>4428</v>
      </c>
      <c r="J1014" s="73" t="s">
        <v>825</v>
      </c>
      <c r="K1014" s="87" t="s">
        <v>821</v>
      </c>
      <c r="L1014" s="87"/>
      <c r="M1014" s="83"/>
      <c r="N1014" s="68" t="s">
        <v>463</v>
      </c>
      <c r="O1014" s="92" t="s">
        <v>316</v>
      </c>
      <c r="P1014" s="68" t="s">
        <v>33</v>
      </c>
      <c r="Q1014" s="92" t="s">
        <v>33</v>
      </c>
      <c r="R1014" s="68"/>
      <c r="S1014" s="92"/>
      <c r="T1014" s="68"/>
      <c r="U1014" s="92"/>
      <c r="V1014" s="68" t="s">
        <v>826</v>
      </c>
      <c r="W1014" s="92"/>
      <c r="X1014" s="17" t="s">
        <v>36</v>
      </c>
      <c r="Y1014" s="17" t="s">
        <v>37</v>
      </c>
      <c r="Z1014" s="17" t="s">
        <v>147</v>
      </c>
      <c r="AA1014" s="17"/>
    </row>
    <row r="1015" spans="1:27" ht="60" customHeight="1" x14ac:dyDescent="0.2">
      <c r="A1015" s="4" t="s">
        <v>26</v>
      </c>
      <c r="B1015" s="41" t="s">
        <v>4256</v>
      </c>
      <c r="C1015" s="79" t="s">
        <v>28</v>
      </c>
      <c r="D1015" s="80" t="s">
        <v>28</v>
      </c>
      <c r="E1015" s="15">
        <v>3</v>
      </c>
      <c r="F1015" s="78" t="s">
        <v>205</v>
      </c>
      <c r="G1015" s="180" t="e">
        <f>------CONSIGNMENT ITEM</f>
        <v>#NAME?</v>
      </c>
      <c r="H1015" s="73" t="s">
        <v>206</v>
      </c>
      <c r="I1015" s="73" t="s">
        <v>4429</v>
      </c>
      <c r="J1015" s="73" t="s">
        <v>829</v>
      </c>
      <c r="K1015" s="87"/>
      <c r="L1015" s="87"/>
      <c r="M1015" s="83"/>
      <c r="N1015" s="68"/>
      <c r="O1015" s="92"/>
      <c r="P1015" s="68" t="s">
        <v>33</v>
      </c>
      <c r="Q1015" s="92"/>
      <c r="R1015" s="68" t="s">
        <v>146</v>
      </c>
      <c r="S1015" s="92"/>
      <c r="T1015" s="68"/>
      <c r="U1015" s="92"/>
      <c r="V1015" s="68" t="s">
        <v>209</v>
      </c>
      <c r="W1015" s="92"/>
      <c r="X1015" s="17" t="s">
        <v>115</v>
      </c>
      <c r="Y1015" s="17" t="s">
        <v>210</v>
      </c>
      <c r="Z1015" s="17" t="s">
        <v>117</v>
      </c>
      <c r="AA1015" s="17" t="s">
        <v>211</v>
      </c>
    </row>
    <row r="1016" spans="1:27" ht="60" customHeight="1" x14ac:dyDescent="0.2">
      <c r="A1016" s="4" t="s">
        <v>26</v>
      </c>
      <c r="B1016" s="41" t="s">
        <v>4256</v>
      </c>
      <c r="C1016" s="79" t="s">
        <v>28</v>
      </c>
      <c r="D1016" s="80" t="s">
        <v>28</v>
      </c>
      <c r="E1016" s="15">
        <v>3</v>
      </c>
      <c r="F1016" s="78" t="s">
        <v>830</v>
      </c>
      <c r="G1016" s="180" t="e">
        <f>------CONSIGNMENT ITEM</f>
        <v>#NAME?</v>
      </c>
      <c r="H1016" s="73" t="s">
        <v>831</v>
      </c>
      <c r="I1016" s="73" t="s">
        <v>4430</v>
      </c>
      <c r="J1016" s="73" t="s">
        <v>833</v>
      </c>
      <c r="K1016" s="87" t="s">
        <v>821</v>
      </c>
      <c r="L1016" s="87" t="s">
        <v>325</v>
      </c>
      <c r="M1016" s="83" t="s">
        <v>2081</v>
      </c>
      <c r="N1016" s="68"/>
      <c r="O1016" s="92"/>
      <c r="P1016" s="68" t="s">
        <v>33</v>
      </c>
      <c r="Q1016" s="92" t="s">
        <v>33</v>
      </c>
      <c r="R1016" s="68" t="s">
        <v>146</v>
      </c>
      <c r="S1016" s="92" t="s">
        <v>146</v>
      </c>
      <c r="T1016" s="68"/>
      <c r="U1016" s="92"/>
      <c r="V1016" s="68" t="s">
        <v>834</v>
      </c>
      <c r="W1016" s="92" t="s">
        <v>835</v>
      </c>
      <c r="X1016" s="17" t="s">
        <v>36</v>
      </c>
      <c r="Y1016" s="17" t="s">
        <v>37</v>
      </c>
      <c r="Z1016" s="17" t="s">
        <v>147</v>
      </c>
      <c r="AA1016" s="17"/>
    </row>
    <row r="1017" spans="1:27" ht="60" customHeight="1" x14ac:dyDescent="0.2">
      <c r="A1017" s="4" t="s">
        <v>26</v>
      </c>
      <c r="B1017" s="41" t="s">
        <v>4256</v>
      </c>
      <c r="C1017" s="79" t="s">
        <v>28</v>
      </c>
      <c r="D1017" s="80" t="s">
        <v>28</v>
      </c>
      <c r="E1017" s="15">
        <v>3</v>
      </c>
      <c r="F1017" s="78" t="s">
        <v>837</v>
      </c>
      <c r="G1017" s="180" t="e">
        <f>------CONSIGNMENT ITEM</f>
        <v>#NAME?</v>
      </c>
      <c r="H1017" s="73" t="s">
        <v>49</v>
      </c>
      <c r="I1017" s="73" t="s">
        <v>4431</v>
      </c>
      <c r="J1017" s="73" t="s">
        <v>839</v>
      </c>
      <c r="K1017" s="87" t="s">
        <v>821</v>
      </c>
      <c r="L1017" s="87" t="s">
        <v>52</v>
      </c>
      <c r="M1017" s="83" t="s">
        <v>2083</v>
      </c>
      <c r="N1017" s="68"/>
      <c r="O1017" s="92"/>
      <c r="P1017" s="68" t="s">
        <v>66</v>
      </c>
      <c r="Q1017" s="92" t="s">
        <v>66</v>
      </c>
      <c r="R1017" s="68" t="s">
        <v>53</v>
      </c>
      <c r="S1017" s="92" t="s">
        <v>54</v>
      </c>
      <c r="T1017" s="68" t="s">
        <v>55</v>
      </c>
      <c r="U1017" s="92" t="s">
        <v>55</v>
      </c>
      <c r="V1017" s="68" t="s">
        <v>840</v>
      </c>
      <c r="W1017" s="92" t="s">
        <v>841</v>
      </c>
      <c r="X1017" s="17" t="s">
        <v>46</v>
      </c>
      <c r="Y1017" s="17" t="s">
        <v>37</v>
      </c>
      <c r="Z1017" s="17" t="s">
        <v>147</v>
      </c>
      <c r="AA1017" s="17"/>
    </row>
    <row r="1018" spans="1:27" ht="60" customHeight="1" x14ac:dyDescent="0.2">
      <c r="A1018" s="4" t="s">
        <v>26</v>
      </c>
      <c r="B1018" s="41" t="s">
        <v>4256</v>
      </c>
      <c r="C1018" s="79" t="s">
        <v>28</v>
      </c>
      <c r="D1018" s="80" t="s">
        <v>28</v>
      </c>
      <c r="E1018" s="15">
        <v>3</v>
      </c>
      <c r="F1018" s="78" t="s">
        <v>89</v>
      </c>
      <c r="G1018" s="180" t="e">
        <f>------CONSIGNMENT ITEM</f>
        <v>#NAME?</v>
      </c>
      <c r="H1018" s="73" t="s">
        <v>90</v>
      </c>
      <c r="I1018" s="73" t="s">
        <v>4432</v>
      </c>
      <c r="J1018" s="73" t="s">
        <v>844</v>
      </c>
      <c r="K1018" s="87" t="s">
        <v>821</v>
      </c>
      <c r="L1018" s="87" t="s">
        <v>93</v>
      </c>
      <c r="M1018" s="83" t="s">
        <v>2085</v>
      </c>
      <c r="N1018" s="68"/>
      <c r="O1018" s="92"/>
      <c r="P1018" s="68" t="s">
        <v>66</v>
      </c>
      <c r="Q1018" s="92" t="s">
        <v>66</v>
      </c>
      <c r="R1018" s="68" t="s">
        <v>94</v>
      </c>
      <c r="S1018" s="92" t="s">
        <v>94</v>
      </c>
      <c r="T1018" s="68" t="s">
        <v>95</v>
      </c>
      <c r="U1018" s="92" t="s">
        <v>95</v>
      </c>
      <c r="V1018" s="68" t="s">
        <v>96</v>
      </c>
      <c r="W1018" s="92" t="s">
        <v>97</v>
      </c>
      <c r="X1018" s="17" t="s">
        <v>36</v>
      </c>
      <c r="Y1018" s="17" t="s">
        <v>37</v>
      </c>
      <c r="Z1018" s="17" t="s">
        <v>147</v>
      </c>
      <c r="AA1018" s="17"/>
    </row>
    <row r="1019" spans="1:27" ht="60" customHeight="1" x14ac:dyDescent="0.2">
      <c r="A1019" s="4" t="s">
        <v>26</v>
      </c>
      <c r="B1019" s="41" t="s">
        <v>4256</v>
      </c>
      <c r="C1019" s="79" t="s">
        <v>28</v>
      </c>
      <c r="D1019" s="80" t="s">
        <v>28</v>
      </c>
      <c r="E1019" s="15">
        <v>3</v>
      </c>
      <c r="F1019" s="78" t="s">
        <v>362</v>
      </c>
      <c r="G1019" s="180" t="e">
        <f>------CONSIGNMENT ITEM</f>
        <v>#NAME?</v>
      </c>
      <c r="H1019" s="73" t="s">
        <v>363</v>
      </c>
      <c r="I1019" s="73" t="s">
        <v>4433</v>
      </c>
      <c r="J1019" s="73" t="s">
        <v>846</v>
      </c>
      <c r="K1019" s="87" t="s">
        <v>821</v>
      </c>
      <c r="L1019" s="87" t="s">
        <v>366</v>
      </c>
      <c r="M1019" s="83" t="s">
        <v>2087</v>
      </c>
      <c r="N1019" s="68"/>
      <c r="O1019" s="92"/>
      <c r="P1019" s="68" t="s">
        <v>66</v>
      </c>
      <c r="Q1019" s="92" t="s">
        <v>66</v>
      </c>
      <c r="R1019" s="68" t="s">
        <v>94</v>
      </c>
      <c r="S1019" s="92" t="s">
        <v>94</v>
      </c>
      <c r="T1019" s="68" t="s">
        <v>95</v>
      </c>
      <c r="U1019" s="92" t="s">
        <v>95</v>
      </c>
      <c r="V1019" s="68" t="s">
        <v>367</v>
      </c>
      <c r="W1019" s="92" t="s">
        <v>847</v>
      </c>
      <c r="X1019" s="17" t="s">
        <v>36</v>
      </c>
      <c r="Y1019" s="17" t="s">
        <v>37</v>
      </c>
      <c r="Z1019" s="17" t="s">
        <v>147</v>
      </c>
      <c r="AA1019" s="17"/>
    </row>
    <row r="1020" spans="1:27" ht="60" customHeight="1" x14ac:dyDescent="0.2">
      <c r="A1020" s="4" t="s">
        <v>26</v>
      </c>
      <c r="B1020" s="41" t="s">
        <v>4256</v>
      </c>
      <c r="C1020" s="79" t="s">
        <v>28</v>
      </c>
      <c r="D1020" s="80" t="s">
        <v>28</v>
      </c>
      <c r="E1020" s="15">
        <v>4</v>
      </c>
      <c r="F1020" s="78" t="s">
        <v>419</v>
      </c>
      <c r="G1020" s="181" t="e">
        <f>---------CONSIGNEE</f>
        <v>#NAME?</v>
      </c>
      <c r="H1020" s="73"/>
      <c r="I1020" s="73" t="s">
        <v>4434</v>
      </c>
      <c r="J1020" s="73" t="s">
        <v>422</v>
      </c>
      <c r="K1020" s="87" t="s">
        <v>851</v>
      </c>
      <c r="L1020" s="87"/>
      <c r="M1020" s="83"/>
      <c r="N1020" s="68" t="s">
        <v>32</v>
      </c>
      <c r="O1020" s="92" t="s">
        <v>32</v>
      </c>
      <c r="P1020" s="68" t="s">
        <v>66</v>
      </c>
      <c r="Q1020" s="92" t="s">
        <v>66</v>
      </c>
      <c r="R1020" s="68"/>
      <c r="S1020" s="92"/>
      <c r="T1020" s="68"/>
      <c r="U1020" s="92"/>
      <c r="V1020" s="68" t="s">
        <v>852</v>
      </c>
      <c r="W1020" s="92" t="s">
        <v>853</v>
      </c>
      <c r="X1020" s="17" t="s">
        <v>405</v>
      </c>
      <c r="Y1020" s="17" t="s">
        <v>37</v>
      </c>
      <c r="Z1020" s="17" t="s">
        <v>147</v>
      </c>
      <c r="AA1020" s="17"/>
    </row>
    <row r="1021" spans="1:27" ht="60" customHeight="1" x14ac:dyDescent="0.2">
      <c r="A1021" s="4" t="s">
        <v>26</v>
      </c>
      <c r="B1021" s="41" t="s">
        <v>4256</v>
      </c>
      <c r="C1021" s="79" t="s">
        <v>28</v>
      </c>
      <c r="D1021" s="80" t="s">
        <v>28</v>
      </c>
      <c r="E1021" s="15">
        <v>4</v>
      </c>
      <c r="F1021" s="78" t="s">
        <v>427</v>
      </c>
      <c r="G1021" s="180" t="e">
        <f>---------CONSIGNEE</f>
        <v>#NAME?</v>
      </c>
      <c r="H1021" s="73" t="s">
        <v>240</v>
      </c>
      <c r="I1021" s="73" t="s">
        <v>4435</v>
      </c>
      <c r="J1021" s="73" t="s">
        <v>429</v>
      </c>
      <c r="K1021" s="87" t="s">
        <v>851</v>
      </c>
      <c r="L1021" s="87" t="s">
        <v>243</v>
      </c>
      <c r="M1021" s="83" t="s">
        <v>2091</v>
      </c>
      <c r="N1021" s="68"/>
      <c r="O1021" s="92"/>
      <c r="P1021" s="68" t="s">
        <v>103</v>
      </c>
      <c r="Q1021" s="92" t="s">
        <v>103</v>
      </c>
      <c r="R1021" s="68" t="s">
        <v>244</v>
      </c>
      <c r="S1021" s="92" t="s">
        <v>244</v>
      </c>
      <c r="T1021" s="68"/>
      <c r="U1021" s="92"/>
      <c r="V1021" s="68" t="s">
        <v>430</v>
      </c>
      <c r="W1021" s="92"/>
      <c r="X1021" s="17" t="s">
        <v>157</v>
      </c>
      <c r="Y1021" s="17" t="s">
        <v>37</v>
      </c>
      <c r="Z1021" s="17" t="s">
        <v>38</v>
      </c>
      <c r="AA1021" s="17"/>
    </row>
    <row r="1022" spans="1:27" ht="60" customHeight="1" x14ac:dyDescent="0.2">
      <c r="A1022" s="4" t="s">
        <v>26</v>
      </c>
      <c r="B1022" s="41" t="s">
        <v>4256</v>
      </c>
      <c r="C1022" s="79" t="s">
        <v>28</v>
      </c>
      <c r="D1022" s="80" t="s">
        <v>28</v>
      </c>
      <c r="E1022" s="15">
        <v>4</v>
      </c>
      <c r="F1022" s="78" t="s">
        <v>419</v>
      </c>
      <c r="G1022" s="180" t="e">
        <f>---------CONSIGNEE</f>
        <v>#NAME?</v>
      </c>
      <c r="H1022" s="73" t="s">
        <v>255</v>
      </c>
      <c r="I1022" s="73" t="s">
        <v>4436</v>
      </c>
      <c r="J1022" s="73" t="s">
        <v>433</v>
      </c>
      <c r="K1022" s="87" t="s">
        <v>851</v>
      </c>
      <c r="L1022" s="87" t="s">
        <v>255</v>
      </c>
      <c r="M1022" s="83" t="s">
        <v>2093</v>
      </c>
      <c r="N1022" s="68"/>
      <c r="O1022" s="92"/>
      <c r="P1022" s="68" t="s">
        <v>33</v>
      </c>
      <c r="Q1022" s="92" t="s">
        <v>33</v>
      </c>
      <c r="R1022" s="68" t="s">
        <v>258</v>
      </c>
      <c r="S1022" s="92" t="s">
        <v>68</v>
      </c>
      <c r="T1022" s="68"/>
      <c r="U1022" s="92"/>
      <c r="V1022" s="68" t="s">
        <v>259</v>
      </c>
      <c r="W1022" s="92"/>
      <c r="X1022" s="17" t="s">
        <v>46</v>
      </c>
      <c r="Y1022" s="17" t="s">
        <v>37</v>
      </c>
      <c r="Z1022" s="17" t="s">
        <v>260</v>
      </c>
      <c r="AA1022" s="17"/>
    </row>
    <row r="1023" spans="1:27" ht="60" customHeight="1" x14ac:dyDescent="0.2">
      <c r="A1023" s="4" t="s">
        <v>26</v>
      </c>
      <c r="B1023" s="41" t="s">
        <v>4256</v>
      </c>
      <c r="C1023" s="79" t="s">
        <v>28</v>
      </c>
      <c r="D1023" s="80" t="s">
        <v>28</v>
      </c>
      <c r="E1023" s="15">
        <v>5</v>
      </c>
      <c r="F1023" s="78"/>
      <c r="G1023" s="181" t="e">
        <f>------------ADDRESS</f>
        <v>#NAME?</v>
      </c>
      <c r="H1023" s="73"/>
      <c r="I1023" s="73" t="s">
        <v>4437</v>
      </c>
      <c r="J1023" s="73" t="s">
        <v>263</v>
      </c>
      <c r="K1023" s="87"/>
      <c r="L1023" s="87"/>
      <c r="M1023" s="83"/>
      <c r="N1023" s="68" t="s">
        <v>32</v>
      </c>
      <c r="O1023" s="92"/>
      <c r="P1023" s="68" t="s">
        <v>33</v>
      </c>
      <c r="Q1023" s="92"/>
      <c r="R1023" s="68"/>
      <c r="S1023" s="92"/>
      <c r="T1023" s="68"/>
      <c r="U1023" s="92"/>
      <c r="V1023" s="68"/>
      <c r="W1023" s="92"/>
      <c r="X1023" s="17" t="s">
        <v>115</v>
      </c>
      <c r="Y1023" s="17" t="s">
        <v>264</v>
      </c>
      <c r="Z1023" s="17" t="s">
        <v>264</v>
      </c>
      <c r="AA1023" s="17"/>
    </row>
    <row r="1024" spans="1:27" ht="60" customHeight="1" x14ac:dyDescent="0.2">
      <c r="A1024" s="4" t="s">
        <v>26</v>
      </c>
      <c r="B1024" s="41" t="s">
        <v>4256</v>
      </c>
      <c r="C1024" s="79" t="s">
        <v>28</v>
      </c>
      <c r="D1024" s="80" t="s">
        <v>28</v>
      </c>
      <c r="E1024" s="15">
        <v>5</v>
      </c>
      <c r="F1024" s="78" t="s">
        <v>419</v>
      </c>
      <c r="G1024" s="180" t="e">
        <f>------------ADDRESS</f>
        <v>#NAME?</v>
      </c>
      <c r="H1024" s="73" t="s">
        <v>265</v>
      </c>
      <c r="I1024" s="73" t="s">
        <v>4438</v>
      </c>
      <c r="J1024" s="73" t="s">
        <v>267</v>
      </c>
      <c r="K1024" s="87" t="s">
        <v>851</v>
      </c>
      <c r="L1024" s="87" t="s">
        <v>265</v>
      </c>
      <c r="M1024" s="83" t="s">
        <v>2096</v>
      </c>
      <c r="N1024" s="68"/>
      <c r="O1024" s="92"/>
      <c r="P1024" s="68" t="s">
        <v>33</v>
      </c>
      <c r="Q1024" s="92" t="s">
        <v>33</v>
      </c>
      <c r="R1024" s="68" t="s">
        <v>258</v>
      </c>
      <c r="S1024" s="92" t="s">
        <v>68</v>
      </c>
      <c r="T1024" s="68"/>
      <c r="U1024" s="92"/>
      <c r="V1024" s="68" t="s">
        <v>259</v>
      </c>
      <c r="W1024" s="92"/>
      <c r="X1024" s="17" t="s">
        <v>46</v>
      </c>
      <c r="Y1024" s="17" t="s">
        <v>37</v>
      </c>
      <c r="Z1024" s="17" t="s">
        <v>268</v>
      </c>
      <c r="AA1024" s="17"/>
    </row>
    <row r="1025" spans="1:27" ht="60" customHeight="1" x14ac:dyDescent="0.2">
      <c r="A1025" s="4" t="s">
        <v>26</v>
      </c>
      <c r="B1025" s="41" t="s">
        <v>4256</v>
      </c>
      <c r="C1025" s="79" t="s">
        <v>28</v>
      </c>
      <c r="D1025" s="80" t="s">
        <v>28</v>
      </c>
      <c r="E1025" s="15">
        <v>5</v>
      </c>
      <c r="F1025" s="78" t="s">
        <v>419</v>
      </c>
      <c r="G1025" s="180" t="e">
        <f>------------ADDRESS</f>
        <v>#NAME?</v>
      </c>
      <c r="H1025" s="73" t="s">
        <v>269</v>
      </c>
      <c r="I1025" s="73" t="s">
        <v>4439</v>
      </c>
      <c r="J1025" s="73" t="s">
        <v>271</v>
      </c>
      <c r="K1025" s="87" t="s">
        <v>851</v>
      </c>
      <c r="L1025" s="87" t="s">
        <v>862</v>
      </c>
      <c r="M1025" s="83" t="s">
        <v>2098</v>
      </c>
      <c r="N1025" s="68"/>
      <c r="O1025" s="92"/>
      <c r="P1025" s="68" t="s">
        <v>66</v>
      </c>
      <c r="Q1025" s="92" t="s">
        <v>33</v>
      </c>
      <c r="R1025" s="68" t="s">
        <v>244</v>
      </c>
      <c r="S1025" s="92" t="s">
        <v>244</v>
      </c>
      <c r="T1025" s="68"/>
      <c r="U1025" s="92"/>
      <c r="V1025" s="68" t="s">
        <v>273</v>
      </c>
      <c r="W1025" s="92"/>
      <c r="X1025" s="17" t="s">
        <v>46</v>
      </c>
      <c r="Y1025" s="17" t="s">
        <v>37</v>
      </c>
      <c r="Z1025" s="17" t="s">
        <v>274</v>
      </c>
      <c r="AA1025" s="17"/>
    </row>
    <row r="1026" spans="1:27" ht="60" customHeight="1" x14ac:dyDescent="0.2">
      <c r="A1026" s="4" t="s">
        <v>26</v>
      </c>
      <c r="B1026" s="41" t="s">
        <v>4256</v>
      </c>
      <c r="C1026" s="79" t="s">
        <v>28</v>
      </c>
      <c r="D1026" s="80" t="s">
        <v>28</v>
      </c>
      <c r="E1026" s="15">
        <v>5</v>
      </c>
      <c r="F1026" s="78" t="s">
        <v>419</v>
      </c>
      <c r="G1026" s="180" t="e">
        <f>------------ADDRESS</f>
        <v>#NAME?</v>
      </c>
      <c r="H1026" s="73" t="s">
        <v>276</v>
      </c>
      <c r="I1026" s="73" t="s">
        <v>4440</v>
      </c>
      <c r="J1026" s="73" t="s">
        <v>278</v>
      </c>
      <c r="K1026" s="87" t="s">
        <v>851</v>
      </c>
      <c r="L1026" s="87" t="s">
        <v>276</v>
      </c>
      <c r="M1026" s="83" t="s">
        <v>2100</v>
      </c>
      <c r="N1026" s="68"/>
      <c r="O1026" s="92"/>
      <c r="P1026" s="68" t="s">
        <v>33</v>
      </c>
      <c r="Q1026" s="92" t="s">
        <v>33</v>
      </c>
      <c r="R1026" s="68" t="s">
        <v>68</v>
      </c>
      <c r="S1026" s="92" t="s">
        <v>68</v>
      </c>
      <c r="T1026" s="68"/>
      <c r="U1026" s="92"/>
      <c r="V1026" s="68"/>
      <c r="W1026" s="92"/>
      <c r="X1026" s="17" t="s">
        <v>36</v>
      </c>
      <c r="Y1026" s="17" t="s">
        <v>37</v>
      </c>
      <c r="Z1026" s="17" t="s">
        <v>38</v>
      </c>
      <c r="AA1026" s="17"/>
    </row>
    <row r="1027" spans="1:27" ht="60" customHeight="1" x14ac:dyDescent="0.2">
      <c r="A1027" s="4" t="s">
        <v>26</v>
      </c>
      <c r="B1027" s="41" t="s">
        <v>4256</v>
      </c>
      <c r="C1027" s="79" t="s">
        <v>28</v>
      </c>
      <c r="D1027" s="80" t="s">
        <v>28</v>
      </c>
      <c r="E1027" s="15">
        <v>5</v>
      </c>
      <c r="F1027" s="78" t="s">
        <v>419</v>
      </c>
      <c r="G1027" s="180" t="e">
        <f>------------ADDRESS</f>
        <v>#NAME?</v>
      </c>
      <c r="H1027" s="73" t="s">
        <v>279</v>
      </c>
      <c r="I1027" s="73" t="s">
        <v>4441</v>
      </c>
      <c r="J1027" s="73" t="s">
        <v>281</v>
      </c>
      <c r="K1027" s="87" t="s">
        <v>851</v>
      </c>
      <c r="L1027" s="87" t="s">
        <v>282</v>
      </c>
      <c r="M1027" s="83" t="s">
        <v>2102</v>
      </c>
      <c r="N1027" s="68"/>
      <c r="O1027" s="92"/>
      <c r="P1027" s="68" t="s">
        <v>33</v>
      </c>
      <c r="Q1027" s="92" t="s">
        <v>33</v>
      </c>
      <c r="R1027" s="68" t="s">
        <v>94</v>
      </c>
      <c r="S1027" s="92" t="s">
        <v>94</v>
      </c>
      <c r="T1027" s="68" t="s">
        <v>95</v>
      </c>
      <c r="U1027" s="92" t="s">
        <v>95</v>
      </c>
      <c r="V1027" s="68"/>
      <c r="W1027" s="92"/>
      <c r="X1027" s="17" t="s">
        <v>36</v>
      </c>
      <c r="Y1027" s="17" t="s">
        <v>37</v>
      </c>
      <c r="Z1027" s="17" t="s">
        <v>38</v>
      </c>
      <c r="AA1027" s="17"/>
    </row>
    <row r="1028" spans="1:27" ht="60" customHeight="1" x14ac:dyDescent="0.2">
      <c r="A1028" s="4" t="s">
        <v>26</v>
      </c>
      <c r="B1028" s="41" t="s">
        <v>4256</v>
      </c>
      <c r="C1028" s="79" t="s">
        <v>28</v>
      </c>
      <c r="D1028" s="80" t="s">
        <v>28</v>
      </c>
      <c r="E1028" s="15">
        <v>4</v>
      </c>
      <c r="F1028" s="78" t="s">
        <v>440</v>
      </c>
      <c r="G1028" s="181" t="e">
        <f>---------ADDITIONAL SUPPLY CHAIN ACTOR</f>
        <v>#NAME?</v>
      </c>
      <c r="H1028" s="73"/>
      <c r="I1028" s="73" t="s">
        <v>4442</v>
      </c>
      <c r="J1028" s="73" t="s">
        <v>443</v>
      </c>
      <c r="K1028" s="87"/>
      <c r="L1028" s="87"/>
      <c r="M1028" s="83"/>
      <c r="N1028" s="68" t="s">
        <v>444</v>
      </c>
      <c r="O1028" s="92"/>
      <c r="P1028" s="68" t="s">
        <v>66</v>
      </c>
      <c r="Q1028" s="92"/>
      <c r="R1028" s="68"/>
      <c r="S1028" s="92"/>
      <c r="T1028" s="68"/>
      <c r="U1028" s="92"/>
      <c r="V1028" s="68" t="s">
        <v>445</v>
      </c>
      <c r="W1028" s="92"/>
      <c r="X1028" s="17" t="s">
        <v>115</v>
      </c>
      <c r="Y1028" s="17" t="s">
        <v>229</v>
      </c>
      <c r="Z1028" s="17" t="s">
        <v>229</v>
      </c>
      <c r="AA1028" s="17"/>
    </row>
    <row r="1029" spans="1:27" ht="60" customHeight="1" x14ac:dyDescent="0.2">
      <c r="A1029" s="4" t="s">
        <v>26</v>
      </c>
      <c r="B1029" s="41" t="s">
        <v>4256</v>
      </c>
      <c r="C1029" s="79" t="s">
        <v>28</v>
      </c>
      <c r="D1029" s="80" t="s">
        <v>28</v>
      </c>
      <c r="E1029" s="15">
        <v>4</v>
      </c>
      <c r="F1029" s="78" t="s">
        <v>205</v>
      </c>
      <c r="G1029" s="180" t="e">
        <f>---------ADDITIONAL SUPPLY CHAIN ACTOR</f>
        <v>#NAME?</v>
      </c>
      <c r="H1029" s="73" t="s">
        <v>206</v>
      </c>
      <c r="I1029" s="73" t="s">
        <v>4443</v>
      </c>
      <c r="J1029" s="73" t="s">
        <v>449</v>
      </c>
      <c r="K1029" s="87"/>
      <c r="L1029" s="87"/>
      <c r="M1029" s="83"/>
      <c r="N1029" s="68"/>
      <c r="O1029" s="92"/>
      <c r="P1029" s="68" t="s">
        <v>33</v>
      </c>
      <c r="Q1029" s="92"/>
      <c r="R1029" s="68" t="s">
        <v>146</v>
      </c>
      <c r="S1029" s="92"/>
      <c r="T1029" s="68"/>
      <c r="U1029" s="92"/>
      <c r="V1029" s="68" t="s">
        <v>209</v>
      </c>
      <c r="W1029" s="92"/>
      <c r="X1029" s="17" t="s">
        <v>115</v>
      </c>
      <c r="Y1029" s="17" t="s">
        <v>229</v>
      </c>
      <c r="Z1029" s="17" t="s">
        <v>229</v>
      </c>
      <c r="AA1029" s="17"/>
    </row>
    <row r="1030" spans="1:27" ht="60" customHeight="1" x14ac:dyDescent="0.2">
      <c r="A1030" s="4" t="s">
        <v>26</v>
      </c>
      <c r="B1030" s="41" t="s">
        <v>4256</v>
      </c>
      <c r="C1030" s="79" t="s">
        <v>28</v>
      </c>
      <c r="D1030" s="80" t="s">
        <v>28</v>
      </c>
      <c r="E1030" s="15">
        <v>4</v>
      </c>
      <c r="F1030" s="78" t="s">
        <v>440</v>
      </c>
      <c r="G1030" s="180" t="e">
        <f>---------ADDITIONAL SUPPLY CHAIN ACTOR</f>
        <v>#NAME?</v>
      </c>
      <c r="H1030" s="73" t="s">
        <v>450</v>
      </c>
      <c r="I1030" s="73" t="s">
        <v>4444</v>
      </c>
      <c r="J1030" s="73" t="s">
        <v>452</v>
      </c>
      <c r="K1030" s="87"/>
      <c r="L1030" s="87"/>
      <c r="M1030" s="83"/>
      <c r="N1030" s="68"/>
      <c r="O1030" s="92"/>
      <c r="P1030" s="68" t="s">
        <v>33</v>
      </c>
      <c r="Q1030" s="92"/>
      <c r="R1030" s="68" t="s">
        <v>453</v>
      </c>
      <c r="S1030" s="92"/>
      <c r="T1030" s="68" t="s">
        <v>454</v>
      </c>
      <c r="U1030" s="92"/>
      <c r="V1030" s="68"/>
      <c r="W1030" s="92"/>
      <c r="X1030" s="17" t="s">
        <v>115</v>
      </c>
      <c r="Y1030" s="17" t="s">
        <v>229</v>
      </c>
      <c r="Z1030" s="17" t="s">
        <v>229</v>
      </c>
      <c r="AA1030" s="17"/>
    </row>
    <row r="1031" spans="1:27" ht="60" customHeight="1" x14ac:dyDescent="0.2">
      <c r="A1031" s="4" t="s">
        <v>26</v>
      </c>
      <c r="B1031" s="41" t="s">
        <v>4256</v>
      </c>
      <c r="C1031" s="79" t="s">
        <v>28</v>
      </c>
      <c r="D1031" s="80" t="s">
        <v>28</v>
      </c>
      <c r="E1031" s="15">
        <v>4</v>
      </c>
      <c r="F1031" s="78" t="s">
        <v>440</v>
      </c>
      <c r="G1031" s="180" t="e">
        <f>---------ADDITIONAL SUPPLY CHAIN ACTOR</f>
        <v>#NAME?</v>
      </c>
      <c r="H1031" s="73" t="s">
        <v>240</v>
      </c>
      <c r="I1031" s="73" t="s">
        <v>4445</v>
      </c>
      <c r="J1031" s="73" t="s">
        <v>457</v>
      </c>
      <c r="K1031" s="87"/>
      <c r="L1031" s="87"/>
      <c r="M1031" s="83"/>
      <c r="N1031" s="68"/>
      <c r="O1031" s="92"/>
      <c r="P1031" s="68" t="s">
        <v>33</v>
      </c>
      <c r="Q1031" s="92"/>
      <c r="R1031" s="68" t="s">
        <v>244</v>
      </c>
      <c r="S1031" s="92"/>
      <c r="T1031" s="68"/>
      <c r="U1031" s="92"/>
      <c r="V1031" s="68" t="s">
        <v>380</v>
      </c>
      <c r="W1031" s="92"/>
      <c r="X1031" s="17" t="s">
        <v>115</v>
      </c>
      <c r="Y1031" s="17" t="s">
        <v>229</v>
      </c>
      <c r="Z1031" s="17" t="s">
        <v>229</v>
      </c>
      <c r="AA1031" s="17"/>
    </row>
    <row r="1032" spans="1:27" ht="60" customHeight="1" x14ac:dyDescent="0.2">
      <c r="A1032" s="4" t="s">
        <v>26</v>
      </c>
      <c r="B1032" s="41" t="s">
        <v>4256</v>
      </c>
      <c r="C1032" s="79" t="s">
        <v>28</v>
      </c>
      <c r="D1032" s="80" t="s">
        <v>28</v>
      </c>
      <c r="E1032" s="15">
        <v>4</v>
      </c>
      <c r="F1032" s="78"/>
      <c r="G1032" s="181" t="e">
        <f>---------COMMODITY</f>
        <v>#NAME?</v>
      </c>
      <c r="H1032" s="73"/>
      <c r="I1032" s="73" t="s">
        <v>4446</v>
      </c>
      <c r="J1032" s="73" t="s">
        <v>873</v>
      </c>
      <c r="K1032" s="87"/>
      <c r="L1032" s="87"/>
      <c r="M1032" s="83"/>
      <c r="N1032" s="68" t="s">
        <v>32</v>
      </c>
      <c r="O1032" s="92"/>
      <c r="P1032" s="68" t="s">
        <v>33</v>
      </c>
      <c r="Q1032" s="92"/>
      <c r="R1032" s="68"/>
      <c r="S1032" s="92"/>
      <c r="T1032" s="68"/>
      <c r="U1032" s="92"/>
      <c r="V1032" s="68"/>
      <c r="W1032" s="92"/>
      <c r="X1032" s="17" t="s">
        <v>115</v>
      </c>
      <c r="Y1032" s="17" t="s">
        <v>874</v>
      </c>
      <c r="Z1032" s="17" t="s">
        <v>264</v>
      </c>
      <c r="AA1032" s="17"/>
    </row>
    <row r="1033" spans="1:27" ht="60" customHeight="1" x14ac:dyDescent="0.2">
      <c r="A1033" s="4" t="s">
        <v>26</v>
      </c>
      <c r="B1033" s="41" t="s">
        <v>4256</v>
      </c>
      <c r="C1033" s="79" t="s">
        <v>28</v>
      </c>
      <c r="D1033" s="80" t="s">
        <v>28</v>
      </c>
      <c r="E1033" s="15">
        <v>4</v>
      </c>
      <c r="F1033" s="78" t="s">
        <v>876</v>
      </c>
      <c r="G1033" s="180" t="e">
        <f>---------COMMODITY</f>
        <v>#NAME?</v>
      </c>
      <c r="H1033" s="73" t="s">
        <v>877</v>
      </c>
      <c r="I1033" s="73" t="s">
        <v>4447</v>
      </c>
      <c r="J1033" s="73" t="s">
        <v>879</v>
      </c>
      <c r="K1033" s="87" t="s">
        <v>821</v>
      </c>
      <c r="L1033" s="87" t="s">
        <v>880</v>
      </c>
      <c r="M1033" s="83" t="s">
        <v>2109</v>
      </c>
      <c r="N1033" s="68"/>
      <c r="O1033" s="92"/>
      <c r="P1033" s="68" t="s">
        <v>33</v>
      </c>
      <c r="Q1033" s="92" t="s">
        <v>33</v>
      </c>
      <c r="R1033" s="68" t="s">
        <v>305</v>
      </c>
      <c r="S1033" s="92" t="s">
        <v>881</v>
      </c>
      <c r="T1033" s="68"/>
      <c r="U1033" s="92"/>
      <c r="V1033" s="68" t="s">
        <v>882</v>
      </c>
      <c r="W1033" s="92"/>
      <c r="X1033" s="17" t="s">
        <v>46</v>
      </c>
      <c r="Y1033" s="17" t="s">
        <v>37</v>
      </c>
      <c r="Z1033" s="17" t="s">
        <v>883</v>
      </c>
      <c r="AA1033" s="17"/>
    </row>
    <row r="1034" spans="1:27" ht="60" customHeight="1" x14ac:dyDescent="0.2">
      <c r="A1034" s="4" t="s">
        <v>26</v>
      </c>
      <c r="B1034" s="41" t="s">
        <v>4256</v>
      </c>
      <c r="C1034" s="79" t="s">
        <v>28</v>
      </c>
      <c r="D1034" s="80" t="s">
        <v>28</v>
      </c>
      <c r="E1034" s="15">
        <v>4</v>
      </c>
      <c r="F1034" s="78" t="s">
        <v>884</v>
      </c>
      <c r="G1034" s="180" t="e">
        <f>---------COMMODITY</f>
        <v>#NAME?</v>
      </c>
      <c r="H1034" s="73" t="s">
        <v>885</v>
      </c>
      <c r="I1034" s="73" t="s">
        <v>4448</v>
      </c>
      <c r="J1034" s="73" t="s">
        <v>887</v>
      </c>
      <c r="K1034" s="87"/>
      <c r="L1034" s="87"/>
      <c r="M1034" s="83"/>
      <c r="N1034" s="68"/>
      <c r="O1034" s="92"/>
      <c r="P1034" s="68" t="s">
        <v>103</v>
      </c>
      <c r="Q1034" s="92"/>
      <c r="R1034" s="68" t="s">
        <v>888</v>
      </c>
      <c r="S1034" s="92"/>
      <c r="T1034" s="68" t="s">
        <v>889</v>
      </c>
      <c r="U1034" s="92"/>
      <c r="V1034" s="68" t="s">
        <v>890</v>
      </c>
      <c r="W1034" s="92"/>
      <c r="X1034" s="17" t="s">
        <v>115</v>
      </c>
      <c r="Y1034" s="17" t="s">
        <v>37</v>
      </c>
      <c r="Z1034" s="17" t="s">
        <v>38</v>
      </c>
      <c r="AA1034" s="17"/>
    </row>
    <row r="1035" spans="1:27" ht="60" customHeight="1" x14ac:dyDescent="0.2">
      <c r="A1035" s="4" t="s">
        <v>26</v>
      </c>
      <c r="B1035" s="41" t="s">
        <v>4256</v>
      </c>
      <c r="C1035" s="79" t="s">
        <v>28</v>
      </c>
      <c r="D1035" s="80" t="s">
        <v>28</v>
      </c>
      <c r="E1035" s="15">
        <v>5</v>
      </c>
      <c r="F1035" s="78"/>
      <c r="G1035" s="181" t="e">
        <f>------------COMMODITY CODE</f>
        <v>#NAME?</v>
      </c>
      <c r="H1035" s="73"/>
      <c r="I1035" s="73" t="s">
        <v>4449</v>
      </c>
      <c r="J1035" s="73" t="s">
        <v>894</v>
      </c>
      <c r="K1035" s="87"/>
      <c r="L1035" s="87"/>
      <c r="M1035" s="83"/>
      <c r="N1035" s="68" t="s">
        <v>32</v>
      </c>
      <c r="O1035" s="92"/>
      <c r="P1035" s="68" t="s">
        <v>33</v>
      </c>
      <c r="Q1035" s="92"/>
      <c r="R1035" s="68"/>
      <c r="S1035" s="92"/>
      <c r="T1035" s="68"/>
      <c r="U1035" s="92"/>
      <c r="V1035" s="68"/>
      <c r="W1035" s="92"/>
      <c r="X1035" s="17" t="s">
        <v>115</v>
      </c>
      <c r="Y1035" s="17" t="s">
        <v>264</v>
      </c>
      <c r="Z1035" s="17" t="s">
        <v>264</v>
      </c>
      <c r="AA1035" s="17"/>
    </row>
    <row r="1036" spans="1:27" ht="60" customHeight="1" x14ac:dyDescent="0.2">
      <c r="A1036" s="4" t="s">
        <v>26</v>
      </c>
      <c r="B1036" s="41" t="s">
        <v>4256</v>
      </c>
      <c r="C1036" s="79" t="s">
        <v>28</v>
      </c>
      <c r="D1036" s="80" t="s">
        <v>28</v>
      </c>
      <c r="E1036" s="15">
        <v>5</v>
      </c>
      <c r="F1036" s="78"/>
      <c r="G1036" s="180" t="e">
        <f>------------COMMODITY CODE</f>
        <v>#NAME?</v>
      </c>
      <c r="H1036" s="97" t="s">
        <v>897</v>
      </c>
      <c r="I1036" s="73" t="s">
        <v>4450</v>
      </c>
      <c r="J1036" s="73" t="s">
        <v>899</v>
      </c>
      <c r="K1036" s="87" t="s">
        <v>821</v>
      </c>
      <c r="L1036" s="87" t="s">
        <v>900</v>
      </c>
      <c r="M1036" s="83" t="s">
        <v>2113</v>
      </c>
      <c r="N1036" s="68"/>
      <c r="O1036" s="92"/>
      <c r="P1036" s="68" t="s">
        <v>33</v>
      </c>
      <c r="Q1036" s="92" t="s">
        <v>66</v>
      </c>
      <c r="R1036" s="68" t="s">
        <v>901</v>
      </c>
      <c r="S1036" s="92" t="s">
        <v>902</v>
      </c>
      <c r="T1036" s="68" t="s">
        <v>903</v>
      </c>
      <c r="U1036" s="92" t="s">
        <v>2114</v>
      </c>
      <c r="V1036" s="68"/>
      <c r="W1036" s="92"/>
      <c r="X1036" s="17" t="s">
        <v>46</v>
      </c>
      <c r="Y1036" s="17" t="s">
        <v>1458</v>
      </c>
      <c r="Z1036" s="283" t="s">
        <v>914</v>
      </c>
      <c r="AA1036" s="17"/>
    </row>
    <row r="1037" spans="1:27" ht="60" customHeight="1" x14ac:dyDescent="0.2">
      <c r="A1037" s="4" t="s">
        <v>26</v>
      </c>
      <c r="B1037" s="41" t="s">
        <v>4256</v>
      </c>
      <c r="C1037" s="79" t="s">
        <v>28</v>
      </c>
      <c r="D1037" s="80" t="s">
        <v>28</v>
      </c>
      <c r="E1037" s="15">
        <v>5</v>
      </c>
      <c r="F1037" s="78" t="s">
        <v>908</v>
      </c>
      <c r="G1037" s="180" t="e">
        <f>------------COMMODITY CODE</f>
        <v>#NAME?</v>
      </c>
      <c r="H1037" s="73" t="s">
        <v>909</v>
      </c>
      <c r="I1037" s="73" t="s">
        <v>4451</v>
      </c>
      <c r="J1037" s="73" t="s">
        <v>911</v>
      </c>
      <c r="K1037" s="87" t="s">
        <v>821</v>
      </c>
      <c r="L1037" s="87" t="s">
        <v>900</v>
      </c>
      <c r="M1037" s="83" t="s">
        <v>2113</v>
      </c>
      <c r="N1037" s="68"/>
      <c r="O1037" s="92"/>
      <c r="P1037" s="68" t="s">
        <v>103</v>
      </c>
      <c r="Q1037" s="92" t="s">
        <v>66</v>
      </c>
      <c r="R1037" s="68" t="s">
        <v>291</v>
      </c>
      <c r="S1037" s="92" t="s">
        <v>902</v>
      </c>
      <c r="T1037" s="68"/>
      <c r="U1037" s="92"/>
      <c r="V1037" s="68" t="s">
        <v>912</v>
      </c>
      <c r="W1037" s="92"/>
      <c r="X1037" s="17" t="s">
        <v>46</v>
      </c>
      <c r="Y1037" s="17" t="s">
        <v>913</v>
      </c>
      <c r="Z1037" s="17" t="s">
        <v>914</v>
      </c>
      <c r="AA1037" s="17"/>
    </row>
    <row r="1038" spans="1:27" ht="60" customHeight="1" x14ac:dyDescent="0.2">
      <c r="A1038" s="4" t="s">
        <v>26</v>
      </c>
      <c r="B1038" s="41" t="s">
        <v>4256</v>
      </c>
      <c r="C1038" s="79" t="s">
        <v>28</v>
      </c>
      <c r="D1038" s="80" t="s">
        <v>28</v>
      </c>
      <c r="E1038" s="15">
        <v>5</v>
      </c>
      <c r="F1038" s="78" t="s">
        <v>916</v>
      </c>
      <c r="G1038" s="181" t="e">
        <f>------------DANGEROUS GOODS</f>
        <v>#NAME?</v>
      </c>
      <c r="H1038" s="73"/>
      <c r="I1038" s="73" t="s">
        <v>4452</v>
      </c>
      <c r="J1038" s="73" t="s">
        <v>919</v>
      </c>
      <c r="K1038" s="87"/>
      <c r="L1038" s="87"/>
      <c r="M1038" s="83"/>
      <c r="N1038" s="68" t="s">
        <v>444</v>
      </c>
      <c r="O1038" s="92"/>
      <c r="P1038" s="68" t="s">
        <v>66</v>
      </c>
      <c r="Q1038" s="92"/>
      <c r="R1038" s="68"/>
      <c r="S1038" s="92"/>
      <c r="T1038" s="68"/>
      <c r="U1038" s="92"/>
      <c r="V1038" s="68" t="s">
        <v>920</v>
      </c>
      <c r="W1038" s="92"/>
      <c r="X1038" s="17" t="s">
        <v>115</v>
      </c>
      <c r="Y1038" s="17" t="s">
        <v>264</v>
      </c>
      <c r="Z1038" s="17" t="s">
        <v>264</v>
      </c>
      <c r="AA1038" s="17"/>
    </row>
    <row r="1039" spans="1:27" ht="60" customHeight="1" x14ac:dyDescent="0.2">
      <c r="A1039" s="4" t="s">
        <v>26</v>
      </c>
      <c r="B1039" s="41" t="s">
        <v>4256</v>
      </c>
      <c r="C1039" s="79" t="s">
        <v>28</v>
      </c>
      <c r="D1039" s="80" t="s">
        <v>28</v>
      </c>
      <c r="E1039" s="15">
        <v>5</v>
      </c>
      <c r="F1039" s="78" t="s">
        <v>205</v>
      </c>
      <c r="G1039" s="180" t="e">
        <f>------------DANGEROUS GOODS</f>
        <v>#NAME?</v>
      </c>
      <c r="H1039" s="73" t="s">
        <v>206</v>
      </c>
      <c r="I1039" s="73" t="s">
        <v>4453</v>
      </c>
      <c r="J1039" s="73" t="s">
        <v>923</v>
      </c>
      <c r="K1039" s="87"/>
      <c r="L1039" s="87"/>
      <c r="M1039" s="83"/>
      <c r="N1039" s="68"/>
      <c r="O1039" s="92"/>
      <c r="P1039" s="68" t="s">
        <v>33</v>
      </c>
      <c r="Q1039" s="92"/>
      <c r="R1039" s="68" t="s">
        <v>146</v>
      </c>
      <c r="S1039" s="92"/>
      <c r="T1039" s="68"/>
      <c r="U1039" s="92"/>
      <c r="V1039" s="68" t="s">
        <v>209</v>
      </c>
      <c r="W1039" s="92"/>
      <c r="X1039" s="17" t="s">
        <v>115</v>
      </c>
      <c r="Y1039" s="17" t="s">
        <v>210</v>
      </c>
      <c r="Z1039" s="17" t="s">
        <v>117</v>
      </c>
      <c r="AA1039" s="17" t="s">
        <v>211</v>
      </c>
    </row>
    <row r="1040" spans="1:27" ht="60" customHeight="1" x14ac:dyDescent="0.2">
      <c r="A1040" s="4" t="s">
        <v>26</v>
      </c>
      <c r="B1040" s="41" t="s">
        <v>4256</v>
      </c>
      <c r="C1040" s="79" t="s">
        <v>28</v>
      </c>
      <c r="D1040" s="80" t="s">
        <v>28</v>
      </c>
      <c r="E1040" s="15">
        <v>5</v>
      </c>
      <c r="F1040" s="78" t="s">
        <v>916</v>
      </c>
      <c r="G1040" s="180" t="e">
        <f>------------DANGEROUS GOODS</f>
        <v>#NAME?</v>
      </c>
      <c r="H1040" s="73" t="s">
        <v>924</v>
      </c>
      <c r="I1040" s="73" t="s">
        <v>4454</v>
      </c>
      <c r="J1040" s="73" t="s">
        <v>926</v>
      </c>
      <c r="K1040" s="87" t="s">
        <v>821</v>
      </c>
      <c r="L1040" s="87" t="s">
        <v>927</v>
      </c>
      <c r="M1040" s="83" t="s">
        <v>2119</v>
      </c>
      <c r="N1040" s="68"/>
      <c r="O1040" s="92"/>
      <c r="P1040" s="68" t="s">
        <v>33</v>
      </c>
      <c r="Q1040" s="92" t="s">
        <v>103</v>
      </c>
      <c r="R1040" s="68" t="s">
        <v>660</v>
      </c>
      <c r="S1040" s="92" t="s">
        <v>660</v>
      </c>
      <c r="T1040" s="68" t="s">
        <v>928</v>
      </c>
      <c r="U1040" s="92" t="s">
        <v>928</v>
      </c>
      <c r="V1040" s="68"/>
      <c r="W1040" s="92" t="s">
        <v>929</v>
      </c>
      <c r="X1040" s="17" t="s">
        <v>36</v>
      </c>
      <c r="Y1040" s="17" t="s">
        <v>930</v>
      </c>
      <c r="Z1040" s="17" t="s">
        <v>931</v>
      </c>
      <c r="AA1040" s="17"/>
    </row>
    <row r="1041" spans="1:27" ht="60" customHeight="1" x14ac:dyDescent="0.2">
      <c r="A1041" s="4" t="s">
        <v>26</v>
      </c>
      <c r="B1041" s="41" t="s">
        <v>4256</v>
      </c>
      <c r="C1041" s="79" t="s">
        <v>28</v>
      </c>
      <c r="D1041" s="80" t="s">
        <v>28</v>
      </c>
      <c r="E1041" s="15">
        <v>5</v>
      </c>
      <c r="F1041" s="78"/>
      <c r="G1041" s="181" t="e">
        <f>------------GOODS MEASURE</f>
        <v>#NAME?</v>
      </c>
      <c r="H1041" s="73"/>
      <c r="I1041" s="73" t="s">
        <v>4455</v>
      </c>
      <c r="J1041" s="73" t="s">
        <v>935</v>
      </c>
      <c r="K1041" s="87"/>
      <c r="L1041" s="87"/>
      <c r="M1041" s="83"/>
      <c r="N1041" s="68" t="s">
        <v>32</v>
      </c>
      <c r="O1041" s="92"/>
      <c r="P1041" s="68" t="s">
        <v>103</v>
      </c>
      <c r="Q1041" s="92"/>
      <c r="R1041" s="68"/>
      <c r="S1041" s="92"/>
      <c r="T1041" s="68"/>
      <c r="U1041" s="92"/>
      <c r="V1041" s="68"/>
      <c r="W1041" s="92"/>
      <c r="X1041" s="17" t="s">
        <v>115</v>
      </c>
      <c r="Y1041" s="17" t="s">
        <v>37</v>
      </c>
      <c r="Z1041" s="17" t="s">
        <v>38</v>
      </c>
      <c r="AA1041" s="17"/>
    </row>
    <row r="1042" spans="1:27" ht="60" customHeight="1" x14ac:dyDescent="0.2">
      <c r="A1042" s="4" t="s">
        <v>26</v>
      </c>
      <c r="B1042" s="41" t="s">
        <v>4256</v>
      </c>
      <c r="C1042" s="79" t="s">
        <v>28</v>
      </c>
      <c r="D1042" s="80" t="s">
        <v>28</v>
      </c>
      <c r="E1042" s="15">
        <v>5</v>
      </c>
      <c r="F1042" s="78" t="s">
        <v>729</v>
      </c>
      <c r="G1042" s="180" t="e">
        <f>------------GOODS MEASURE</f>
        <v>#NAME?</v>
      </c>
      <c r="H1042" s="73" t="s">
        <v>730</v>
      </c>
      <c r="I1042" s="73" t="s">
        <v>4456</v>
      </c>
      <c r="J1042" s="73" t="s">
        <v>937</v>
      </c>
      <c r="K1042" s="87" t="s">
        <v>821</v>
      </c>
      <c r="L1042" s="87" t="s">
        <v>938</v>
      </c>
      <c r="M1042" s="83" t="s">
        <v>2122</v>
      </c>
      <c r="N1042" s="68"/>
      <c r="O1042" s="92"/>
      <c r="P1042" s="68" t="s">
        <v>103</v>
      </c>
      <c r="Q1042" s="92" t="s">
        <v>103</v>
      </c>
      <c r="R1042" s="68" t="s">
        <v>166</v>
      </c>
      <c r="S1042" s="92" t="s">
        <v>167</v>
      </c>
      <c r="T1042" s="68"/>
      <c r="U1042" s="92"/>
      <c r="V1042" s="68" t="s">
        <v>939</v>
      </c>
      <c r="W1042" s="92"/>
      <c r="X1042" s="17" t="s">
        <v>46</v>
      </c>
      <c r="Y1042" s="17" t="s">
        <v>37</v>
      </c>
      <c r="Z1042" s="17" t="s">
        <v>940</v>
      </c>
      <c r="AA1042" s="17"/>
    </row>
    <row r="1043" spans="1:27" ht="60" customHeight="1" x14ac:dyDescent="0.2">
      <c r="A1043" s="4" t="s">
        <v>26</v>
      </c>
      <c r="B1043" s="41" t="s">
        <v>4256</v>
      </c>
      <c r="C1043" s="79" t="s">
        <v>28</v>
      </c>
      <c r="D1043" s="80" t="s">
        <v>28</v>
      </c>
      <c r="E1043" s="15">
        <v>5</v>
      </c>
      <c r="F1043" s="78" t="s">
        <v>942</v>
      </c>
      <c r="G1043" s="180" t="e">
        <f>------------GOODS MEASURE</f>
        <v>#NAME?</v>
      </c>
      <c r="H1043" s="73" t="s">
        <v>943</v>
      </c>
      <c r="I1043" s="73" t="s">
        <v>4457</v>
      </c>
      <c r="J1043" s="73" t="s">
        <v>945</v>
      </c>
      <c r="K1043" s="87" t="s">
        <v>821</v>
      </c>
      <c r="L1043" s="87" t="s">
        <v>943</v>
      </c>
      <c r="M1043" s="83" t="s">
        <v>2124</v>
      </c>
      <c r="N1043" s="68"/>
      <c r="O1043" s="92"/>
      <c r="P1043" s="68" t="s">
        <v>103</v>
      </c>
      <c r="Q1043" s="92" t="s">
        <v>103</v>
      </c>
      <c r="R1043" s="68" t="s">
        <v>166</v>
      </c>
      <c r="S1043" s="92" t="s">
        <v>167</v>
      </c>
      <c r="T1043" s="68"/>
      <c r="U1043" s="92"/>
      <c r="V1043" s="68" t="s">
        <v>946</v>
      </c>
      <c r="W1043" s="92"/>
      <c r="X1043" s="17" t="s">
        <v>46</v>
      </c>
      <c r="Y1043" s="17" t="s">
        <v>37</v>
      </c>
      <c r="Z1043" s="17" t="s">
        <v>940</v>
      </c>
      <c r="AA1043" s="17"/>
    </row>
    <row r="1044" spans="1:27" ht="60" customHeight="1" x14ac:dyDescent="0.2">
      <c r="A1044" s="4" t="s">
        <v>26</v>
      </c>
      <c r="B1044" s="41" t="s">
        <v>4256</v>
      </c>
      <c r="C1044" s="79" t="s">
        <v>28</v>
      </c>
      <c r="D1044" s="80" t="s">
        <v>28</v>
      </c>
      <c r="E1044" s="15">
        <v>4</v>
      </c>
      <c r="F1044" s="78"/>
      <c r="G1044" s="181" t="e">
        <f>---------PACKAGING</f>
        <v>#NAME?</v>
      </c>
      <c r="H1044" s="73"/>
      <c r="I1044" s="73" t="s">
        <v>4458</v>
      </c>
      <c r="J1044" s="73" t="s">
        <v>950</v>
      </c>
      <c r="K1044" s="87" t="s">
        <v>951</v>
      </c>
      <c r="L1044" s="87"/>
      <c r="M1044" s="83"/>
      <c r="N1044" s="68" t="s">
        <v>444</v>
      </c>
      <c r="O1044" s="92" t="s">
        <v>444</v>
      </c>
      <c r="P1044" s="68" t="s">
        <v>33</v>
      </c>
      <c r="Q1044" s="92" t="s">
        <v>33</v>
      </c>
      <c r="R1044" s="68"/>
      <c r="S1044" s="92"/>
      <c r="T1044" s="68"/>
      <c r="U1044" s="92"/>
      <c r="V1044" s="68"/>
      <c r="W1044" s="92"/>
      <c r="X1044" s="17" t="s">
        <v>36</v>
      </c>
      <c r="Y1044" s="17" t="s">
        <v>37</v>
      </c>
      <c r="Z1044" s="17" t="s">
        <v>147</v>
      </c>
      <c r="AA1044" s="17"/>
    </row>
    <row r="1045" spans="1:27" ht="60" customHeight="1" x14ac:dyDescent="0.2">
      <c r="A1045" s="4" t="s">
        <v>26</v>
      </c>
      <c r="B1045" s="41" t="s">
        <v>4256</v>
      </c>
      <c r="C1045" s="79" t="s">
        <v>28</v>
      </c>
      <c r="D1045" s="80" t="s">
        <v>28</v>
      </c>
      <c r="E1045" s="15">
        <v>4</v>
      </c>
      <c r="F1045" s="78" t="s">
        <v>205</v>
      </c>
      <c r="G1045" s="180" t="e">
        <f>---------PACKAGING</f>
        <v>#NAME?</v>
      </c>
      <c r="H1045" s="73" t="s">
        <v>206</v>
      </c>
      <c r="I1045" s="73" t="s">
        <v>4459</v>
      </c>
      <c r="J1045" s="73" t="s">
        <v>954</v>
      </c>
      <c r="K1045" s="87"/>
      <c r="L1045" s="87"/>
      <c r="M1045" s="83"/>
      <c r="N1045" s="68"/>
      <c r="O1045" s="92"/>
      <c r="P1045" s="68" t="s">
        <v>33</v>
      </c>
      <c r="Q1045" s="92"/>
      <c r="R1045" s="68" t="s">
        <v>146</v>
      </c>
      <c r="S1045" s="92"/>
      <c r="T1045" s="68"/>
      <c r="U1045" s="92"/>
      <c r="V1045" s="68" t="s">
        <v>209</v>
      </c>
      <c r="W1045" s="92"/>
      <c r="X1045" s="17" t="s">
        <v>115</v>
      </c>
      <c r="Y1045" s="17" t="s">
        <v>210</v>
      </c>
      <c r="Z1045" s="17" t="s">
        <v>117</v>
      </c>
      <c r="AA1045" s="17" t="s">
        <v>211</v>
      </c>
    </row>
    <row r="1046" spans="1:27" ht="60" customHeight="1" x14ac:dyDescent="0.2">
      <c r="A1046" s="4" t="s">
        <v>26</v>
      </c>
      <c r="B1046" s="41" t="s">
        <v>4256</v>
      </c>
      <c r="C1046" s="79" t="s">
        <v>28</v>
      </c>
      <c r="D1046" s="80" t="s">
        <v>28</v>
      </c>
      <c r="E1046" s="15">
        <v>4</v>
      </c>
      <c r="F1046" s="78" t="s">
        <v>955</v>
      </c>
      <c r="G1046" s="180" t="e">
        <f>---------PACKAGING</f>
        <v>#NAME?</v>
      </c>
      <c r="H1046" s="73" t="s">
        <v>956</v>
      </c>
      <c r="I1046" s="73" t="s">
        <v>4460</v>
      </c>
      <c r="J1046" s="73" t="s">
        <v>958</v>
      </c>
      <c r="K1046" s="87" t="s">
        <v>951</v>
      </c>
      <c r="L1046" s="87" t="s">
        <v>959</v>
      </c>
      <c r="M1046" s="83" t="s">
        <v>2128</v>
      </c>
      <c r="N1046" s="68"/>
      <c r="O1046" s="92"/>
      <c r="P1046" s="68" t="s">
        <v>33</v>
      </c>
      <c r="Q1046" s="92" t="s">
        <v>33</v>
      </c>
      <c r="R1046" s="68" t="s">
        <v>291</v>
      </c>
      <c r="S1046" s="92" t="s">
        <v>389</v>
      </c>
      <c r="T1046" s="68" t="s">
        <v>960</v>
      </c>
      <c r="U1046" s="92" t="s">
        <v>960</v>
      </c>
      <c r="V1046" s="68"/>
      <c r="W1046" s="92"/>
      <c r="X1046" s="17" t="s">
        <v>36</v>
      </c>
      <c r="Y1046" s="17" t="s">
        <v>961</v>
      </c>
      <c r="Z1046" s="17" t="s">
        <v>147</v>
      </c>
      <c r="AA1046" s="17"/>
    </row>
    <row r="1047" spans="1:27" ht="60" customHeight="1" x14ac:dyDescent="0.2">
      <c r="A1047" s="4" t="s">
        <v>26</v>
      </c>
      <c r="B1047" s="41" t="s">
        <v>4256</v>
      </c>
      <c r="C1047" s="79" t="s">
        <v>28</v>
      </c>
      <c r="D1047" s="80" t="s">
        <v>28</v>
      </c>
      <c r="E1047" s="15">
        <v>4</v>
      </c>
      <c r="F1047" s="78" t="s">
        <v>963</v>
      </c>
      <c r="G1047" s="180" t="e">
        <f>---------PACKAGING</f>
        <v>#NAME?</v>
      </c>
      <c r="H1047" s="73" t="s">
        <v>964</v>
      </c>
      <c r="I1047" s="73" t="s">
        <v>4461</v>
      </c>
      <c r="J1047" s="73" t="s">
        <v>966</v>
      </c>
      <c r="K1047" s="87" t="s">
        <v>951</v>
      </c>
      <c r="L1047" s="87" t="s">
        <v>967</v>
      </c>
      <c r="M1047" s="83" t="s">
        <v>2130</v>
      </c>
      <c r="N1047" s="68"/>
      <c r="O1047" s="92"/>
      <c r="P1047" s="68" t="s">
        <v>66</v>
      </c>
      <c r="Q1047" s="92" t="s">
        <v>66</v>
      </c>
      <c r="R1047" s="68" t="s">
        <v>153</v>
      </c>
      <c r="S1047" s="92" t="s">
        <v>146</v>
      </c>
      <c r="T1047" s="68"/>
      <c r="U1047" s="92"/>
      <c r="V1047" s="68" t="s">
        <v>968</v>
      </c>
      <c r="W1047" s="92" t="s">
        <v>969</v>
      </c>
      <c r="X1047" s="17" t="s">
        <v>46</v>
      </c>
      <c r="Y1047" s="17" t="s">
        <v>37</v>
      </c>
      <c r="Z1047" s="17" t="s">
        <v>970</v>
      </c>
      <c r="AA1047" s="17"/>
    </row>
    <row r="1048" spans="1:27" ht="60" customHeight="1" x14ac:dyDescent="0.2">
      <c r="A1048" s="4" t="s">
        <v>26</v>
      </c>
      <c r="B1048" s="41" t="s">
        <v>4256</v>
      </c>
      <c r="C1048" s="79" t="s">
        <v>28</v>
      </c>
      <c r="D1048" s="80" t="s">
        <v>28</v>
      </c>
      <c r="E1048" s="15">
        <v>4</v>
      </c>
      <c r="F1048" s="78" t="s">
        <v>971</v>
      </c>
      <c r="G1048" s="180" t="e">
        <f>---------PACKAGING</f>
        <v>#NAME?</v>
      </c>
      <c r="H1048" s="73" t="s">
        <v>972</v>
      </c>
      <c r="I1048" s="73" t="s">
        <v>4462</v>
      </c>
      <c r="J1048" s="73" t="s">
        <v>974</v>
      </c>
      <c r="K1048" s="87" t="s">
        <v>951</v>
      </c>
      <c r="L1048" s="87" t="s">
        <v>975</v>
      </c>
      <c r="M1048" s="83" t="s">
        <v>2132</v>
      </c>
      <c r="N1048" s="68"/>
      <c r="O1048" s="92"/>
      <c r="P1048" s="68" t="s">
        <v>66</v>
      </c>
      <c r="Q1048" s="92" t="s">
        <v>66</v>
      </c>
      <c r="R1048" s="68" t="s">
        <v>305</v>
      </c>
      <c r="S1048" s="92" t="s">
        <v>976</v>
      </c>
      <c r="T1048" s="68"/>
      <c r="U1048" s="92"/>
      <c r="V1048" s="68" t="s">
        <v>977</v>
      </c>
      <c r="W1048" s="92"/>
      <c r="X1048" s="17" t="s">
        <v>46</v>
      </c>
      <c r="Y1048" s="17" t="s">
        <v>37</v>
      </c>
      <c r="Z1048" s="17" t="s">
        <v>979</v>
      </c>
      <c r="AA1048" s="17"/>
    </row>
    <row r="1049" spans="1:27" ht="60" customHeight="1" x14ac:dyDescent="0.2">
      <c r="A1049" s="4" t="s">
        <v>26</v>
      </c>
      <c r="B1049" s="41" t="s">
        <v>4256</v>
      </c>
      <c r="C1049" s="79" t="s">
        <v>28</v>
      </c>
      <c r="D1049" s="80" t="s">
        <v>28</v>
      </c>
      <c r="E1049" s="15">
        <v>4</v>
      </c>
      <c r="F1049" s="78" t="s">
        <v>635</v>
      </c>
      <c r="G1049" s="181" t="e">
        <f>---------ADDITIONAL INFORMATION</f>
        <v>#NAME?</v>
      </c>
      <c r="H1049" s="73"/>
      <c r="I1049" s="73" t="s">
        <v>4463</v>
      </c>
      <c r="J1049" s="73" t="s">
        <v>638</v>
      </c>
      <c r="K1049" s="87" t="s">
        <v>982</v>
      </c>
      <c r="L1049" s="87"/>
      <c r="M1049" s="83"/>
      <c r="N1049" s="68" t="s">
        <v>444</v>
      </c>
      <c r="O1049" s="92" t="s">
        <v>444</v>
      </c>
      <c r="P1049" s="68" t="s">
        <v>103</v>
      </c>
      <c r="Q1049" s="92" t="s">
        <v>103</v>
      </c>
      <c r="R1049" s="68"/>
      <c r="S1049" s="92"/>
      <c r="T1049" s="68"/>
      <c r="U1049" s="92"/>
      <c r="V1049" s="68" t="s">
        <v>983</v>
      </c>
      <c r="W1049" s="92"/>
      <c r="X1049" s="17" t="s">
        <v>36</v>
      </c>
      <c r="Y1049" s="17" t="s">
        <v>37</v>
      </c>
      <c r="Z1049" s="17" t="s">
        <v>147</v>
      </c>
      <c r="AA1049" s="17"/>
    </row>
    <row r="1050" spans="1:27" ht="60" customHeight="1" x14ac:dyDescent="0.2">
      <c r="A1050" s="4" t="s">
        <v>26</v>
      </c>
      <c r="B1050" s="41" t="s">
        <v>4256</v>
      </c>
      <c r="C1050" s="79" t="s">
        <v>28</v>
      </c>
      <c r="D1050" s="80" t="s">
        <v>28</v>
      </c>
      <c r="E1050" s="15">
        <v>4</v>
      </c>
      <c r="F1050" s="78" t="s">
        <v>205</v>
      </c>
      <c r="G1050" s="180" t="e">
        <f>---------ADDITIONAL INFORMATION</f>
        <v>#NAME?</v>
      </c>
      <c r="H1050" s="73" t="s">
        <v>206</v>
      </c>
      <c r="I1050" s="73" t="s">
        <v>4464</v>
      </c>
      <c r="J1050" s="73" t="s">
        <v>642</v>
      </c>
      <c r="K1050" s="87"/>
      <c r="L1050" s="87"/>
      <c r="M1050" s="83"/>
      <c r="N1050" s="68"/>
      <c r="O1050" s="92"/>
      <c r="P1050" s="68" t="s">
        <v>33</v>
      </c>
      <c r="Q1050" s="92"/>
      <c r="R1050" s="68" t="s">
        <v>146</v>
      </c>
      <c r="S1050" s="92"/>
      <c r="T1050" s="68"/>
      <c r="U1050" s="92"/>
      <c r="V1050" s="68" t="s">
        <v>209</v>
      </c>
      <c r="W1050" s="92"/>
      <c r="X1050" s="17" t="s">
        <v>115</v>
      </c>
      <c r="Y1050" s="17" t="s">
        <v>210</v>
      </c>
      <c r="Z1050" s="17" t="s">
        <v>117</v>
      </c>
      <c r="AA1050" s="17" t="s">
        <v>211</v>
      </c>
    </row>
    <row r="1051" spans="1:27" ht="60" customHeight="1" x14ac:dyDescent="0.2">
      <c r="A1051" s="4" t="s">
        <v>26</v>
      </c>
      <c r="B1051" s="41" t="s">
        <v>4256</v>
      </c>
      <c r="C1051" s="79" t="s">
        <v>28</v>
      </c>
      <c r="D1051" s="80" t="s">
        <v>28</v>
      </c>
      <c r="E1051" s="15">
        <v>4</v>
      </c>
      <c r="F1051" s="78" t="s">
        <v>635</v>
      </c>
      <c r="G1051" s="180" t="e">
        <f>---------ADDITIONAL INFORMATION</f>
        <v>#NAME?</v>
      </c>
      <c r="H1051" s="73" t="s">
        <v>287</v>
      </c>
      <c r="I1051" s="73" t="s">
        <v>4465</v>
      </c>
      <c r="J1051" s="73" t="s">
        <v>644</v>
      </c>
      <c r="K1051" s="87" t="s">
        <v>982</v>
      </c>
      <c r="L1051" s="87" t="s">
        <v>988</v>
      </c>
      <c r="M1051" s="83" t="s">
        <v>2137</v>
      </c>
      <c r="N1051" s="68"/>
      <c r="O1051" s="92"/>
      <c r="P1051" s="68" t="s">
        <v>33</v>
      </c>
      <c r="Q1051" s="92" t="s">
        <v>33</v>
      </c>
      <c r="R1051" s="68" t="s">
        <v>645</v>
      </c>
      <c r="S1051" s="92" t="s">
        <v>53</v>
      </c>
      <c r="T1051" s="68" t="s">
        <v>646</v>
      </c>
      <c r="U1051" s="92" t="s">
        <v>646</v>
      </c>
      <c r="V1051" s="68"/>
      <c r="W1051" s="92" t="s">
        <v>989</v>
      </c>
      <c r="X1051" s="17" t="s">
        <v>36</v>
      </c>
      <c r="Y1051" s="17" t="s">
        <v>990</v>
      </c>
      <c r="Z1051" s="17" t="s">
        <v>991</v>
      </c>
      <c r="AA1051" s="17"/>
    </row>
    <row r="1052" spans="1:27" ht="60" customHeight="1" x14ac:dyDescent="0.2">
      <c r="A1052" s="4" t="s">
        <v>26</v>
      </c>
      <c r="B1052" s="41" t="s">
        <v>4256</v>
      </c>
      <c r="C1052" s="79" t="s">
        <v>28</v>
      </c>
      <c r="D1052" s="80" t="s">
        <v>28</v>
      </c>
      <c r="E1052" s="15">
        <v>4</v>
      </c>
      <c r="F1052" s="78" t="s">
        <v>635</v>
      </c>
      <c r="G1052" s="180" t="e">
        <f>---------ADDITIONAL INFORMATION</f>
        <v>#NAME?</v>
      </c>
      <c r="H1052" s="73" t="s">
        <v>302</v>
      </c>
      <c r="I1052" s="73" t="s">
        <v>4466</v>
      </c>
      <c r="J1052" s="73" t="s">
        <v>649</v>
      </c>
      <c r="K1052" s="87"/>
      <c r="L1052" s="87"/>
      <c r="M1052" s="83"/>
      <c r="N1052" s="68"/>
      <c r="O1052" s="92"/>
      <c r="P1052" s="68" t="s">
        <v>103</v>
      </c>
      <c r="Q1052" s="92"/>
      <c r="R1052" s="68" t="s">
        <v>305</v>
      </c>
      <c r="S1052" s="92"/>
      <c r="T1052" s="68"/>
      <c r="U1052" s="92"/>
      <c r="V1052" s="68"/>
      <c r="W1052" s="92"/>
      <c r="X1052" s="17" t="s">
        <v>115</v>
      </c>
      <c r="Y1052" s="17" t="s">
        <v>37</v>
      </c>
      <c r="Z1052" s="17" t="s">
        <v>38</v>
      </c>
      <c r="AA1052" s="17"/>
    </row>
    <row r="1053" spans="1:27" ht="60" customHeight="1" x14ac:dyDescent="0.2">
      <c r="A1053" s="4" t="s">
        <v>26</v>
      </c>
      <c r="B1053" s="41" t="s">
        <v>4256</v>
      </c>
      <c r="C1053" s="79" t="s">
        <v>28</v>
      </c>
      <c r="D1053" s="80" t="s">
        <v>28</v>
      </c>
      <c r="E1053" s="15">
        <v>4</v>
      </c>
      <c r="F1053" s="78" t="s">
        <v>651</v>
      </c>
      <c r="G1053" s="181" t="e">
        <f>---------SUPPORTING DOCUMENTS</f>
        <v>#NAME?</v>
      </c>
      <c r="H1053" s="73"/>
      <c r="I1053" s="73" t="s">
        <v>4467</v>
      </c>
      <c r="J1053" s="73" t="s">
        <v>654</v>
      </c>
      <c r="K1053" s="87" t="s">
        <v>64</v>
      </c>
      <c r="L1053" s="87"/>
      <c r="M1053" s="83"/>
      <c r="N1053" s="68" t="s">
        <v>444</v>
      </c>
      <c r="O1053" s="92" t="s">
        <v>444</v>
      </c>
      <c r="P1053" s="68" t="s">
        <v>103</v>
      </c>
      <c r="Q1053" s="92" t="s">
        <v>66</v>
      </c>
      <c r="R1053" s="68"/>
      <c r="S1053" s="92"/>
      <c r="T1053" s="68"/>
      <c r="U1053" s="92"/>
      <c r="V1053" s="68" t="s">
        <v>983</v>
      </c>
      <c r="W1053" s="92" t="s">
        <v>996</v>
      </c>
      <c r="X1053" s="17" t="s">
        <v>405</v>
      </c>
      <c r="Y1053" s="17" t="s">
        <v>37</v>
      </c>
      <c r="Z1053" s="17" t="s">
        <v>38</v>
      </c>
      <c r="AA1053" s="17"/>
    </row>
    <row r="1054" spans="1:27" ht="60" customHeight="1" x14ac:dyDescent="0.2">
      <c r="A1054" s="4" t="s">
        <v>26</v>
      </c>
      <c r="B1054" s="41" t="s">
        <v>4256</v>
      </c>
      <c r="C1054" s="79" t="s">
        <v>28</v>
      </c>
      <c r="D1054" s="80" t="s">
        <v>28</v>
      </c>
      <c r="E1054" s="15">
        <v>4</v>
      </c>
      <c r="F1054" s="78" t="s">
        <v>205</v>
      </c>
      <c r="G1054" s="180" t="e">
        <f>---------SUPPORTING DOCUMENTS</f>
        <v>#NAME?</v>
      </c>
      <c r="H1054" s="73" t="s">
        <v>206</v>
      </c>
      <c r="I1054" s="73" t="s">
        <v>4468</v>
      </c>
      <c r="J1054" s="73" t="s">
        <v>657</v>
      </c>
      <c r="K1054" s="87"/>
      <c r="L1054" s="87"/>
      <c r="M1054" s="83"/>
      <c r="N1054" s="68"/>
      <c r="O1054" s="92"/>
      <c r="P1054" s="68" t="s">
        <v>33</v>
      </c>
      <c r="Q1054" s="92"/>
      <c r="R1054" s="68" t="s">
        <v>146</v>
      </c>
      <c r="S1054" s="92"/>
      <c r="T1054" s="68"/>
      <c r="U1054" s="92"/>
      <c r="V1054" s="68" t="s">
        <v>209</v>
      </c>
      <c r="W1054" s="92"/>
      <c r="X1054" s="17" t="s">
        <v>115</v>
      </c>
      <c r="Y1054" s="17" t="s">
        <v>210</v>
      </c>
      <c r="Z1054" s="17" t="s">
        <v>117</v>
      </c>
      <c r="AA1054" s="17" t="s">
        <v>211</v>
      </c>
    </row>
    <row r="1055" spans="1:27" ht="60" customHeight="1" x14ac:dyDescent="0.2">
      <c r="A1055" s="4" t="s">
        <v>26</v>
      </c>
      <c r="B1055" s="41" t="s">
        <v>4256</v>
      </c>
      <c r="C1055" s="79" t="s">
        <v>28</v>
      </c>
      <c r="D1055" s="80" t="s">
        <v>28</v>
      </c>
      <c r="E1055" s="15">
        <v>4</v>
      </c>
      <c r="F1055" s="78" t="s">
        <v>651</v>
      </c>
      <c r="G1055" s="180" t="e">
        <f>---------SUPPORTING DOCUMENTS</f>
        <v>#NAME?</v>
      </c>
      <c r="H1055" s="73" t="s">
        <v>386</v>
      </c>
      <c r="I1055" s="73" t="s">
        <v>4469</v>
      </c>
      <c r="J1055" s="73" t="s">
        <v>659</v>
      </c>
      <c r="K1055" s="87" t="s">
        <v>64</v>
      </c>
      <c r="L1055" s="87" t="s">
        <v>1000</v>
      </c>
      <c r="M1055" s="83" t="s">
        <v>2142</v>
      </c>
      <c r="N1055" s="68"/>
      <c r="O1055" s="92"/>
      <c r="P1055" s="68" t="s">
        <v>33</v>
      </c>
      <c r="Q1055" s="92" t="s">
        <v>33</v>
      </c>
      <c r="R1055" s="68" t="s">
        <v>660</v>
      </c>
      <c r="S1055" s="92" t="s">
        <v>680</v>
      </c>
      <c r="T1055" s="68" t="s">
        <v>661</v>
      </c>
      <c r="U1055" s="92" t="s">
        <v>661</v>
      </c>
      <c r="V1055" s="68"/>
      <c r="W1055" s="92" t="s">
        <v>1001</v>
      </c>
      <c r="X1055" s="17" t="s">
        <v>36</v>
      </c>
      <c r="Y1055" s="17" t="s">
        <v>37</v>
      </c>
      <c r="Z1055" s="17" t="s">
        <v>38</v>
      </c>
      <c r="AA1055" s="17"/>
    </row>
    <row r="1056" spans="1:27" ht="60" customHeight="1" x14ac:dyDescent="0.2">
      <c r="A1056" s="4" t="s">
        <v>26</v>
      </c>
      <c r="B1056" s="41" t="s">
        <v>4256</v>
      </c>
      <c r="C1056" s="79" t="s">
        <v>28</v>
      </c>
      <c r="D1056" s="80" t="s">
        <v>28</v>
      </c>
      <c r="E1056" s="15">
        <v>4</v>
      </c>
      <c r="F1056" s="78" t="s">
        <v>651</v>
      </c>
      <c r="G1056" s="180" t="e">
        <f>---------SUPPORTING DOCUMENTS</f>
        <v>#NAME?</v>
      </c>
      <c r="H1056" s="73" t="s">
        <v>180</v>
      </c>
      <c r="I1056" s="73" t="s">
        <v>4470</v>
      </c>
      <c r="J1056" s="73" t="s">
        <v>664</v>
      </c>
      <c r="K1056" s="87" t="s">
        <v>64</v>
      </c>
      <c r="L1056" s="87" t="s">
        <v>65</v>
      </c>
      <c r="M1056" s="83" t="s">
        <v>1858</v>
      </c>
      <c r="N1056" s="68"/>
      <c r="O1056" s="92"/>
      <c r="P1056" s="68" t="s">
        <v>33</v>
      </c>
      <c r="Q1056" s="92" t="s">
        <v>66</v>
      </c>
      <c r="R1056" s="68" t="s">
        <v>258</v>
      </c>
      <c r="S1056" s="92" t="s">
        <v>68</v>
      </c>
      <c r="T1056" s="68"/>
      <c r="U1056" s="92"/>
      <c r="V1056" s="68" t="s">
        <v>1004</v>
      </c>
      <c r="W1056" s="92" t="s">
        <v>70</v>
      </c>
      <c r="X1056" s="17" t="s">
        <v>46</v>
      </c>
      <c r="Y1056" s="17" t="s">
        <v>37</v>
      </c>
      <c r="Z1056" s="17" t="s">
        <v>1005</v>
      </c>
      <c r="AA1056" s="17"/>
    </row>
    <row r="1057" spans="1:27" ht="60" customHeight="1" x14ac:dyDescent="0.2">
      <c r="A1057" s="4" t="s">
        <v>26</v>
      </c>
      <c r="B1057" s="41" t="s">
        <v>4256</v>
      </c>
      <c r="C1057" s="79" t="s">
        <v>28</v>
      </c>
      <c r="D1057" s="80" t="s">
        <v>28</v>
      </c>
      <c r="E1057" s="15">
        <v>4</v>
      </c>
      <c r="F1057" s="78" t="s">
        <v>651</v>
      </c>
      <c r="G1057" s="180" t="e">
        <f>---------SUPPORTING DOCUMENTS</f>
        <v>#NAME?</v>
      </c>
      <c r="H1057" s="73" t="s">
        <v>667</v>
      </c>
      <c r="I1057" s="73" t="s">
        <v>4471</v>
      </c>
      <c r="J1057" s="73" t="s">
        <v>669</v>
      </c>
      <c r="K1057" s="87"/>
      <c r="L1057" s="87"/>
      <c r="M1057" s="83"/>
      <c r="N1057" s="68"/>
      <c r="O1057" s="92"/>
      <c r="P1057" s="68" t="s">
        <v>103</v>
      </c>
      <c r="Q1057" s="92"/>
      <c r="R1057" s="68" t="s">
        <v>68</v>
      </c>
      <c r="S1057" s="92"/>
      <c r="T1057" s="68"/>
      <c r="U1057" s="92"/>
      <c r="V1057" s="68"/>
      <c r="W1057" s="92"/>
      <c r="X1057" s="17" t="s">
        <v>115</v>
      </c>
      <c r="Y1057" s="17" t="s">
        <v>37</v>
      </c>
      <c r="Z1057" s="17" t="s">
        <v>38</v>
      </c>
      <c r="AA1057" s="17"/>
    </row>
    <row r="1058" spans="1:27" ht="60" customHeight="1" x14ac:dyDescent="0.2">
      <c r="A1058" s="4" t="s">
        <v>26</v>
      </c>
      <c r="B1058" s="41" t="s">
        <v>4256</v>
      </c>
      <c r="C1058" s="79" t="s">
        <v>28</v>
      </c>
      <c r="D1058" s="80" t="s">
        <v>28</v>
      </c>
      <c r="E1058" s="15">
        <v>4</v>
      </c>
      <c r="F1058" s="78" t="s">
        <v>671</v>
      </c>
      <c r="G1058" s="181" t="e">
        <f>---------PREVIOUS DOCUMENTS</f>
        <v>#NAME?</v>
      </c>
      <c r="H1058" s="73"/>
      <c r="I1058" s="73" t="s">
        <v>4472</v>
      </c>
      <c r="J1058" s="73" t="s">
        <v>674</v>
      </c>
      <c r="K1058" s="87" t="s">
        <v>1011</v>
      </c>
      <c r="L1058" s="87"/>
      <c r="M1058" s="83"/>
      <c r="N1058" s="68" t="s">
        <v>444</v>
      </c>
      <c r="O1058" s="92" t="s">
        <v>201</v>
      </c>
      <c r="P1058" s="68" t="s">
        <v>103</v>
      </c>
      <c r="Q1058" s="92" t="s">
        <v>66</v>
      </c>
      <c r="R1058" s="68"/>
      <c r="S1058" s="92"/>
      <c r="T1058" s="68"/>
      <c r="U1058" s="92"/>
      <c r="V1058" s="68" t="s">
        <v>1012</v>
      </c>
      <c r="W1058" s="92" t="s">
        <v>1493</v>
      </c>
      <c r="X1058" s="17" t="s">
        <v>491</v>
      </c>
      <c r="Y1058" s="17" t="s">
        <v>37</v>
      </c>
      <c r="Z1058" s="17" t="s">
        <v>1014</v>
      </c>
      <c r="AA1058" s="17"/>
    </row>
    <row r="1059" spans="1:27" ht="60" customHeight="1" x14ac:dyDescent="0.2">
      <c r="A1059" s="4" t="s">
        <v>26</v>
      </c>
      <c r="B1059" s="41" t="s">
        <v>4256</v>
      </c>
      <c r="C1059" s="79" t="s">
        <v>28</v>
      </c>
      <c r="D1059" s="80" t="s">
        <v>28</v>
      </c>
      <c r="E1059" s="15">
        <v>4</v>
      </c>
      <c r="F1059" s="78" t="s">
        <v>205</v>
      </c>
      <c r="G1059" s="180" t="e">
        <f>---------PREVIOUS DOCUMENTS</f>
        <v>#NAME?</v>
      </c>
      <c r="H1059" s="73" t="s">
        <v>206</v>
      </c>
      <c r="I1059" s="73" t="s">
        <v>4473</v>
      </c>
      <c r="J1059" s="73" t="s">
        <v>677</v>
      </c>
      <c r="K1059" s="87"/>
      <c r="L1059" s="87"/>
      <c r="M1059" s="83"/>
      <c r="N1059" s="68"/>
      <c r="O1059" s="92"/>
      <c r="P1059" s="68" t="s">
        <v>33</v>
      </c>
      <c r="Q1059" s="92"/>
      <c r="R1059" s="68" t="s">
        <v>146</v>
      </c>
      <c r="S1059" s="92"/>
      <c r="T1059" s="68"/>
      <c r="U1059" s="92"/>
      <c r="V1059" s="68" t="s">
        <v>209</v>
      </c>
      <c r="W1059" s="92"/>
      <c r="X1059" s="17" t="s">
        <v>115</v>
      </c>
      <c r="Y1059" s="17" t="s">
        <v>210</v>
      </c>
      <c r="Z1059" s="17" t="s">
        <v>117</v>
      </c>
      <c r="AA1059" s="17" t="s">
        <v>211</v>
      </c>
    </row>
    <row r="1060" spans="1:27" ht="60" customHeight="1" x14ac:dyDescent="0.2">
      <c r="A1060" s="4" t="s">
        <v>26</v>
      </c>
      <c r="B1060" s="41" t="s">
        <v>4256</v>
      </c>
      <c r="C1060" s="79" t="s">
        <v>28</v>
      </c>
      <c r="D1060" s="80" t="s">
        <v>28</v>
      </c>
      <c r="E1060" s="15">
        <v>4</v>
      </c>
      <c r="F1060" s="78" t="s">
        <v>671</v>
      </c>
      <c r="G1060" s="180" t="e">
        <f>---------PREVIOUS DOCUMENTS</f>
        <v>#NAME?</v>
      </c>
      <c r="H1060" s="73" t="s">
        <v>386</v>
      </c>
      <c r="I1060" s="73" t="s">
        <v>4474</v>
      </c>
      <c r="J1060" s="73" t="s">
        <v>679</v>
      </c>
      <c r="K1060" s="87" t="s">
        <v>1011</v>
      </c>
      <c r="L1060" s="87" t="s">
        <v>1018</v>
      </c>
      <c r="M1060" s="83" t="s">
        <v>2148</v>
      </c>
      <c r="N1060" s="68"/>
      <c r="O1060" s="92"/>
      <c r="P1060" s="68" t="s">
        <v>33</v>
      </c>
      <c r="Q1060" s="92" t="s">
        <v>33</v>
      </c>
      <c r="R1060" s="68" t="s">
        <v>680</v>
      </c>
      <c r="S1060" s="92" t="s">
        <v>1019</v>
      </c>
      <c r="T1060" s="68" t="s">
        <v>681</v>
      </c>
      <c r="U1060" s="92" t="s">
        <v>681</v>
      </c>
      <c r="V1060" s="68" t="s">
        <v>682</v>
      </c>
      <c r="W1060" s="92" t="s">
        <v>1020</v>
      </c>
      <c r="X1060" s="17" t="s">
        <v>36</v>
      </c>
      <c r="Y1060" s="17" t="s">
        <v>1021</v>
      </c>
      <c r="Z1060" s="17" t="s">
        <v>1022</v>
      </c>
      <c r="AA1060" s="17"/>
    </row>
    <row r="1061" spans="1:27" ht="60" customHeight="1" x14ac:dyDescent="0.2">
      <c r="A1061" s="4" t="s">
        <v>26</v>
      </c>
      <c r="B1061" s="41" t="s">
        <v>4256</v>
      </c>
      <c r="C1061" s="79" t="s">
        <v>28</v>
      </c>
      <c r="D1061" s="80" t="s">
        <v>28</v>
      </c>
      <c r="E1061" s="15">
        <v>4</v>
      </c>
      <c r="F1061" s="78" t="s">
        <v>671</v>
      </c>
      <c r="G1061" s="180" t="e">
        <f>---------PREVIOUS DOCUMENTS</f>
        <v>#NAME?</v>
      </c>
      <c r="H1061" s="73" t="s">
        <v>180</v>
      </c>
      <c r="I1061" s="73" t="s">
        <v>4475</v>
      </c>
      <c r="J1061" s="73" t="s">
        <v>685</v>
      </c>
      <c r="K1061" s="87" t="s">
        <v>1011</v>
      </c>
      <c r="L1061" s="87" t="s">
        <v>1024</v>
      </c>
      <c r="M1061" s="83" t="s">
        <v>2150</v>
      </c>
      <c r="N1061" s="68"/>
      <c r="O1061" s="92"/>
      <c r="P1061" s="68" t="s">
        <v>33</v>
      </c>
      <c r="Q1061" s="92" t="s">
        <v>33</v>
      </c>
      <c r="R1061" s="68" t="s">
        <v>258</v>
      </c>
      <c r="S1061" s="92" t="s">
        <v>68</v>
      </c>
      <c r="T1061" s="68"/>
      <c r="U1061" s="92"/>
      <c r="V1061" s="68" t="s">
        <v>1004</v>
      </c>
      <c r="W1061" s="92"/>
      <c r="X1061" s="17" t="s">
        <v>157</v>
      </c>
      <c r="Y1061" s="17" t="s">
        <v>1025</v>
      </c>
      <c r="Z1061" s="17" t="s">
        <v>1026</v>
      </c>
      <c r="AA1061" s="17"/>
    </row>
    <row r="1062" spans="1:27" ht="60" customHeight="1" x14ac:dyDescent="0.2">
      <c r="A1062" s="4" t="s">
        <v>26</v>
      </c>
      <c r="B1062" s="41" t="s">
        <v>4256</v>
      </c>
      <c r="C1062" s="79" t="s">
        <v>28</v>
      </c>
      <c r="D1062" s="80" t="s">
        <v>28</v>
      </c>
      <c r="E1062" s="15">
        <v>4</v>
      </c>
      <c r="F1062" s="78" t="s">
        <v>687</v>
      </c>
      <c r="G1062" s="180" t="e">
        <f>---------PREVIOUS DOCUMENTS</f>
        <v>#NAME?</v>
      </c>
      <c r="H1062" s="73" t="s">
        <v>667</v>
      </c>
      <c r="I1062" s="73" t="s">
        <v>4476</v>
      </c>
      <c r="J1062" s="73" t="s">
        <v>689</v>
      </c>
      <c r="K1062" s="87" t="s">
        <v>1011</v>
      </c>
      <c r="L1062" s="87" t="s">
        <v>1029</v>
      </c>
      <c r="M1062" s="83" t="s">
        <v>2152</v>
      </c>
      <c r="N1062" s="68"/>
      <c r="O1062" s="92"/>
      <c r="P1062" s="68" t="s">
        <v>103</v>
      </c>
      <c r="Q1062" s="92" t="s">
        <v>103</v>
      </c>
      <c r="R1062" s="68" t="s">
        <v>68</v>
      </c>
      <c r="S1062" s="92" t="s">
        <v>1030</v>
      </c>
      <c r="T1062" s="68"/>
      <c r="U1062" s="92"/>
      <c r="V1062" s="68" t="s">
        <v>1031</v>
      </c>
      <c r="W1062" s="92"/>
      <c r="X1062" s="17" t="s">
        <v>36</v>
      </c>
      <c r="Y1062" s="17" t="s">
        <v>37</v>
      </c>
      <c r="Z1062" s="17" t="s">
        <v>147</v>
      </c>
      <c r="AA1062" s="17"/>
    </row>
    <row r="1063" spans="1:27" ht="60" customHeight="1" x14ac:dyDescent="0.2">
      <c r="A1063" s="4" t="s">
        <v>26</v>
      </c>
      <c r="B1063" s="41" t="s">
        <v>4256</v>
      </c>
      <c r="C1063" s="79" t="s">
        <v>28</v>
      </c>
      <c r="D1063" s="80" t="s">
        <v>28</v>
      </c>
      <c r="E1063" s="15">
        <v>4</v>
      </c>
      <c r="F1063" s="78"/>
      <c r="G1063" s="181" t="e">
        <f>---------TRANSPORT CHARGES</f>
        <v>#NAME?</v>
      </c>
      <c r="H1063" s="73"/>
      <c r="I1063" s="73" t="s">
        <v>4477</v>
      </c>
      <c r="J1063" s="73" t="s">
        <v>805</v>
      </c>
      <c r="K1063" s="87"/>
      <c r="L1063" s="87"/>
      <c r="M1063" s="83"/>
      <c r="N1063" s="68" t="s">
        <v>32</v>
      </c>
      <c r="O1063" s="92"/>
      <c r="P1063" s="68" t="s">
        <v>66</v>
      </c>
      <c r="Q1063" s="92"/>
      <c r="R1063" s="68"/>
      <c r="S1063" s="92"/>
      <c r="T1063" s="68"/>
      <c r="U1063" s="92"/>
      <c r="V1063" s="68" t="s">
        <v>1035</v>
      </c>
      <c r="W1063" s="92"/>
      <c r="X1063" s="17" t="s">
        <v>115</v>
      </c>
      <c r="Y1063" s="17" t="s">
        <v>1036</v>
      </c>
      <c r="Z1063" s="17" t="s">
        <v>335</v>
      </c>
      <c r="AA1063" s="17"/>
    </row>
    <row r="1064" spans="1:27" ht="60" customHeight="1" x14ac:dyDescent="0.2">
      <c r="A1064" s="4" t="s">
        <v>26</v>
      </c>
      <c r="B1064" s="41" t="s">
        <v>4256</v>
      </c>
      <c r="C1064" s="79" t="s">
        <v>28</v>
      </c>
      <c r="D1064" s="80" t="s">
        <v>28</v>
      </c>
      <c r="E1064" s="15">
        <v>4</v>
      </c>
      <c r="F1064" s="78" t="s">
        <v>808</v>
      </c>
      <c r="G1064" s="180" t="e">
        <f>---------TRANSPORT CHARGES</f>
        <v>#NAME?</v>
      </c>
      <c r="H1064" s="73" t="s">
        <v>809</v>
      </c>
      <c r="I1064" s="73" t="s">
        <v>4478</v>
      </c>
      <c r="J1064" s="73" t="s">
        <v>811</v>
      </c>
      <c r="K1064" s="87" t="s">
        <v>821</v>
      </c>
      <c r="L1064" s="87" t="s">
        <v>812</v>
      </c>
      <c r="M1064" s="83" t="s">
        <v>2155</v>
      </c>
      <c r="N1064" s="68"/>
      <c r="O1064" s="92"/>
      <c r="P1064" s="68" t="s">
        <v>33</v>
      </c>
      <c r="Q1064" s="92" t="s">
        <v>66</v>
      </c>
      <c r="R1064" s="68" t="s">
        <v>134</v>
      </c>
      <c r="S1064" s="92" t="s">
        <v>134</v>
      </c>
      <c r="T1064" s="68" t="s">
        <v>813</v>
      </c>
      <c r="U1064" s="92" t="s">
        <v>813</v>
      </c>
      <c r="V1064" s="68"/>
      <c r="W1064" s="92" t="s">
        <v>929</v>
      </c>
      <c r="X1064" s="17" t="s">
        <v>36</v>
      </c>
      <c r="Y1064" s="17" t="s">
        <v>930</v>
      </c>
      <c r="Z1064" s="17" t="s">
        <v>931</v>
      </c>
      <c r="AA1064" s="17"/>
    </row>
    <row r="1065" spans="1:27" ht="60" customHeight="1" x14ac:dyDescent="0.2">
      <c r="A1065" s="4" t="s">
        <v>26</v>
      </c>
      <c r="B1065" s="41" t="s">
        <v>4256</v>
      </c>
      <c r="C1065" s="79" t="s">
        <v>28</v>
      </c>
      <c r="D1065" s="80" t="s">
        <v>28</v>
      </c>
      <c r="E1065" s="15">
        <v>4</v>
      </c>
      <c r="F1065" s="78"/>
      <c r="G1065" s="181" t="e">
        <f>---------UCR</f>
        <v>#NAME?</v>
      </c>
      <c r="H1065" s="73"/>
      <c r="I1065" s="73" t="s">
        <v>4479</v>
      </c>
      <c r="J1065" s="73" t="s">
        <v>706</v>
      </c>
      <c r="K1065" s="87"/>
      <c r="L1065" s="87"/>
      <c r="M1065" s="83"/>
      <c r="N1065" s="68" t="s">
        <v>32</v>
      </c>
      <c r="O1065" s="92"/>
      <c r="P1065" s="68" t="s">
        <v>66</v>
      </c>
      <c r="Q1065" s="92"/>
      <c r="R1065" s="68"/>
      <c r="S1065" s="92"/>
      <c r="T1065" s="68" t="s">
        <v>474</v>
      </c>
      <c r="U1065" s="92"/>
      <c r="V1065" s="68" t="s">
        <v>707</v>
      </c>
      <c r="W1065" s="92"/>
      <c r="X1065" s="17" t="s">
        <v>115</v>
      </c>
      <c r="Y1065" s="17" t="s">
        <v>82</v>
      </c>
      <c r="Z1065" s="17" t="s">
        <v>83</v>
      </c>
      <c r="AA1065" s="17"/>
    </row>
    <row r="1066" spans="1:27" ht="60" customHeight="1" x14ac:dyDescent="0.2">
      <c r="A1066" s="4" t="s">
        <v>26</v>
      </c>
      <c r="B1066" s="41" t="s">
        <v>4256</v>
      </c>
      <c r="C1066" s="134" t="s">
        <v>28</v>
      </c>
      <c r="D1066" s="135" t="s">
        <v>28</v>
      </c>
      <c r="E1066" s="154">
        <v>4</v>
      </c>
      <c r="F1066" s="156" t="s">
        <v>710</v>
      </c>
      <c r="G1066" s="164" t="e">
        <f>---------UCR</f>
        <v>#NAME?</v>
      </c>
      <c r="H1066" s="204" t="s">
        <v>180</v>
      </c>
      <c r="I1066" s="204" t="s">
        <v>4480</v>
      </c>
      <c r="J1066" s="204" t="s">
        <v>712</v>
      </c>
      <c r="K1066" s="205" t="s">
        <v>31</v>
      </c>
      <c r="L1066" s="205" t="s">
        <v>713</v>
      </c>
      <c r="M1066" s="206" t="s">
        <v>2029</v>
      </c>
      <c r="N1066" s="183" t="s">
        <v>474</v>
      </c>
      <c r="O1066" s="184"/>
      <c r="P1066" s="183" t="s">
        <v>33</v>
      </c>
      <c r="Q1066" s="184" t="s">
        <v>66</v>
      </c>
      <c r="R1066" s="183" t="s">
        <v>258</v>
      </c>
      <c r="S1066" s="184" t="s">
        <v>258</v>
      </c>
      <c r="T1066" s="183" t="s">
        <v>474</v>
      </c>
      <c r="U1066" s="184"/>
      <c r="V1066" s="183" t="s">
        <v>81</v>
      </c>
      <c r="W1066" s="184" t="s">
        <v>714</v>
      </c>
      <c r="X1066" s="17" t="s">
        <v>36</v>
      </c>
      <c r="Y1066" s="17" t="s">
        <v>229</v>
      </c>
      <c r="Z1066" s="17" t="s">
        <v>229</v>
      </c>
      <c r="AA1066" s="18"/>
    </row>
    <row r="1067" spans="1:27" ht="60" customHeight="1" x14ac:dyDescent="0.2">
      <c r="A1067" s="29" t="s">
        <v>1502</v>
      </c>
      <c r="B1067" s="136" t="s">
        <v>4481</v>
      </c>
      <c r="C1067" s="79" t="s">
        <v>1504</v>
      </c>
      <c r="D1067" s="80" t="s">
        <v>1504</v>
      </c>
      <c r="E1067" s="15">
        <v>1</v>
      </c>
      <c r="F1067" s="78"/>
      <c r="G1067" s="171" t="s">
        <v>29</v>
      </c>
      <c r="H1067" s="73"/>
      <c r="I1067" s="73" t="s">
        <v>4482</v>
      </c>
      <c r="J1067" s="73" t="s">
        <v>29</v>
      </c>
      <c r="K1067" s="87" t="s">
        <v>31</v>
      </c>
      <c r="L1067" s="87"/>
      <c r="M1067" s="182" t="str">
        <f>CONCATENATE(K1067, ". ",L1067)</f>
        <v xml:space="preserve">MESSAGE - HEADER. </v>
      </c>
      <c r="N1067" s="68" t="s">
        <v>32</v>
      </c>
      <c r="O1067" s="92" t="s">
        <v>32</v>
      </c>
      <c r="P1067" s="68" t="s">
        <v>33</v>
      </c>
      <c r="Q1067" s="92" t="s">
        <v>33</v>
      </c>
      <c r="R1067" s="68"/>
      <c r="S1067" s="92"/>
      <c r="T1067" s="68"/>
      <c r="U1067" s="92"/>
      <c r="V1067" s="68" t="s">
        <v>4483</v>
      </c>
      <c r="W1067" s="92"/>
      <c r="X1067" s="17"/>
      <c r="Y1067" s="17"/>
      <c r="Z1067" s="17"/>
      <c r="AA1067" s="17"/>
    </row>
    <row r="1068" spans="1:27" ht="60" customHeight="1" x14ac:dyDescent="0.2">
      <c r="A1068" s="29" t="s">
        <v>1502</v>
      </c>
      <c r="B1068" s="136" t="s">
        <v>4481</v>
      </c>
      <c r="C1068" s="79" t="s">
        <v>1504</v>
      </c>
      <c r="D1068" s="80" t="s">
        <v>1504</v>
      </c>
      <c r="E1068" s="15">
        <v>1</v>
      </c>
      <c r="F1068" s="78" t="s">
        <v>2671</v>
      </c>
      <c r="G1068" s="126" t="s">
        <v>29</v>
      </c>
      <c r="H1068" s="73" t="s">
        <v>40</v>
      </c>
      <c r="I1068" s="73" t="s">
        <v>4484</v>
      </c>
      <c r="J1068" s="73" t="s">
        <v>42</v>
      </c>
      <c r="K1068" s="87" t="s">
        <v>31</v>
      </c>
      <c r="L1068" s="87" t="s">
        <v>43</v>
      </c>
      <c r="M1068" s="182" t="str">
        <f>CONCATENATE(K1068,". ", L1068)</f>
        <v>MESSAGE - HEADER. Document/reference number</v>
      </c>
      <c r="N1068" s="68"/>
      <c r="O1068" s="92"/>
      <c r="P1068" s="68" t="s">
        <v>33</v>
      </c>
      <c r="Q1068" s="92" t="s">
        <v>33</v>
      </c>
      <c r="R1068" s="68" t="s">
        <v>44</v>
      </c>
      <c r="S1068" s="92" t="s">
        <v>45</v>
      </c>
      <c r="T1068" s="68"/>
      <c r="U1068" s="92"/>
      <c r="V1068" s="68"/>
      <c r="W1068" s="92"/>
      <c r="X1068" s="17"/>
      <c r="Y1068" s="17"/>
      <c r="Z1068" s="17"/>
      <c r="AA1068" s="17"/>
    </row>
    <row r="1069" spans="1:27" ht="60" customHeight="1" x14ac:dyDescent="0.2">
      <c r="A1069" s="29" t="s">
        <v>1502</v>
      </c>
      <c r="B1069" s="136" t="s">
        <v>4481</v>
      </c>
      <c r="C1069" s="79" t="s">
        <v>1504</v>
      </c>
      <c r="D1069" s="80" t="s">
        <v>1504</v>
      </c>
      <c r="E1069" s="15">
        <v>1</v>
      </c>
      <c r="F1069" s="78" t="s">
        <v>837</v>
      </c>
      <c r="G1069" s="126" t="s">
        <v>29</v>
      </c>
      <c r="H1069" s="73" t="s">
        <v>49</v>
      </c>
      <c r="I1069" s="73" t="s">
        <v>4485</v>
      </c>
      <c r="J1069" s="73" t="s">
        <v>51</v>
      </c>
      <c r="K1069" s="87" t="s">
        <v>2163</v>
      </c>
      <c r="L1069" s="87" t="s">
        <v>52</v>
      </c>
      <c r="M1069" s="182" t="str">
        <f>CONCATENATE(K1069, ". ",L1069)</f>
        <v> MESSAGE - HEADER. Type of declaration</v>
      </c>
      <c r="N1069" s="68"/>
      <c r="O1069" s="92"/>
      <c r="P1069" s="68" t="s">
        <v>33</v>
      </c>
      <c r="Q1069" s="92" t="s">
        <v>33</v>
      </c>
      <c r="R1069" s="68" t="s">
        <v>53</v>
      </c>
      <c r="S1069" s="92" t="s">
        <v>54</v>
      </c>
      <c r="T1069" s="68" t="s">
        <v>55</v>
      </c>
      <c r="U1069" s="92" t="s">
        <v>55</v>
      </c>
      <c r="V1069" s="68" t="s">
        <v>56</v>
      </c>
      <c r="W1069" s="92" t="s">
        <v>57</v>
      </c>
      <c r="X1069" s="17"/>
      <c r="Y1069" s="17"/>
      <c r="Z1069" s="17"/>
      <c r="AA1069" s="17"/>
    </row>
    <row r="1070" spans="1:27" ht="60" customHeight="1" x14ac:dyDescent="0.2">
      <c r="A1070" s="29" t="s">
        <v>1502</v>
      </c>
      <c r="B1070" s="136" t="s">
        <v>4481</v>
      </c>
      <c r="C1070" s="79" t="s">
        <v>1504</v>
      </c>
      <c r="D1070" s="80" t="s">
        <v>1504</v>
      </c>
      <c r="E1070" s="15">
        <v>1</v>
      </c>
      <c r="F1070" s="78"/>
      <c r="G1070" s="126" t="s">
        <v>29</v>
      </c>
      <c r="H1070" s="73" t="s">
        <v>2164</v>
      </c>
      <c r="I1070" s="73" t="s">
        <v>4486</v>
      </c>
      <c r="J1070" s="73" t="s">
        <v>2166</v>
      </c>
      <c r="K1070" s="87" t="s">
        <v>1128</v>
      </c>
      <c r="L1070" s="87" t="s">
        <v>1128</v>
      </c>
      <c r="M1070" s="83" t="s">
        <v>1128</v>
      </c>
      <c r="N1070" s="68"/>
      <c r="O1070" s="92"/>
      <c r="P1070" s="68" t="s">
        <v>33</v>
      </c>
      <c r="Q1070" s="92"/>
      <c r="R1070" s="68" t="s">
        <v>134</v>
      </c>
      <c r="S1070" s="92"/>
      <c r="T1070" s="68" t="s">
        <v>2167</v>
      </c>
      <c r="U1070" s="92"/>
      <c r="V1070" s="68"/>
      <c r="W1070" s="92"/>
      <c r="X1070" s="17"/>
      <c r="Y1070" s="17"/>
      <c r="Z1070" s="17"/>
      <c r="AA1070" s="17"/>
    </row>
    <row r="1071" spans="1:27" ht="60" customHeight="1" x14ac:dyDescent="0.2">
      <c r="A1071" s="29" t="s">
        <v>1502</v>
      </c>
      <c r="B1071" s="136" t="s">
        <v>4481</v>
      </c>
      <c r="C1071" s="79" t="s">
        <v>1504</v>
      </c>
      <c r="D1071" s="80" t="s">
        <v>1504</v>
      </c>
      <c r="E1071" s="15">
        <v>1</v>
      </c>
      <c r="F1071" s="78" t="s">
        <v>1848</v>
      </c>
      <c r="G1071" s="126" t="s">
        <v>29</v>
      </c>
      <c r="H1071" s="73" t="s">
        <v>61</v>
      </c>
      <c r="I1071" s="73" t="s">
        <v>4487</v>
      </c>
      <c r="J1071" s="73" t="s">
        <v>63</v>
      </c>
      <c r="K1071" s="87" t="s">
        <v>64</v>
      </c>
      <c r="L1071" s="87" t="s">
        <v>65</v>
      </c>
      <c r="M1071" s="182" t="str">
        <f>CONCATENATE(K1071, ". ",L1071)</f>
        <v>MESSAGE - GOODS ITEM - PRODUCED DOCUMENTS/CERTIFICATES. Document reference</v>
      </c>
      <c r="N1071" s="68"/>
      <c r="O1071" s="92"/>
      <c r="P1071" s="68" t="s">
        <v>66</v>
      </c>
      <c r="Q1071" s="92" t="s">
        <v>66</v>
      </c>
      <c r="R1071" s="68" t="s">
        <v>67</v>
      </c>
      <c r="S1071" s="92" t="s">
        <v>68</v>
      </c>
      <c r="T1071" s="68"/>
      <c r="U1071" s="92"/>
      <c r="V1071" s="68" t="s">
        <v>69</v>
      </c>
      <c r="W1071" s="92" t="s">
        <v>2683</v>
      </c>
      <c r="X1071" s="17"/>
      <c r="Y1071" s="17"/>
      <c r="Z1071" s="17"/>
      <c r="AA1071" s="17"/>
    </row>
    <row r="1072" spans="1:27" ht="60" customHeight="1" x14ac:dyDescent="0.2">
      <c r="A1072" s="29" t="s">
        <v>1502</v>
      </c>
      <c r="B1072" s="136" t="s">
        <v>4481</v>
      </c>
      <c r="C1072" s="79" t="s">
        <v>1504</v>
      </c>
      <c r="D1072" s="80" t="s">
        <v>1504</v>
      </c>
      <c r="E1072" s="15">
        <v>1</v>
      </c>
      <c r="F1072" s="78"/>
      <c r="G1072" s="126" t="s">
        <v>29</v>
      </c>
      <c r="H1072" s="73" t="s">
        <v>4488</v>
      </c>
      <c r="I1072" s="73" t="s">
        <v>4489</v>
      </c>
      <c r="J1072" s="73" t="s">
        <v>4490</v>
      </c>
      <c r="K1072" s="87" t="s">
        <v>1128</v>
      </c>
      <c r="L1072" s="87" t="s">
        <v>1128</v>
      </c>
      <c r="M1072" s="83" t="s">
        <v>1128</v>
      </c>
      <c r="N1072" s="68"/>
      <c r="O1072" s="92"/>
      <c r="P1072" s="68" t="s">
        <v>103</v>
      </c>
      <c r="Q1072" s="92"/>
      <c r="R1072" s="68" t="s">
        <v>222</v>
      </c>
      <c r="S1072" s="92"/>
      <c r="T1072" s="68"/>
      <c r="U1072" s="92"/>
      <c r="V1072" s="68"/>
      <c r="W1072" s="92"/>
      <c r="X1072" s="17"/>
      <c r="Y1072" s="17"/>
      <c r="Z1072" s="17"/>
      <c r="AA1072" s="17"/>
    </row>
    <row r="1073" spans="1:27" ht="60" customHeight="1" x14ac:dyDescent="0.2">
      <c r="A1073" s="29" t="s">
        <v>1502</v>
      </c>
      <c r="B1073" s="136" t="s">
        <v>4481</v>
      </c>
      <c r="C1073" s="79" t="s">
        <v>1504</v>
      </c>
      <c r="D1073" s="80" t="s">
        <v>1504</v>
      </c>
      <c r="E1073" s="15">
        <v>1</v>
      </c>
      <c r="F1073" s="78" t="s">
        <v>89</v>
      </c>
      <c r="G1073" s="126" t="s">
        <v>29</v>
      </c>
      <c r="H1073" s="73" t="s">
        <v>90</v>
      </c>
      <c r="I1073" s="73" t="s">
        <v>4491</v>
      </c>
      <c r="J1073" s="73" t="s">
        <v>92</v>
      </c>
      <c r="K1073" s="87" t="s">
        <v>31</v>
      </c>
      <c r="L1073" s="87" t="s">
        <v>93</v>
      </c>
      <c r="M1073" s="182" t="str">
        <f>CONCATENATE(K1073, ". ",L1073)</f>
        <v>MESSAGE - HEADER. Country of dispatch/export code</v>
      </c>
      <c r="N1073" s="68"/>
      <c r="O1073" s="92"/>
      <c r="P1073" s="68" t="s">
        <v>66</v>
      </c>
      <c r="Q1073" s="92" t="s">
        <v>66</v>
      </c>
      <c r="R1073" s="68" t="s">
        <v>94</v>
      </c>
      <c r="S1073" s="92" t="s">
        <v>94</v>
      </c>
      <c r="T1073" s="68" t="s">
        <v>95</v>
      </c>
      <c r="U1073" s="92" t="s">
        <v>95</v>
      </c>
      <c r="V1073" s="68" t="s">
        <v>4492</v>
      </c>
      <c r="W1073" s="92" t="s">
        <v>97</v>
      </c>
      <c r="X1073" s="17"/>
      <c r="Y1073" s="17"/>
      <c r="Z1073" s="17"/>
      <c r="AA1073" s="17"/>
    </row>
    <row r="1074" spans="1:27" ht="60" customHeight="1" x14ac:dyDescent="0.2">
      <c r="A1074" s="29" t="s">
        <v>1502</v>
      </c>
      <c r="B1074" s="136" t="s">
        <v>4481</v>
      </c>
      <c r="C1074" s="79" t="s">
        <v>1504</v>
      </c>
      <c r="D1074" s="80" t="s">
        <v>1504</v>
      </c>
      <c r="E1074" s="15">
        <v>1</v>
      </c>
      <c r="F1074" s="78" t="s">
        <v>1848</v>
      </c>
      <c r="G1074" s="126" t="s">
        <v>29</v>
      </c>
      <c r="H1074" s="73" t="s">
        <v>100</v>
      </c>
      <c r="I1074" s="73" t="s">
        <v>4493</v>
      </c>
      <c r="J1074" s="73" t="s">
        <v>102</v>
      </c>
      <c r="K1074" s="87" t="s">
        <v>31</v>
      </c>
      <c r="L1074" s="87" t="s">
        <v>100</v>
      </c>
      <c r="M1074" s="182" t="str">
        <f>CONCATENATE(K1074, ". ",L1074)</f>
        <v>MESSAGE - HEADER. Security</v>
      </c>
      <c r="N1074" s="68"/>
      <c r="O1074" s="92"/>
      <c r="P1074" s="68" t="s">
        <v>33</v>
      </c>
      <c r="Q1074" s="92" t="s">
        <v>103</v>
      </c>
      <c r="R1074" s="68" t="s">
        <v>104</v>
      </c>
      <c r="S1074" s="92" t="s">
        <v>104</v>
      </c>
      <c r="T1074" s="68" t="s">
        <v>105</v>
      </c>
      <c r="U1074" s="92" t="s">
        <v>105</v>
      </c>
      <c r="V1074" s="68" t="s">
        <v>4119</v>
      </c>
      <c r="W1074" s="92" t="s">
        <v>106</v>
      </c>
      <c r="X1074" s="17"/>
      <c r="Y1074" s="17"/>
      <c r="Z1074" s="17"/>
      <c r="AA1074" s="17"/>
    </row>
    <row r="1075" spans="1:27" ht="60" customHeight="1" x14ac:dyDescent="0.2">
      <c r="A1075" s="29" t="s">
        <v>1502</v>
      </c>
      <c r="B1075" s="136" t="s">
        <v>4481</v>
      </c>
      <c r="C1075" s="79" t="s">
        <v>1504</v>
      </c>
      <c r="D1075" s="80" t="s">
        <v>1504</v>
      </c>
      <c r="E1075" s="15">
        <v>1</v>
      </c>
      <c r="F1075" s="78" t="s">
        <v>1848</v>
      </c>
      <c r="G1075" s="126" t="s">
        <v>29</v>
      </c>
      <c r="H1075" s="73" t="s">
        <v>111</v>
      </c>
      <c r="I1075" s="73" t="s">
        <v>4494</v>
      </c>
      <c r="J1075" s="73" t="s">
        <v>113</v>
      </c>
      <c r="K1075" s="87" t="s">
        <v>1128</v>
      </c>
      <c r="L1075" s="87" t="s">
        <v>1128</v>
      </c>
      <c r="M1075" s="83" t="s">
        <v>1128</v>
      </c>
      <c r="N1075" s="68"/>
      <c r="O1075" s="92"/>
      <c r="P1075" s="68" t="s">
        <v>33</v>
      </c>
      <c r="Q1075" s="92"/>
      <c r="R1075" s="68" t="s">
        <v>104</v>
      </c>
      <c r="S1075" s="92"/>
      <c r="T1075" s="68" t="s">
        <v>114</v>
      </c>
      <c r="U1075" s="92"/>
      <c r="V1075" s="68" t="s">
        <v>4119</v>
      </c>
      <c r="W1075" s="92"/>
      <c r="X1075" s="17"/>
      <c r="Y1075" s="17"/>
      <c r="Z1075" s="17"/>
      <c r="AA1075" s="17"/>
    </row>
    <row r="1076" spans="1:27" ht="60" customHeight="1" x14ac:dyDescent="0.2">
      <c r="A1076" s="29" t="s">
        <v>1502</v>
      </c>
      <c r="B1076" s="136" t="s">
        <v>4481</v>
      </c>
      <c r="C1076" s="79" t="s">
        <v>1504</v>
      </c>
      <c r="D1076" s="80" t="s">
        <v>1504</v>
      </c>
      <c r="E1076" s="15">
        <v>1</v>
      </c>
      <c r="F1076" s="78" t="s">
        <v>1077</v>
      </c>
      <c r="G1076" s="126" t="s">
        <v>29</v>
      </c>
      <c r="H1076" s="73" t="s">
        <v>119</v>
      </c>
      <c r="I1076" s="73" t="s">
        <v>4495</v>
      </c>
      <c r="J1076" s="73" t="s">
        <v>121</v>
      </c>
      <c r="K1076" s="87" t="s">
        <v>31</v>
      </c>
      <c r="L1076" s="87" t="s">
        <v>122</v>
      </c>
      <c r="M1076" s="182" t="str">
        <f>CONCATENATE(K1076, ". ",L1076)</f>
        <v>MESSAGE - HEADER. Transport mode at border</v>
      </c>
      <c r="N1076" s="68"/>
      <c r="O1076" s="92"/>
      <c r="P1076" s="68" t="s">
        <v>66</v>
      </c>
      <c r="Q1076" s="92" t="s">
        <v>66</v>
      </c>
      <c r="R1076" s="68" t="s">
        <v>104</v>
      </c>
      <c r="S1076" s="92" t="s">
        <v>123</v>
      </c>
      <c r="T1076" s="68" t="s">
        <v>124</v>
      </c>
      <c r="U1076" s="92" t="s">
        <v>124</v>
      </c>
      <c r="V1076" s="68" t="s">
        <v>4496</v>
      </c>
      <c r="W1076" s="92" t="s">
        <v>126</v>
      </c>
      <c r="X1076" s="17"/>
      <c r="Y1076" s="17"/>
      <c r="Z1076" s="17"/>
      <c r="AA1076" s="17"/>
    </row>
    <row r="1077" spans="1:27" ht="60" customHeight="1" x14ac:dyDescent="0.2">
      <c r="A1077" s="29" t="s">
        <v>1502</v>
      </c>
      <c r="B1077" s="136" t="s">
        <v>4481</v>
      </c>
      <c r="C1077" s="79" t="s">
        <v>1504</v>
      </c>
      <c r="D1077" s="80" t="s">
        <v>1504</v>
      </c>
      <c r="E1077" s="15">
        <v>1</v>
      </c>
      <c r="F1077" s="78" t="s">
        <v>129</v>
      </c>
      <c r="G1077" s="126" t="s">
        <v>29</v>
      </c>
      <c r="H1077" s="73" t="s">
        <v>130</v>
      </c>
      <c r="I1077" s="73" t="s">
        <v>4497</v>
      </c>
      <c r="J1077" s="73" t="s">
        <v>132</v>
      </c>
      <c r="K1077" s="87" t="s">
        <v>31</v>
      </c>
      <c r="L1077" s="87" t="s">
        <v>2179</v>
      </c>
      <c r="M1077" s="182" t="str">
        <f>CONCATENATE(K1077, ". ",L1077)</f>
        <v>MESSAGE - HEADER. Specific Circumstance Indicator</v>
      </c>
      <c r="N1077" s="68"/>
      <c r="O1077" s="92"/>
      <c r="P1077" s="68" t="s">
        <v>103</v>
      </c>
      <c r="Q1077" s="92" t="s">
        <v>66</v>
      </c>
      <c r="R1077" s="68" t="s">
        <v>133</v>
      </c>
      <c r="S1077" s="92" t="s">
        <v>134</v>
      </c>
      <c r="T1077" s="68" t="s">
        <v>135</v>
      </c>
      <c r="U1077" s="92" t="s">
        <v>136</v>
      </c>
      <c r="V1077" s="68" t="s">
        <v>4119</v>
      </c>
      <c r="W1077" s="92" t="s">
        <v>2180</v>
      </c>
      <c r="X1077" s="17"/>
      <c r="Y1077" s="17"/>
      <c r="Z1077" s="17"/>
      <c r="AA1077" s="17" t="s">
        <v>3278</v>
      </c>
    </row>
    <row r="1078" spans="1:27" ht="60" customHeight="1" x14ac:dyDescent="0.2">
      <c r="A1078" s="29" t="s">
        <v>1502</v>
      </c>
      <c r="B1078" s="136" t="s">
        <v>4481</v>
      </c>
      <c r="C1078" s="79" t="s">
        <v>1504</v>
      </c>
      <c r="D1078" s="80" t="s">
        <v>1504</v>
      </c>
      <c r="E1078" s="15">
        <v>1</v>
      </c>
      <c r="F1078" s="78" t="s">
        <v>2696</v>
      </c>
      <c r="G1078" s="126" t="s">
        <v>29</v>
      </c>
      <c r="H1078" s="73" t="s">
        <v>143</v>
      </c>
      <c r="I1078" s="73" t="s">
        <v>4498</v>
      </c>
      <c r="J1078" s="73" t="s">
        <v>145</v>
      </c>
      <c r="K1078" s="87" t="s">
        <v>31</v>
      </c>
      <c r="L1078" s="87" t="s">
        <v>143</v>
      </c>
      <c r="M1078" s="182" t="str">
        <f>CONCATENATE(K1078, ". ",L1078)</f>
        <v>MESSAGE - HEADER. Total number of items</v>
      </c>
      <c r="N1078" s="68"/>
      <c r="O1078" s="92"/>
      <c r="P1078" s="68" t="s">
        <v>103</v>
      </c>
      <c r="Q1078" s="92" t="s">
        <v>33</v>
      </c>
      <c r="R1078" s="68" t="s">
        <v>146</v>
      </c>
      <c r="S1078" s="92" t="s">
        <v>146</v>
      </c>
      <c r="T1078" s="68"/>
      <c r="U1078" s="92"/>
      <c r="V1078" s="68" t="s">
        <v>4109</v>
      </c>
      <c r="W1078" s="92"/>
      <c r="X1078" s="17"/>
      <c r="Y1078" s="17"/>
      <c r="Z1078" s="17"/>
      <c r="AA1078" s="17"/>
    </row>
    <row r="1079" spans="1:27" ht="60" customHeight="1" x14ac:dyDescent="0.2">
      <c r="A1079" s="29" t="s">
        <v>1502</v>
      </c>
      <c r="B1079" s="136" t="s">
        <v>4481</v>
      </c>
      <c r="C1079" s="79" t="s">
        <v>1504</v>
      </c>
      <c r="D1079" s="80" t="s">
        <v>1504</v>
      </c>
      <c r="E1079" s="15">
        <v>1</v>
      </c>
      <c r="F1079" s="78" t="s">
        <v>149</v>
      </c>
      <c r="G1079" s="126" t="s">
        <v>29</v>
      </c>
      <c r="H1079" s="73" t="s">
        <v>150</v>
      </c>
      <c r="I1079" s="73" t="s">
        <v>4499</v>
      </c>
      <c r="J1079" s="73" t="s">
        <v>152</v>
      </c>
      <c r="K1079" s="87" t="s">
        <v>31</v>
      </c>
      <c r="L1079" s="87" t="s">
        <v>150</v>
      </c>
      <c r="M1079" s="182" t="str">
        <f>CONCATENATE(K1079, ". ",L1079)</f>
        <v>MESSAGE - HEADER. Total number of packages</v>
      </c>
      <c r="N1079" s="68"/>
      <c r="O1079" s="92"/>
      <c r="P1079" s="68" t="s">
        <v>103</v>
      </c>
      <c r="Q1079" s="92" t="s">
        <v>103</v>
      </c>
      <c r="R1079" s="68" t="s">
        <v>153</v>
      </c>
      <c r="S1079" s="92" t="s">
        <v>154</v>
      </c>
      <c r="T1079" s="68"/>
      <c r="U1079" s="92"/>
      <c r="V1079" s="68" t="s">
        <v>4109</v>
      </c>
      <c r="W1079" s="92" t="s">
        <v>4111</v>
      </c>
      <c r="X1079" s="17"/>
      <c r="Y1079" s="17"/>
      <c r="Z1079" s="17"/>
      <c r="AA1079" s="17"/>
    </row>
    <row r="1080" spans="1:27" ht="60" customHeight="1" x14ac:dyDescent="0.2">
      <c r="A1080" s="29" t="s">
        <v>1502</v>
      </c>
      <c r="B1080" s="136" t="s">
        <v>4481</v>
      </c>
      <c r="C1080" s="79" t="s">
        <v>1504</v>
      </c>
      <c r="D1080" s="80" t="s">
        <v>1504</v>
      </c>
      <c r="E1080" s="15">
        <v>1</v>
      </c>
      <c r="F1080" s="78" t="s">
        <v>1848</v>
      </c>
      <c r="G1080" s="126" t="s">
        <v>29</v>
      </c>
      <c r="H1080" s="73" t="s">
        <v>162</v>
      </c>
      <c r="I1080" s="73" t="s">
        <v>4500</v>
      </c>
      <c r="J1080" s="73" t="s">
        <v>164</v>
      </c>
      <c r="K1080" s="87" t="s">
        <v>31</v>
      </c>
      <c r="L1080" s="87" t="s">
        <v>162</v>
      </c>
      <c r="M1080" s="83" t="s">
        <v>2035</v>
      </c>
      <c r="N1080" s="68"/>
      <c r="O1080" s="92"/>
      <c r="P1080" s="68" t="s">
        <v>103</v>
      </c>
      <c r="Q1080" s="92" t="s">
        <v>33</v>
      </c>
      <c r="R1080" s="68" t="s">
        <v>166</v>
      </c>
      <c r="S1080" s="92" t="s">
        <v>167</v>
      </c>
      <c r="T1080" s="68"/>
      <c r="U1080" s="92"/>
      <c r="V1080" s="68" t="s">
        <v>4156</v>
      </c>
      <c r="W1080" s="92"/>
      <c r="X1080" s="17"/>
      <c r="Y1080" s="17"/>
      <c r="Z1080" s="17"/>
      <c r="AA1080" s="17"/>
    </row>
    <row r="1081" spans="1:27" ht="60" customHeight="1" x14ac:dyDescent="0.2">
      <c r="A1081" s="29" t="s">
        <v>1502</v>
      </c>
      <c r="B1081" s="136" t="s">
        <v>4481</v>
      </c>
      <c r="C1081" s="79" t="s">
        <v>1504</v>
      </c>
      <c r="D1081" s="80" t="s">
        <v>1504</v>
      </c>
      <c r="E1081" s="15">
        <v>1</v>
      </c>
      <c r="F1081" s="78"/>
      <c r="G1081" s="126" t="s">
        <v>29</v>
      </c>
      <c r="H1081" s="73" t="s">
        <v>2188</v>
      </c>
      <c r="I1081" s="73" t="s">
        <v>4501</v>
      </c>
      <c r="J1081" s="73" t="s">
        <v>2193</v>
      </c>
      <c r="K1081" s="87"/>
      <c r="L1081" s="87"/>
      <c r="M1081" s="83"/>
      <c r="N1081" s="68"/>
      <c r="O1081" s="92"/>
      <c r="P1081" s="68" t="s">
        <v>103</v>
      </c>
      <c r="Q1081" s="92"/>
      <c r="R1081" s="68" t="s">
        <v>94</v>
      </c>
      <c r="S1081" s="92"/>
      <c r="T1081" s="68" t="s">
        <v>1639</v>
      </c>
      <c r="U1081" s="92"/>
      <c r="V1081" s="68" t="s">
        <v>1640</v>
      </c>
      <c r="W1081" s="92"/>
      <c r="X1081" s="17"/>
      <c r="Y1081" s="17"/>
      <c r="Z1081" s="17"/>
      <c r="AA1081" s="17"/>
    </row>
    <row r="1082" spans="1:27" ht="60" customHeight="1" x14ac:dyDescent="0.2">
      <c r="A1082" s="29" t="s">
        <v>1502</v>
      </c>
      <c r="B1082" s="136" t="s">
        <v>4481</v>
      </c>
      <c r="C1082" s="79" t="s">
        <v>1504</v>
      </c>
      <c r="D1082" s="80" t="s">
        <v>1504</v>
      </c>
      <c r="E1082" s="15">
        <v>1</v>
      </c>
      <c r="F1082" s="78"/>
      <c r="G1082" s="126" t="s">
        <v>29</v>
      </c>
      <c r="H1082" s="73" t="s">
        <v>172</v>
      </c>
      <c r="I1082" s="73" t="s">
        <v>4502</v>
      </c>
      <c r="J1082" s="73" t="s">
        <v>174</v>
      </c>
      <c r="K1082" s="87"/>
      <c r="L1082" s="87"/>
      <c r="M1082" s="83"/>
      <c r="N1082" s="68"/>
      <c r="O1082" s="92"/>
      <c r="P1082" s="68" t="s">
        <v>33</v>
      </c>
      <c r="Q1082" s="92"/>
      <c r="R1082" s="68" t="s">
        <v>104</v>
      </c>
      <c r="S1082" s="92"/>
      <c r="T1082" s="68" t="s">
        <v>114</v>
      </c>
      <c r="U1082" s="92"/>
      <c r="V1082" s="68"/>
      <c r="W1082" s="92"/>
      <c r="X1082" s="17"/>
      <c r="Y1082" s="17"/>
      <c r="Z1082" s="17"/>
      <c r="AA1082" s="17"/>
    </row>
    <row r="1083" spans="1:27" ht="60" customHeight="1" x14ac:dyDescent="0.2">
      <c r="A1083" s="29" t="s">
        <v>1502</v>
      </c>
      <c r="B1083" s="136" t="s">
        <v>4481</v>
      </c>
      <c r="C1083" s="79" t="s">
        <v>1504</v>
      </c>
      <c r="D1083" s="80" t="s">
        <v>1504</v>
      </c>
      <c r="E1083" s="15">
        <v>1</v>
      </c>
      <c r="F1083" s="78" t="s">
        <v>4503</v>
      </c>
      <c r="G1083" s="126" t="s">
        <v>29</v>
      </c>
      <c r="H1083" s="73" t="s">
        <v>4504</v>
      </c>
      <c r="I1083" s="73" t="s">
        <v>4505</v>
      </c>
      <c r="J1083" s="73" t="s">
        <v>4506</v>
      </c>
      <c r="K1083" s="87" t="s">
        <v>31</v>
      </c>
      <c r="L1083" s="87" t="s">
        <v>4504</v>
      </c>
      <c r="M1083" s="83" t="s">
        <v>4507</v>
      </c>
      <c r="N1083" s="68"/>
      <c r="O1083" s="92"/>
      <c r="P1083" s="68" t="s">
        <v>103</v>
      </c>
      <c r="Q1083" s="92" t="s">
        <v>103</v>
      </c>
      <c r="R1083" s="68" t="s">
        <v>305</v>
      </c>
      <c r="S1083" s="92" t="s">
        <v>1107</v>
      </c>
      <c r="T1083" s="68"/>
      <c r="U1083" s="92"/>
      <c r="V1083" s="68" t="s">
        <v>348</v>
      </c>
      <c r="W1083" s="92"/>
      <c r="X1083" s="17"/>
      <c r="Y1083" s="17"/>
      <c r="Z1083" s="17"/>
      <c r="AA1083" s="17"/>
    </row>
    <row r="1084" spans="1:27" ht="60" customHeight="1" x14ac:dyDescent="0.2">
      <c r="A1084" s="29" t="s">
        <v>1502</v>
      </c>
      <c r="B1084" s="136" t="s">
        <v>4481</v>
      </c>
      <c r="C1084" s="79" t="s">
        <v>1504</v>
      </c>
      <c r="D1084" s="80" t="s">
        <v>1504</v>
      </c>
      <c r="E1084" s="15">
        <v>1</v>
      </c>
      <c r="F1084" s="78" t="s">
        <v>4114</v>
      </c>
      <c r="G1084" s="126" t="s">
        <v>29</v>
      </c>
      <c r="H1084" s="73" t="s">
        <v>4115</v>
      </c>
      <c r="I1084" s="73" t="s">
        <v>4508</v>
      </c>
      <c r="J1084" s="73" t="s">
        <v>4117</v>
      </c>
      <c r="K1084" s="87"/>
      <c r="L1084" s="87"/>
      <c r="M1084" s="83"/>
      <c r="N1084" s="68"/>
      <c r="O1084" s="92"/>
      <c r="P1084" s="68" t="s">
        <v>103</v>
      </c>
      <c r="Q1084" s="92"/>
      <c r="R1084" s="68" t="s">
        <v>305</v>
      </c>
      <c r="S1084" s="92"/>
      <c r="T1084" s="68"/>
      <c r="U1084" s="92"/>
      <c r="V1084" s="68"/>
      <c r="W1084" s="92"/>
      <c r="X1084" s="17"/>
      <c r="Y1084" s="17"/>
      <c r="Z1084" s="17"/>
      <c r="AA1084" s="17"/>
    </row>
    <row r="1085" spans="1:27" ht="60" customHeight="1" x14ac:dyDescent="0.2">
      <c r="A1085" s="29" t="s">
        <v>1502</v>
      </c>
      <c r="B1085" s="136" t="s">
        <v>4481</v>
      </c>
      <c r="C1085" s="79" t="s">
        <v>1504</v>
      </c>
      <c r="D1085" s="80" t="s">
        <v>1504</v>
      </c>
      <c r="E1085" s="15">
        <v>1</v>
      </c>
      <c r="F1085" s="78" t="s">
        <v>1837</v>
      </c>
      <c r="G1085" s="171" t="s">
        <v>176</v>
      </c>
      <c r="H1085" s="73"/>
      <c r="I1085" s="73" t="s">
        <v>4509</v>
      </c>
      <c r="J1085" s="73" t="s">
        <v>176</v>
      </c>
      <c r="K1085" s="87" t="s">
        <v>178</v>
      </c>
      <c r="L1085" s="87"/>
      <c r="M1085" s="83"/>
      <c r="N1085" s="68" t="s">
        <v>32</v>
      </c>
      <c r="O1085" s="92" t="s">
        <v>32</v>
      </c>
      <c r="P1085" s="68" t="s">
        <v>33</v>
      </c>
      <c r="Q1085" s="92" t="s">
        <v>33</v>
      </c>
      <c r="R1085" s="68"/>
      <c r="S1085" s="92"/>
      <c r="T1085" s="68"/>
      <c r="U1085" s="92"/>
      <c r="V1085" s="68" t="s">
        <v>4119</v>
      </c>
      <c r="W1085" s="92"/>
      <c r="X1085" s="17"/>
      <c r="Y1085" s="17"/>
      <c r="Z1085" s="17"/>
      <c r="AA1085" s="17"/>
    </row>
    <row r="1086" spans="1:27" ht="60" customHeight="1" x14ac:dyDescent="0.2">
      <c r="A1086" s="29" t="s">
        <v>1502</v>
      </c>
      <c r="B1086" s="136" t="s">
        <v>4481</v>
      </c>
      <c r="C1086" s="79" t="s">
        <v>1504</v>
      </c>
      <c r="D1086" s="80" t="s">
        <v>1504</v>
      </c>
      <c r="E1086" s="15">
        <v>1</v>
      </c>
      <c r="F1086" s="78" t="s">
        <v>1848</v>
      </c>
      <c r="G1086" s="126" t="s">
        <v>176</v>
      </c>
      <c r="H1086" s="73" t="s">
        <v>180</v>
      </c>
      <c r="I1086" s="73" t="s">
        <v>4510</v>
      </c>
      <c r="J1086" s="73" t="s">
        <v>182</v>
      </c>
      <c r="K1086" s="87" t="s">
        <v>178</v>
      </c>
      <c r="L1086" s="87" t="s">
        <v>180</v>
      </c>
      <c r="M1086" s="83" t="s">
        <v>1606</v>
      </c>
      <c r="N1086" s="68"/>
      <c r="O1086" s="92"/>
      <c r="P1086" s="68" t="s">
        <v>33</v>
      </c>
      <c r="Q1086" s="92" t="s">
        <v>33</v>
      </c>
      <c r="R1086" s="68" t="s">
        <v>183</v>
      </c>
      <c r="S1086" s="92" t="s">
        <v>183</v>
      </c>
      <c r="T1086" s="68" t="s">
        <v>1520</v>
      </c>
      <c r="U1086" s="92"/>
      <c r="V1086" s="68"/>
      <c r="W1086" s="92" t="s">
        <v>186</v>
      </c>
      <c r="X1086" s="17"/>
      <c r="Y1086" s="17"/>
      <c r="Z1086" s="17"/>
      <c r="AA1086" s="17"/>
    </row>
    <row r="1087" spans="1:27" ht="60" customHeight="1" x14ac:dyDescent="0.2">
      <c r="A1087" s="29" t="s">
        <v>1502</v>
      </c>
      <c r="B1087" s="136" t="s">
        <v>4481</v>
      </c>
      <c r="C1087" s="79" t="s">
        <v>1504</v>
      </c>
      <c r="D1087" s="80" t="s">
        <v>1504</v>
      </c>
      <c r="E1087" s="15">
        <v>1</v>
      </c>
      <c r="F1087" s="78" t="s">
        <v>1848</v>
      </c>
      <c r="G1087" s="171" t="s">
        <v>188</v>
      </c>
      <c r="H1087" s="73"/>
      <c r="I1087" s="73" t="s">
        <v>4511</v>
      </c>
      <c r="J1087" s="73" t="s">
        <v>188</v>
      </c>
      <c r="K1087" s="87" t="s">
        <v>190</v>
      </c>
      <c r="L1087" s="87"/>
      <c r="M1087" s="83"/>
      <c r="N1087" s="68" t="s">
        <v>32</v>
      </c>
      <c r="O1087" s="92" t="s">
        <v>32</v>
      </c>
      <c r="P1087" s="68" t="s">
        <v>33</v>
      </c>
      <c r="Q1087" s="92" t="s">
        <v>33</v>
      </c>
      <c r="R1087" s="68"/>
      <c r="S1087" s="92"/>
      <c r="T1087" s="68"/>
      <c r="U1087" s="92"/>
      <c r="V1087" s="68" t="s">
        <v>4119</v>
      </c>
      <c r="W1087" s="92"/>
      <c r="X1087" s="17"/>
      <c r="Y1087" s="17"/>
      <c r="Z1087" s="17"/>
      <c r="AA1087" s="17"/>
    </row>
    <row r="1088" spans="1:27" ht="60" customHeight="1" x14ac:dyDescent="0.2">
      <c r="A1088" s="29" t="s">
        <v>1502</v>
      </c>
      <c r="B1088" s="136" t="s">
        <v>4481</v>
      </c>
      <c r="C1088" s="79" t="s">
        <v>1504</v>
      </c>
      <c r="D1088" s="80" t="s">
        <v>1504</v>
      </c>
      <c r="E1088" s="15">
        <v>1</v>
      </c>
      <c r="F1088" s="78" t="s">
        <v>192</v>
      </c>
      <c r="G1088" s="126" t="s">
        <v>188</v>
      </c>
      <c r="H1088" s="73" t="s">
        <v>180</v>
      </c>
      <c r="I1088" s="73" t="s">
        <v>4512</v>
      </c>
      <c r="J1088" s="73" t="s">
        <v>194</v>
      </c>
      <c r="K1088" s="87" t="s">
        <v>190</v>
      </c>
      <c r="L1088" s="87" t="s">
        <v>180</v>
      </c>
      <c r="M1088" s="83" t="s">
        <v>1887</v>
      </c>
      <c r="N1088" s="68"/>
      <c r="O1088" s="92"/>
      <c r="P1088" s="68" t="s">
        <v>33</v>
      </c>
      <c r="Q1088" s="92" t="s">
        <v>33</v>
      </c>
      <c r="R1088" s="68" t="s">
        <v>183</v>
      </c>
      <c r="S1088" s="92" t="s">
        <v>183</v>
      </c>
      <c r="T1088" s="68"/>
      <c r="U1088" s="92"/>
      <c r="V1088" s="68" t="s">
        <v>3292</v>
      </c>
      <c r="W1088" s="92" t="s">
        <v>2203</v>
      </c>
      <c r="X1088" s="17"/>
      <c r="Y1088" s="17"/>
      <c r="Z1088" s="17"/>
      <c r="AA1088" s="17"/>
    </row>
    <row r="1089" spans="1:27" ht="60" customHeight="1" x14ac:dyDescent="0.2">
      <c r="A1089" s="29" t="s">
        <v>1502</v>
      </c>
      <c r="B1089" s="136" t="s">
        <v>4481</v>
      </c>
      <c r="C1089" s="79" t="s">
        <v>1504</v>
      </c>
      <c r="D1089" s="80" t="s">
        <v>1504</v>
      </c>
      <c r="E1089" s="15">
        <v>1</v>
      </c>
      <c r="F1089" s="78" t="s">
        <v>192</v>
      </c>
      <c r="G1089" s="171" t="s">
        <v>198</v>
      </c>
      <c r="H1089" s="73"/>
      <c r="I1089" s="73" t="s">
        <v>4513</v>
      </c>
      <c r="J1089" s="73" t="s">
        <v>198</v>
      </c>
      <c r="K1089" s="87" t="s">
        <v>200</v>
      </c>
      <c r="L1089" s="87"/>
      <c r="M1089" s="83" t="s">
        <v>1123</v>
      </c>
      <c r="N1089" s="68" t="s">
        <v>201</v>
      </c>
      <c r="O1089" s="92" t="s">
        <v>201</v>
      </c>
      <c r="P1089" s="68" t="s">
        <v>66</v>
      </c>
      <c r="Q1089" s="92" t="s">
        <v>66</v>
      </c>
      <c r="R1089" s="68"/>
      <c r="S1089" s="92"/>
      <c r="T1089" s="68"/>
      <c r="U1089" s="92"/>
      <c r="V1089" s="68" t="s">
        <v>4514</v>
      </c>
      <c r="W1089" s="92" t="s">
        <v>203</v>
      </c>
      <c r="X1089" s="17"/>
      <c r="Y1089" s="17"/>
      <c r="Z1089" s="17"/>
      <c r="AA1089" s="17"/>
    </row>
    <row r="1090" spans="1:27" ht="60" customHeight="1" x14ac:dyDescent="0.2">
      <c r="A1090" s="29" t="s">
        <v>1502</v>
      </c>
      <c r="B1090" s="136" t="s">
        <v>4481</v>
      </c>
      <c r="C1090" s="79" t="s">
        <v>1504</v>
      </c>
      <c r="D1090" s="80" t="s">
        <v>1504</v>
      </c>
      <c r="E1090" s="15">
        <v>1</v>
      </c>
      <c r="F1090" s="78" t="s">
        <v>212</v>
      </c>
      <c r="G1090" s="126" t="s">
        <v>198</v>
      </c>
      <c r="H1090" s="73" t="s">
        <v>206</v>
      </c>
      <c r="I1090" s="73" t="s">
        <v>4515</v>
      </c>
      <c r="J1090" s="73" t="s">
        <v>208</v>
      </c>
      <c r="K1090" s="87" t="s">
        <v>1128</v>
      </c>
      <c r="L1090" s="87" t="s">
        <v>1128</v>
      </c>
      <c r="M1090" s="83" t="s">
        <v>1128</v>
      </c>
      <c r="N1090" s="68"/>
      <c r="O1090" s="92"/>
      <c r="P1090" s="68" t="s">
        <v>33</v>
      </c>
      <c r="Q1090" s="92"/>
      <c r="R1090" s="68" t="s">
        <v>146</v>
      </c>
      <c r="S1090" s="92"/>
      <c r="T1090" s="68"/>
      <c r="U1090" s="92"/>
      <c r="V1090" s="68" t="s">
        <v>209</v>
      </c>
      <c r="W1090" s="92"/>
      <c r="X1090" s="17"/>
      <c r="Y1090" s="17"/>
      <c r="Z1090" s="17"/>
      <c r="AA1090" s="17"/>
    </row>
    <row r="1091" spans="1:27" ht="60" customHeight="1" x14ac:dyDescent="0.2">
      <c r="A1091" s="29" t="s">
        <v>1502</v>
      </c>
      <c r="B1091" s="136" t="s">
        <v>4481</v>
      </c>
      <c r="C1091" s="79" t="s">
        <v>1504</v>
      </c>
      <c r="D1091" s="80" t="s">
        <v>1504</v>
      </c>
      <c r="E1091" s="15">
        <v>1</v>
      </c>
      <c r="F1091" s="78" t="s">
        <v>212</v>
      </c>
      <c r="G1091" s="126" t="s">
        <v>198</v>
      </c>
      <c r="H1091" s="73" t="s">
        <v>180</v>
      </c>
      <c r="I1091" s="73" t="s">
        <v>4516</v>
      </c>
      <c r="J1091" s="73" t="s">
        <v>214</v>
      </c>
      <c r="K1091" s="87" t="s">
        <v>200</v>
      </c>
      <c r="L1091" s="87" t="s">
        <v>180</v>
      </c>
      <c r="M1091" s="83" t="s">
        <v>1132</v>
      </c>
      <c r="N1091" s="68"/>
      <c r="O1091" s="92"/>
      <c r="P1091" s="68" t="s">
        <v>33</v>
      </c>
      <c r="Q1091" s="92" t="s">
        <v>33</v>
      </c>
      <c r="R1091" s="68" t="s">
        <v>183</v>
      </c>
      <c r="S1091" s="92" t="s">
        <v>183</v>
      </c>
      <c r="T1091" s="68"/>
      <c r="U1091" s="92"/>
      <c r="V1091" s="68" t="s">
        <v>3292</v>
      </c>
      <c r="W1091" s="92" t="s">
        <v>4517</v>
      </c>
      <c r="X1091" s="17"/>
      <c r="Y1091" s="17"/>
      <c r="Z1091" s="17"/>
      <c r="AA1091" s="17"/>
    </row>
    <row r="1092" spans="1:27" ht="60" customHeight="1" x14ac:dyDescent="0.2">
      <c r="A1092" s="29" t="s">
        <v>1502</v>
      </c>
      <c r="B1092" s="136" t="s">
        <v>4481</v>
      </c>
      <c r="C1092" s="79" t="s">
        <v>1504</v>
      </c>
      <c r="D1092" s="80" t="s">
        <v>1504</v>
      </c>
      <c r="E1092" s="15">
        <v>1</v>
      </c>
      <c r="F1092" s="78" t="s">
        <v>212</v>
      </c>
      <c r="G1092" s="126" t="s">
        <v>198</v>
      </c>
      <c r="H1092" s="73" t="s">
        <v>218</v>
      </c>
      <c r="I1092" s="73" t="s">
        <v>4518</v>
      </c>
      <c r="J1092" s="73" t="s">
        <v>220</v>
      </c>
      <c r="K1092" s="87" t="s">
        <v>200</v>
      </c>
      <c r="L1092" s="87" t="s">
        <v>221</v>
      </c>
      <c r="M1092" s="83" t="s">
        <v>1135</v>
      </c>
      <c r="N1092" s="68"/>
      <c r="O1092" s="92"/>
      <c r="P1092" s="68" t="s">
        <v>66</v>
      </c>
      <c r="Q1092" s="92" t="s">
        <v>66</v>
      </c>
      <c r="R1092" s="68" t="s">
        <v>222</v>
      </c>
      <c r="S1092" s="92" t="s">
        <v>1136</v>
      </c>
      <c r="T1092" s="68"/>
      <c r="U1092" s="92"/>
      <c r="V1092" s="68" t="s">
        <v>223</v>
      </c>
      <c r="W1092" s="92" t="s">
        <v>2211</v>
      </c>
      <c r="X1092" s="17"/>
      <c r="Y1092" s="17"/>
      <c r="Z1092" s="17"/>
      <c r="AA1092" s="17"/>
    </row>
    <row r="1093" spans="1:27" ht="60" customHeight="1" x14ac:dyDescent="0.2">
      <c r="A1093" s="29" t="s">
        <v>1502</v>
      </c>
      <c r="B1093" s="136" t="s">
        <v>4481</v>
      </c>
      <c r="C1093" s="79" t="s">
        <v>1504</v>
      </c>
      <c r="D1093" s="80" t="s">
        <v>1504</v>
      </c>
      <c r="E1093" s="15">
        <v>1</v>
      </c>
      <c r="F1093" s="78" t="s">
        <v>1848</v>
      </c>
      <c r="G1093" s="171" t="s">
        <v>226</v>
      </c>
      <c r="H1093" s="73"/>
      <c r="I1093" s="73" t="s">
        <v>4519</v>
      </c>
      <c r="J1093" s="73" t="s">
        <v>226</v>
      </c>
      <c r="K1093" s="87" t="s">
        <v>1128</v>
      </c>
      <c r="L1093" s="87" t="s">
        <v>1128</v>
      </c>
      <c r="M1093" s="83" t="s">
        <v>1128</v>
      </c>
      <c r="N1093" s="68" t="s">
        <v>201</v>
      </c>
      <c r="O1093" s="92"/>
      <c r="P1093" s="68" t="s">
        <v>66</v>
      </c>
      <c r="Q1093" s="92"/>
      <c r="R1093" s="68"/>
      <c r="S1093" s="92"/>
      <c r="T1093" s="68"/>
      <c r="U1093" s="92"/>
      <c r="V1093" s="68" t="s">
        <v>4520</v>
      </c>
      <c r="W1093" s="92"/>
      <c r="X1093" s="17"/>
      <c r="Y1093" s="17"/>
      <c r="Z1093" s="17"/>
      <c r="AA1093" s="17"/>
    </row>
    <row r="1094" spans="1:27" ht="60" customHeight="1" x14ac:dyDescent="0.2">
      <c r="A1094" s="29" t="s">
        <v>1502</v>
      </c>
      <c r="B1094" s="136" t="s">
        <v>4481</v>
      </c>
      <c r="C1094" s="79" t="s">
        <v>1504</v>
      </c>
      <c r="D1094" s="80" t="s">
        <v>1504</v>
      </c>
      <c r="E1094" s="15">
        <v>1</v>
      </c>
      <c r="F1094" s="78" t="s">
        <v>1848</v>
      </c>
      <c r="G1094" s="126" t="s">
        <v>226</v>
      </c>
      <c r="H1094" s="73" t="s">
        <v>206</v>
      </c>
      <c r="I1094" s="73" t="s">
        <v>4521</v>
      </c>
      <c r="J1094" s="73" t="s">
        <v>232</v>
      </c>
      <c r="K1094" s="87" t="s">
        <v>1128</v>
      </c>
      <c r="L1094" s="87" t="s">
        <v>1128</v>
      </c>
      <c r="M1094" s="83" t="s">
        <v>1128</v>
      </c>
      <c r="N1094" s="68"/>
      <c r="O1094" s="92"/>
      <c r="P1094" s="68" t="s">
        <v>33</v>
      </c>
      <c r="Q1094" s="92"/>
      <c r="R1094" s="68" t="s">
        <v>146</v>
      </c>
      <c r="S1094" s="92"/>
      <c r="T1094" s="68"/>
      <c r="U1094" s="92"/>
      <c r="V1094" s="68" t="s">
        <v>209</v>
      </c>
      <c r="W1094" s="92"/>
      <c r="X1094" s="17"/>
      <c r="Y1094" s="17"/>
      <c r="Z1094" s="17"/>
      <c r="AA1094" s="17"/>
    </row>
    <row r="1095" spans="1:27" ht="60" customHeight="1" x14ac:dyDescent="0.2">
      <c r="A1095" s="29" t="s">
        <v>1502</v>
      </c>
      <c r="B1095" s="136" t="s">
        <v>4481</v>
      </c>
      <c r="C1095" s="79" t="s">
        <v>1504</v>
      </c>
      <c r="D1095" s="80" t="s">
        <v>1504</v>
      </c>
      <c r="E1095" s="15">
        <v>1</v>
      </c>
      <c r="F1095" s="78" t="s">
        <v>1848</v>
      </c>
      <c r="G1095" s="126" t="s">
        <v>226</v>
      </c>
      <c r="H1095" s="73" t="s">
        <v>180</v>
      </c>
      <c r="I1095" s="73" t="s">
        <v>4522</v>
      </c>
      <c r="J1095" s="73" t="s">
        <v>234</v>
      </c>
      <c r="K1095" s="87" t="s">
        <v>1128</v>
      </c>
      <c r="L1095" s="87" t="s">
        <v>1128</v>
      </c>
      <c r="M1095" s="83" t="s">
        <v>1128</v>
      </c>
      <c r="N1095" s="68"/>
      <c r="O1095" s="92"/>
      <c r="P1095" s="68" t="s">
        <v>33</v>
      </c>
      <c r="Q1095" s="92"/>
      <c r="R1095" s="68" t="s">
        <v>183</v>
      </c>
      <c r="S1095" s="92"/>
      <c r="T1095" s="68"/>
      <c r="U1095" s="92"/>
      <c r="V1095" s="68" t="s">
        <v>3292</v>
      </c>
      <c r="W1095" s="92"/>
      <c r="X1095" s="17"/>
      <c r="Y1095" s="17"/>
      <c r="Z1095" s="17"/>
      <c r="AA1095" s="17"/>
    </row>
    <row r="1096" spans="1:27" ht="60" customHeight="1" x14ac:dyDescent="0.2">
      <c r="A1096" s="29" t="s">
        <v>1502</v>
      </c>
      <c r="B1096" s="136" t="s">
        <v>4481</v>
      </c>
      <c r="C1096" s="79" t="s">
        <v>1504</v>
      </c>
      <c r="D1096" s="80" t="s">
        <v>1504</v>
      </c>
      <c r="E1096" s="15">
        <v>1</v>
      </c>
      <c r="F1096" s="78" t="s">
        <v>235</v>
      </c>
      <c r="G1096" s="171" t="s">
        <v>236</v>
      </c>
      <c r="H1096" s="73"/>
      <c r="I1096" s="73" t="s">
        <v>4523</v>
      </c>
      <c r="J1096" s="73" t="s">
        <v>236</v>
      </c>
      <c r="K1096" s="87" t="s">
        <v>238</v>
      </c>
      <c r="L1096" s="87"/>
      <c r="M1096" s="83" t="s">
        <v>1889</v>
      </c>
      <c r="N1096" s="68" t="s">
        <v>32</v>
      </c>
      <c r="O1096" s="92" t="s">
        <v>32</v>
      </c>
      <c r="P1096" s="68" t="s">
        <v>33</v>
      </c>
      <c r="Q1096" s="92" t="s">
        <v>33</v>
      </c>
      <c r="R1096" s="68"/>
      <c r="S1096" s="92"/>
      <c r="T1096" s="68"/>
      <c r="U1096" s="92"/>
      <c r="V1096" s="68" t="s">
        <v>4119</v>
      </c>
      <c r="W1096" s="92"/>
      <c r="X1096" s="17"/>
      <c r="Y1096" s="17"/>
      <c r="Z1096" s="17"/>
      <c r="AA1096" s="17"/>
    </row>
    <row r="1097" spans="1:27" ht="60" customHeight="1" x14ac:dyDescent="0.2">
      <c r="A1097" s="29" t="s">
        <v>1502</v>
      </c>
      <c r="B1097" s="136" t="s">
        <v>4481</v>
      </c>
      <c r="C1097" s="79" t="s">
        <v>1504</v>
      </c>
      <c r="D1097" s="5" t="s">
        <v>1504</v>
      </c>
      <c r="E1097" s="15">
        <v>1</v>
      </c>
      <c r="F1097" s="78" t="s">
        <v>239</v>
      </c>
      <c r="G1097" s="126" t="s">
        <v>236</v>
      </c>
      <c r="H1097" s="73" t="s">
        <v>240</v>
      </c>
      <c r="I1097" s="73" t="s">
        <v>4524</v>
      </c>
      <c r="J1097" s="73" t="s">
        <v>242</v>
      </c>
      <c r="K1097" s="87" t="s">
        <v>238</v>
      </c>
      <c r="L1097" s="87" t="s">
        <v>243</v>
      </c>
      <c r="M1097" s="83" t="s">
        <v>1891</v>
      </c>
      <c r="N1097" s="68"/>
      <c r="O1097" s="92"/>
      <c r="P1097" s="68" t="s">
        <v>33</v>
      </c>
      <c r="Q1097" s="92" t="s">
        <v>66</v>
      </c>
      <c r="R1097" s="68" t="s">
        <v>244</v>
      </c>
      <c r="S1097" s="92" t="s">
        <v>244</v>
      </c>
      <c r="T1097" s="68"/>
      <c r="U1097" s="92"/>
      <c r="V1097" s="68" t="s">
        <v>1525</v>
      </c>
      <c r="W1097" s="92" t="s">
        <v>2219</v>
      </c>
      <c r="X1097" s="17"/>
      <c r="Y1097" s="17"/>
      <c r="Z1097" s="17"/>
      <c r="AA1097" s="17"/>
    </row>
    <row r="1098" spans="1:27" ht="60" customHeight="1" x14ac:dyDescent="0.2">
      <c r="A1098" s="29" t="s">
        <v>1502</v>
      </c>
      <c r="B1098" s="136" t="s">
        <v>4481</v>
      </c>
      <c r="C1098" s="79" t="s">
        <v>1504</v>
      </c>
      <c r="D1098" s="5" t="s">
        <v>1504</v>
      </c>
      <c r="E1098" s="15">
        <v>1</v>
      </c>
      <c r="F1098" s="78" t="s">
        <v>247</v>
      </c>
      <c r="G1098" s="126" t="s">
        <v>236</v>
      </c>
      <c r="H1098" s="73" t="s">
        <v>248</v>
      </c>
      <c r="I1098" s="73" t="s">
        <v>4525</v>
      </c>
      <c r="J1098" s="73" t="s">
        <v>250</v>
      </c>
      <c r="K1098" s="87" t="s">
        <v>238</v>
      </c>
      <c r="L1098" s="87" t="s">
        <v>251</v>
      </c>
      <c r="M1098" s="83" t="s">
        <v>1893</v>
      </c>
      <c r="N1098" s="68"/>
      <c r="O1098" s="92"/>
      <c r="P1098" s="68" t="s">
        <v>103</v>
      </c>
      <c r="Q1098" s="92" t="s">
        <v>66</v>
      </c>
      <c r="R1098" s="68" t="s">
        <v>244</v>
      </c>
      <c r="S1098" s="92" t="s">
        <v>244</v>
      </c>
      <c r="T1098" s="68"/>
      <c r="U1098" s="92"/>
      <c r="V1098" s="68" t="s">
        <v>252</v>
      </c>
      <c r="W1098" s="92" t="s">
        <v>253</v>
      </c>
      <c r="X1098" s="17"/>
      <c r="Y1098" s="17"/>
      <c r="Z1098" s="17"/>
      <c r="AA1098" s="17"/>
    </row>
    <row r="1099" spans="1:27" ht="60" customHeight="1" x14ac:dyDescent="0.2">
      <c r="A1099" s="29" t="s">
        <v>1502</v>
      </c>
      <c r="B1099" s="136" t="s">
        <v>4481</v>
      </c>
      <c r="C1099" s="79" t="s">
        <v>1504</v>
      </c>
      <c r="D1099" s="5" t="s">
        <v>1504</v>
      </c>
      <c r="E1099" s="15">
        <v>1</v>
      </c>
      <c r="F1099" s="78" t="s">
        <v>235</v>
      </c>
      <c r="G1099" s="126" t="s">
        <v>236</v>
      </c>
      <c r="H1099" s="73" t="s">
        <v>255</v>
      </c>
      <c r="I1099" s="73" t="s">
        <v>4526</v>
      </c>
      <c r="J1099" s="73" t="s">
        <v>257</v>
      </c>
      <c r="K1099" s="87" t="s">
        <v>238</v>
      </c>
      <c r="L1099" s="87" t="s">
        <v>255</v>
      </c>
      <c r="M1099" s="83" t="s">
        <v>1895</v>
      </c>
      <c r="N1099" s="68"/>
      <c r="O1099" s="92"/>
      <c r="P1099" s="68" t="s">
        <v>33</v>
      </c>
      <c r="Q1099" s="92" t="s">
        <v>66</v>
      </c>
      <c r="R1099" s="68" t="s">
        <v>258</v>
      </c>
      <c r="S1099" s="92" t="s">
        <v>4527</v>
      </c>
      <c r="T1099" s="68"/>
      <c r="U1099" s="92"/>
      <c r="V1099" s="68"/>
      <c r="W1099" s="92" t="s">
        <v>2224</v>
      </c>
      <c r="X1099" s="17"/>
      <c r="Y1099" s="17"/>
      <c r="Z1099" s="17"/>
      <c r="AA1099" s="17"/>
    </row>
    <row r="1100" spans="1:27" ht="60" customHeight="1" x14ac:dyDescent="0.2">
      <c r="A1100" s="29" t="s">
        <v>1502</v>
      </c>
      <c r="B1100" s="136" t="s">
        <v>4481</v>
      </c>
      <c r="C1100" s="79" t="s">
        <v>1504</v>
      </c>
      <c r="D1100" s="5" t="s">
        <v>1504</v>
      </c>
      <c r="E1100" s="15">
        <v>2</v>
      </c>
      <c r="F1100" s="78" t="s">
        <v>235</v>
      </c>
      <c r="G1100" s="171" t="e">
        <f>---ADDRESS</f>
        <v>#NAME?</v>
      </c>
      <c r="H1100" s="73"/>
      <c r="I1100" s="73" t="s">
        <v>4528</v>
      </c>
      <c r="J1100" s="73" t="s">
        <v>263</v>
      </c>
      <c r="K1100" s="87" t="s">
        <v>1128</v>
      </c>
      <c r="L1100" s="87" t="s">
        <v>1128</v>
      </c>
      <c r="M1100" s="83" t="s">
        <v>1128</v>
      </c>
      <c r="N1100" s="68" t="s">
        <v>32</v>
      </c>
      <c r="O1100" s="92"/>
      <c r="P1100" s="68" t="s">
        <v>33</v>
      </c>
      <c r="Q1100" s="92"/>
      <c r="R1100" s="68"/>
      <c r="S1100" s="92"/>
      <c r="T1100" s="68"/>
      <c r="U1100" s="92"/>
      <c r="V1100" s="68"/>
      <c r="W1100" s="92"/>
      <c r="X1100" s="17"/>
      <c r="Y1100" s="17"/>
      <c r="Z1100" s="17"/>
      <c r="AA1100" s="17"/>
    </row>
    <row r="1101" spans="1:27" ht="60" customHeight="1" x14ac:dyDescent="0.2">
      <c r="A1101" s="29" t="s">
        <v>1502</v>
      </c>
      <c r="B1101" s="136" t="s">
        <v>4481</v>
      </c>
      <c r="C1101" s="79" t="s">
        <v>1504</v>
      </c>
      <c r="D1101" s="5" t="s">
        <v>1504</v>
      </c>
      <c r="E1101" s="15">
        <v>2</v>
      </c>
      <c r="F1101" s="78" t="s">
        <v>235</v>
      </c>
      <c r="G1101" s="126" t="e">
        <f>---ADDRESS</f>
        <v>#NAME?</v>
      </c>
      <c r="H1101" s="73" t="s">
        <v>265</v>
      </c>
      <c r="I1101" s="73" t="s">
        <v>4529</v>
      </c>
      <c r="J1101" s="73" t="s">
        <v>267</v>
      </c>
      <c r="K1101" s="87" t="s">
        <v>238</v>
      </c>
      <c r="L1101" s="87" t="s">
        <v>265</v>
      </c>
      <c r="M1101" s="83" t="s">
        <v>1899</v>
      </c>
      <c r="N1101" s="68"/>
      <c r="O1101" s="92"/>
      <c r="P1101" s="68" t="s">
        <v>33</v>
      </c>
      <c r="Q1101" s="92" t="s">
        <v>66</v>
      </c>
      <c r="R1101" s="68" t="s">
        <v>258</v>
      </c>
      <c r="S1101" s="92" t="s">
        <v>68</v>
      </c>
      <c r="T1101" s="68"/>
      <c r="U1101" s="92"/>
      <c r="V1101" s="68"/>
      <c r="W1101" s="92" t="s">
        <v>2224</v>
      </c>
      <c r="X1101" s="17"/>
      <c r="Y1101" s="17"/>
      <c r="Z1101" s="17"/>
      <c r="AA1101" s="17"/>
    </row>
    <row r="1102" spans="1:27" ht="60" customHeight="1" x14ac:dyDescent="0.2">
      <c r="A1102" s="29" t="s">
        <v>1502</v>
      </c>
      <c r="B1102" s="136" t="s">
        <v>4481</v>
      </c>
      <c r="C1102" s="79" t="s">
        <v>1504</v>
      </c>
      <c r="D1102" s="5" t="s">
        <v>1504</v>
      </c>
      <c r="E1102" s="15">
        <v>2</v>
      </c>
      <c r="F1102" s="78" t="s">
        <v>235</v>
      </c>
      <c r="G1102" s="126" t="e">
        <f>---ADDRESS</f>
        <v>#NAME?</v>
      </c>
      <c r="H1102" s="73" t="s">
        <v>269</v>
      </c>
      <c r="I1102" s="73" t="s">
        <v>4530</v>
      </c>
      <c r="J1102" s="73" t="s">
        <v>271</v>
      </c>
      <c r="K1102" s="87" t="s">
        <v>238</v>
      </c>
      <c r="L1102" s="87" t="s">
        <v>862</v>
      </c>
      <c r="M1102" s="83" t="s">
        <v>2739</v>
      </c>
      <c r="N1102" s="68"/>
      <c r="O1102" s="92"/>
      <c r="P1102" s="68" t="s">
        <v>66</v>
      </c>
      <c r="Q1102" s="92" t="s">
        <v>66</v>
      </c>
      <c r="R1102" s="68" t="s">
        <v>244</v>
      </c>
      <c r="S1102" s="92" t="s">
        <v>54</v>
      </c>
      <c r="T1102" s="68"/>
      <c r="U1102" s="92"/>
      <c r="V1102" s="68" t="s">
        <v>1339</v>
      </c>
      <c r="W1102" s="92" t="s">
        <v>2224</v>
      </c>
      <c r="X1102" s="17"/>
      <c r="Y1102" s="17"/>
      <c r="Z1102" s="17"/>
      <c r="AA1102" s="17"/>
    </row>
    <row r="1103" spans="1:27" ht="60" customHeight="1" x14ac:dyDescent="0.2">
      <c r="A1103" s="29" t="s">
        <v>1502</v>
      </c>
      <c r="B1103" s="136" t="s">
        <v>4481</v>
      </c>
      <c r="C1103" s="79" t="s">
        <v>1504</v>
      </c>
      <c r="D1103" s="5" t="s">
        <v>1504</v>
      </c>
      <c r="E1103" s="15">
        <v>2</v>
      </c>
      <c r="F1103" s="78" t="s">
        <v>235</v>
      </c>
      <c r="G1103" s="126" t="e">
        <f>---ADDRESS</f>
        <v>#NAME?</v>
      </c>
      <c r="H1103" s="73" t="s">
        <v>276</v>
      </c>
      <c r="I1103" s="73" t="s">
        <v>4531</v>
      </c>
      <c r="J1103" s="73" t="s">
        <v>278</v>
      </c>
      <c r="K1103" s="87" t="s">
        <v>238</v>
      </c>
      <c r="L1103" s="87" t="s">
        <v>276</v>
      </c>
      <c r="M1103" s="83" t="s">
        <v>1903</v>
      </c>
      <c r="N1103" s="68"/>
      <c r="O1103" s="92"/>
      <c r="P1103" s="68" t="s">
        <v>33</v>
      </c>
      <c r="Q1103" s="92" t="s">
        <v>66</v>
      </c>
      <c r="R1103" s="68" t="s">
        <v>68</v>
      </c>
      <c r="S1103" s="92" t="s">
        <v>68</v>
      </c>
      <c r="T1103" s="68"/>
      <c r="U1103" s="92"/>
      <c r="V1103" s="68"/>
      <c r="W1103" s="92" t="s">
        <v>2224</v>
      </c>
      <c r="X1103" s="17"/>
      <c r="Y1103" s="17"/>
      <c r="Z1103" s="17"/>
      <c r="AA1103" s="17"/>
    </row>
    <row r="1104" spans="1:27" ht="60" customHeight="1" x14ac:dyDescent="0.2">
      <c r="A1104" s="29" t="s">
        <v>1502</v>
      </c>
      <c r="B1104" s="136" t="s">
        <v>4481</v>
      </c>
      <c r="C1104" s="79" t="s">
        <v>1504</v>
      </c>
      <c r="D1104" s="5" t="s">
        <v>1504</v>
      </c>
      <c r="E1104" s="15">
        <v>2</v>
      </c>
      <c r="F1104" s="78" t="s">
        <v>235</v>
      </c>
      <c r="G1104" s="126" t="e">
        <f>---ADDRESS</f>
        <v>#NAME?</v>
      </c>
      <c r="H1104" s="73" t="s">
        <v>279</v>
      </c>
      <c r="I1104" s="73" t="s">
        <v>4532</v>
      </c>
      <c r="J1104" s="73" t="s">
        <v>281</v>
      </c>
      <c r="K1104" s="87" t="s">
        <v>238</v>
      </c>
      <c r="L1104" s="87" t="s">
        <v>282</v>
      </c>
      <c r="M1104" s="83" t="s">
        <v>1905</v>
      </c>
      <c r="N1104" s="68"/>
      <c r="O1104" s="92"/>
      <c r="P1104" s="68" t="s">
        <v>33</v>
      </c>
      <c r="Q1104" s="92" t="s">
        <v>66</v>
      </c>
      <c r="R1104" s="68" t="s">
        <v>94</v>
      </c>
      <c r="S1104" s="92" t="s">
        <v>94</v>
      </c>
      <c r="T1104" s="68" t="s">
        <v>95</v>
      </c>
      <c r="U1104" s="92" t="s">
        <v>95</v>
      </c>
      <c r="V1104" s="68"/>
      <c r="W1104" s="92" t="s">
        <v>2224</v>
      </c>
      <c r="X1104" s="17"/>
      <c r="Y1104" s="17"/>
      <c r="Z1104" s="17"/>
      <c r="AA1104" s="17"/>
    </row>
    <row r="1105" spans="1:27" ht="60" customHeight="1" x14ac:dyDescent="0.2">
      <c r="A1105" s="29" t="s">
        <v>1502</v>
      </c>
      <c r="B1105" s="136" t="s">
        <v>4481</v>
      </c>
      <c r="C1105" s="79" t="s">
        <v>1504</v>
      </c>
      <c r="D1105" s="5" t="s">
        <v>1504</v>
      </c>
      <c r="E1105" s="15">
        <v>1</v>
      </c>
      <c r="F1105" s="78" t="s">
        <v>2232</v>
      </c>
      <c r="G1105" s="171" t="s">
        <v>2233</v>
      </c>
      <c r="H1105" s="73"/>
      <c r="I1105" s="73" t="s">
        <v>4533</v>
      </c>
      <c r="J1105" s="73" t="s">
        <v>2233</v>
      </c>
      <c r="K1105" s="87" t="s">
        <v>2235</v>
      </c>
      <c r="L1105" s="87"/>
      <c r="M1105" s="83" t="s">
        <v>2235</v>
      </c>
      <c r="N1105" s="68" t="s">
        <v>32</v>
      </c>
      <c r="O1105" s="92" t="s">
        <v>32</v>
      </c>
      <c r="P1105" s="68" t="s">
        <v>103</v>
      </c>
      <c r="Q1105" s="92" t="s">
        <v>103</v>
      </c>
      <c r="R1105" s="68"/>
      <c r="S1105" s="92"/>
      <c r="T1105" s="68"/>
      <c r="U1105" s="92"/>
      <c r="V1105" s="68" t="s">
        <v>4534</v>
      </c>
      <c r="W1105" s="92"/>
      <c r="X1105" s="17"/>
      <c r="Y1105" s="17"/>
      <c r="Z1105" s="17"/>
      <c r="AA1105" s="17"/>
    </row>
    <row r="1106" spans="1:27" ht="60" customHeight="1" x14ac:dyDescent="0.2">
      <c r="A1106" s="29" t="s">
        <v>1502</v>
      </c>
      <c r="B1106" s="136" t="s">
        <v>4481</v>
      </c>
      <c r="C1106" s="79" t="s">
        <v>1504</v>
      </c>
      <c r="D1106" s="5" t="s">
        <v>1504</v>
      </c>
      <c r="E1106" s="15">
        <v>1</v>
      </c>
      <c r="F1106" s="78" t="s">
        <v>2238</v>
      </c>
      <c r="G1106" s="126" t="s">
        <v>2233</v>
      </c>
      <c r="H1106" s="73" t="s">
        <v>240</v>
      </c>
      <c r="I1106" s="73" t="s">
        <v>4535</v>
      </c>
      <c r="J1106" s="73" t="s">
        <v>2240</v>
      </c>
      <c r="K1106" s="87" t="s">
        <v>1128</v>
      </c>
      <c r="L1106" s="87" t="s">
        <v>1128</v>
      </c>
      <c r="M1106" s="83" t="s">
        <v>1128</v>
      </c>
      <c r="N1106" s="68"/>
      <c r="O1106" s="92"/>
      <c r="P1106" s="68" t="s">
        <v>33</v>
      </c>
      <c r="Q1106" s="92"/>
      <c r="R1106" s="68" t="s">
        <v>244</v>
      </c>
      <c r="S1106" s="92"/>
      <c r="T1106" s="68"/>
      <c r="U1106" s="92"/>
      <c r="V1106" s="68" t="s">
        <v>1525</v>
      </c>
      <c r="W1106" s="92"/>
      <c r="X1106" s="17"/>
      <c r="Y1106" s="17"/>
      <c r="Z1106" s="17"/>
      <c r="AA1106" s="17"/>
    </row>
    <row r="1107" spans="1:27" ht="60" customHeight="1" x14ac:dyDescent="0.2">
      <c r="A1107" s="29" t="s">
        <v>1502</v>
      </c>
      <c r="B1107" s="136" t="s">
        <v>4481</v>
      </c>
      <c r="C1107" s="79" t="s">
        <v>1504</v>
      </c>
      <c r="D1107" s="5" t="s">
        <v>1504</v>
      </c>
      <c r="E1107" s="15">
        <v>1</v>
      </c>
      <c r="F1107" s="78" t="s">
        <v>2242</v>
      </c>
      <c r="G1107" s="126" t="s">
        <v>2233</v>
      </c>
      <c r="H1107" s="73" t="s">
        <v>2243</v>
      </c>
      <c r="I1107" s="73" t="s">
        <v>4536</v>
      </c>
      <c r="J1107" s="73" t="s">
        <v>2245</v>
      </c>
      <c r="K1107" s="87" t="s">
        <v>1128</v>
      </c>
      <c r="L1107" s="87" t="s">
        <v>1128</v>
      </c>
      <c r="M1107" s="83" t="s">
        <v>1128</v>
      </c>
      <c r="N1107" s="68"/>
      <c r="O1107" s="92"/>
      <c r="P1107" s="68" t="s">
        <v>33</v>
      </c>
      <c r="Q1107" s="92"/>
      <c r="R1107" s="68" t="s">
        <v>104</v>
      </c>
      <c r="S1107" s="92"/>
      <c r="T1107" s="68" t="s">
        <v>2246</v>
      </c>
      <c r="U1107" s="92"/>
      <c r="V1107" s="68"/>
      <c r="W1107" s="92"/>
      <c r="X1107" s="17"/>
      <c r="Y1107" s="17"/>
      <c r="Z1107" s="17"/>
      <c r="AA1107" s="17"/>
    </row>
    <row r="1108" spans="1:27" ht="60" customHeight="1" x14ac:dyDescent="0.2">
      <c r="A1108" s="29" t="s">
        <v>1502</v>
      </c>
      <c r="B1108" s="136" t="s">
        <v>4481</v>
      </c>
      <c r="C1108" s="79" t="s">
        <v>1504</v>
      </c>
      <c r="D1108" s="5" t="s">
        <v>1504</v>
      </c>
      <c r="E1108" s="15">
        <v>1</v>
      </c>
      <c r="F1108" s="78" t="s">
        <v>171</v>
      </c>
      <c r="G1108" s="171" t="s">
        <v>283</v>
      </c>
      <c r="H1108" s="73"/>
      <c r="I1108" s="73" t="s">
        <v>4537</v>
      </c>
      <c r="J1108" s="73" t="s">
        <v>283</v>
      </c>
      <c r="K1108" s="87" t="s">
        <v>285</v>
      </c>
      <c r="L1108" s="87"/>
      <c r="M1108" s="83" t="s">
        <v>285</v>
      </c>
      <c r="N1108" s="68" t="s">
        <v>32</v>
      </c>
      <c r="O1108" s="92" t="s">
        <v>32</v>
      </c>
      <c r="P1108" s="68" t="s">
        <v>33</v>
      </c>
      <c r="Q1108" s="92" t="s">
        <v>103</v>
      </c>
      <c r="R1108" s="68"/>
      <c r="S1108" s="92"/>
      <c r="T1108" s="68"/>
      <c r="U1108" s="92"/>
      <c r="V1108" s="68"/>
      <c r="W1108" s="92"/>
      <c r="X1108" s="17"/>
      <c r="Y1108" s="17"/>
      <c r="Z1108" s="17"/>
      <c r="AA1108" s="17"/>
    </row>
    <row r="1109" spans="1:27" ht="60" customHeight="1" x14ac:dyDescent="0.2">
      <c r="A1109" s="29" t="s">
        <v>1502</v>
      </c>
      <c r="B1109" s="136" t="s">
        <v>4481</v>
      </c>
      <c r="C1109" s="79" t="s">
        <v>1504</v>
      </c>
      <c r="D1109" s="5" t="s">
        <v>1504</v>
      </c>
      <c r="E1109" s="15">
        <v>1</v>
      </c>
      <c r="F1109" s="78" t="s">
        <v>286</v>
      </c>
      <c r="G1109" s="126" t="s">
        <v>283</v>
      </c>
      <c r="H1109" s="73" t="s">
        <v>287</v>
      </c>
      <c r="I1109" s="73" t="s">
        <v>4538</v>
      </c>
      <c r="J1109" s="73" t="s">
        <v>289</v>
      </c>
      <c r="K1109" s="87" t="s">
        <v>285</v>
      </c>
      <c r="L1109" s="87" t="s">
        <v>2251</v>
      </c>
      <c r="M1109" s="83" t="s">
        <v>2750</v>
      </c>
      <c r="N1109" s="68"/>
      <c r="O1109" s="92"/>
      <c r="P1109" s="68" t="s">
        <v>33</v>
      </c>
      <c r="Q1109" s="92" t="s">
        <v>33</v>
      </c>
      <c r="R1109" s="68" t="s">
        <v>291</v>
      </c>
      <c r="S1109" s="92" t="s">
        <v>291</v>
      </c>
      <c r="T1109" s="68" t="s">
        <v>292</v>
      </c>
      <c r="U1109" s="92" t="s">
        <v>292</v>
      </c>
      <c r="V1109" s="68" t="s">
        <v>293</v>
      </c>
      <c r="W1109" s="92" t="s">
        <v>294</v>
      </c>
      <c r="X1109" s="17"/>
      <c r="Y1109" s="17"/>
      <c r="Z1109" s="17"/>
      <c r="AA1109" s="17"/>
    </row>
    <row r="1110" spans="1:27" ht="60" customHeight="1" x14ac:dyDescent="0.2">
      <c r="A1110" s="29" t="s">
        <v>1502</v>
      </c>
      <c r="B1110" s="136" t="s">
        <v>4481</v>
      </c>
      <c r="C1110" s="79" t="s">
        <v>1504</v>
      </c>
      <c r="D1110" s="5" t="s">
        <v>1504</v>
      </c>
      <c r="E1110" s="15">
        <v>1</v>
      </c>
      <c r="F1110" s="78" t="s">
        <v>286</v>
      </c>
      <c r="G1110" s="126" t="s">
        <v>283</v>
      </c>
      <c r="H1110" s="73" t="s">
        <v>3324</v>
      </c>
      <c r="I1110" s="73" t="s">
        <v>4539</v>
      </c>
      <c r="J1110" s="73" t="s">
        <v>3326</v>
      </c>
      <c r="K1110" s="87" t="s">
        <v>285</v>
      </c>
      <c r="L1110" s="87" t="s">
        <v>3324</v>
      </c>
      <c r="M1110" s="83" t="s">
        <v>4540</v>
      </c>
      <c r="N1110" s="68"/>
      <c r="O1110" s="92"/>
      <c r="P1110" s="68" t="s">
        <v>33</v>
      </c>
      <c r="Q1110" s="92" t="s">
        <v>33</v>
      </c>
      <c r="R1110" s="68" t="s">
        <v>79</v>
      </c>
      <c r="S1110" s="92" t="s">
        <v>80</v>
      </c>
      <c r="T1110" s="68"/>
      <c r="U1110" s="92"/>
      <c r="V1110" s="68" t="s">
        <v>81</v>
      </c>
      <c r="W1110" s="92"/>
      <c r="X1110" s="17"/>
      <c r="Y1110" s="17"/>
      <c r="Z1110" s="17"/>
      <c r="AA1110" s="17"/>
    </row>
    <row r="1111" spans="1:27" ht="60" customHeight="1" x14ac:dyDescent="0.2">
      <c r="A1111" s="29" t="s">
        <v>1502</v>
      </c>
      <c r="B1111" s="136" t="s">
        <v>4481</v>
      </c>
      <c r="C1111" s="134" t="s">
        <v>1504</v>
      </c>
      <c r="D1111" s="5" t="s">
        <v>1504</v>
      </c>
      <c r="E1111" s="15">
        <v>1</v>
      </c>
      <c r="F1111" s="78" t="s">
        <v>296</v>
      </c>
      <c r="G1111" s="126" t="s">
        <v>283</v>
      </c>
      <c r="H1111" s="73" t="s">
        <v>297</v>
      </c>
      <c r="I1111" s="73" t="s">
        <v>4541</v>
      </c>
      <c r="J1111" s="73" t="s">
        <v>299</v>
      </c>
      <c r="K1111" s="87" t="s">
        <v>285</v>
      </c>
      <c r="L1111" s="87" t="s">
        <v>300</v>
      </c>
      <c r="M1111" s="83" t="s">
        <v>1910</v>
      </c>
      <c r="N1111" s="183"/>
      <c r="O1111" s="184"/>
      <c r="P1111" s="183" t="s">
        <v>33</v>
      </c>
      <c r="Q1111" s="184" t="s">
        <v>33</v>
      </c>
      <c r="R1111" s="183" t="s">
        <v>79</v>
      </c>
      <c r="S1111" s="184" t="s">
        <v>80</v>
      </c>
      <c r="T1111" s="183"/>
      <c r="U1111" s="184"/>
      <c r="V1111" s="183" t="s">
        <v>81</v>
      </c>
      <c r="W1111" s="184"/>
      <c r="X1111" s="18"/>
      <c r="Y1111" s="17"/>
      <c r="Z1111" s="17"/>
      <c r="AA1111" s="17"/>
    </row>
    <row r="1112" spans="1:27" ht="60" customHeight="1" x14ac:dyDescent="0.2">
      <c r="A1112" s="29" t="s">
        <v>1502</v>
      </c>
      <c r="B1112" s="136" t="s">
        <v>4481</v>
      </c>
      <c r="C1112" s="134" t="s">
        <v>1504</v>
      </c>
      <c r="D1112" s="5" t="s">
        <v>1504</v>
      </c>
      <c r="E1112" s="15">
        <v>1</v>
      </c>
      <c r="F1112" s="78"/>
      <c r="G1112" s="126" t="s">
        <v>283</v>
      </c>
      <c r="H1112" s="73" t="s">
        <v>302</v>
      </c>
      <c r="I1112" s="73" t="s">
        <v>4542</v>
      </c>
      <c r="J1112" s="73" t="s">
        <v>304</v>
      </c>
      <c r="K1112" s="87"/>
      <c r="L1112" s="87"/>
      <c r="M1112" s="193"/>
      <c r="N1112" s="191"/>
      <c r="O1112" s="192"/>
      <c r="P1112" s="191" t="s">
        <v>103</v>
      </c>
      <c r="Q1112" s="192"/>
      <c r="R1112" s="191" t="s">
        <v>305</v>
      </c>
      <c r="S1112" s="192"/>
      <c r="T1112" s="191"/>
      <c r="U1112" s="192"/>
      <c r="V1112" s="191"/>
      <c r="W1112" s="192"/>
      <c r="X1112" s="123"/>
      <c r="Y1112" s="115"/>
      <c r="Z1112" s="17"/>
      <c r="AA1112" s="17"/>
    </row>
    <row r="1113" spans="1:27" ht="60" customHeight="1" x14ac:dyDescent="0.2">
      <c r="A1113" s="29" t="s">
        <v>1502</v>
      </c>
      <c r="B1113" s="15" t="s">
        <v>4481</v>
      </c>
      <c r="C1113" s="5" t="s">
        <v>1504</v>
      </c>
      <c r="D1113" s="5" t="s">
        <v>1504</v>
      </c>
      <c r="E1113" s="15">
        <v>1</v>
      </c>
      <c r="F1113" s="78" t="s">
        <v>205</v>
      </c>
      <c r="G1113" s="171" t="s">
        <v>2254</v>
      </c>
      <c r="H1113" s="73"/>
      <c r="I1113" s="73" t="s">
        <v>4543</v>
      </c>
      <c r="J1113" s="73" t="s">
        <v>2254</v>
      </c>
      <c r="K1113" s="87" t="s">
        <v>2256</v>
      </c>
      <c r="L1113" s="87"/>
      <c r="M1113" s="83" t="s">
        <v>2256</v>
      </c>
      <c r="N1113" s="121" t="s">
        <v>201</v>
      </c>
      <c r="O1113" s="122" t="s">
        <v>201</v>
      </c>
      <c r="P1113" s="121" t="s">
        <v>103</v>
      </c>
      <c r="Q1113" s="122" t="s">
        <v>33</v>
      </c>
      <c r="R1113" s="121"/>
      <c r="S1113" s="122"/>
      <c r="T1113" s="121"/>
      <c r="U1113" s="122"/>
      <c r="V1113" s="121" t="s">
        <v>4156</v>
      </c>
      <c r="W1113" s="122" t="s">
        <v>4544</v>
      </c>
      <c r="X1113" s="17"/>
      <c r="Y1113" s="17"/>
      <c r="Z1113" s="17"/>
      <c r="AA1113" s="17"/>
    </row>
    <row r="1114" spans="1:27" ht="60" customHeight="1" x14ac:dyDescent="0.2">
      <c r="A1114" s="29" t="s">
        <v>1502</v>
      </c>
      <c r="B1114" s="15" t="s">
        <v>4481</v>
      </c>
      <c r="C1114" s="5" t="s">
        <v>1504</v>
      </c>
      <c r="D1114" s="5" t="s">
        <v>1504</v>
      </c>
      <c r="E1114" s="15">
        <v>1</v>
      </c>
      <c r="F1114" s="78" t="s">
        <v>2260</v>
      </c>
      <c r="G1114" s="126" t="s">
        <v>2254</v>
      </c>
      <c r="H1114" s="73" t="s">
        <v>206</v>
      </c>
      <c r="I1114" s="73" t="s">
        <v>4545</v>
      </c>
      <c r="J1114" s="73" t="s">
        <v>2259</v>
      </c>
      <c r="K1114" s="87" t="s">
        <v>1128</v>
      </c>
      <c r="L1114" s="87" t="s">
        <v>1128</v>
      </c>
      <c r="M1114" s="83" t="s">
        <v>1128</v>
      </c>
      <c r="N1114" s="68"/>
      <c r="O1114" s="92"/>
      <c r="P1114" s="68" t="s">
        <v>33</v>
      </c>
      <c r="Q1114" s="92"/>
      <c r="R1114" s="68" t="s">
        <v>146</v>
      </c>
      <c r="S1114" s="92"/>
      <c r="T1114" s="68"/>
      <c r="U1114" s="92"/>
      <c r="V1114" s="68" t="s">
        <v>209</v>
      </c>
      <c r="W1114" s="92"/>
      <c r="X1114" s="123"/>
      <c r="Y1114" s="17"/>
      <c r="Z1114" s="17"/>
      <c r="AA1114" s="17"/>
    </row>
    <row r="1115" spans="1:27" ht="60" customHeight="1" x14ac:dyDescent="0.2">
      <c r="A1115" s="29" t="s">
        <v>1502</v>
      </c>
      <c r="B1115" s="198" t="s">
        <v>4481</v>
      </c>
      <c r="C1115" s="138" t="s">
        <v>1504</v>
      </c>
      <c r="D1115" s="5" t="s">
        <v>1504</v>
      </c>
      <c r="E1115" s="15">
        <v>1</v>
      </c>
      <c r="F1115" s="78" t="s">
        <v>2267</v>
      </c>
      <c r="G1115" s="126" t="s">
        <v>2254</v>
      </c>
      <c r="H1115" s="73" t="s">
        <v>2261</v>
      </c>
      <c r="I1115" s="73" t="s">
        <v>4546</v>
      </c>
      <c r="J1115" s="73" t="s">
        <v>2263</v>
      </c>
      <c r="K1115" s="87" t="s">
        <v>2256</v>
      </c>
      <c r="L1115" s="87" t="s">
        <v>2261</v>
      </c>
      <c r="M1115" s="83" t="s">
        <v>2757</v>
      </c>
      <c r="N1115" s="68"/>
      <c r="O1115" s="92"/>
      <c r="P1115" s="68" t="s">
        <v>66</v>
      </c>
      <c r="Q1115" s="92" t="s">
        <v>33</v>
      </c>
      <c r="R1115" s="68" t="s">
        <v>311</v>
      </c>
      <c r="S1115" s="92" t="s">
        <v>311</v>
      </c>
      <c r="T1115" s="68" t="s">
        <v>2264</v>
      </c>
      <c r="U1115" s="92" t="s">
        <v>2264</v>
      </c>
      <c r="V1115" s="68" t="s">
        <v>2265</v>
      </c>
      <c r="W1115" s="92" t="s">
        <v>2266</v>
      </c>
      <c r="X1115" s="17"/>
      <c r="Y1115" s="17"/>
      <c r="Z1115" s="17"/>
      <c r="AA1115" s="17"/>
    </row>
    <row r="1116" spans="1:27" ht="60" customHeight="1" x14ac:dyDescent="0.2">
      <c r="A1116" s="29" t="s">
        <v>1502</v>
      </c>
      <c r="B1116" s="136" t="s">
        <v>4481</v>
      </c>
      <c r="C1116" s="79" t="s">
        <v>1504</v>
      </c>
      <c r="D1116" s="5" t="s">
        <v>1504</v>
      </c>
      <c r="E1116" s="15">
        <v>2</v>
      </c>
      <c r="F1116" s="78" t="s">
        <v>205</v>
      </c>
      <c r="G1116" s="171" t="e">
        <f>---GUARANTEE REFERENCE</f>
        <v>#NAME?</v>
      </c>
      <c r="H1116" s="73"/>
      <c r="I1116" s="73" t="s">
        <v>4547</v>
      </c>
      <c r="J1116" s="73" t="s">
        <v>2269</v>
      </c>
      <c r="K1116" s="87" t="s">
        <v>2270</v>
      </c>
      <c r="L1116" s="87"/>
      <c r="M1116" s="83" t="s">
        <v>2760</v>
      </c>
      <c r="N1116" s="68" t="s">
        <v>444</v>
      </c>
      <c r="O1116" s="92" t="s">
        <v>444</v>
      </c>
      <c r="P1116" s="68" t="s">
        <v>66</v>
      </c>
      <c r="Q1116" s="92" t="s">
        <v>66</v>
      </c>
      <c r="R1116" s="68"/>
      <c r="S1116" s="92"/>
      <c r="T1116" s="68"/>
      <c r="U1116" s="92"/>
      <c r="V1116" s="68" t="s">
        <v>2271</v>
      </c>
      <c r="W1116" s="92" t="s">
        <v>2272</v>
      </c>
      <c r="X1116" s="17"/>
      <c r="Y1116" s="17"/>
      <c r="Z1116" s="17"/>
      <c r="AA1116" s="17"/>
    </row>
    <row r="1117" spans="1:27" ht="60" customHeight="1" x14ac:dyDescent="0.2">
      <c r="A1117" s="29" t="s">
        <v>1502</v>
      </c>
      <c r="B1117" s="136" t="s">
        <v>4481</v>
      </c>
      <c r="C1117" s="79" t="s">
        <v>1504</v>
      </c>
      <c r="D1117" s="5" t="s">
        <v>1504</v>
      </c>
      <c r="E1117" s="15">
        <v>2</v>
      </c>
      <c r="F1117" s="78" t="s">
        <v>2267</v>
      </c>
      <c r="G1117" s="126" t="e">
        <f>---GUARANTEE REFERENCE</f>
        <v>#NAME?</v>
      </c>
      <c r="H1117" s="73" t="s">
        <v>206</v>
      </c>
      <c r="I1117" s="73" t="s">
        <v>4548</v>
      </c>
      <c r="J1117" s="73" t="s">
        <v>2275</v>
      </c>
      <c r="K1117" s="87" t="s">
        <v>1128</v>
      </c>
      <c r="L1117" s="87" t="s">
        <v>1128</v>
      </c>
      <c r="M1117" s="83" t="s">
        <v>1128</v>
      </c>
      <c r="N1117" s="68"/>
      <c r="O1117" s="92"/>
      <c r="P1117" s="68" t="s">
        <v>33</v>
      </c>
      <c r="Q1117" s="92"/>
      <c r="R1117" s="68" t="s">
        <v>146</v>
      </c>
      <c r="S1117" s="92"/>
      <c r="T1117" s="68"/>
      <c r="U1117" s="92"/>
      <c r="V1117" s="68" t="s">
        <v>209</v>
      </c>
      <c r="W1117" s="92"/>
      <c r="X1117" s="123"/>
      <c r="Y1117" s="17"/>
      <c r="Z1117" s="17"/>
      <c r="AA1117" s="17"/>
    </row>
    <row r="1118" spans="1:27" ht="60" customHeight="1" x14ac:dyDescent="0.2">
      <c r="A1118" s="29" t="s">
        <v>1502</v>
      </c>
      <c r="B1118" s="136" t="s">
        <v>4481</v>
      </c>
      <c r="C1118" s="79" t="s">
        <v>1504</v>
      </c>
      <c r="D1118" s="5" t="s">
        <v>1504</v>
      </c>
      <c r="E1118" s="15">
        <v>2</v>
      </c>
      <c r="F1118" s="78" t="s">
        <v>2267</v>
      </c>
      <c r="G1118" s="126" t="e">
        <f>---GUARANTEE REFERENCE</f>
        <v>#NAME?</v>
      </c>
      <c r="H1118" s="73" t="s">
        <v>2276</v>
      </c>
      <c r="I1118" s="73" t="s">
        <v>4549</v>
      </c>
      <c r="J1118" s="73" t="s">
        <v>2278</v>
      </c>
      <c r="K1118" s="87" t="s">
        <v>2270</v>
      </c>
      <c r="L1118" s="87" t="s">
        <v>2279</v>
      </c>
      <c r="M1118" s="83" t="s">
        <v>2764</v>
      </c>
      <c r="N1118" s="68"/>
      <c r="O1118" s="92"/>
      <c r="P1118" s="68" t="s">
        <v>66</v>
      </c>
      <c r="Q1118" s="92" t="s">
        <v>66</v>
      </c>
      <c r="R1118" s="68" t="s">
        <v>2280</v>
      </c>
      <c r="S1118" s="92" t="s">
        <v>2280</v>
      </c>
      <c r="T1118" s="68"/>
      <c r="U1118" s="92"/>
      <c r="V1118" s="68" t="s">
        <v>2281</v>
      </c>
      <c r="W1118" s="92" t="s">
        <v>2282</v>
      </c>
      <c r="X1118" s="17"/>
      <c r="Y1118" s="17"/>
      <c r="Z1118" s="17"/>
      <c r="AA1118" s="17"/>
    </row>
    <row r="1119" spans="1:27" ht="60" customHeight="1" x14ac:dyDescent="0.2">
      <c r="A1119" s="29" t="s">
        <v>1502</v>
      </c>
      <c r="B1119" s="136" t="s">
        <v>4481</v>
      </c>
      <c r="C1119" s="79" t="s">
        <v>1504</v>
      </c>
      <c r="D1119" s="5" t="s">
        <v>1504</v>
      </c>
      <c r="E1119" s="15">
        <v>2</v>
      </c>
      <c r="F1119" s="78" t="s">
        <v>2267</v>
      </c>
      <c r="G1119" s="126" t="e">
        <f>---GUARANTEE REFERENCE</f>
        <v>#NAME?</v>
      </c>
      <c r="H1119" s="73" t="s">
        <v>2283</v>
      </c>
      <c r="I1119" s="73" t="s">
        <v>4550</v>
      </c>
      <c r="J1119" s="73" t="s">
        <v>2285</v>
      </c>
      <c r="K1119" s="87" t="s">
        <v>2270</v>
      </c>
      <c r="L1119" s="87" t="s">
        <v>2283</v>
      </c>
      <c r="M1119" s="83" t="s">
        <v>2766</v>
      </c>
      <c r="N1119" s="68"/>
      <c r="O1119" s="92"/>
      <c r="P1119" s="68" t="s">
        <v>66</v>
      </c>
      <c r="Q1119" s="92" t="s">
        <v>66</v>
      </c>
      <c r="R1119" s="68" t="s">
        <v>68</v>
      </c>
      <c r="S1119" s="92" t="s">
        <v>68</v>
      </c>
      <c r="T1119" s="68"/>
      <c r="U1119" s="92"/>
      <c r="V1119" s="68" t="s">
        <v>2286</v>
      </c>
      <c r="W1119" s="92" t="s">
        <v>2287</v>
      </c>
      <c r="X1119" s="17"/>
      <c r="Y1119" s="17"/>
      <c r="Z1119" s="17"/>
      <c r="AA1119" s="17"/>
    </row>
    <row r="1120" spans="1:27" ht="60" customHeight="1" x14ac:dyDescent="0.2">
      <c r="A1120" s="29" t="s">
        <v>1502</v>
      </c>
      <c r="B1120" s="136" t="s">
        <v>4481</v>
      </c>
      <c r="C1120" s="79" t="s">
        <v>1504</v>
      </c>
      <c r="D1120" s="5" t="s">
        <v>1504</v>
      </c>
      <c r="E1120" s="15">
        <v>2</v>
      </c>
      <c r="F1120" s="78" t="s">
        <v>2267</v>
      </c>
      <c r="G1120" s="126" t="e">
        <f>---GUARANTEE REFERENCE</f>
        <v>#NAME?</v>
      </c>
      <c r="H1120" s="73" t="s">
        <v>2288</v>
      </c>
      <c r="I1120" s="73" t="s">
        <v>4551</v>
      </c>
      <c r="J1120" s="73" t="s">
        <v>2290</v>
      </c>
      <c r="K1120" s="87" t="s">
        <v>1128</v>
      </c>
      <c r="L1120" s="87" t="s">
        <v>1128</v>
      </c>
      <c r="M1120" s="83" t="s">
        <v>1128</v>
      </c>
      <c r="N1120" s="68"/>
      <c r="O1120" s="92"/>
      <c r="P1120" s="68" t="s">
        <v>33</v>
      </c>
      <c r="Q1120" s="92"/>
      <c r="R1120" s="68" t="s">
        <v>2291</v>
      </c>
      <c r="S1120" s="92"/>
      <c r="T1120" s="68"/>
      <c r="U1120" s="92"/>
      <c r="V1120" s="68" t="s">
        <v>665</v>
      </c>
      <c r="W1120" s="92"/>
      <c r="X1120" s="123"/>
      <c r="Y1120" s="17"/>
      <c r="Z1120" s="17"/>
      <c r="AA1120" s="17"/>
    </row>
    <row r="1121" spans="1:27" ht="60" customHeight="1" x14ac:dyDescent="0.2">
      <c r="A1121" s="29" t="s">
        <v>1502</v>
      </c>
      <c r="B1121" s="136" t="s">
        <v>4481</v>
      </c>
      <c r="C1121" s="79" t="s">
        <v>1504</v>
      </c>
      <c r="D1121" s="5" t="s">
        <v>1504</v>
      </c>
      <c r="E1121" s="15">
        <v>2</v>
      </c>
      <c r="F1121" s="78" t="s">
        <v>2267</v>
      </c>
      <c r="G1121" s="126" t="e">
        <f>---GUARANTEE REFERENCE</f>
        <v>#NAME?</v>
      </c>
      <c r="H1121" s="73" t="s">
        <v>2293</v>
      </c>
      <c r="I1121" s="73" t="s">
        <v>4552</v>
      </c>
      <c r="J1121" s="73" t="s">
        <v>2295</v>
      </c>
      <c r="K1121" s="87" t="s">
        <v>1128</v>
      </c>
      <c r="L1121" s="87" t="s">
        <v>1128</v>
      </c>
      <c r="M1121" s="83" t="s">
        <v>1128</v>
      </c>
      <c r="N1121" s="68"/>
      <c r="O1121" s="92"/>
      <c r="P1121" s="68" t="s">
        <v>33</v>
      </c>
      <c r="Q1121" s="92"/>
      <c r="R1121" s="68" t="s">
        <v>2296</v>
      </c>
      <c r="S1121" s="92"/>
      <c r="T1121" s="68" t="s">
        <v>2297</v>
      </c>
      <c r="U1121" s="92"/>
      <c r="V1121" s="68"/>
      <c r="W1121" s="92" t="s">
        <v>2303</v>
      </c>
      <c r="X1121" s="123"/>
      <c r="Y1121" s="17"/>
      <c r="Z1121" s="17"/>
      <c r="AA1121" s="17"/>
    </row>
    <row r="1122" spans="1:27" ht="60" customHeight="1" x14ac:dyDescent="0.2">
      <c r="A1122" s="29" t="s">
        <v>1502</v>
      </c>
      <c r="B1122" s="136" t="s">
        <v>4481</v>
      </c>
      <c r="C1122" s="79" t="s">
        <v>1504</v>
      </c>
      <c r="D1122" s="12" t="s">
        <v>1504</v>
      </c>
      <c r="E1122" s="154">
        <v>2</v>
      </c>
      <c r="F1122" s="156"/>
      <c r="G1122" s="217" t="e">
        <f>---GUARANTEE REFERENCE</f>
        <v>#NAME?</v>
      </c>
      <c r="H1122" s="73" t="s">
        <v>2299</v>
      </c>
      <c r="I1122" s="73" t="s">
        <v>4553</v>
      </c>
      <c r="J1122" s="73" t="s">
        <v>2301</v>
      </c>
      <c r="K1122" s="87" t="s">
        <v>2270</v>
      </c>
      <c r="L1122" s="87" t="s">
        <v>2299</v>
      </c>
      <c r="M1122" s="83" t="s">
        <v>2771</v>
      </c>
      <c r="N1122" s="68"/>
      <c r="O1122" s="92"/>
      <c r="P1122" s="68" t="s">
        <v>66</v>
      </c>
      <c r="Q1122" s="92" t="s">
        <v>66</v>
      </c>
      <c r="R1122" s="68" t="s">
        <v>680</v>
      </c>
      <c r="S1122" s="92" t="s">
        <v>660</v>
      </c>
      <c r="T1122" s="68"/>
      <c r="U1122" s="92"/>
      <c r="V1122" s="68" t="s">
        <v>2302</v>
      </c>
      <c r="W1122" s="92"/>
      <c r="X1122" s="17"/>
      <c r="Y1122" s="283"/>
      <c r="Z1122" s="17"/>
      <c r="AA1122" s="17"/>
    </row>
    <row r="1123" spans="1:27" ht="60" customHeight="1" x14ac:dyDescent="0.2">
      <c r="A1123" s="29" t="s">
        <v>1502</v>
      </c>
      <c r="B1123" s="136" t="s">
        <v>4481</v>
      </c>
      <c r="C1123" s="79" t="s">
        <v>1504</v>
      </c>
      <c r="D1123" s="5" t="s">
        <v>1504</v>
      </c>
      <c r="E1123" s="15">
        <v>3</v>
      </c>
      <c r="F1123" s="78" t="s">
        <v>2308</v>
      </c>
      <c r="G1123" s="176" t="e">
        <f>------VALIDITY LIMITATION</f>
        <v>#NAME?</v>
      </c>
      <c r="H1123" s="73"/>
      <c r="I1123" s="73" t="s">
        <v>4554</v>
      </c>
      <c r="J1123" s="73" t="s">
        <v>2305</v>
      </c>
      <c r="K1123" s="87" t="s">
        <v>2306</v>
      </c>
      <c r="L1123" s="87"/>
      <c r="M1123" s="83" t="s">
        <v>2307</v>
      </c>
      <c r="N1123" s="68" t="s">
        <v>444</v>
      </c>
      <c r="O1123" s="92" t="s">
        <v>444</v>
      </c>
      <c r="P1123" s="68" t="s">
        <v>103</v>
      </c>
      <c r="Q1123" s="92" t="s">
        <v>103</v>
      </c>
      <c r="R1123" s="68"/>
      <c r="S1123" s="92"/>
      <c r="T1123" s="68"/>
      <c r="U1123" s="92"/>
      <c r="V1123" s="68"/>
      <c r="W1123" s="92"/>
      <c r="X1123" s="17"/>
      <c r="Y1123" s="283"/>
      <c r="Z1123" s="17"/>
      <c r="AA1123" s="17"/>
    </row>
    <row r="1124" spans="1:27" ht="60" customHeight="1" x14ac:dyDescent="0.2">
      <c r="A1124" s="29" t="s">
        <v>1502</v>
      </c>
      <c r="B1124" s="136" t="s">
        <v>4481</v>
      </c>
      <c r="C1124" s="134" t="s">
        <v>1504</v>
      </c>
      <c r="D1124" s="12" t="s">
        <v>1504</v>
      </c>
      <c r="E1124" s="154">
        <v>3</v>
      </c>
      <c r="F1124" s="78"/>
      <c r="G1124" s="126" t="e">
        <f>------VALIDITY LIMITATION</f>
        <v>#NAME?</v>
      </c>
      <c r="H1124" s="73" t="s">
        <v>2309</v>
      </c>
      <c r="I1124" s="73" t="s">
        <v>4555</v>
      </c>
      <c r="J1124" s="73" t="s">
        <v>2311</v>
      </c>
      <c r="K1124" s="87" t="s">
        <v>2306</v>
      </c>
      <c r="L1124" s="87" t="s">
        <v>2312</v>
      </c>
      <c r="M1124" s="83" t="s">
        <v>2307</v>
      </c>
      <c r="N1124" s="68"/>
      <c r="O1124" s="92"/>
      <c r="P1124" s="68" t="s">
        <v>33</v>
      </c>
      <c r="Q1124" s="92" t="s">
        <v>33</v>
      </c>
      <c r="R1124" s="68" t="s">
        <v>94</v>
      </c>
      <c r="S1124" s="92" t="s">
        <v>94</v>
      </c>
      <c r="T1124" s="68" t="s">
        <v>2313</v>
      </c>
      <c r="U1124" s="92" t="s">
        <v>2314</v>
      </c>
      <c r="V1124" s="68"/>
      <c r="W1124" s="92" t="s">
        <v>2315</v>
      </c>
      <c r="X1124" s="17"/>
      <c r="Y1124" s="17"/>
      <c r="Z1124" s="17"/>
      <c r="AA1124" s="17"/>
    </row>
    <row r="1125" spans="1:27" ht="60" customHeight="1" x14ac:dyDescent="0.2">
      <c r="A1125" s="29" t="s">
        <v>1502</v>
      </c>
      <c r="B1125" s="136" t="s">
        <v>4481</v>
      </c>
      <c r="C1125" s="134" t="s">
        <v>1504</v>
      </c>
      <c r="D1125" s="12" t="s">
        <v>1504</v>
      </c>
      <c r="E1125" s="154">
        <v>3</v>
      </c>
      <c r="F1125" s="78"/>
      <c r="G1125" s="171" t="e">
        <f>------CUSTOMS OFFICE OF GUARANTEE</f>
        <v>#NAME?</v>
      </c>
      <c r="H1125" s="73"/>
      <c r="I1125" s="73" t="s">
        <v>4556</v>
      </c>
      <c r="J1125" s="73" t="s">
        <v>2317</v>
      </c>
      <c r="K1125" s="87" t="s">
        <v>1128</v>
      </c>
      <c r="L1125" s="87" t="s">
        <v>1128</v>
      </c>
      <c r="M1125" s="83" t="s">
        <v>1128</v>
      </c>
      <c r="N1125" s="68" t="s">
        <v>32</v>
      </c>
      <c r="O1125" s="92"/>
      <c r="P1125" s="68" t="s">
        <v>33</v>
      </c>
      <c r="Q1125" s="92"/>
      <c r="R1125" s="68"/>
      <c r="S1125" s="92"/>
      <c r="T1125" s="68"/>
      <c r="U1125" s="92"/>
      <c r="V1125" s="68"/>
      <c r="W1125" s="92"/>
      <c r="X1125" s="17"/>
      <c r="Y1125" s="17"/>
      <c r="Z1125" s="17"/>
      <c r="AA1125" s="17"/>
    </row>
    <row r="1126" spans="1:27" ht="60" customHeight="1" x14ac:dyDescent="0.2">
      <c r="A1126" s="29" t="s">
        <v>1502</v>
      </c>
      <c r="B1126" s="15" t="s">
        <v>4481</v>
      </c>
      <c r="C1126" s="5" t="s">
        <v>1504</v>
      </c>
      <c r="D1126" s="5" t="s">
        <v>1504</v>
      </c>
      <c r="E1126" s="15">
        <v>3</v>
      </c>
      <c r="F1126" s="78"/>
      <c r="G1126" s="126" t="e">
        <f>------CUSTOMS OFFICE OF GUARANTEE</f>
        <v>#NAME?</v>
      </c>
      <c r="H1126" s="73" t="s">
        <v>180</v>
      </c>
      <c r="I1126" s="73" t="s">
        <v>4557</v>
      </c>
      <c r="J1126" s="73" t="s">
        <v>2319</v>
      </c>
      <c r="K1126" s="87" t="s">
        <v>1128</v>
      </c>
      <c r="L1126" s="87" t="s">
        <v>1128</v>
      </c>
      <c r="M1126" s="83" t="s">
        <v>1128</v>
      </c>
      <c r="N1126" s="68"/>
      <c r="O1126" s="92"/>
      <c r="P1126" s="68" t="s">
        <v>33</v>
      </c>
      <c r="Q1126" s="92"/>
      <c r="R1126" s="68" t="s">
        <v>183</v>
      </c>
      <c r="S1126" s="92"/>
      <c r="T1126" s="68" t="s">
        <v>2320</v>
      </c>
      <c r="U1126" s="92"/>
      <c r="V1126" s="68"/>
      <c r="W1126" s="92"/>
      <c r="X1126" s="17"/>
      <c r="Y1126" s="17"/>
      <c r="Z1126" s="17"/>
      <c r="AA1126" s="17"/>
    </row>
    <row r="1127" spans="1:27" ht="60" customHeight="1" x14ac:dyDescent="0.2">
      <c r="A1127" s="29" t="s">
        <v>1502</v>
      </c>
      <c r="B1127" s="198" t="s">
        <v>4481</v>
      </c>
      <c r="C1127" s="138" t="s">
        <v>1504</v>
      </c>
      <c r="D1127" s="141" t="s">
        <v>1504</v>
      </c>
      <c r="E1127" s="155">
        <v>1</v>
      </c>
      <c r="F1127" s="78"/>
      <c r="G1127" s="171" t="s">
        <v>350</v>
      </c>
      <c r="H1127" s="73"/>
      <c r="I1127" s="73" t="s">
        <v>4558</v>
      </c>
      <c r="J1127" s="73" t="s">
        <v>350</v>
      </c>
      <c r="K1127" s="87" t="s">
        <v>1128</v>
      </c>
      <c r="L1127" s="87" t="s">
        <v>1128</v>
      </c>
      <c r="M1127" s="83" t="s">
        <v>1128</v>
      </c>
      <c r="N1127" s="68" t="s">
        <v>32</v>
      </c>
      <c r="O1127" s="92"/>
      <c r="P1127" s="68" t="s">
        <v>103</v>
      </c>
      <c r="Q1127" s="92"/>
      <c r="R1127" s="68"/>
      <c r="S1127" s="92"/>
      <c r="T1127" s="68"/>
      <c r="U1127" s="92"/>
      <c r="V1127" s="68" t="s">
        <v>4156</v>
      </c>
      <c r="W1127" s="92"/>
      <c r="X1127" s="17"/>
      <c r="Y1127" s="17"/>
      <c r="Z1127" s="17"/>
      <c r="AA1127" s="17"/>
    </row>
    <row r="1128" spans="1:27" ht="60" customHeight="1" x14ac:dyDescent="0.2">
      <c r="A1128" s="29" t="s">
        <v>1502</v>
      </c>
      <c r="B1128" s="136" t="s">
        <v>4481</v>
      </c>
      <c r="C1128" s="79" t="s">
        <v>1504</v>
      </c>
      <c r="D1128" s="5" t="s">
        <v>1504</v>
      </c>
      <c r="E1128" s="15">
        <v>1</v>
      </c>
      <c r="F1128" s="78" t="s">
        <v>353</v>
      </c>
      <c r="G1128" s="126" t="s">
        <v>350</v>
      </c>
      <c r="H1128" s="73" t="s">
        <v>354</v>
      </c>
      <c r="I1128" s="73" t="s">
        <v>4559</v>
      </c>
      <c r="J1128" s="73" t="s">
        <v>356</v>
      </c>
      <c r="K1128" s="87" t="s">
        <v>31</v>
      </c>
      <c r="L1128" s="87" t="s">
        <v>357</v>
      </c>
      <c r="M1128" s="83" t="s">
        <v>1924</v>
      </c>
      <c r="N1128" s="68"/>
      <c r="O1128" s="92"/>
      <c r="P1128" s="68" t="s">
        <v>33</v>
      </c>
      <c r="Q1128" s="92" t="s">
        <v>33</v>
      </c>
      <c r="R1128" s="68" t="s">
        <v>104</v>
      </c>
      <c r="S1128" s="92" t="s">
        <v>104</v>
      </c>
      <c r="T1128" s="68" t="s">
        <v>114</v>
      </c>
      <c r="U1128" s="92" t="s">
        <v>114</v>
      </c>
      <c r="V1128" s="68"/>
      <c r="W1128" s="92"/>
      <c r="X1128" s="17"/>
      <c r="Y1128" s="17"/>
      <c r="Z1128" s="17"/>
      <c r="AA1128" s="17"/>
    </row>
    <row r="1129" spans="1:27" ht="60" customHeight="1" x14ac:dyDescent="0.2">
      <c r="A1129" s="29" t="s">
        <v>1502</v>
      </c>
      <c r="B1129" s="136" t="s">
        <v>4481</v>
      </c>
      <c r="C1129" s="79" t="s">
        <v>1504</v>
      </c>
      <c r="D1129" s="5" t="s">
        <v>1504</v>
      </c>
      <c r="E1129" s="15">
        <v>1</v>
      </c>
      <c r="F1129" s="78" t="s">
        <v>2332</v>
      </c>
      <c r="G1129" s="126" t="s">
        <v>350</v>
      </c>
      <c r="H1129" s="73" t="s">
        <v>359</v>
      </c>
      <c r="I1129" s="73" t="s">
        <v>4560</v>
      </c>
      <c r="J1129" s="73" t="s">
        <v>361</v>
      </c>
      <c r="K1129" s="87" t="s">
        <v>31</v>
      </c>
      <c r="L1129" s="87" t="s">
        <v>2334</v>
      </c>
      <c r="M1129" s="83" t="s">
        <v>2782</v>
      </c>
      <c r="N1129" s="68"/>
      <c r="O1129" s="92"/>
      <c r="P1129" s="68" t="s">
        <v>103</v>
      </c>
      <c r="Q1129" s="92" t="s">
        <v>103</v>
      </c>
      <c r="R1129" s="68" t="s">
        <v>104</v>
      </c>
      <c r="S1129" s="92" t="s">
        <v>123</v>
      </c>
      <c r="T1129" s="68" t="s">
        <v>124</v>
      </c>
      <c r="U1129" s="92" t="s">
        <v>124</v>
      </c>
      <c r="V1129" s="68"/>
      <c r="W1129" s="92"/>
      <c r="X1129" s="17"/>
      <c r="Y1129" s="17"/>
      <c r="Z1129" s="17"/>
      <c r="AA1129" s="17"/>
    </row>
    <row r="1130" spans="1:27" ht="60" customHeight="1" x14ac:dyDescent="0.2">
      <c r="A1130" s="29" t="s">
        <v>1502</v>
      </c>
      <c r="B1130" s="136" t="s">
        <v>4481</v>
      </c>
      <c r="C1130" s="79" t="s">
        <v>1504</v>
      </c>
      <c r="D1130" s="5" t="s">
        <v>1504</v>
      </c>
      <c r="E1130" s="15">
        <v>1</v>
      </c>
      <c r="F1130" s="78" t="s">
        <v>362</v>
      </c>
      <c r="G1130" s="126" t="s">
        <v>350</v>
      </c>
      <c r="H1130" s="73" t="s">
        <v>363</v>
      </c>
      <c r="I1130" s="73" t="s">
        <v>4561</v>
      </c>
      <c r="J1130" s="73" t="s">
        <v>365</v>
      </c>
      <c r="K1130" s="87" t="s">
        <v>2785</v>
      </c>
      <c r="L1130" s="87" t="s">
        <v>366</v>
      </c>
      <c r="M1130" s="83" t="s">
        <v>2786</v>
      </c>
      <c r="N1130" s="68"/>
      <c r="O1130" s="92"/>
      <c r="P1130" s="68" t="s">
        <v>66</v>
      </c>
      <c r="Q1130" s="92" t="s">
        <v>66</v>
      </c>
      <c r="R1130" s="68" t="s">
        <v>94</v>
      </c>
      <c r="S1130" s="92" t="s">
        <v>94</v>
      </c>
      <c r="T1130" s="68" t="s">
        <v>95</v>
      </c>
      <c r="U1130" s="92" t="s">
        <v>95</v>
      </c>
      <c r="V1130" s="68" t="s">
        <v>367</v>
      </c>
      <c r="W1130" s="92" t="s">
        <v>847</v>
      </c>
      <c r="X1130" s="17"/>
      <c r="Y1130" s="17"/>
      <c r="Z1130" s="17"/>
      <c r="AA1130" s="17"/>
    </row>
    <row r="1131" spans="1:27" ht="60" customHeight="1" x14ac:dyDescent="0.2">
      <c r="A1131" s="29" t="s">
        <v>1502</v>
      </c>
      <c r="B1131" s="136" t="s">
        <v>4481</v>
      </c>
      <c r="C1131" s="79" t="s">
        <v>1504</v>
      </c>
      <c r="D1131" s="5" t="s">
        <v>1504</v>
      </c>
      <c r="E1131" s="15">
        <v>2</v>
      </c>
      <c r="F1131" s="78" t="s">
        <v>370</v>
      </c>
      <c r="G1131" s="171" t="e">
        <f>---CARRIER</f>
        <v>#NAME?</v>
      </c>
      <c r="H1131" s="73"/>
      <c r="I1131" s="73" t="s">
        <v>4562</v>
      </c>
      <c r="J1131" s="73" t="s">
        <v>373</v>
      </c>
      <c r="K1131" s="87" t="s">
        <v>2340</v>
      </c>
      <c r="L1131" s="87"/>
      <c r="M1131" s="83" t="s">
        <v>2788</v>
      </c>
      <c r="N1131" s="68" t="s">
        <v>32</v>
      </c>
      <c r="O1131" s="92" t="s">
        <v>32</v>
      </c>
      <c r="P1131" s="68" t="s">
        <v>66</v>
      </c>
      <c r="Q1131" s="92" t="s">
        <v>66</v>
      </c>
      <c r="R1131" s="68"/>
      <c r="S1131" s="92"/>
      <c r="T1131" s="68"/>
      <c r="U1131" s="92"/>
      <c r="V1131" s="68" t="s">
        <v>4563</v>
      </c>
      <c r="W1131" s="92" t="s">
        <v>2341</v>
      </c>
      <c r="X1131" s="17"/>
      <c r="Y1131" s="17"/>
      <c r="Z1131" s="17"/>
      <c r="AA1131" s="17"/>
    </row>
    <row r="1132" spans="1:27" ht="60" customHeight="1" x14ac:dyDescent="0.2">
      <c r="A1132" s="29" t="s">
        <v>1502</v>
      </c>
      <c r="B1132" s="136" t="s">
        <v>4481</v>
      </c>
      <c r="C1132" s="79" t="s">
        <v>1504</v>
      </c>
      <c r="D1132" s="5" t="s">
        <v>1504</v>
      </c>
      <c r="E1132" s="15">
        <v>2</v>
      </c>
      <c r="F1132" s="78" t="s">
        <v>377</v>
      </c>
      <c r="G1132" s="126" t="e">
        <f>---CARRIER</f>
        <v>#NAME?</v>
      </c>
      <c r="H1132" s="73" t="s">
        <v>240</v>
      </c>
      <c r="I1132" s="73" t="s">
        <v>4564</v>
      </c>
      <c r="J1132" s="73" t="s">
        <v>379</v>
      </c>
      <c r="K1132" s="87" t="s">
        <v>2340</v>
      </c>
      <c r="L1132" s="87" t="s">
        <v>243</v>
      </c>
      <c r="M1132" s="83" t="s">
        <v>2790</v>
      </c>
      <c r="N1132" s="68"/>
      <c r="O1132" s="92"/>
      <c r="P1132" s="68" t="s">
        <v>33</v>
      </c>
      <c r="Q1132" s="92" t="s">
        <v>103</v>
      </c>
      <c r="R1132" s="68" t="s">
        <v>244</v>
      </c>
      <c r="S1132" s="92" t="s">
        <v>244</v>
      </c>
      <c r="T1132" s="68"/>
      <c r="U1132" s="92"/>
      <c r="V1132" s="68" t="s">
        <v>380</v>
      </c>
      <c r="W1132" s="92"/>
      <c r="X1132" s="17"/>
      <c r="Y1132" s="17"/>
      <c r="Z1132" s="17"/>
      <c r="AA1132" s="17"/>
    </row>
    <row r="1133" spans="1:27" ht="60" customHeight="1" x14ac:dyDescent="0.2">
      <c r="A1133" s="29" t="s">
        <v>1502</v>
      </c>
      <c r="B1133" s="136" t="s">
        <v>4481</v>
      </c>
      <c r="C1133" s="79" t="s">
        <v>1504</v>
      </c>
      <c r="D1133" s="5" t="s">
        <v>1504</v>
      </c>
      <c r="E1133" s="15">
        <v>3</v>
      </c>
      <c r="F1133" s="78" t="s">
        <v>1848</v>
      </c>
      <c r="G1133" s="171" t="e">
        <f>------COMMUNICATION</f>
        <v>#NAME?</v>
      </c>
      <c r="H1133" s="73"/>
      <c r="I1133" s="73" t="s">
        <v>4565</v>
      </c>
      <c r="J1133" s="73" t="s">
        <v>384</v>
      </c>
      <c r="K1133" s="87" t="s">
        <v>1128</v>
      </c>
      <c r="L1133" s="87" t="s">
        <v>1128</v>
      </c>
      <c r="M1133" s="83" t="s">
        <v>1128</v>
      </c>
      <c r="N1133" s="68" t="s">
        <v>32</v>
      </c>
      <c r="O1133" s="92"/>
      <c r="P1133" s="68" t="s">
        <v>103</v>
      </c>
      <c r="Q1133" s="92"/>
      <c r="R1133" s="68"/>
      <c r="S1133" s="92"/>
      <c r="T1133" s="68"/>
      <c r="U1133" s="92"/>
      <c r="V1133" s="68"/>
      <c r="W1133" s="92"/>
      <c r="X1133" s="17"/>
      <c r="Y1133" s="17"/>
      <c r="Z1133" s="17"/>
      <c r="AA1133" s="17"/>
    </row>
    <row r="1134" spans="1:27" ht="60" customHeight="1" x14ac:dyDescent="0.2">
      <c r="A1134" s="29" t="s">
        <v>1502</v>
      </c>
      <c r="B1134" s="136" t="s">
        <v>4481</v>
      </c>
      <c r="C1134" s="79" t="s">
        <v>1504</v>
      </c>
      <c r="D1134" s="5" t="s">
        <v>1504</v>
      </c>
      <c r="E1134" s="15">
        <v>3</v>
      </c>
      <c r="F1134" s="78" t="s">
        <v>1848</v>
      </c>
      <c r="G1134" s="126" t="e">
        <f>------COMMUNICATION</f>
        <v>#NAME?</v>
      </c>
      <c r="H1134" s="73" t="s">
        <v>386</v>
      </c>
      <c r="I1134" s="73" t="s">
        <v>4566</v>
      </c>
      <c r="J1134" s="73" t="s">
        <v>388</v>
      </c>
      <c r="K1134" s="87" t="s">
        <v>1128</v>
      </c>
      <c r="L1134" s="87" t="s">
        <v>1128</v>
      </c>
      <c r="M1134" s="83" t="s">
        <v>1128</v>
      </c>
      <c r="N1134" s="68"/>
      <c r="O1134" s="92"/>
      <c r="P1134" s="68" t="s">
        <v>33</v>
      </c>
      <c r="Q1134" s="92"/>
      <c r="R1134" s="68" t="s">
        <v>389</v>
      </c>
      <c r="S1134" s="92"/>
      <c r="T1134" s="68" t="s">
        <v>390</v>
      </c>
      <c r="U1134" s="92"/>
      <c r="V1134" s="68"/>
      <c r="W1134" s="92"/>
      <c r="X1134" s="17"/>
      <c r="Y1134" s="17"/>
      <c r="Z1134" s="17"/>
      <c r="AA1134" s="17"/>
    </row>
    <row r="1135" spans="1:27" ht="60" customHeight="1" x14ac:dyDescent="0.2">
      <c r="A1135" s="29" t="s">
        <v>1502</v>
      </c>
      <c r="B1135" s="136" t="s">
        <v>4481</v>
      </c>
      <c r="C1135" s="79" t="s">
        <v>1504</v>
      </c>
      <c r="D1135" s="5" t="s">
        <v>1504</v>
      </c>
      <c r="E1135" s="15">
        <v>3</v>
      </c>
      <c r="F1135" s="78" t="s">
        <v>1848</v>
      </c>
      <c r="G1135" s="126" t="e">
        <f>------COMMUNICATION</f>
        <v>#NAME?</v>
      </c>
      <c r="H1135" s="73" t="s">
        <v>393</v>
      </c>
      <c r="I1135" s="73" t="s">
        <v>4567</v>
      </c>
      <c r="J1135" s="73" t="s">
        <v>395</v>
      </c>
      <c r="K1135" s="87" t="s">
        <v>1128</v>
      </c>
      <c r="L1135" s="87" t="s">
        <v>1128</v>
      </c>
      <c r="M1135" s="83" t="s">
        <v>1128</v>
      </c>
      <c r="N1135" s="68"/>
      <c r="O1135" s="92"/>
      <c r="P1135" s="68" t="s">
        <v>33</v>
      </c>
      <c r="Q1135" s="92"/>
      <c r="R1135" s="68" t="s">
        <v>305</v>
      </c>
      <c r="S1135" s="92"/>
      <c r="T1135" s="68"/>
      <c r="U1135" s="92"/>
      <c r="V1135" s="68"/>
      <c r="W1135" s="92"/>
      <c r="X1135" s="17"/>
      <c r="Y1135" s="17"/>
      <c r="Z1135" s="17"/>
      <c r="AA1135" s="17"/>
    </row>
    <row r="1136" spans="1:27" ht="60" customHeight="1" x14ac:dyDescent="0.2">
      <c r="A1136" s="29" t="s">
        <v>1502</v>
      </c>
      <c r="B1136" s="136" t="s">
        <v>4481</v>
      </c>
      <c r="C1136" s="79" t="s">
        <v>1504</v>
      </c>
      <c r="D1136" s="5" t="s">
        <v>1504</v>
      </c>
      <c r="E1136" s="15">
        <v>2</v>
      </c>
      <c r="F1136" s="78" t="s">
        <v>397</v>
      </c>
      <c r="G1136" s="171" t="e">
        <f>---CONSIGNOR</f>
        <v>#NAME?</v>
      </c>
      <c r="H1136" s="73"/>
      <c r="I1136" s="73" t="s">
        <v>4568</v>
      </c>
      <c r="J1136" s="73" t="s">
        <v>400</v>
      </c>
      <c r="K1136" s="87" t="s">
        <v>401</v>
      </c>
      <c r="L1136" s="87"/>
      <c r="M1136" s="83"/>
      <c r="N1136" s="68" t="s">
        <v>32</v>
      </c>
      <c r="O1136" s="92" t="s">
        <v>32</v>
      </c>
      <c r="P1136" s="68" t="s">
        <v>66</v>
      </c>
      <c r="Q1136" s="92" t="s">
        <v>103</v>
      </c>
      <c r="R1136" s="68"/>
      <c r="S1136" s="92"/>
      <c r="T1136" s="68"/>
      <c r="U1136" s="92"/>
      <c r="V1136" s="68" t="s">
        <v>4569</v>
      </c>
      <c r="W1136" s="92" t="s">
        <v>404</v>
      </c>
      <c r="X1136" s="17"/>
      <c r="Y1136" s="17"/>
      <c r="Z1136" s="17"/>
      <c r="AA1136" s="17"/>
    </row>
    <row r="1137" spans="1:27" ht="60" customHeight="1" x14ac:dyDescent="0.2">
      <c r="A1137" s="29" t="s">
        <v>1502</v>
      </c>
      <c r="B1137" s="136" t="s">
        <v>4481</v>
      </c>
      <c r="C1137" s="79" t="s">
        <v>1504</v>
      </c>
      <c r="D1137" s="5" t="s">
        <v>1504</v>
      </c>
      <c r="E1137" s="15">
        <v>2</v>
      </c>
      <c r="F1137" s="78" t="s">
        <v>407</v>
      </c>
      <c r="G1137" s="126" t="e">
        <f>---CONSIGNOR</f>
        <v>#NAME?</v>
      </c>
      <c r="H1137" s="73" t="s">
        <v>240</v>
      </c>
      <c r="I1137" s="73" t="s">
        <v>4570</v>
      </c>
      <c r="J1137" s="73" t="s">
        <v>409</v>
      </c>
      <c r="K1137" s="87" t="s">
        <v>401</v>
      </c>
      <c r="L1137" s="87" t="s">
        <v>243</v>
      </c>
      <c r="M1137" s="83" t="s">
        <v>2799</v>
      </c>
      <c r="N1137" s="68"/>
      <c r="O1137" s="92"/>
      <c r="P1137" s="68" t="s">
        <v>103</v>
      </c>
      <c r="Q1137" s="92" t="s">
        <v>103</v>
      </c>
      <c r="R1137" s="68" t="s">
        <v>244</v>
      </c>
      <c r="S1137" s="92" t="s">
        <v>244</v>
      </c>
      <c r="T1137" s="68"/>
      <c r="U1137" s="92"/>
      <c r="V1137" s="68" t="s">
        <v>1525</v>
      </c>
      <c r="W1137" s="92"/>
      <c r="X1137" s="17"/>
      <c r="Y1137" s="17"/>
      <c r="Z1137" s="17"/>
      <c r="AA1137" s="17"/>
    </row>
    <row r="1138" spans="1:27" ht="60" customHeight="1" x14ac:dyDescent="0.2">
      <c r="A1138" s="29" t="s">
        <v>1502</v>
      </c>
      <c r="B1138" s="136" t="s">
        <v>4481</v>
      </c>
      <c r="C1138" s="79" t="s">
        <v>1504</v>
      </c>
      <c r="D1138" s="5" t="s">
        <v>1504</v>
      </c>
      <c r="E1138" s="15">
        <v>2</v>
      </c>
      <c r="F1138" s="78" t="s">
        <v>397</v>
      </c>
      <c r="G1138" s="126" t="e">
        <f>---CONSIGNOR</f>
        <v>#NAME?</v>
      </c>
      <c r="H1138" s="73" t="s">
        <v>255</v>
      </c>
      <c r="I1138" s="73" t="s">
        <v>4571</v>
      </c>
      <c r="J1138" s="73" t="s">
        <v>412</v>
      </c>
      <c r="K1138" s="87" t="s">
        <v>401</v>
      </c>
      <c r="L1138" s="87" t="s">
        <v>255</v>
      </c>
      <c r="M1138" s="83"/>
      <c r="N1138" s="68"/>
      <c r="O1138" s="92"/>
      <c r="P1138" s="68" t="s">
        <v>66</v>
      </c>
      <c r="Q1138" s="92" t="s">
        <v>33</v>
      </c>
      <c r="R1138" s="68" t="s">
        <v>258</v>
      </c>
      <c r="S1138" s="92" t="s">
        <v>68</v>
      </c>
      <c r="T1138" s="68"/>
      <c r="U1138" s="92"/>
      <c r="V1138" s="68" t="s">
        <v>1531</v>
      </c>
      <c r="W1138" s="92"/>
      <c r="X1138" s="17"/>
      <c r="Y1138" s="17"/>
      <c r="Z1138" s="17"/>
      <c r="AA1138" s="17"/>
    </row>
    <row r="1139" spans="1:27" ht="60" customHeight="1" x14ac:dyDescent="0.2">
      <c r="A1139" s="29" t="s">
        <v>1502</v>
      </c>
      <c r="B1139" s="136" t="s">
        <v>4481</v>
      </c>
      <c r="C1139" s="79" t="s">
        <v>1504</v>
      </c>
      <c r="D1139" s="5" t="s">
        <v>1504</v>
      </c>
      <c r="E1139" s="15">
        <v>3</v>
      </c>
      <c r="F1139" s="78" t="s">
        <v>397</v>
      </c>
      <c r="G1139" s="171" t="e">
        <f>------ADDRESS</f>
        <v>#NAME?</v>
      </c>
      <c r="H1139" s="73"/>
      <c r="I1139" s="73" t="s">
        <v>4572</v>
      </c>
      <c r="J1139" s="73" t="s">
        <v>263</v>
      </c>
      <c r="K1139" s="87" t="s">
        <v>1128</v>
      </c>
      <c r="L1139" s="87" t="s">
        <v>1128</v>
      </c>
      <c r="M1139" s="83" t="s">
        <v>1128</v>
      </c>
      <c r="N1139" s="68" t="s">
        <v>32</v>
      </c>
      <c r="O1139" s="92"/>
      <c r="P1139" s="68" t="s">
        <v>66</v>
      </c>
      <c r="Q1139" s="92"/>
      <c r="R1139" s="68"/>
      <c r="S1139" s="92"/>
      <c r="T1139" s="68"/>
      <c r="U1139" s="92"/>
      <c r="V1139" s="68" t="s">
        <v>1531</v>
      </c>
      <c r="W1139" s="92"/>
      <c r="X1139" s="17"/>
      <c r="Y1139" s="17"/>
      <c r="Z1139" s="17"/>
      <c r="AA1139" s="17"/>
    </row>
    <row r="1140" spans="1:27" ht="60" customHeight="1" x14ac:dyDescent="0.2">
      <c r="A1140" s="29" t="s">
        <v>1502</v>
      </c>
      <c r="B1140" s="136" t="s">
        <v>4481</v>
      </c>
      <c r="C1140" s="79" t="s">
        <v>1504</v>
      </c>
      <c r="D1140" s="5" t="s">
        <v>1504</v>
      </c>
      <c r="E1140" s="15">
        <v>3</v>
      </c>
      <c r="F1140" s="78" t="s">
        <v>397</v>
      </c>
      <c r="G1140" s="126" t="e">
        <f>------ADDRESS</f>
        <v>#NAME?</v>
      </c>
      <c r="H1140" s="73" t="s">
        <v>265</v>
      </c>
      <c r="I1140" s="73" t="s">
        <v>4573</v>
      </c>
      <c r="J1140" s="73" t="s">
        <v>267</v>
      </c>
      <c r="K1140" s="87" t="s">
        <v>401</v>
      </c>
      <c r="L1140" s="87" t="s">
        <v>265</v>
      </c>
      <c r="M1140" s="83"/>
      <c r="N1140" s="68"/>
      <c r="O1140" s="92"/>
      <c r="P1140" s="68" t="s">
        <v>33</v>
      </c>
      <c r="Q1140" s="92" t="s">
        <v>33</v>
      </c>
      <c r="R1140" s="68" t="s">
        <v>258</v>
      </c>
      <c r="S1140" s="92" t="s">
        <v>68</v>
      </c>
      <c r="T1140" s="68"/>
      <c r="U1140" s="92"/>
      <c r="V1140" s="68"/>
      <c r="W1140" s="92"/>
      <c r="X1140" s="17"/>
      <c r="Y1140" s="17"/>
      <c r="Z1140" s="17"/>
      <c r="AA1140" s="17"/>
    </row>
    <row r="1141" spans="1:27" ht="60" customHeight="1" x14ac:dyDescent="0.2">
      <c r="A1141" s="29" t="s">
        <v>1502</v>
      </c>
      <c r="B1141" s="136" t="s">
        <v>4481</v>
      </c>
      <c r="C1141" s="79" t="s">
        <v>1504</v>
      </c>
      <c r="D1141" s="5" t="s">
        <v>1504</v>
      </c>
      <c r="E1141" s="15">
        <v>3</v>
      </c>
      <c r="F1141" s="78" t="s">
        <v>397</v>
      </c>
      <c r="G1141" s="126" t="e">
        <f>------ADDRESS</f>
        <v>#NAME?</v>
      </c>
      <c r="H1141" s="73" t="s">
        <v>269</v>
      </c>
      <c r="I1141" s="73" t="s">
        <v>4574</v>
      </c>
      <c r="J1141" s="73" t="s">
        <v>271</v>
      </c>
      <c r="K1141" s="87" t="s">
        <v>2357</v>
      </c>
      <c r="L1141" s="87" t="s">
        <v>272</v>
      </c>
      <c r="M1141" s="83"/>
      <c r="N1141" s="68"/>
      <c r="O1141" s="92"/>
      <c r="P1141" s="68" t="s">
        <v>66</v>
      </c>
      <c r="Q1141" s="92" t="s">
        <v>33</v>
      </c>
      <c r="R1141" s="68" t="s">
        <v>244</v>
      </c>
      <c r="S1141" s="92" t="s">
        <v>54</v>
      </c>
      <c r="T1141" s="68"/>
      <c r="U1141" s="92"/>
      <c r="V1141" s="68" t="s">
        <v>1339</v>
      </c>
      <c r="W1141" s="92"/>
      <c r="X1141" s="17"/>
      <c r="Y1141" s="17"/>
      <c r="Z1141" s="17"/>
      <c r="AA1141" s="17"/>
    </row>
    <row r="1142" spans="1:27" ht="60" customHeight="1" x14ac:dyDescent="0.2">
      <c r="A1142" s="29" t="s">
        <v>1502</v>
      </c>
      <c r="B1142" s="136" t="s">
        <v>4481</v>
      </c>
      <c r="C1142" s="79" t="s">
        <v>1504</v>
      </c>
      <c r="D1142" s="5" t="s">
        <v>1504</v>
      </c>
      <c r="E1142" s="15">
        <v>3</v>
      </c>
      <c r="F1142" s="78" t="s">
        <v>397</v>
      </c>
      <c r="G1142" s="126" t="e">
        <f>------ADDRESS</f>
        <v>#NAME?</v>
      </c>
      <c r="H1142" s="73" t="s">
        <v>276</v>
      </c>
      <c r="I1142" s="73" t="s">
        <v>4575</v>
      </c>
      <c r="J1142" s="73" t="s">
        <v>278</v>
      </c>
      <c r="K1142" s="87" t="s">
        <v>2357</v>
      </c>
      <c r="L1142" s="87" t="s">
        <v>276</v>
      </c>
      <c r="M1142" s="83" t="s">
        <v>2809</v>
      </c>
      <c r="N1142" s="68"/>
      <c r="O1142" s="92"/>
      <c r="P1142" s="68" t="s">
        <v>33</v>
      </c>
      <c r="Q1142" s="92" t="s">
        <v>33</v>
      </c>
      <c r="R1142" s="68" t="s">
        <v>68</v>
      </c>
      <c r="S1142" s="92" t="s">
        <v>68</v>
      </c>
      <c r="T1142" s="68"/>
      <c r="U1142" s="92"/>
      <c r="V1142" s="68"/>
      <c r="W1142" s="92"/>
      <c r="X1142" s="17"/>
      <c r="Y1142" s="17"/>
      <c r="Z1142" s="17"/>
      <c r="AA1142" s="17"/>
    </row>
    <row r="1143" spans="1:27" ht="60" customHeight="1" x14ac:dyDescent="0.2">
      <c r="A1143" s="29" t="s">
        <v>1502</v>
      </c>
      <c r="B1143" s="136" t="s">
        <v>4481</v>
      </c>
      <c r="C1143" s="79" t="s">
        <v>1504</v>
      </c>
      <c r="D1143" s="5" t="s">
        <v>1504</v>
      </c>
      <c r="E1143" s="15">
        <v>3</v>
      </c>
      <c r="F1143" s="78" t="s">
        <v>397</v>
      </c>
      <c r="G1143" s="126" t="e">
        <f>------ADDRESS</f>
        <v>#NAME?</v>
      </c>
      <c r="H1143" s="73" t="s">
        <v>279</v>
      </c>
      <c r="I1143" s="73" t="s">
        <v>4576</v>
      </c>
      <c r="J1143" s="73" t="s">
        <v>281</v>
      </c>
      <c r="K1143" s="87" t="s">
        <v>401</v>
      </c>
      <c r="L1143" s="87" t="s">
        <v>282</v>
      </c>
      <c r="M1143" s="83"/>
      <c r="N1143" s="68"/>
      <c r="O1143" s="92"/>
      <c r="P1143" s="68" t="s">
        <v>33</v>
      </c>
      <c r="Q1143" s="92" t="s">
        <v>33</v>
      </c>
      <c r="R1143" s="68" t="s">
        <v>94</v>
      </c>
      <c r="S1143" s="92" t="s">
        <v>94</v>
      </c>
      <c r="T1143" s="68" t="s">
        <v>95</v>
      </c>
      <c r="U1143" s="92" t="s">
        <v>95</v>
      </c>
      <c r="V1143" s="68"/>
      <c r="W1143" s="92"/>
      <c r="X1143" s="17"/>
      <c r="Y1143" s="17"/>
      <c r="Z1143" s="17"/>
      <c r="AA1143" s="17"/>
    </row>
    <row r="1144" spans="1:27" ht="60" customHeight="1" x14ac:dyDescent="0.2">
      <c r="A1144" s="29" t="s">
        <v>1502</v>
      </c>
      <c r="B1144" s="136" t="s">
        <v>4481</v>
      </c>
      <c r="C1144" s="79" t="s">
        <v>1504</v>
      </c>
      <c r="D1144" s="5" t="s">
        <v>1504</v>
      </c>
      <c r="E1144" s="15">
        <v>2</v>
      </c>
      <c r="F1144" s="78" t="s">
        <v>419</v>
      </c>
      <c r="G1144" s="171" t="e">
        <f>---CONSIGNEE</f>
        <v>#NAME?</v>
      </c>
      <c r="H1144" s="73"/>
      <c r="I1144" s="73" t="s">
        <v>4577</v>
      </c>
      <c r="J1144" s="73" t="s">
        <v>422</v>
      </c>
      <c r="K1144" s="87" t="s">
        <v>423</v>
      </c>
      <c r="L1144" s="87"/>
      <c r="M1144" s="83" t="s">
        <v>2812</v>
      </c>
      <c r="N1144" s="68" t="s">
        <v>32</v>
      </c>
      <c r="O1144" s="92" t="s">
        <v>32</v>
      </c>
      <c r="P1144" s="68" t="s">
        <v>66</v>
      </c>
      <c r="Q1144" s="92" t="s">
        <v>66</v>
      </c>
      <c r="R1144" s="68"/>
      <c r="S1144" s="92"/>
      <c r="T1144" s="68"/>
      <c r="U1144" s="92"/>
      <c r="V1144" s="68" t="s">
        <v>4578</v>
      </c>
      <c r="W1144" s="92" t="s">
        <v>2362</v>
      </c>
      <c r="X1144" s="17"/>
      <c r="Y1144" s="17"/>
      <c r="Z1144" s="17"/>
      <c r="AA1144" s="17"/>
    </row>
    <row r="1145" spans="1:27" ht="60" customHeight="1" x14ac:dyDescent="0.2">
      <c r="A1145" s="29" t="s">
        <v>1502</v>
      </c>
      <c r="B1145" s="136" t="s">
        <v>4481</v>
      </c>
      <c r="C1145" s="79" t="s">
        <v>1504</v>
      </c>
      <c r="D1145" s="5" t="s">
        <v>1504</v>
      </c>
      <c r="E1145" s="15">
        <v>2</v>
      </c>
      <c r="F1145" s="78" t="s">
        <v>427</v>
      </c>
      <c r="G1145" s="126" t="e">
        <f>---CONSIGNEE</f>
        <v>#NAME?</v>
      </c>
      <c r="H1145" s="73" t="s">
        <v>240</v>
      </c>
      <c r="I1145" s="73" t="s">
        <v>4579</v>
      </c>
      <c r="J1145" s="73" t="s">
        <v>429</v>
      </c>
      <c r="K1145" s="87" t="s">
        <v>423</v>
      </c>
      <c r="L1145" s="87" t="s">
        <v>243</v>
      </c>
      <c r="M1145" s="83" t="s">
        <v>1946</v>
      </c>
      <c r="N1145" s="68"/>
      <c r="O1145" s="92"/>
      <c r="P1145" s="68" t="s">
        <v>33</v>
      </c>
      <c r="Q1145" s="92" t="s">
        <v>103</v>
      </c>
      <c r="R1145" s="68" t="s">
        <v>244</v>
      </c>
      <c r="S1145" s="92" t="s">
        <v>244</v>
      </c>
      <c r="T1145" s="68"/>
      <c r="U1145" s="92"/>
      <c r="V1145" s="68" t="s">
        <v>1525</v>
      </c>
      <c r="W1145" s="92"/>
      <c r="X1145" s="17"/>
      <c r="Y1145" s="17"/>
      <c r="Z1145" s="17"/>
      <c r="AA1145" s="17"/>
    </row>
    <row r="1146" spans="1:27" ht="60" customHeight="1" x14ac:dyDescent="0.2">
      <c r="A1146" s="29" t="s">
        <v>1502</v>
      </c>
      <c r="B1146" s="136" t="s">
        <v>4481</v>
      </c>
      <c r="C1146" s="79" t="s">
        <v>1504</v>
      </c>
      <c r="D1146" s="5" t="s">
        <v>1504</v>
      </c>
      <c r="E1146" s="15">
        <v>2</v>
      </c>
      <c r="F1146" s="78" t="s">
        <v>419</v>
      </c>
      <c r="G1146" s="126" t="e">
        <f>---CONSIGNEE</f>
        <v>#NAME?</v>
      </c>
      <c r="H1146" s="73" t="s">
        <v>255</v>
      </c>
      <c r="I1146" s="73" t="s">
        <v>4580</v>
      </c>
      <c r="J1146" s="73" t="s">
        <v>433</v>
      </c>
      <c r="K1146" s="87" t="s">
        <v>423</v>
      </c>
      <c r="L1146" s="87" t="s">
        <v>255</v>
      </c>
      <c r="M1146" s="83" t="s">
        <v>1948</v>
      </c>
      <c r="N1146" s="68"/>
      <c r="O1146" s="92"/>
      <c r="P1146" s="68" t="s">
        <v>66</v>
      </c>
      <c r="Q1146" s="92" t="s">
        <v>33</v>
      </c>
      <c r="R1146" s="68" t="s">
        <v>258</v>
      </c>
      <c r="S1146" s="92" t="s">
        <v>68</v>
      </c>
      <c r="T1146" s="68"/>
      <c r="U1146" s="92"/>
      <c r="V1146" s="68" t="s">
        <v>1531</v>
      </c>
      <c r="W1146" s="92"/>
      <c r="X1146" s="17"/>
      <c r="Y1146" s="17"/>
      <c r="Z1146" s="17"/>
      <c r="AA1146" s="17"/>
    </row>
    <row r="1147" spans="1:27" ht="60" customHeight="1" x14ac:dyDescent="0.2">
      <c r="A1147" s="29" t="s">
        <v>1502</v>
      </c>
      <c r="B1147" s="136" t="s">
        <v>4481</v>
      </c>
      <c r="C1147" s="79" t="s">
        <v>1504</v>
      </c>
      <c r="D1147" s="5" t="s">
        <v>1504</v>
      </c>
      <c r="E1147" s="15">
        <v>3</v>
      </c>
      <c r="F1147" s="78" t="s">
        <v>419</v>
      </c>
      <c r="G1147" s="171" t="e">
        <f>------ADDRESS</f>
        <v>#NAME?</v>
      </c>
      <c r="H1147" s="73"/>
      <c r="I1147" s="73" t="s">
        <v>4581</v>
      </c>
      <c r="J1147" s="73" t="s">
        <v>263</v>
      </c>
      <c r="K1147" s="87" t="s">
        <v>1128</v>
      </c>
      <c r="L1147" s="87" t="s">
        <v>1128</v>
      </c>
      <c r="M1147" s="83" t="s">
        <v>1128</v>
      </c>
      <c r="N1147" s="68" t="s">
        <v>32</v>
      </c>
      <c r="O1147" s="92"/>
      <c r="P1147" s="68" t="s">
        <v>66</v>
      </c>
      <c r="Q1147" s="92"/>
      <c r="R1147" s="68"/>
      <c r="S1147" s="92"/>
      <c r="T1147" s="68"/>
      <c r="U1147" s="92"/>
      <c r="V1147" s="68" t="s">
        <v>1531</v>
      </c>
      <c r="W1147" s="92"/>
      <c r="X1147" s="17"/>
      <c r="Y1147" s="17"/>
      <c r="Z1147" s="17"/>
      <c r="AA1147" s="17"/>
    </row>
    <row r="1148" spans="1:27" ht="60" customHeight="1" x14ac:dyDescent="0.2">
      <c r="A1148" s="29" t="s">
        <v>1502</v>
      </c>
      <c r="B1148" s="136" t="s">
        <v>4481</v>
      </c>
      <c r="C1148" s="79" t="s">
        <v>1504</v>
      </c>
      <c r="D1148" s="5" t="s">
        <v>1504</v>
      </c>
      <c r="E1148" s="15">
        <v>3</v>
      </c>
      <c r="F1148" s="78" t="s">
        <v>419</v>
      </c>
      <c r="G1148" s="126" t="e">
        <f>------ADDRESS</f>
        <v>#NAME?</v>
      </c>
      <c r="H1148" s="73" t="s">
        <v>265</v>
      </c>
      <c r="I1148" s="73" t="s">
        <v>4582</v>
      </c>
      <c r="J1148" s="73" t="s">
        <v>267</v>
      </c>
      <c r="K1148" s="87" t="s">
        <v>423</v>
      </c>
      <c r="L1148" s="87" t="s">
        <v>265</v>
      </c>
      <c r="M1148" s="83" t="s">
        <v>2820</v>
      </c>
      <c r="N1148" s="68"/>
      <c r="O1148" s="92"/>
      <c r="P1148" s="68" t="s">
        <v>33</v>
      </c>
      <c r="Q1148" s="92" t="s">
        <v>33</v>
      </c>
      <c r="R1148" s="68" t="s">
        <v>258</v>
      </c>
      <c r="S1148" s="92" t="s">
        <v>68</v>
      </c>
      <c r="T1148" s="68"/>
      <c r="U1148" s="92"/>
      <c r="V1148" s="68"/>
      <c r="W1148" s="92"/>
      <c r="X1148" s="17"/>
      <c r="Y1148" s="17"/>
      <c r="Z1148" s="17"/>
      <c r="AA1148" s="17"/>
    </row>
    <row r="1149" spans="1:27" ht="60" customHeight="1" x14ac:dyDescent="0.2">
      <c r="A1149" s="29" t="s">
        <v>1502</v>
      </c>
      <c r="B1149" s="136" t="s">
        <v>4481</v>
      </c>
      <c r="C1149" s="79" t="s">
        <v>1504</v>
      </c>
      <c r="D1149" s="5" t="s">
        <v>1504</v>
      </c>
      <c r="E1149" s="15">
        <v>3</v>
      </c>
      <c r="F1149" s="78" t="s">
        <v>419</v>
      </c>
      <c r="G1149" s="126" t="e">
        <f>------ADDRESS</f>
        <v>#NAME?</v>
      </c>
      <c r="H1149" s="73" t="s">
        <v>269</v>
      </c>
      <c r="I1149" s="73" t="s">
        <v>4583</v>
      </c>
      <c r="J1149" s="73" t="s">
        <v>271</v>
      </c>
      <c r="K1149" s="87" t="s">
        <v>423</v>
      </c>
      <c r="L1149" s="87" t="s">
        <v>272</v>
      </c>
      <c r="M1149" s="83" t="s">
        <v>1953</v>
      </c>
      <c r="N1149" s="68"/>
      <c r="O1149" s="92"/>
      <c r="P1149" s="68" t="s">
        <v>66</v>
      </c>
      <c r="Q1149" s="92" t="s">
        <v>33</v>
      </c>
      <c r="R1149" s="68" t="s">
        <v>244</v>
      </c>
      <c r="S1149" s="92" t="s">
        <v>54</v>
      </c>
      <c r="T1149" s="68"/>
      <c r="U1149" s="92"/>
      <c r="V1149" s="68" t="s">
        <v>1339</v>
      </c>
      <c r="W1149" s="92"/>
      <c r="X1149" s="17"/>
      <c r="Y1149" s="17"/>
      <c r="Z1149" s="17"/>
      <c r="AA1149" s="17"/>
    </row>
    <row r="1150" spans="1:27" ht="60" customHeight="1" x14ac:dyDescent="0.2">
      <c r="A1150" s="29" t="s">
        <v>1502</v>
      </c>
      <c r="B1150" s="136" t="s">
        <v>4481</v>
      </c>
      <c r="C1150" s="79" t="s">
        <v>1504</v>
      </c>
      <c r="D1150" s="5" t="s">
        <v>1504</v>
      </c>
      <c r="E1150" s="15">
        <v>3</v>
      </c>
      <c r="F1150" s="78" t="s">
        <v>419</v>
      </c>
      <c r="G1150" s="126" t="e">
        <f>------ADDRESS</f>
        <v>#NAME?</v>
      </c>
      <c r="H1150" s="73" t="s">
        <v>276</v>
      </c>
      <c r="I1150" s="73" t="s">
        <v>4584</v>
      </c>
      <c r="J1150" s="73" t="s">
        <v>278</v>
      </c>
      <c r="K1150" s="87" t="s">
        <v>423</v>
      </c>
      <c r="L1150" s="87" t="s">
        <v>276</v>
      </c>
      <c r="M1150" s="83" t="s">
        <v>1955</v>
      </c>
      <c r="N1150" s="68"/>
      <c r="O1150" s="92"/>
      <c r="P1150" s="68" t="s">
        <v>33</v>
      </c>
      <c r="Q1150" s="92" t="s">
        <v>33</v>
      </c>
      <c r="R1150" s="68" t="s">
        <v>68</v>
      </c>
      <c r="S1150" s="92" t="s">
        <v>68</v>
      </c>
      <c r="T1150" s="68"/>
      <c r="U1150" s="92"/>
      <c r="V1150" s="68"/>
      <c r="W1150" s="92"/>
      <c r="X1150" s="17"/>
      <c r="Y1150" s="17"/>
      <c r="Z1150" s="17"/>
      <c r="AA1150" s="17"/>
    </row>
    <row r="1151" spans="1:27" ht="60" customHeight="1" x14ac:dyDescent="0.2">
      <c r="A1151" s="29" t="s">
        <v>1502</v>
      </c>
      <c r="B1151" s="136" t="s">
        <v>4481</v>
      </c>
      <c r="C1151" s="79" t="s">
        <v>1504</v>
      </c>
      <c r="D1151" s="5" t="s">
        <v>1504</v>
      </c>
      <c r="E1151" s="15">
        <v>3</v>
      </c>
      <c r="F1151" s="78" t="s">
        <v>419</v>
      </c>
      <c r="G1151" s="126" t="e">
        <f>------ADDRESS</f>
        <v>#NAME?</v>
      </c>
      <c r="H1151" s="73" t="s">
        <v>279</v>
      </c>
      <c r="I1151" s="73" t="s">
        <v>4585</v>
      </c>
      <c r="J1151" s="73" t="s">
        <v>281</v>
      </c>
      <c r="K1151" s="87" t="s">
        <v>423</v>
      </c>
      <c r="L1151" s="87" t="s">
        <v>282</v>
      </c>
      <c r="M1151" s="83" t="s">
        <v>2824</v>
      </c>
      <c r="N1151" s="68"/>
      <c r="O1151" s="92"/>
      <c r="P1151" s="68" t="s">
        <v>33</v>
      </c>
      <c r="Q1151" s="92" t="s">
        <v>33</v>
      </c>
      <c r="R1151" s="68" t="s">
        <v>94</v>
      </c>
      <c r="S1151" s="92" t="s">
        <v>94</v>
      </c>
      <c r="T1151" s="68" t="s">
        <v>95</v>
      </c>
      <c r="U1151" s="92" t="s">
        <v>95</v>
      </c>
      <c r="V1151" s="68"/>
      <c r="W1151" s="92"/>
      <c r="X1151" s="17"/>
      <c r="Y1151" s="17"/>
      <c r="Z1151" s="17"/>
      <c r="AA1151" s="17"/>
    </row>
    <row r="1152" spans="1:27" ht="60" customHeight="1" x14ac:dyDescent="0.2">
      <c r="A1152" s="29" t="s">
        <v>1502</v>
      </c>
      <c r="B1152" s="136" t="s">
        <v>4481</v>
      </c>
      <c r="C1152" s="79" t="s">
        <v>1504</v>
      </c>
      <c r="D1152" s="5" t="s">
        <v>1504</v>
      </c>
      <c r="E1152" s="15">
        <v>2</v>
      </c>
      <c r="F1152" s="78" t="s">
        <v>440</v>
      </c>
      <c r="G1152" s="171" t="e">
        <f>---ADDITIONAL SUPPLY CHAIN ACTOR</f>
        <v>#NAME?</v>
      </c>
      <c r="H1152" s="73"/>
      <c r="I1152" s="73" t="s">
        <v>4586</v>
      </c>
      <c r="J1152" s="73" t="s">
        <v>443</v>
      </c>
      <c r="K1152" s="87" t="s">
        <v>1128</v>
      </c>
      <c r="L1152" s="87" t="s">
        <v>1128</v>
      </c>
      <c r="M1152" s="83" t="s">
        <v>1128</v>
      </c>
      <c r="N1152" s="68" t="s">
        <v>444</v>
      </c>
      <c r="O1152" s="92"/>
      <c r="P1152" s="68" t="s">
        <v>66</v>
      </c>
      <c r="Q1152" s="92"/>
      <c r="R1152" s="68"/>
      <c r="S1152" s="92"/>
      <c r="T1152" s="68"/>
      <c r="U1152" s="92"/>
      <c r="V1152" s="68" t="s">
        <v>4587</v>
      </c>
      <c r="W1152" s="92"/>
      <c r="X1152" s="17"/>
      <c r="Y1152" s="17"/>
      <c r="Z1152" s="17"/>
      <c r="AA1152" s="17"/>
    </row>
    <row r="1153" spans="1:27" ht="60" customHeight="1" x14ac:dyDescent="0.2">
      <c r="A1153" s="29" t="s">
        <v>1502</v>
      </c>
      <c r="B1153" s="136" t="s">
        <v>4481</v>
      </c>
      <c r="C1153" s="79" t="s">
        <v>1504</v>
      </c>
      <c r="D1153" s="5" t="s">
        <v>1504</v>
      </c>
      <c r="E1153" s="15">
        <v>2</v>
      </c>
      <c r="F1153" s="78" t="s">
        <v>205</v>
      </c>
      <c r="G1153" s="126" t="e">
        <f>---ADDITIONAL SUPPLY CHAIN ACTOR</f>
        <v>#NAME?</v>
      </c>
      <c r="H1153" s="73" t="s">
        <v>206</v>
      </c>
      <c r="I1153" s="73" t="s">
        <v>4588</v>
      </c>
      <c r="J1153" s="73" t="s">
        <v>449</v>
      </c>
      <c r="K1153" s="87" t="s">
        <v>1128</v>
      </c>
      <c r="L1153" s="87" t="s">
        <v>1128</v>
      </c>
      <c r="M1153" s="83" t="s">
        <v>1128</v>
      </c>
      <c r="N1153" s="68"/>
      <c r="O1153" s="92"/>
      <c r="P1153" s="68" t="s">
        <v>33</v>
      </c>
      <c r="Q1153" s="92"/>
      <c r="R1153" s="68" t="s">
        <v>146</v>
      </c>
      <c r="S1153" s="92"/>
      <c r="T1153" s="68"/>
      <c r="U1153" s="92"/>
      <c r="V1153" s="68" t="s">
        <v>209</v>
      </c>
      <c r="W1153" s="92"/>
      <c r="X1153" s="17"/>
      <c r="Y1153" s="17"/>
      <c r="Z1153" s="17"/>
      <c r="AA1153" s="17"/>
    </row>
    <row r="1154" spans="1:27" ht="60" customHeight="1" x14ac:dyDescent="0.2">
      <c r="A1154" s="29" t="s">
        <v>1502</v>
      </c>
      <c r="B1154" s="136" t="s">
        <v>4481</v>
      </c>
      <c r="C1154" s="79" t="s">
        <v>1504</v>
      </c>
      <c r="D1154" s="5" t="s">
        <v>1504</v>
      </c>
      <c r="E1154" s="15">
        <v>2</v>
      </c>
      <c r="F1154" s="78" t="s">
        <v>440</v>
      </c>
      <c r="G1154" s="126" t="e">
        <f>---ADDITIONAL SUPPLY CHAIN ACTOR</f>
        <v>#NAME?</v>
      </c>
      <c r="H1154" s="73" t="s">
        <v>450</v>
      </c>
      <c r="I1154" s="73" t="s">
        <v>4589</v>
      </c>
      <c r="J1154" s="73" t="s">
        <v>452</v>
      </c>
      <c r="K1154" s="87" t="s">
        <v>1128</v>
      </c>
      <c r="L1154" s="87" t="s">
        <v>1128</v>
      </c>
      <c r="M1154" s="83" t="s">
        <v>1128</v>
      </c>
      <c r="N1154" s="68"/>
      <c r="O1154" s="92"/>
      <c r="P1154" s="68" t="s">
        <v>33</v>
      </c>
      <c r="Q1154" s="92"/>
      <c r="R1154" s="68" t="s">
        <v>453</v>
      </c>
      <c r="S1154" s="92"/>
      <c r="T1154" s="68" t="s">
        <v>454</v>
      </c>
      <c r="U1154" s="92"/>
      <c r="V1154" s="68"/>
      <c r="W1154" s="92"/>
      <c r="X1154" s="17"/>
      <c r="Y1154" s="17"/>
      <c r="Z1154" s="17"/>
      <c r="AA1154" s="17"/>
    </row>
    <row r="1155" spans="1:27" ht="60" customHeight="1" x14ac:dyDescent="0.2">
      <c r="A1155" s="29" t="s">
        <v>1502</v>
      </c>
      <c r="B1155" s="136" t="s">
        <v>4481</v>
      </c>
      <c r="C1155" s="79" t="s">
        <v>1504</v>
      </c>
      <c r="D1155" s="5" t="s">
        <v>1504</v>
      </c>
      <c r="E1155" s="15">
        <v>2</v>
      </c>
      <c r="F1155" s="78" t="s">
        <v>440</v>
      </c>
      <c r="G1155" s="126" t="e">
        <f>---ADDITIONAL SUPPLY CHAIN ACTOR</f>
        <v>#NAME?</v>
      </c>
      <c r="H1155" s="73" t="s">
        <v>240</v>
      </c>
      <c r="I1155" s="73" t="s">
        <v>4590</v>
      </c>
      <c r="J1155" s="73" t="s">
        <v>457</v>
      </c>
      <c r="K1155" s="87" t="s">
        <v>1128</v>
      </c>
      <c r="L1155" s="87" t="s">
        <v>1128</v>
      </c>
      <c r="M1155" s="83" t="s">
        <v>1128</v>
      </c>
      <c r="N1155" s="68"/>
      <c r="O1155" s="92"/>
      <c r="P1155" s="68" t="s">
        <v>33</v>
      </c>
      <c r="Q1155" s="92"/>
      <c r="R1155" s="68" t="s">
        <v>244</v>
      </c>
      <c r="S1155" s="92"/>
      <c r="T1155" s="68"/>
      <c r="U1155" s="92"/>
      <c r="V1155" s="68" t="s">
        <v>380</v>
      </c>
      <c r="W1155" s="92"/>
      <c r="X1155" s="17"/>
      <c r="Y1155" s="17"/>
      <c r="Z1155" s="17"/>
      <c r="AA1155" s="17"/>
    </row>
    <row r="1156" spans="1:27" ht="60" customHeight="1" x14ac:dyDescent="0.2">
      <c r="A1156" s="29" t="s">
        <v>1502</v>
      </c>
      <c r="B1156" s="136" t="s">
        <v>4481</v>
      </c>
      <c r="C1156" s="79" t="s">
        <v>1504</v>
      </c>
      <c r="D1156" s="5" t="s">
        <v>1504</v>
      </c>
      <c r="E1156" s="15">
        <v>2</v>
      </c>
      <c r="F1156" s="78" t="s">
        <v>1848</v>
      </c>
      <c r="G1156" s="171" t="e">
        <f>---TRANSPORT EQUIPMENT</f>
        <v>#NAME?</v>
      </c>
      <c r="H1156" s="73"/>
      <c r="I1156" s="73" t="s">
        <v>4591</v>
      </c>
      <c r="J1156" s="73" t="s">
        <v>461</v>
      </c>
      <c r="K1156" s="87" t="s">
        <v>462</v>
      </c>
      <c r="L1156" s="87"/>
      <c r="M1156" s="83" t="s">
        <v>2833</v>
      </c>
      <c r="N1156" s="68" t="s">
        <v>463</v>
      </c>
      <c r="O1156" s="92" t="s">
        <v>444</v>
      </c>
      <c r="P1156" s="68" t="s">
        <v>103</v>
      </c>
      <c r="Q1156" s="92" t="s">
        <v>66</v>
      </c>
      <c r="R1156" s="68"/>
      <c r="S1156" s="92"/>
      <c r="T1156" s="68"/>
      <c r="U1156" s="92"/>
      <c r="V1156" s="68" t="s">
        <v>4156</v>
      </c>
      <c r="W1156" s="92" t="s">
        <v>465</v>
      </c>
      <c r="X1156" s="17"/>
      <c r="Y1156" s="17"/>
      <c r="Z1156" s="17"/>
      <c r="AA1156" s="17"/>
    </row>
    <row r="1157" spans="1:27" ht="60" customHeight="1" x14ac:dyDescent="0.2">
      <c r="A1157" s="29" t="s">
        <v>1502</v>
      </c>
      <c r="B1157" s="136" t="s">
        <v>4481</v>
      </c>
      <c r="C1157" s="79" t="s">
        <v>1504</v>
      </c>
      <c r="D1157" s="5" t="s">
        <v>1504</v>
      </c>
      <c r="E1157" s="15">
        <v>2</v>
      </c>
      <c r="F1157" s="78" t="s">
        <v>205</v>
      </c>
      <c r="G1157" s="126" t="e">
        <f>---TRANSPORT EQUIPMENT</f>
        <v>#NAME?</v>
      </c>
      <c r="H1157" s="73" t="s">
        <v>206</v>
      </c>
      <c r="I1157" s="73" t="s">
        <v>4592</v>
      </c>
      <c r="J1157" s="73" t="s">
        <v>468</v>
      </c>
      <c r="K1157" s="87" t="s">
        <v>1128</v>
      </c>
      <c r="L1157" s="87" t="s">
        <v>1128</v>
      </c>
      <c r="M1157" s="83" t="s">
        <v>1128</v>
      </c>
      <c r="N1157" s="68"/>
      <c r="O1157" s="92"/>
      <c r="P1157" s="68" t="s">
        <v>33</v>
      </c>
      <c r="Q1157" s="92"/>
      <c r="R1157" s="68" t="s">
        <v>146</v>
      </c>
      <c r="S1157" s="92"/>
      <c r="T1157" s="68"/>
      <c r="U1157" s="92"/>
      <c r="V1157" s="68" t="s">
        <v>4160</v>
      </c>
      <c r="W1157" s="92"/>
      <c r="X1157" s="17"/>
      <c r="Y1157" s="17"/>
      <c r="Z1157" s="17"/>
      <c r="AA1157" s="17"/>
    </row>
    <row r="1158" spans="1:27" ht="60" customHeight="1" x14ac:dyDescent="0.2">
      <c r="A1158" s="29" t="s">
        <v>1502</v>
      </c>
      <c r="B1158" s="136" t="s">
        <v>4481</v>
      </c>
      <c r="C1158" s="79" t="s">
        <v>1504</v>
      </c>
      <c r="D1158" s="5" t="s">
        <v>1504</v>
      </c>
      <c r="E1158" s="15">
        <v>2</v>
      </c>
      <c r="F1158" s="78" t="s">
        <v>469</v>
      </c>
      <c r="G1158" s="126" t="e">
        <f>---TRANSPORT EQUIPMENT</f>
        <v>#NAME?</v>
      </c>
      <c r="H1158" s="73" t="s">
        <v>470</v>
      </c>
      <c r="I1158" s="73" t="s">
        <v>4593</v>
      </c>
      <c r="J1158" s="73" t="s">
        <v>472</v>
      </c>
      <c r="K1158" s="87" t="s">
        <v>462</v>
      </c>
      <c r="L1158" s="87" t="s">
        <v>473</v>
      </c>
      <c r="M1158" s="83" t="s">
        <v>1965</v>
      </c>
      <c r="N1158" s="68"/>
      <c r="O1158" s="92"/>
      <c r="P1158" s="68" t="s">
        <v>103</v>
      </c>
      <c r="Q1158" s="92" t="s">
        <v>33</v>
      </c>
      <c r="R1158" s="68" t="s">
        <v>244</v>
      </c>
      <c r="S1158" s="92" t="s">
        <v>244</v>
      </c>
      <c r="T1158" s="68"/>
      <c r="U1158" s="92"/>
      <c r="V1158" s="68" t="s">
        <v>4156</v>
      </c>
      <c r="W1158" s="92" t="s">
        <v>978</v>
      </c>
      <c r="X1158" s="17"/>
      <c r="Y1158" s="17"/>
      <c r="Z1158" s="17"/>
      <c r="AA1158" s="17"/>
    </row>
    <row r="1159" spans="1:27" ht="60" customHeight="1" x14ac:dyDescent="0.2">
      <c r="A1159" s="29" t="s">
        <v>1502</v>
      </c>
      <c r="B1159" s="136" t="s">
        <v>4481</v>
      </c>
      <c r="C1159" s="79" t="s">
        <v>1504</v>
      </c>
      <c r="D1159" s="5" t="s">
        <v>1504</v>
      </c>
      <c r="E1159" s="15">
        <v>2</v>
      </c>
      <c r="F1159" s="78" t="s">
        <v>477</v>
      </c>
      <c r="G1159" s="126" t="e">
        <f>---TRANSPORT EQUIPMENT</f>
        <v>#NAME?</v>
      </c>
      <c r="H1159" s="73" t="s">
        <v>478</v>
      </c>
      <c r="I1159" s="73" t="s">
        <v>4594</v>
      </c>
      <c r="J1159" s="73" t="s">
        <v>480</v>
      </c>
      <c r="K1159" s="87" t="s">
        <v>481</v>
      </c>
      <c r="L1159" s="87" t="s">
        <v>482</v>
      </c>
      <c r="M1159" s="83" t="s">
        <v>1967</v>
      </c>
      <c r="N1159" s="68"/>
      <c r="O1159" s="92"/>
      <c r="P1159" s="68" t="s">
        <v>103</v>
      </c>
      <c r="Q1159" s="92" t="s">
        <v>33</v>
      </c>
      <c r="R1159" s="68" t="s">
        <v>483</v>
      </c>
      <c r="S1159" s="92" t="s">
        <v>483</v>
      </c>
      <c r="T1159" s="68"/>
      <c r="U1159" s="92"/>
      <c r="V1159" s="68" t="s">
        <v>4156</v>
      </c>
      <c r="W1159" s="92"/>
      <c r="X1159" s="17"/>
      <c r="Y1159" s="17"/>
      <c r="Z1159" s="17"/>
      <c r="AA1159" s="17"/>
    </row>
    <row r="1160" spans="1:27" ht="60" customHeight="1" x14ac:dyDescent="0.2">
      <c r="A1160" s="29" t="s">
        <v>1502</v>
      </c>
      <c r="B1160" s="136" t="s">
        <v>4481</v>
      </c>
      <c r="C1160" s="79" t="s">
        <v>1504</v>
      </c>
      <c r="D1160" s="5" t="s">
        <v>1504</v>
      </c>
      <c r="E1160" s="15">
        <v>3</v>
      </c>
      <c r="F1160" s="78"/>
      <c r="G1160" s="171" t="e">
        <f>------SEAL</f>
        <v>#NAME?</v>
      </c>
      <c r="H1160" s="73"/>
      <c r="I1160" s="73" t="s">
        <v>4595</v>
      </c>
      <c r="J1160" s="73" t="s">
        <v>488</v>
      </c>
      <c r="K1160" s="87" t="s">
        <v>489</v>
      </c>
      <c r="L1160" s="87"/>
      <c r="M1160" s="83" t="s">
        <v>2841</v>
      </c>
      <c r="N1160" s="68" t="s">
        <v>444</v>
      </c>
      <c r="O1160" s="92" t="s">
        <v>463</v>
      </c>
      <c r="P1160" s="68" t="s">
        <v>103</v>
      </c>
      <c r="Q1160" s="92" t="s">
        <v>33</v>
      </c>
      <c r="R1160" s="68"/>
      <c r="S1160" s="92"/>
      <c r="T1160" s="68"/>
      <c r="U1160" s="92"/>
      <c r="V1160" s="68" t="s">
        <v>4156</v>
      </c>
      <c r="W1160" s="92"/>
      <c r="X1160" s="17"/>
      <c r="Y1160" s="17"/>
      <c r="Z1160" s="17"/>
      <c r="AA1160" s="17"/>
    </row>
    <row r="1161" spans="1:27" ht="60" customHeight="1" x14ac:dyDescent="0.2">
      <c r="A1161" s="29" t="s">
        <v>1502</v>
      </c>
      <c r="B1161" s="136" t="s">
        <v>4481</v>
      </c>
      <c r="C1161" s="79" t="s">
        <v>1504</v>
      </c>
      <c r="D1161" s="5" t="s">
        <v>1504</v>
      </c>
      <c r="E1161" s="15">
        <v>3</v>
      </c>
      <c r="F1161" s="78" t="s">
        <v>205</v>
      </c>
      <c r="G1161" s="126" t="e">
        <f>------SEAL</f>
        <v>#NAME?</v>
      </c>
      <c r="H1161" s="73" t="s">
        <v>206</v>
      </c>
      <c r="I1161" s="73" t="s">
        <v>4596</v>
      </c>
      <c r="J1161" s="73" t="s">
        <v>495</v>
      </c>
      <c r="K1161" s="87" t="s">
        <v>1128</v>
      </c>
      <c r="L1161" s="87" t="s">
        <v>1128</v>
      </c>
      <c r="M1161" s="83" t="s">
        <v>1128</v>
      </c>
      <c r="N1161" s="68"/>
      <c r="O1161" s="92"/>
      <c r="P1161" s="68" t="s">
        <v>33</v>
      </c>
      <c r="Q1161" s="92"/>
      <c r="R1161" s="68" t="s">
        <v>146</v>
      </c>
      <c r="S1161" s="92"/>
      <c r="T1161" s="68"/>
      <c r="U1161" s="92"/>
      <c r="V1161" s="68" t="s">
        <v>4160</v>
      </c>
      <c r="W1161" s="92"/>
      <c r="X1161" s="17"/>
      <c r="Y1161" s="17"/>
      <c r="Z1161" s="17"/>
      <c r="AA1161" s="17"/>
    </row>
    <row r="1162" spans="1:27" ht="60" customHeight="1" x14ac:dyDescent="0.2">
      <c r="A1162" s="29" t="s">
        <v>1502</v>
      </c>
      <c r="B1162" s="136" t="s">
        <v>4481</v>
      </c>
      <c r="C1162" s="79" t="s">
        <v>1504</v>
      </c>
      <c r="D1162" s="5" t="s">
        <v>1504</v>
      </c>
      <c r="E1162" s="15">
        <v>3</v>
      </c>
      <c r="F1162" s="78" t="s">
        <v>477</v>
      </c>
      <c r="G1162" s="126" t="e">
        <f>------SEAL</f>
        <v>#NAME?</v>
      </c>
      <c r="H1162" s="73" t="s">
        <v>393</v>
      </c>
      <c r="I1162" s="73" t="s">
        <v>4597</v>
      </c>
      <c r="J1162" s="73" t="s">
        <v>497</v>
      </c>
      <c r="K1162" s="87" t="s">
        <v>489</v>
      </c>
      <c r="L1162" s="87" t="s">
        <v>498</v>
      </c>
      <c r="M1162" s="83" t="s">
        <v>1971</v>
      </c>
      <c r="N1162" s="68"/>
      <c r="O1162" s="92"/>
      <c r="P1162" s="68" t="s">
        <v>103</v>
      </c>
      <c r="Q1162" s="92" t="s">
        <v>33</v>
      </c>
      <c r="R1162" s="68" t="s">
        <v>499</v>
      </c>
      <c r="S1162" s="92" t="s">
        <v>499</v>
      </c>
      <c r="T1162" s="68"/>
      <c r="U1162" s="92"/>
      <c r="V1162" s="68" t="s">
        <v>4162</v>
      </c>
      <c r="W1162" s="92"/>
      <c r="X1162" s="17"/>
      <c r="Y1162" s="17"/>
      <c r="Z1162" s="17"/>
      <c r="AA1162" s="17"/>
    </row>
    <row r="1163" spans="1:27" ht="60" customHeight="1" x14ac:dyDescent="0.2">
      <c r="A1163" s="29" t="s">
        <v>1502</v>
      </c>
      <c r="B1163" s="136" t="s">
        <v>4481</v>
      </c>
      <c r="C1163" s="79" t="s">
        <v>1504</v>
      </c>
      <c r="D1163" s="5" t="s">
        <v>1504</v>
      </c>
      <c r="E1163" s="15">
        <v>3</v>
      </c>
      <c r="F1163" s="78" t="s">
        <v>171</v>
      </c>
      <c r="G1163" s="171" t="e">
        <f>------GOODS REFERENCE</f>
        <v>#NAME?</v>
      </c>
      <c r="H1163" s="73"/>
      <c r="I1163" s="73" t="s">
        <v>4598</v>
      </c>
      <c r="J1163" s="73" t="s">
        <v>503</v>
      </c>
      <c r="K1163" s="87" t="s">
        <v>1128</v>
      </c>
      <c r="L1163" s="87" t="s">
        <v>1128</v>
      </c>
      <c r="M1163" s="83" t="s">
        <v>1128</v>
      </c>
      <c r="N1163" s="68" t="s">
        <v>463</v>
      </c>
      <c r="O1163" s="92"/>
      <c r="P1163" s="68" t="s">
        <v>103</v>
      </c>
      <c r="Q1163" s="92"/>
      <c r="R1163" s="68"/>
      <c r="S1163" s="92"/>
      <c r="T1163" s="68"/>
      <c r="U1163" s="92"/>
      <c r="V1163" s="68" t="s">
        <v>4156</v>
      </c>
      <c r="W1163" s="92"/>
      <c r="X1163" s="17"/>
      <c r="Y1163" s="17"/>
      <c r="Z1163" s="17"/>
      <c r="AA1163" s="17"/>
    </row>
    <row r="1164" spans="1:27" ht="60" customHeight="1" x14ac:dyDescent="0.2">
      <c r="A1164" s="29" t="s">
        <v>1502</v>
      </c>
      <c r="B1164" s="136" t="s">
        <v>4481</v>
      </c>
      <c r="C1164" s="79" t="s">
        <v>1504</v>
      </c>
      <c r="D1164" s="5" t="s">
        <v>1504</v>
      </c>
      <c r="E1164" s="15">
        <v>3</v>
      </c>
      <c r="F1164" s="78" t="s">
        <v>171</v>
      </c>
      <c r="G1164" s="126" t="e">
        <f>------GOODS REFERENCE</f>
        <v>#NAME?</v>
      </c>
      <c r="H1164" s="73" t="s">
        <v>206</v>
      </c>
      <c r="I1164" s="73" t="s">
        <v>4599</v>
      </c>
      <c r="J1164" s="73" t="s">
        <v>508</v>
      </c>
      <c r="K1164" s="87" t="s">
        <v>1128</v>
      </c>
      <c r="L1164" s="87" t="s">
        <v>1128</v>
      </c>
      <c r="M1164" s="83" t="s">
        <v>1128</v>
      </c>
      <c r="N1164" s="68"/>
      <c r="O1164" s="92"/>
      <c r="P1164" s="68" t="s">
        <v>33</v>
      </c>
      <c r="Q1164" s="92"/>
      <c r="R1164" s="68" t="s">
        <v>146</v>
      </c>
      <c r="S1164" s="92"/>
      <c r="T1164" s="68"/>
      <c r="U1164" s="92"/>
      <c r="V1164" s="68" t="s">
        <v>4160</v>
      </c>
      <c r="W1164" s="92"/>
      <c r="X1164" s="17"/>
      <c r="Y1164" s="17"/>
      <c r="Z1164" s="17"/>
      <c r="AA1164" s="17"/>
    </row>
    <row r="1165" spans="1:27" ht="60" customHeight="1" x14ac:dyDescent="0.2">
      <c r="A1165" s="29" t="s">
        <v>1502</v>
      </c>
      <c r="B1165" s="136" t="s">
        <v>4481</v>
      </c>
      <c r="C1165" s="79" t="s">
        <v>1504</v>
      </c>
      <c r="D1165" s="5" t="s">
        <v>1504</v>
      </c>
      <c r="E1165" s="15">
        <v>3</v>
      </c>
      <c r="F1165" s="78" t="s">
        <v>171</v>
      </c>
      <c r="G1165" s="126" t="e">
        <f>------GOODS REFERENCE</f>
        <v>#NAME?</v>
      </c>
      <c r="H1165" s="73" t="s">
        <v>509</v>
      </c>
      <c r="I1165" s="73" t="s">
        <v>4600</v>
      </c>
      <c r="J1165" s="73" t="s">
        <v>511</v>
      </c>
      <c r="K1165" s="87" t="s">
        <v>1128</v>
      </c>
      <c r="L1165" s="87" t="s">
        <v>1128</v>
      </c>
      <c r="M1165" s="83"/>
      <c r="N1165" s="68"/>
      <c r="O1165" s="92"/>
      <c r="P1165" s="68" t="s">
        <v>33</v>
      </c>
      <c r="Q1165" s="92"/>
      <c r="R1165" s="68" t="s">
        <v>146</v>
      </c>
      <c r="S1165" s="92"/>
      <c r="T1165" s="68"/>
      <c r="U1165" s="92"/>
      <c r="V1165" s="68" t="s">
        <v>512</v>
      </c>
      <c r="W1165" s="92"/>
      <c r="X1165" s="17"/>
      <c r="Y1165" s="17"/>
      <c r="Z1165" s="17"/>
      <c r="AA1165" s="17"/>
    </row>
    <row r="1166" spans="1:27" ht="60" customHeight="1" x14ac:dyDescent="0.2">
      <c r="A1166" s="29" t="s">
        <v>1502</v>
      </c>
      <c r="B1166" s="136" t="s">
        <v>4481</v>
      </c>
      <c r="C1166" s="79" t="s">
        <v>1504</v>
      </c>
      <c r="D1166" s="5" t="s">
        <v>1504</v>
      </c>
      <c r="E1166" s="15">
        <v>2</v>
      </c>
      <c r="F1166" s="78" t="s">
        <v>2397</v>
      </c>
      <c r="G1166" s="171" t="e">
        <f>---LOCATION OF GOODS</f>
        <v>#NAME?</v>
      </c>
      <c r="H1166" s="73"/>
      <c r="I1166" s="73" t="s">
        <v>4601</v>
      </c>
      <c r="J1166" s="73" t="s">
        <v>1644</v>
      </c>
      <c r="K1166" s="87" t="s">
        <v>1128</v>
      </c>
      <c r="L1166" s="87" t="s">
        <v>1128</v>
      </c>
      <c r="M1166" s="83" t="s">
        <v>1128</v>
      </c>
      <c r="N1166" s="68" t="s">
        <v>32</v>
      </c>
      <c r="O1166" s="92"/>
      <c r="P1166" s="68" t="s">
        <v>66</v>
      </c>
      <c r="Q1166" s="92"/>
      <c r="R1166" s="68"/>
      <c r="S1166" s="92"/>
      <c r="T1166" s="68"/>
      <c r="U1166" s="92"/>
      <c r="V1166" s="68" t="s">
        <v>4602</v>
      </c>
      <c r="W1166" s="92"/>
      <c r="X1166" s="17"/>
      <c r="Y1166" s="17"/>
      <c r="Z1166" s="17"/>
      <c r="AA1166" s="17"/>
    </row>
    <row r="1167" spans="1:27" ht="60" customHeight="1" x14ac:dyDescent="0.2">
      <c r="A1167" s="29" t="s">
        <v>1502</v>
      </c>
      <c r="B1167" s="136" t="s">
        <v>4481</v>
      </c>
      <c r="C1167" s="79" t="s">
        <v>1504</v>
      </c>
      <c r="D1167" s="5" t="s">
        <v>1504</v>
      </c>
      <c r="E1167" s="15">
        <v>2</v>
      </c>
      <c r="F1167" s="78" t="s">
        <v>2397</v>
      </c>
      <c r="G1167" s="126" t="e">
        <f>---LOCATION OF GOODS</f>
        <v>#NAME?</v>
      </c>
      <c r="H1167" s="73" t="s">
        <v>1646</v>
      </c>
      <c r="I1167" s="73" t="s">
        <v>4603</v>
      </c>
      <c r="J1167" s="73" t="s">
        <v>1648</v>
      </c>
      <c r="K1167" s="87" t="s">
        <v>4604</v>
      </c>
      <c r="L1167" s="87"/>
      <c r="M1167" s="87" t="s">
        <v>4604</v>
      </c>
      <c r="N1167" s="68"/>
      <c r="O1167" s="92"/>
      <c r="P1167" s="68" t="s">
        <v>33</v>
      </c>
      <c r="Q1167" s="92" t="s">
        <v>66</v>
      </c>
      <c r="R1167" s="68" t="s">
        <v>134</v>
      </c>
      <c r="S1167" s="92" t="s">
        <v>244</v>
      </c>
      <c r="T1167" s="68" t="s">
        <v>1650</v>
      </c>
      <c r="U1167" s="92"/>
      <c r="V1167" s="68"/>
      <c r="W1167" s="92" t="s">
        <v>2403</v>
      </c>
      <c r="X1167" s="17"/>
      <c r="Y1167" s="17"/>
      <c r="Z1167" s="17"/>
      <c r="AA1167" s="17"/>
    </row>
    <row r="1168" spans="1:27" ht="60" customHeight="1" x14ac:dyDescent="0.2">
      <c r="A1168" s="29" t="s">
        <v>1502</v>
      </c>
      <c r="B1168" s="136" t="s">
        <v>4481</v>
      </c>
      <c r="C1168" s="79" t="s">
        <v>1504</v>
      </c>
      <c r="D1168" s="5" t="s">
        <v>1504</v>
      </c>
      <c r="E1168" s="15">
        <v>2</v>
      </c>
      <c r="F1168" s="78" t="s">
        <v>2397</v>
      </c>
      <c r="G1168" s="126" t="e">
        <f>---LOCATION OF GOODS</f>
        <v>#NAME?</v>
      </c>
      <c r="H1168" s="73" t="s">
        <v>1315</v>
      </c>
      <c r="I1168" s="73" t="s">
        <v>4605</v>
      </c>
      <c r="J1168" s="73" t="s">
        <v>1653</v>
      </c>
      <c r="K1168" s="87"/>
      <c r="L1168" s="87" t="s">
        <v>1128</v>
      </c>
      <c r="M1168" s="83" t="s">
        <v>1128</v>
      </c>
      <c r="N1168" s="68"/>
      <c r="O1168" s="92"/>
      <c r="P1168" s="68" t="s">
        <v>33</v>
      </c>
      <c r="Q1168" s="92"/>
      <c r="R1168" s="68" t="s">
        <v>134</v>
      </c>
      <c r="S1168" s="92"/>
      <c r="T1168" s="68" t="s">
        <v>1654</v>
      </c>
      <c r="U1168" s="92"/>
      <c r="V1168" s="68"/>
      <c r="W1168" s="92"/>
      <c r="X1168" s="17"/>
      <c r="Y1168" s="17"/>
      <c r="Z1168" s="17"/>
      <c r="AA1168" s="17"/>
    </row>
    <row r="1169" spans="1:27" ht="60" customHeight="1" x14ac:dyDescent="0.2">
      <c r="A1169" s="29" t="s">
        <v>1502</v>
      </c>
      <c r="B1169" s="136" t="s">
        <v>4481</v>
      </c>
      <c r="C1169" s="79" t="s">
        <v>1504</v>
      </c>
      <c r="D1169" s="5" t="s">
        <v>1504</v>
      </c>
      <c r="E1169" s="15">
        <v>2</v>
      </c>
      <c r="F1169" s="78" t="s">
        <v>2397</v>
      </c>
      <c r="G1169" s="126" t="e">
        <f>---LOCATION OF GOODS</f>
        <v>#NAME?</v>
      </c>
      <c r="H1169" s="73" t="s">
        <v>1655</v>
      </c>
      <c r="I1169" s="73" t="s">
        <v>4606</v>
      </c>
      <c r="J1169" s="73" t="s">
        <v>1657</v>
      </c>
      <c r="K1169" s="87" t="s">
        <v>2406</v>
      </c>
      <c r="L1169" s="87" t="s">
        <v>2407</v>
      </c>
      <c r="M1169" s="87" t="s">
        <v>2406</v>
      </c>
      <c r="N1169" s="68"/>
      <c r="O1169" s="92"/>
      <c r="P1169" s="68" t="s">
        <v>66</v>
      </c>
      <c r="Q1169" s="92" t="s">
        <v>66</v>
      </c>
      <c r="R1169" s="68" t="s">
        <v>68</v>
      </c>
      <c r="S1169" s="92" t="s">
        <v>68</v>
      </c>
      <c r="T1169" s="68"/>
      <c r="U1169" s="92"/>
      <c r="V1169" s="68" t="s">
        <v>1658</v>
      </c>
      <c r="W1169" s="92"/>
      <c r="X1169" s="17"/>
      <c r="Y1169" s="17"/>
      <c r="Z1169" s="17"/>
      <c r="AA1169" s="17"/>
    </row>
    <row r="1170" spans="1:27" ht="60" customHeight="1" x14ac:dyDescent="0.2">
      <c r="A1170" s="29" t="s">
        <v>1502</v>
      </c>
      <c r="B1170" s="136" t="s">
        <v>4481</v>
      </c>
      <c r="C1170" s="79" t="s">
        <v>1504</v>
      </c>
      <c r="D1170" s="5" t="s">
        <v>1504</v>
      </c>
      <c r="E1170" s="15">
        <v>2</v>
      </c>
      <c r="F1170" s="78" t="s">
        <v>2397</v>
      </c>
      <c r="G1170" s="126" t="e">
        <f>---LOCATION OF GOODS</f>
        <v>#NAME?</v>
      </c>
      <c r="H1170" s="73" t="s">
        <v>1659</v>
      </c>
      <c r="I1170" s="73" t="s">
        <v>4607</v>
      </c>
      <c r="J1170" s="73" t="s">
        <v>1661</v>
      </c>
      <c r="K1170" s="87" t="s">
        <v>1128</v>
      </c>
      <c r="L1170" s="87" t="s">
        <v>1128</v>
      </c>
      <c r="M1170" s="83" t="s">
        <v>1128</v>
      </c>
      <c r="N1170" s="68"/>
      <c r="O1170" s="92"/>
      <c r="P1170" s="68" t="s">
        <v>66</v>
      </c>
      <c r="Q1170" s="92"/>
      <c r="R1170" s="68" t="s">
        <v>680</v>
      </c>
      <c r="S1170" s="92"/>
      <c r="T1170" s="68"/>
      <c r="U1170" s="92"/>
      <c r="V1170" s="68" t="s">
        <v>1662</v>
      </c>
      <c r="W1170" s="92"/>
      <c r="X1170" s="17"/>
      <c r="Y1170" s="17"/>
      <c r="Z1170" s="17"/>
      <c r="AA1170" s="17"/>
    </row>
    <row r="1171" spans="1:27" ht="60" customHeight="1" x14ac:dyDescent="0.2">
      <c r="A1171" s="29" t="s">
        <v>1502</v>
      </c>
      <c r="B1171" s="136" t="s">
        <v>4481</v>
      </c>
      <c r="C1171" s="79" t="s">
        <v>1504</v>
      </c>
      <c r="D1171" s="5" t="s">
        <v>1504</v>
      </c>
      <c r="E1171" s="15">
        <v>2</v>
      </c>
      <c r="F1171" s="78" t="s">
        <v>2397</v>
      </c>
      <c r="G1171" s="126" t="e">
        <f>---LOCATION OF GOODS</f>
        <v>#NAME?</v>
      </c>
      <c r="H1171" s="73" t="s">
        <v>601</v>
      </c>
      <c r="I1171" s="73" t="s">
        <v>4608</v>
      </c>
      <c r="J1171" s="73" t="s">
        <v>1664</v>
      </c>
      <c r="K1171" s="87"/>
      <c r="L1171" s="87" t="s">
        <v>1128</v>
      </c>
      <c r="M1171" s="83" t="s">
        <v>1128</v>
      </c>
      <c r="N1171" s="68"/>
      <c r="O1171" s="92"/>
      <c r="P1171" s="68" t="s">
        <v>66</v>
      </c>
      <c r="Q1171" s="92"/>
      <c r="R1171" s="68" t="s">
        <v>244</v>
      </c>
      <c r="S1171" s="92"/>
      <c r="T1171" s="68" t="s">
        <v>1322</v>
      </c>
      <c r="U1171" s="92"/>
      <c r="V1171" s="68" t="s">
        <v>1665</v>
      </c>
      <c r="W1171" s="92"/>
      <c r="X1171" s="17"/>
      <c r="Y1171" s="17"/>
      <c r="Z1171" s="17"/>
      <c r="AA1171" s="17"/>
    </row>
    <row r="1172" spans="1:27" ht="60" customHeight="1" x14ac:dyDescent="0.2">
      <c r="A1172" s="29" t="s">
        <v>1502</v>
      </c>
      <c r="B1172" s="136" t="s">
        <v>4481</v>
      </c>
      <c r="C1172" s="79" t="s">
        <v>1504</v>
      </c>
      <c r="D1172" s="5" t="s">
        <v>1504</v>
      </c>
      <c r="E1172" s="15">
        <v>3</v>
      </c>
      <c r="F1172" s="78" t="s">
        <v>2397</v>
      </c>
      <c r="G1172" s="171" t="e">
        <f>------CUSTOMS OFFICE</f>
        <v>#NAME?</v>
      </c>
      <c r="H1172" s="73"/>
      <c r="I1172" s="73" t="s">
        <v>4609</v>
      </c>
      <c r="J1172" s="73" t="s">
        <v>1669</v>
      </c>
      <c r="K1172" s="87" t="s">
        <v>1128</v>
      </c>
      <c r="L1172" s="87" t="s">
        <v>1128</v>
      </c>
      <c r="M1172" s="83" t="s">
        <v>1128</v>
      </c>
      <c r="N1172" s="68" t="s">
        <v>32</v>
      </c>
      <c r="O1172" s="92"/>
      <c r="P1172" s="68" t="s">
        <v>66</v>
      </c>
      <c r="Q1172" s="92"/>
      <c r="R1172" s="68"/>
      <c r="S1172" s="92"/>
      <c r="T1172" s="68"/>
      <c r="U1172" s="92"/>
      <c r="V1172" s="68" t="s">
        <v>1665</v>
      </c>
      <c r="W1172" s="92"/>
      <c r="X1172" s="17"/>
      <c r="Y1172" s="17"/>
      <c r="Z1172" s="17"/>
      <c r="AA1172" s="17"/>
    </row>
    <row r="1173" spans="1:27" ht="60" customHeight="1" x14ac:dyDescent="0.2">
      <c r="A1173" s="29" t="s">
        <v>1502</v>
      </c>
      <c r="B1173" s="136" t="s">
        <v>4481</v>
      </c>
      <c r="C1173" s="79" t="s">
        <v>1504</v>
      </c>
      <c r="D1173" s="5" t="s">
        <v>1504</v>
      </c>
      <c r="E1173" s="15">
        <v>3</v>
      </c>
      <c r="F1173" s="78" t="s">
        <v>2397</v>
      </c>
      <c r="G1173" s="126" t="e">
        <f>------CUSTOMS OFFICE</f>
        <v>#NAME?</v>
      </c>
      <c r="H1173" s="73" t="s">
        <v>180</v>
      </c>
      <c r="I1173" s="73" t="s">
        <v>4610</v>
      </c>
      <c r="J1173" s="73" t="s">
        <v>1671</v>
      </c>
      <c r="K1173" s="87" t="s">
        <v>1128</v>
      </c>
      <c r="L1173" s="87" t="s">
        <v>1128</v>
      </c>
      <c r="M1173" s="83" t="s">
        <v>1128</v>
      </c>
      <c r="N1173" s="68"/>
      <c r="O1173" s="92"/>
      <c r="P1173" s="68" t="s">
        <v>33</v>
      </c>
      <c r="Q1173" s="92"/>
      <c r="R1173" s="68" t="s">
        <v>183</v>
      </c>
      <c r="S1173" s="92"/>
      <c r="T1173" s="68" t="s">
        <v>184</v>
      </c>
      <c r="U1173" s="92"/>
      <c r="V1173" s="68"/>
      <c r="W1173" s="92"/>
      <c r="X1173" s="17"/>
      <c r="Y1173" s="17"/>
      <c r="Z1173" s="17"/>
      <c r="AA1173" s="17"/>
    </row>
    <row r="1174" spans="1:27" ht="60" customHeight="1" x14ac:dyDescent="0.2">
      <c r="A1174" s="29" t="s">
        <v>1502</v>
      </c>
      <c r="B1174" s="136" t="s">
        <v>4481</v>
      </c>
      <c r="C1174" s="79" t="s">
        <v>1504</v>
      </c>
      <c r="D1174" s="5" t="s">
        <v>1504</v>
      </c>
      <c r="E1174" s="15">
        <v>3</v>
      </c>
      <c r="F1174" s="78" t="s">
        <v>2397</v>
      </c>
      <c r="G1174" s="171" t="e">
        <f>------GPS</f>
        <v>#NAME?</v>
      </c>
      <c r="H1174" s="73"/>
      <c r="I1174" s="73" t="s">
        <v>4611</v>
      </c>
      <c r="J1174" s="73" t="s">
        <v>1328</v>
      </c>
      <c r="K1174" s="87" t="s">
        <v>1128</v>
      </c>
      <c r="L1174" s="87" t="s">
        <v>1128</v>
      </c>
      <c r="M1174" s="83" t="s">
        <v>1128</v>
      </c>
      <c r="N1174" s="68" t="s">
        <v>32</v>
      </c>
      <c r="O1174" s="92"/>
      <c r="P1174" s="68" t="s">
        <v>66</v>
      </c>
      <c r="Q1174" s="92"/>
      <c r="R1174" s="68"/>
      <c r="S1174" s="92"/>
      <c r="T1174" s="68"/>
      <c r="U1174" s="92"/>
      <c r="V1174" s="68" t="s">
        <v>1665</v>
      </c>
      <c r="W1174" s="92"/>
      <c r="X1174" s="17"/>
      <c r="Y1174" s="17"/>
      <c r="Z1174" s="17"/>
      <c r="AA1174" s="17"/>
    </row>
    <row r="1175" spans="1:27" ht="60" customHeight="1" x14ac:dyDescent="0.2">
      <c r="A1175" s="29" t="s">
        <v>1502</v>
      </c>
      <c r="B1175" s="136" t="s">
        <v>4481</v>
      </c>
      <c r="C1175" s="79" t="s">
        <v>1504</v>
      </c>
      <c r="D1175" s="5" t="s">
        <v>1504</v>
      </c>
      <c r="E1175" s="15">
        <v>3</v>
      </c>
      <c r="F1175" s="78" t="s">
        <v>2397</v>
      </c>
      <c r="G1175" s="126" t="e">
        <f>------GPS</f>
        <v>#NAME?</v>
      </c>
      <c r="H1175" s="73" t="s">
        <v>1329</v>
      </c>
      <c r="I1175" s="73" t="s">
        <v>4612</v>
      </c>
      <c r="J1175" s="73" t="s">
        <v>1331</v>
      </c>
      <c r="K1175" s="87" t="s">
        <v>1128</v>
      </c>
      <c r="L1175" s="87" t="s">
        <v>1128</v>
      </c>
      <c r="M1175" s="83" t="s">
        <v>1128</v>
      </c>
      <c r="N1175" s="68"/>
      <c r="O1175" s="92"/>
      <c r="P1175" s="68" t="s">
        <v>33</v>
      </c>
      <c r="Q1175" s="92"/>
      <c r="R1175" s="68" t="s">
        <v>244</v>
      </c>
      <c r="S1175" s="92"/>
      <c r="T1175" s="68"/>
      <c r="U1175" s="92"/>
      <c r="V1175" s="68" t="s">
        <v>1332</v>
      </c>
      <c r="W1175" s="92"/>
      <c r="X1175" s="17"/>
      <c r="Y1175" s="17"/>
      <c r="Z1175" s="17"/>
      <c r="AA1175" s="17"/>
    </row>
    <row r="1176" spans="1:27" ht="60" customHeight="1" x14ac:dyDescent="0.2">
      <c r="A1176" s="29" t="s">
        <v>1502</v>
      </c>
      <c r="B1176" s="136" t="s">
        <v>4481</v>
      </c>
      <c r="C1176" s="79" t="s">
        <v>1504</v>
      </c>
      <c r="D1176" s="5" t="s">
        <v>1504</v>
      </c>
      <c r="E1176" s="15">
        <v>3</v>
      </c>
      <c r="F1176" s="78" t="s">
        <v>2397</v>
      </c>
      <c r="G1176" s="126" t="e">
        <f>------GPS</f>
        <v>#NAME?</v>
      </c>
      <c r="H1176" s="73" t="s">
        <v>1333</v>
      </c>
      <c r="I1176" s="73" t="s">
        <v>4613</v>
      </c>
      <c r="J1176" s="73" t="s">
        <v>1335</v>
      </c>
      <c r="K1176" s="87" t="s">
        <v>1128</v>
      </c>
      <c r="L1176" s="87" t="s">
        <v>1128</v>
      </c>
      <c r="M1176" s="83" t="s">
        <v>1128</v>
      </c>
      <c r="N1176" s="68"/>
      <c r="O1176" s="92"/>
      <c r="P1176" s="68" t="s">
        <v>33</v>
      </c>
      <c r="Q1176" s="92"/>
      <c r="R1176" s="68" t="s">
        <v>244</v>
      </c>
      <c r="S1176" s="92"/>
      <c r="T1176" s="68"/>
      <c r="U1176" s="92"/>
      <c r="V1176" s="68" t="s">
        <v>1332</v>
      </c>
      <c r="W1176" s="92"/>
      <c r="X1176" s="17"/>
      <c r="Y1176" s="17"/>
      <c r="Z1176" s="17"/>
      <c r="AA1176" s="17"/>
    </row>
    <row r="1177" spans="1:27" ht="60" customHeight="1" x14ac:dyDescent="0.2">
      <c r="A1177" s="29" t="s">
        <v>1502</v>
      </c>
      <c r="B1177" s="136" t="s">
        <v>4481</v>
      </c>
      <c r="C1177" s="79" t="s">
        <v>1504</v>
      </c>
      <c r="D1177" s="5" t="s">
        <v>1504</v>
      </c>
      <c r="E1177" s="15">
        <v>3</v>
      </c>
      <c r="F1177" s="78" t="s">
        <v>2397</v>
      </c>
      <c r="G1177" s="171" t="e">
        <f>------ECONOMIC OPERATOR</f>
        <v>#NAME?</v>
      </c>
      <c r="H1177" s="73"/>
      <c r="I1177" s="73" t="s">
        <v>4614</v>
      </c>
      <c r="J1177" s="73" t="s">
        <v>1679</v>
      </c>
      <c r="K1177" s="87" t="s">
        <v>1128</v>
      </c>
      <c r="L1177" s="87" t="s">
        <v>1128</v>
      </c>
      <c r="M1177" s="83" t="s">
        <v>1128</v>
      </c>
      <c r="N1177" s="68" t="s">
        <v>32</v>
      </c>
      <c r="O1177" s="92"/>
      <c r="P1177" s="68" t="s">
        <v>66</v>
      </c>
      <c r="Q1177" s="92"/>
      <c r="R1177" s="68"/>
      <c r="S1177" s="92"/>
      <c r="T1177" s="68"/>
      <c r="U1177" s="92"/>
      <c r="V1177" s="68" t="s">
        <v>1665</v>
      </c>
      <c r="W1177" s="92"/>
      <c r="X1177" s="17"/>
      <c r="Y1177" s="17"/>
      <c r="Z1177" s="17"/>
      <c r="AA1177" s="17"/>
    </row>
    <row r="1178" spans="1:27" ht="60" customHeight="1" x14ac:dyDescent="0.2">
      <c r="A1178" s="29" t="s">
        <v>1502</v>
      </c>
      <c r="B1178" s="136" t="s">
        <v>4481</v>
      </c>
      <c r="C1178" s="79" t="s">
        <v>1504</v>
      </c>
      <c r="D1178" s="5" t="s">
        <v>1504</v>
      </c>
      <c r="E1178" s="15">
        <v>3</v>
      </c>
      <c r="F1178" s="78" t="s">
        <v>2397</v>
      </c>
      <c r="G1178" s="126" t="e">
        <f>------ECONOMIC OPERATOR</f>
        <v>#NAME?</v>
      </c>
      <c r="H1178" s="73" t="s">
        <v>240</v>
      </c>
      <c r="I1178" s="73" t="s">
        <v>4615</v>
      </c>
      <c r="J1178" s="73" t="s">
        <v>1681</v>
      </c>
      <c r="K1178" s="87" t="s">
        <v>1128</v>
      </c>
      <c r="L1178" s="87" t="s">
        <v>1128</v>
      </c>
      <c r="M1178" s="83" t="s">
        <v>1128</v>
      </c>
      <c r="N1178" s="68"/>
      <c r="O1178" s="92"/>
      <c r="P1178" s="68" t="s">
        <v>33</v>
      </c>
      <c r="Q1178" s="92"/>
      <c r="R1178" s="68" t="s">
        <v>244</v>
      </c>
      <c r="S1178" s="92"/>
      <c r="T1178" s="68"/>
      <c r="U1178" s="92"/>
      <c r="V1178" s="68" t="s">
        <v>1525</v>
      </c>
      <c r="W1178" s="92"/>
      <c r="X1178" s="17"/>
      <c r="Y1178" s="17"/>
      <c r="Z1178" s="17"/>
      <c r="AA1178" s="17"/>
    </row>
    <row r="1179" spans="1:27" ht="60" customHeight="1" x14ac:dyDescent="0.2">
      <c r="A1179" s="29" t="s">
        <v>1502</v>
      </c>
      <c r="B1179" s="136" t="s">
        <v>4481</v>
      </c>
      <c r="C1179" s="79" t="s">
        <v>1504</v>
      </c>
      <c r="D1179" s="5" t="s">
        <v>1504</v>
      </c>
      <c r="E1179" s="15">
        <v>3</v>
      </c>
      <c r="F1179" s="78" t="s">
        <v>2397</v>
      </c>
      <c r="G1179" s="171" t="e">
        <f>------ADDRESS</f>
        <v>#NAME?</v>
      </c>
      <c r="H1179" s="73"/>
      <c r="I1179" s="73" t="s">
        <v>4616</v>
      </c>
      <c r="J1179" s="73" t="s">
        <v>263</v>
      </c>
      <c r="K1179" s="87" t="s">
        <v>1128</v>
      </c>
      <c r="L1179" s="87" t="s">
        <v>1128</v>
      </c>
      <c r="M1179" s="83" t="s">
        <v>1128</v>
      </c>
      <c r="N1179" s="68" t="s">
        <v>32</v>
      </c>
      <c r="O1179" s="92"/>
      <c r="P1179" s="68" t="s">
        <v>66</v>
      </c>
      <c r="Q1179" s="92"/>
      <c r="R1179" s="68"/>
      <c r="S1179" s="92"/>
      <c r="T1179" s="68"/>
      <c r="U1179" s="92"/>
      <c r="V1179" s="68" t="s">
        <v>1665</v>
      </c>
      <c r="W1179" s="92"/>
      <c r="X1179" s="17"/>
      <c r="Y1179" s="17"/>
      <c r="Z1179" s="17"/>
      <c r="AA1179" s="17"/>
    </row>
    <row r="1180" spans="1:27" ht="60" customHeight="1" x14ac:dyDescent="0.2">
      <c r="A1180" s="29" t="s">
        <v>1502</v>
      </c>
      <c r="B1180" s="136" t="s">
        <v>4481</v>
      </c>
      <c r="C1180" s="79" t="s">
        <v>1504</v>
      </c>
      <c r="D1180" s="5" t="s">
        <v>1504</v>
      </c>
      <c r="E1180" s="15">
        <v>3</v>
      </c>
      <c r="F1180" s="78" t="s">
        <v>2397</v>
      </c>
      <c r="G1180" s="126" t="e">
        <f>------ADDRESS</f>
        <v>#NAME?</v>
      </c>
      <c r="H1180" s="73" t="s">
        <v>265</v>
      </c>
      <c r="I1180" s="73" t="s">
        <v>4617</v>
      </c>
      <c r="J1180" s="73" t="s">
        <v>267</v>
      </c>
      <c r="K1180" s="87" t="s">
        <v>1128</v>
      </c>
      <c r="L1180" s="87" t="s">
        <v>1128</v>
      </c>
      <c r="M1180" s="83" t="s">
        <v>1128</v>
      </c>
      <c r="N1180" s="68"/>
      <c r="O1180" s="92"/>
      <c r="P1180" s="68" t="s">
        <v>33</v>
      </c>
      <c r="Q1180" s="92"/>
      <c r="R1180" s="68" t="s">
        <v>258</v>
      </c>
      <c r="S1180" s="92"/>
      <c r="T1180" s="68"/>
      <c r="U1180" s="92"/>
      <c r="V1180" s="68"/>
      <c r="W1180" s="92"/>
      <c r="X1180" s="17"/>
      <c r="Y1180" s="17"/>
      <c r="Z1180" s="17"/>
      <c r="AA1180" s="17"/>
    </row>
    <row r="1181" spans="1:27" ht="60" customHeight="1" x14ac:dyDescent="0.2">
      <c r="A1181" s="29" t="s">
        <v>1502</v>
      </c>
      <c r="B1181" s="136" t="s">
        <v>4481</v>
      </c>
      <c r="C1181" s="79" t="s">
        <v>1504</v>
      </c>
      <c r="D1181" s="5" t="s">
        <v>1504</v>
      </c>
      <c r="E1181" s="15">
        <v>3</v>
      </c>
      <c r="F1181" s="78" t="s">
        <v>2397</v>
      </c>
      <c r="G1181" s="126" t="e">
        <f>------ADDRESS</f>
        <v>#NAME?</v>
      </c>
      <c r="H1181" s="73" t="s">
        <v>269</v>
      </c>
      <c r="I1181" s="73" t="s">
        <v>4618</v>
      </c>
      <c r="J1181" s="73" t="s">
        <v>271</v>
      </c>
      <c r="K1181" s="87" t="s">
        <v>1128</v>
      </c>
      <c r="L1181" s="87" t="s">
        <v>1128</v>
      </c>
      <c r="M1181" s="83" t="s">
        <v>1128</v>
      </c>
      <c r="N1181" s="68"/>
      <c r="O1181" s="92"/>
      <c r="P1181" s="68" t="s">
        <v>66</v>
      </c>
      <c r="Q1181" s="92"/>
      <c r="R1181" s="68" t="s">
        <v>244</v>
      </c>
      <c r="S1181" s="92"/>
      <c r="T1181" s="68"/>
      <c r="U1181" s="92"/>
      <c r="V1181" s="68" t="s">
        <v>1339</v>
      </c>
      <c r="W1181" s="92"/>
      <c r="X1181" s="17"/>
      <c r="Y1181" s="17"/>
      <c r="Z1181" s="17"/>
      <c r="AA1181" s="17"/>
    </row>
    <row r="1182" spans="1:27" ht="60" customHeight="1" x14ac:dyDescent="0.2">
      <c r="A1182" s="29" t="s">
        <v>1502</v>
      </c>
      <c r="B1182" s="136" t="s">
        <v>4481</v>
      </c>
      <c r="C1182" s="79" t="s">
        <v>1504</v>
      </c>
      <c r="D1182" s="5" t="s">
        <v>1504</v>
      </c>
      <c r="E1182" s="15">
        <v>3</v>
      </c>
      <c r="F1182" s="78" t="s">
        <v>2397</v>
      </c>
      <c r="G1182" s="126" t="e">
        <f>------ADDRESS</f>
        <v>#NAME?</v>
      </c>
      <c r="H1182" s="73" t="s">
        <v>276</v>
      </c>
      <c r="I1182" s="73" t="s">
        <v>4619</v>
      </c>
      <c r="J1182" s="73" t="s">
        <v>278</v>
      </c>
      <c r="K1182" s="87" t="s">
        <v>1128</v>
      </c>
      <c r="L1182" s="87" t="s">
        <v>1128</v>
      </c>
      <c r="M1182" s="83" t="s">
        <v>1128</v>
      </c>
      <c r="N1182" s="68"/>
      <c r="O1182" s="92"/>
      <c r="P1182" s="68" t="s">
        <v>33</v>
      </c>
      <c r="Q1182" s="92"/>
      <c r="R1182" s="68" t="s">
        <v>68</v>
      </c>
      <c r="S1182" s="92"/>
      <c r="T1182" s="68"/>
      <c r="U1182" s="92"/>
      <c r="V1182" s="68"/>
      <c r="W1182" s="92"/>
      <c r="X1182" s="17"/>
      <c r="Y1182" s="17"/>
      <c r="Z1182" s="17"/>
      <c r="AA1182" s="17"/>
    </row>
    <row r="1183" spans="1:27" ht="60" customHeight="1" x14ac:dyDescent="0.2">
      <c r="A1183" s="29" t="s">
        <v>1502</v>
      </c>
      <c r="B1183" s="136" t="s">
        <v>4481</v>
      </c>
      <c r="C1183" s="79" t="s">
        <v>1504</v>
      </c>
      <c r="D1183" s="5" t="s">
        <v>1504</v>
      </c>
      <c r="E1183" s="15">
        <v>3</v>
      </c>
      <c r="F1183" s="78" t="s">
        <v>2397</v>
      </c>
      <c r="G1183" s="126" t="e">
        <f>------ADDRESS</f>
        <v>#NAME?</v>
      </c>
      <c r="H1183" s="73" t="s">
        <v>279</v>
      </c>
      <c r="I1183" s="73" t="s">
        <v>4620</v>
      </c>
      <c r="J1183" s="73" t="s">
        <v>281</v>
      </c>
      <c r="K1183" s="87" t="s">
        <v>1128</v>
      </c>
      <c r="L1183" s="87" t="s">
        <v>1128</v>
      </c>
      <c r="M1183" s="83" t="s">
        <v>1128</v>
      </c>
      <c r="N1183" s="68"/>
      <c r="O1183" s="92"/>
      <c r="P1183" s="68" t="s">
        <v>33</v>
      </c>
      <c r="Q1183" s="92"/>
      <c r="R1183" s="68" t="s">
        <v>94</v>
      </c>
      <c r="S1183" s="92"/>
      <c r="T1183" s="68" t="s">
        <v>1311</v>
      </c>
      <c r="U1183" s="92"/>
      <c r="V1183" s="68"/>
      <c r="W1183" s="92"/>
      <c r="X1183" s="17"/>
      <c r="Y1183" s="17"/>
      <c r="Z1183" s="17"/>
      <c r="AA1183" s="17"/>
    </row>
    <row r="1184" spans="1:27" ht="60" customHeight="1" x14ac:dyDescent="0.2">
      <c r="A1184" s="29" t="s">
        <v>1502</v>
      </c>
      <c r="B1184" s="136" t="s">
        <v>4481</v>
      </c>
      <c r="C1184" s="79" t="s">
        <v>1504</v>
      </c>
      <c r="D1184" s="5" t="s">
        <v>1504</v>
      </c>
      <c r="E1184" s="15">
        <v>2</v>
      </c>
      <c r="F1184" s="78" t="s">
        <v>514</v>
      </c>
      <c r="G1184" s="171" t="e">
        <f>---DEPARTURE TRANSPORT MEANS</f>
        <v>#NAME?</v>
      </c>
      <c r="H1184" s="73"/>
      <c r="I1184" s="73" t="s">
        <v>4621</v>
      </c>
      <c r="J1184" s="73" t="s">
        <v>517</v>
      </c>
      <c r="K1184" s="87" t="s">
        <v>1128</v>
      </c>
      <c r="L1184" s="87" t="s">
        <v>1128</v>
      </c>
      <c r="M1184" s="83" t="s">
        <v>1128</v>
      </c>
      <c r="N1184" s="68" t="s">
        <v>316</v>
      </c>
      <c r="O1184" s="92"/>
      <c r="P1184" s="68" t="s">
        <v>103</v>
      </c>
      <c r="Q1184" s="92"/>
      <c r="R1184" s="68"/>
      <c r="S1184" s="92"/>
      <c r="T1184" s="68"/>
      <c r="U1184" s="92"/>
      <c r="V1184" s="68" t="s">
        <v>4156</v>
      </c>
      <c r="W1184" s="92"/>
      <c r="X1184" s="17"/>
      <c r="Y1184" s="17"/>
      <c r="Z1184" s="17"/>
      <c r="AA1184" s="17"/>
    </row>
    <row r="1185" spans="1:27" ht="60" customHeight="1" x14ac:dyDescent="0.2">
      <c r="A1185" s="29" t="s">
        <v>1502</v>
      </c>
      <c r="B1185" s="136" t="s">
        <v>4481</v>
      </c>
      <c r="C1185" s="79" t="s">
        <v>1504</v>
      </c>
      <c r="D1185" s="5" t="s">
        <v>1504</v>
      </c>
      <c r="E1185" s="15">
        <v>2</v>
      </c>
      <c r="F1185" s="78" t="s">
        <v>205</v>
      </c>
      <c r="G1185" s="126" t="e">
        <f>---DEPARTURE TRANSPORT MEANS</f>
        <v>#NAME?</v>
      </c>
      <c r="H1185" s="73" t="s">
        <v>206</v>
      </c>
      <c r="I1185" s="73" t="s">
        <v>4622</v>
      </c>
      <c r="J1185" s="73" t="s">
        <v>522</v>
      </c>
      <c r="K1185" s="87" t="s">
        <v>1128</v>
      </c>
      <c r="L1185" s="87" t="s">
        <v>1128</v>
      </c>
      <c r="M1185" s="83" t="s">
        <v>1128</v>
      </c>
      <c r="N1185" s="68"/>
      <c r="O1185" s="92"/>
      <c r="P1185" s="68" t="s">
        <v>33</v>
      </c>
      <c r="Q1185" s="92"/>
      <c r="R1185" s="68" t="s">
        <v>146</v>
      </c>
      <c r="S1185" s="92"/>
      <c r="T1185" s="68"/>
      <c r="U1185" s="92"/>
      <c r="V1185" s="68" t="s">
        <v>4623</v>
      </c>
      <c r="W1185" s="92"/>
      <c r="X1185" s="17"/>
      <c r="Y1185" s="17"/>
      <c r="Z1185" s="17"/>
      <c r="AA1185" s="17"/>
    </row>
    <row r="1186" spans="1:27" ht="60" customHeight="1" x14ac:dyDescent="0.2">
      <c r="A1186" s="29" t="s">
        <v>1502</v>
      </c>
      <c r="B1186" s="136" t="s">
        <v>4481</v>
      </c>
      <c r="C1186" s="79" t="s">
        <v>1504</v>
      </c>
      <c r="D1186" s="5" t="s">
        <v>1504</v>
      </c>
      <c r="E1186" s="15">
        <v>2</v>
      </c>
      <c r="F1186" s="78" t="s">
        <v>514</v>
      </c>
      <c r="G1186" s="126" t="e">
        <f>---DEPARTURE TRANSPORT MEANS</f>
        <v>#NAME?</v>
      </c>
      <c r="H1186" s="73" t="s">
        <v>523</v>
      </c>
      <c r="I1186" s="73" t="s">
        <v>4624</v>
      </c>
      <c r="J1186" s="73" t="s">
        <v>525</v>
      </c>
      <c r="K1186" s="87" t="s">
        <v>1128</v>
      </c>
      <c r="L1186" s="87" t="s">
        <v>1128</v>
      </c>
      <c r="M1186" s="83" t="s">
        <v>1128</v>
      </c>
      <c r="N1186" s="68"/>
      <c r="O1186" s="92"/>
      <c r="P1186" s="68" t="s">
        <v>103</v>
      </c>
      <c r="Q1186" s="92"/>
      <c r="R1186" s="68" t="s">
        <v>526</v>
      </c>
      <c r="S1186" s="92"/>
      <c r="T1186" s="68" t="s">
        <v>527</v>
      </c>
      <c r="U1186" s="92"/>
      <c r="V1186" s="68" t="s">
        <v>4156</v>
      </c>
      <c r="W1186" s="92"/>
      <c r="X1186" s="17"/>
      <c r="Y1186" s="17"/>
      <c r="Z1186" s="17"/>
      <c r="AA1186" s="17"/>
    </row>
    <row r="1187" spans="1:27" ht="60" customHeight="1" x14ac:dyDescent="0.2">
      <c r="A1187" s="29" t="s">
        <v>1502</v>
      </c>
      <c r="B1187" s="136" t="s">
        <v>4481</v>
      </c>
      <c r="C1187" s="79" t="s">
        <v>1504</v>
      </c>
      <c r="D1187" s="5" t="s">
        <v>1504</v>
      </c>
      <c r="E1187" s="15">
        <v>2</v>
      </c>
      <c r="F1187" s="78" t="s">
        <v>514</v>
      </c>
      <c r="G1187" s="126" t="e">
        <f>---DEPARTURE TRANSPORT MEANS</f>
        <v>#NAME?</v>
      </c>
      <c r="H1187" s="73" t="s">
        <v>240</v>
      </c>
      <c r="I1187" s="73" t="s">
        <v>4625</v>
      </c>
      <c r="J1187" s="73" t="s">
        <v>532</v>
      </c>
      <c r="K1187" s="87" t="s">
        <v>31</v>
      </c>
      <c r="L1187" s="87" t="s">
        <v>533</v>
      </c>
      <c r="M1187" s="83" t="s">
        <v>1979</v>
      </c>
      <c r="N1187" s="68"/>
      <c r="O1187" s="92"/>
      <c r="P1187" s="68" t="s">
        <v>103</v>
      </c>
      <c r="Q1187" s="92" t="s">
        <v>66</v>
      </c>
      <c r="R1187" s="68" t="s">
        <v>68</v>
      </c>
      <c r="S1187" s="92" t="s">
        <v>534</v>
      </c>
      <c r="T1187" s="68"/>
      <c r="U1187" s="92"/>
      <c r="V1187" s="68" t="s">
        <v>4162</v>
      </c>
      <c r="W1187" s="92" t="s">
        <v>4626</v>
      </c>
      <c r="X1187" s="17"/>
      <c r="Y1187" s="17"/>
      <c r="Z1187" s="17"/>
      <c r="AA1187" s="17"/>
    </row>
    <row r="1188" spans="1:27" ht="60" customHeight="1" x14ac:dyDescent="0.2">
      <c r="A1188" s="29" t="s">
        <v>1502</v>
      </c>
      <c r="B1188" s="136" t="s">
        <v>4481</v>
      </c>
      <c r="C1188" s="79" t="s">
        <v>1504</v>
      </c>
      <c r="D1188" s="5" t="s">
        <v>1504</v>
      </c>
      <c r="E1188" s="15">
        <v>2</v>
      </c>
      <c r="F1188" s="78" t="s">
        <v>538</v>
      </c>
      <c r="G1188" s="126" t="e">
        <f>---DEPARTURE TRANSPORT MEANS</f>
        <v>#NAME?</v>
      </c>
      <c r="H1188" s="73" t="s">
        <v>539</v>
      </c>
      <c r="I1188" s="73" t="s">
        <v>4627</v>
      </c>
      <c r="J1188" s="73" t="s">
        <v>541</v>
      </c>
      <c r="K1188" s="87" t="s">
        <v>31</v>
      </c>
      <c r="L1188" s="87" t="s">
        <v>542</v>
      </c>
      <c r="M1188" s="83" t="s">
        <v>1981</v>
      </c>
      <c r="N1188" s="68"/>
      <c r="O1188" s="92"/>
      <c r="P1188" s="68" t="s">
        <v>103</v>
      </c>
      <c r="Q1188" s="92" t="s">
        <v>66</v>
      </c>
      <c r="R1188" s="68" t="s">
        <v>94</v>
      </c>
      <c r="S1188" s="92" t="s">
        <v>94</v>
      </c>
      <c r="T1188" s="68" t="s">
        <v>95</v>
      </c>
      <c r="U1188" s="92" t="s">
        <v>95</v>
      </c>
      <c r="V1188" s="68" t="s">
        <v>4156</v>
      </c>
      <c r="W1188" s="92" t="s">
        <v>4628</v>
      </c>
      <c r="X1188" s="17"/>
      <c r="Y1188" s="17"/>
      <c r="Z1188" s="17"/>
      <c r="AA1188" s="17"/>
    </row>
    <row r="1189" spans="1:27" ht="60" customHeight="1" x14ac:dyDescent="0.2">
      <c r="A1189" s="29" t="s">
        <v>1502</v>
      </c>
      <c r="B1189" s="136" t="s">
        <v>4481</v>
      </c>
      <c r="C1189" s="79" t="s">
        <v>1504</v>
      </c>
      <c r="D1189" s="5" t="s">
        <v>1504</v>
      </c>
      <c r="E1189" s="15">
        <v>2</v>
      </c>
      <c r="F1189" s="78" t="s">
        <v>546</v>
      </c>
      <c r="G1189" s="171" t="e">
        <f>---COUNTRIES OF ROUTING OF CONSIGNMENT</f>
        <v>#NAME?</v>
      </c>
      <c r="H1189" s="73"/>
      <c r="I1189" s="73" t="s">
        <v>4629</v>
      </c>
      <c r="J1189" s="73" t="s">
        <v>549</v>
      </c>
      <c r="K1189" s="87" t="s">
        <v>550</v>
      </c>
      <c r="L1189" s="87"/>
      <c r="M1189" s="83" t="s">
        <v>550</v>
      </c>
      <c r="N1189" s="68" t="s">
        <v>444</v>
      </c>
      <c r="O1189" s="92" t="s">
        <v>444</v>
      </c>
      <c r="P1189" s="68" t="s">
        <v>66</v>
      </c>
      <c r="Q1189" s="92"/>
      <c r="R1189" s="68"/>
      <c r="S1189" s="92"/>
      <c r="T1189" s="68"/>
      <c r="U1189" s="92"/>
      <c r="V1189" s="68" t="s">
        <v>551</v>
      </c>
      <c r="W1189" s="92" t="s">
        <v>552</v>
      </c>
      <c r="X1189" s="17"/>
      <c r="Y1189" s="17"/>
      <c r="Z1189" s="17"/>
      <c r="AA1189" s="17"/>
    </row>
    <row r="1190" spans="1:27" ht="60" customHeight="1" x14ac:dyDescent="0.2">
      <c r="A1190" s="29" t="s">
        <v>1502</v>
      </c>
      <c r="B1190" s="136" t="s">
        <v>4481</v>
      </c>
      <c r="C1190" s="79" t="s">
        <v>1504</v>
      </c>
      <c r="D1190" s="5" t="s">
        <v>1504</v>
      </c>
      <c r="E1190" s="15">
        <v>2</v>
      </c>
      <c r="F1190" s="78"/>
      <c r="G1190" s="126" t="e">
        <f>---COUNTRIES OF ROUTING OF CONSIGNMENT</f>
        <v>#NAME?</v>
      </c>
      <c r="H1190" s="73" t="s">
        <v>206</v>
      </c>
      <c r="I1190" s="73" t="s">
        <v>4630</v>
      </c>
      <c r="J1190" s="73" t="s">
        <v>556</v>
      </c>
      <c r="K1190" s="87" t="s">
        <v>1128</v>
      </c>
      <c r="L1190" s="87" t="s">
        <v>1128</v>
      </c>
      <c r="M1190" s="83" t="s">
        <v>1128</v>
      </c>
      <c r="N1190" s="68"/>
      <c r="O1190" s="92"/>
      <c r="P1190" s="68" t="s">
        <v>33</v>
      </c>
      <c r="Q1190" s="92"/>
      <c r="R1190" s="68" t="s">
        <v>146</v>
      </c>
      <c r="S1190" s="92"/>
      <c r="T1190" s="68"/>
      <c r="U1190" s="92"/>
      <c r="V1190" s="68" t="s">
        <v>209</v>
      </c>
      <c r="W1190" s="92"/>
      <c r="X1190" s="17"/>
      <c r="Y1190" s="17"/>
      <c r="Z1190" s="17"/>
      <c r="AA1190" s="17"/>
    </row>
    <row r="1191" spans="1:27" ht="60" customHeight="1" x14ac:dyDescent="0.2">
      <c r="A1191" s="29" t="s">
        <v>1502</v>
      </c>
      <c r="B1191" s="136" t="s">
        <v>4481</v>
      </c>
      <c r="C1191" s="79" t="s">
        <v>1504</v>
      </c>
      <c r="D1191" s="5" t="s">
        <v>1504</v>
      </c>
      <c r="E1191" s="15">
        <v>2</v>
      </c>
      <c r="F1191" s="78" t="s">
        <v>546</v>
      </c>
      <c r="G1191" s="126" t="e">
        <f>---COUNTRIES OF ROUTING OF CONSIGNMENT</f>
        <v>#NAME?</v>
      </c>
      <c r="H1191" s="73" t="s">
        <v>279</v>
      </c>
      <c r="I1191" s="73" t="s">
        <v>4631</v>
      </c>
      <c r="J1191" s="73" t="s">
        <v>558</v>
      </c>
      <c r="K1191" s="87" t="s">
        <v>550</v>
      </c>
      <c r="L1191" s="87" t="s">
        <v>559</v>
      </c>
      <c r="M1191" s="83" t="s">
        <v>1985</v>
      </c>
      <c r="N1191" s="68"/>
      <c r="O1191" s="92"/>
      <c r="P1191" s="68" t="s">
        <v>33</v>
      </c>
      <c r="Q1191" s="92" t="s">
        <v>33</v>
      </c>
      <c r="R1191" s="68" t="s">
        <v>94</v>
      </c>
      <c r="S1191" s="92" t="s">
        <v>94</v>
      </c>
      <c r="T1191" s="68" t="s">
        <v>95</v>
      </c>
      <c r="U1191" s="92" t="s">
        <v>95</v>
      </c>
      <c r="V1191" s="68"/>
      <c r="W1191" s="92"/>
      <c r="X1191" s="17"/>
      <c r="Y1191" s="17"/>
      <c r="Z1191" s="17"/>
      <c r="AA1191" s="17"/>
    </row>
    <row r="1192" spans="1:27" ht="60" customHeight="1" x14ac:dyDescent="0.2">
      <c r="A1192" s="29" t="s">
        <v>1502</v>
      </c>
      <c r="B1192" s="136" t="s">
        <v>4481</v>
      </c>
      <c r="C1192" s="79" t="s">
        <v>1504</v>
      </c>
      <c r="D1192" s="5" t="s">
        <v>1504</v>
      </c>
      <c r="E1192" s="15">
        <v>2</v>
      </c>
      <c r="F1192" s="78" t="s">
        <v>561</v>
      </c>
      <c r="G1192" s="171" t="e">
        <f>---ACTIVE BORDER TRANSPORT MEANS</f>
        <v>#NAME?</v>
      </c>
      <c r="H1192" s="73"/>
      <c r="I1192" s="73" t="s">
        <v>4632</v>
      </c>
      <c r="J1192" s="73" t="s">
        <v>564</v>
      </c>
      <c r="K1192" s="87" t="s">
        <v>1128</v>
      </c>
      <c r="L1192" s="87" t="s">
        <v>1128</v>
      </c>
      <c r="M1192" s="83" t="s">
        <v>1128</v>
      </c>
      <c r="N1192" s="68" t="s">
        <v>32</v>
      </c>
      <c r="O1192" s="92"/>
      <c r="P1192" s="68" t="s">
        <v>66</v>
      </c>
      <c r="Q1192" s="92"/>
      <c r="R1192" s="68"/>
      <c r="S1192" s="92"/>
      <c r="T1192" s="68"/>
      <c r="U1192" s="92"/>
      <c r="V1192" s="68" t="s">
        <v>4633</v>
      </c>
      <c r="W1192" s="92"/>
      <c r="X1192" s="17"/>
      <c r="Y1192" s="17"/>
      <c r="Z1192" s="17"/>
      <c r="AA1192" s="17"/>
    </row>
    <row r="1193" spans="1:27" ht="60" customHeight="1" x14ac:dyDescent="0.2">
      <c r="A1193" s="29" t="s">
        <v>1502</v>
      </c>
      <c r="B1193" s="136" t="s">
        <v>4481</v>
      </c>
      <c r="C1193" s="79" t="s">
        <v>1504</v>
      </c>
      <c r="D1193" s="5" t="s">
        <v>1504</v>
      </c>
      <c r="E1193" s="15">
        <v>2</v>
      </c>
      <c r="F1193" s="78" t="s">
        <v>561</v>
      </c>
      <c r="G1193" s="126" t="e">
        <f>---ACTIVE BORDER TRANSPORT MEANS</f>
        <v>#NAME?</v>
      </c>
      <c r="H1193" s="73" t="s">
        <v>523</v>
      </c>
      <c r="I1193" s="73" t="s">
        <v>4634</v>
      </c>
      <c r="J1193" s="73" t="s">
        <v>568</v>
      </c>
      <c r="K1193" s="87" t="s">
        <v>1128</v>
      </c>
      <c r="L1193" s="87" t="s">
        <v>1128</v>
      </c>
      <c r="M1193" s="83" t="s">
        <v>1128</v>
      </c>
      <c r="N1193" s="68"/>
      <c r="O1193" s="92"/>
      <c r="P1193" s="68" t="s">
        <v>66</v>
      </c>
      <c r="Q1193" s="92"/>
      <c r="R1193" s="68" t="s">
        <v>526</v>
      </c>
      <c r="S1193" s="92"/>
      <c r="T1193" s="68" t="s">
        <v>527</v>
      </c>
      <c r="U1193" s="92"/>
      <c r="V1193" s="68" t="s">
        <v>569</v>
      </c>
      <c r="W1193" s="92"/>
      <c r="X1193" s="17"/>
      <c r="Y1193" s="17"/>
      <c r="Z1193" s="17"/>
      <c r="AA1193" s="17"/>
    </row>
    <row r="1194" spans="1:27" ht="60" customHeight="1" x14ac:dyDescent="0.2">
      <c r="A1194" s="29" t="s">
        <v>1502</v>
      </c>
      <c r="B1194" s="136" t="s">
        <v>4481</v>
      </c>
      <c r="C1194" s="79" t="s">
        <v>1504</v>
      </c>
      <c r="D1194" s="5" t="s">
        <v>1504</v>
      </c>
      <c r="E1194" s="15">
        <v>2</v>
      </c>
      <c r="F1194" s="78" t="s">
        <v>561</v>
      </c>
      <c r="G1194" s="126" t="e">
        <f>---ACTIVE BORDER TRANSPORT MEANS</f>
        <v>#NAME?</v>
      </c>
      <c r="H1194" s="73" t="s">
        <v>240</v>
      </c>
      <c r="I1194" s="73" t="s">
        <v>4635</v>
      </c>
      <c r="J1194" s="73" t="s">
        <v>573</v>
      </c>
      <c r="K1194" s="87" t="s">
        <v>31</v>
      </c>
      <c r="L1194" s="87" t="s">
        <v>574</v>
      </c>
      <c r="M1194" s="83" t="s">
        <v>1989</v>
      </c>
      <c r="N1194" s="68"/>
      <c r="O1194" s="92"/>
      <c r="P1194" s="68" t="s">
        <v>66</v>
      </c>
      <c r="Q1194" s="92" t="s">
        <v>66</v>
      </c>
      <c r="R1194" s="68" t="s">
        <v>68</v>
      </c>
      <c r="S1194" s="92" t="s">
        <v>534</v>
      </c>
      <c r="T1194" s="68"/>
      <c r="U1194" s="92"/>
      <c r="V1194" s="68" t="s">
        <v>3436</v>
      </c>
      <c r="W1194" s="92" t="s">
        <v>576</v>
      </c>
      <c r="X1194" s="17"/>
      <c r="Y1194" s="17"/>
      <c r="Z1194" s="17"/>
      <c r="AA1194" s="17"/>
    </row>
    <row r="1195" spans="1:27" ht="60" customHeight="1" x14ac:dyDescent="0.2">
      <c r="A1195" s="29" t="s">
        <v>1502</v>
      </c>
      <c r="B1195" s="136" t="s">
        <v>4481</v>
      </c>
      <c r="C1195" s="79" t="s">
        <v>1504</v>
      </c>
      <c r="D1195" s="5" t="s">
        <v>1504</v>
      </c>
      <c r="E1195" s="15">
        <v>2</v>
      </c>
      <c r="F1195" s="78" t="s">
        <v>580</v>
      </c>
      <c r="G1195" s="126" t="e">
        <f>---ACTIVE BORDER TRANSPORT MEANS</f>
        <v>#NAME?</v>
      </c>
      <c r="H1195" s="73" t="s">
        <v>539</v>
      </c>
      <c r="I1195" s="73" t="s">
        <v>4636</v>
      </c>
      <c r="J1195" s="73" t="s">
        <v>582</v>
      </c>
      <c r="K1195" s="87" t="s">
        <v>31</v>
      </c>
      <c r="L1195" s="87" t="s">
        <v>583</v>
      </c>
      <c r="M1195" s="83" t="s">
        <v>1991</v>
      </c>
      <c r="N1195" s="68"/>
      <c r="O1195" s="92"/>
      <c r="P1195" s="68" t="s">
        <v>66</v>
      </c>
      <c r="Q1195" s="92" t="s">
        <v>66</v>
      </c>
      <c r="R1195" s="68" t="s">
        <v>94</v>
      </c>
      <c r="S1195" s="92" t="s">
        <v>94</v>
      </c>
      <c r="T1195" s="68" t="s">
        <v>95</v>
      </c>
      <c r="U1195" s="92" t="s">
        <v>95</v>
      </c>
      <c r="V1195" s="68" t="s">
        <v>584</v>
      </c>
      <c r="W1195" s="92" t="s">
        <v>2445</v>
      </c>
      <c r="X1195" s="17"/>
      <c r="Y1195" s="17"/>
      <c r="Z1195" s="17"/>
      <c r="AA1195" s="17"/>
    </row>
    <row r="1196" spans="1:27" ht="60" customHeight="1" x14ac:dyDescent="0.2">
      <c r="A1196" s="29" t="s">
        <v>1502</v>
      </c>
      <c r="B1196" s="136" t="s">
        <v>4481</v>
      </c>
      <c r="C1196" s="79" t="s">
        <v>1504</v>
      </c>
      <c r="D1196" s="5" t="s">
        <v>1504</v>
      </c>
      <c r="E1196" s="15">
        <v>2</v>
      </c>
      <c r="F1196" s="78" t="s">
        <v>588</v>
      </c>
      <c r="G1196" s="126" t="e">
        <f>---ACTIVE BORDER TRANSPORT MEANS</f>
        <v>#NAME?</v>
      </c>
      <c r="H1196" s="73" t="s">
        <v>589</v>
      </c>
      <c r="I1196" s="73" t="s">
        <v>4637</v>
      </c>
      <c r="J1196" s="73" t="s">
        <v>591</v>
      </c>
      <c r="K1196" s="87" t="s">
        <v>31</v>
      </c>
      <c r="L1196" s="87" t="s">
        <v>589</v>
      </c>
      <c r="M1196" s="83" t="s">
        <v>1994</v>
      </c>
      <c r="N1196" s="68"/>
      <c r="O1196" s="92"/>
      <c r="P1196" s="68" t="s">
        <v>66</v>
      </c>
      <c r="Q1196" s="92" t="s">
        <v>66</v>
      </c>
      <c r="R1196" s="68" t="s">
        <v>244</v>
      </c>
      <c r="S1196" s="92" t="s">
        <v>68</v>
      </c>
      <c r="T1196" s="68"/>
      <c r="U1196" s="92"/>
      <c r="V1196" s="68" t="s">
        <v>592</v>
      </c>
      <c r="W1196" s="92" t="s">
        <v>593</v>
      </c>
      <c r="X1196" s="17"/>
      <c r="Y1196" s="17"/>
      <c r="Z1196" s="17"/>
      <c r="AA1196" s="17"/>
    </row>
    <row r="1197" spans="1:27" ht="60" customHeight="1" x14ac:dyDescent="0.2">
      <c r="A1197" s="29" t="s">
        <v>1502</v>
      </c>
      <c r="B1197" s="136" t="s">
        <v>4481</v>
      </c>
      <c r="C1197" s="79" t="s">
        <v>1504</v>
      </c>
      <c r="D1197" s="5" t="s">
        <v>1504</v>
      </c>
      <c r="E1197" s="15">
        <v>2</v>
      </c>
      <c r="F1197" s="78" t="s">
        <v>594</v>
      </c>
      <c r="G1197" s="171" t="e">
        <f>---PLACE OF LOADING</f>
        <v>#NAME?</v>
      </c>
      <c r="H1197" s="73"/>
      <c r="I1197" s="73" t="s">
        <v>4638</v>
      </c>
      <c r="J1197" s="73" t="s">
        <v>597</v>
      </c>
      <c r="K1197" s="87" t="s">
        <v>1128</v>
      </c>
      <c r="L1197" s="87" t="s">
        <v>1128</v>
      </c>
      <c r="M1197" s="83" t="s">
        <v>1128</v>
      </c>
      <c r="N1197" s="68" t="s">
        <v>32</v>
      </c>
      <c r="O1197" s="92"/>
      <c r="P1197" s="68" t="s">
        <v>66</v>
      </c>
      <c r="Q1197" s="92"/>
      <c r="R1197" s="68"/>
      <c r="S1197" s="92"/>
      <c r="T1197" s="68"/>
      <c r="U1197" s="92"/>
      <c r="V1197" s="68" t="s">
        <v>4639</v>
      </c>
      <c r="W1197" s="92"/>
      <c r="X1197" s="17"/>
      <c r="Y1197" s="17"/>
      <c r="Z1197" s="17"/>
      <c r="AA1197" s="17"/>
    </row>
    <row r="1198" spans="1:27" ht="60" customHeight="1" x14ac:dyDescent="0.2">
      <c r="A1198" s="29" t="s">
        <v>1502</v>
      </c>
      <c r="B1198" s="136" t="s">
        <v>4481</v>
      </c>
      <c r="C1198" s="79" t="s">
        <v>1504</v>
      </c>
      <c r="D1198" s="5" t="s">
        <v>1504</v>
      </c>
      <c r="E1198" s="15">
        <v>2</v>
      </c>
      <c r="F1198" s="78" t="s">
        <v>594</v>
      </c>
      <c r="G1198" s="126" t="e">
        <f>---PLACE OF LOADING</f>
        <v>#NAME?</v>
      </c>
      <c r="H1198" s="73" t="s">
        <v>601</v>
      </c>
      <c r="I1198" s="73" t="s">
        <v>4640</v>
      </c>
      <c r="J1198" s="73" t="s">
        <v>603</v>
      </c>
      <c r="K1198" s="87" t="s">
        <v>31</v>
      </c>
      <c r="L1198" s="87" t="s">
        <v>614</v>
      </c>
      <c r="M1198" s="83" t="s">
        <v>1999</v>
      </c>
      <c r="N1198" s="68"/>
      <c r="O1198" s="92"/>
      <c r="P1198" s="68" t="s">
        <v>103</v>
      </c>
      <c r="Q1198" s="92"/>
      <c r="R1198" s="68" t="s">
        <v>244</v>
      </c>
      <c r="S1198" s="92"/>
      <c r="T1198" s="68"/>
      <c r="U1198" s="92"/>
      <c r="V1198" s="68"/>
      <c r="W1198" s="92" t="s">
        <v>616</v>
      </c>
      <c r="X1198" s="17"/>
      <c r="Y1198" s="17"/>
      <c r="Z1198" s="17"/>
      <c r="AA1198" s="17"/>
    </row>
    <row r="1199" spans="1:27" ht="60" customHeight="1" x14ac:dyDescent="0.2">
      <c r="A1199" s="29" t="s">
        <v>1502</v>
      </c>
      <c r="B1199" s="136" t="s">
        <v>4481</v>
      </c>
      <c r="C1199" s="79" t="s">
        <v>1504</v>
      </c>
      <c r="D1199" s="5" t="s">
        <v>1504</v>
      </c>
      <c r="E1199" s="15">
        <v>2</v>
      </c>
      <c r="F1199" s="78" t="s">
        <v>594</v>
      </c>
      <c r="G1199" s="126" t="e">
        <f>---PLACE OF LOADING</f>
        <v>#NAME?</v>
      </c>
      <c r="H1199" s="73" t="s">
        <v>279</v>
      </c>
      <c r="I1199" s="73" t="s">
        <v>4641</v>
      </c>
      <c r="J1199" s="73" t="s">
        <v>607</v>
      </c>
      <c r="K1199" s="87" t="s">
        <v>1128</v>
      </c>
      <c r="L1199" s="87" t="s">
        <v>1128</v>
      </c>
      <c r="M1199" s="83" t="s">
        <v>1128</v>
      </c>
      <c r="N1199" s="68"/>
      <c r="O1199" s="92"/>
      <c r="P1199" s="68" t="s">
        <v>66</v>
      </c>
      <c r="Q1199" s="92"/>
      <c r="R1199" s="68" t="s">
        <v>94</v>
      </c>
      <c r="S1199" s="92"/>
      <c r="T1199" s="68" t="s">
        <v>95</v>
      </c>
      <c r="U1199" s="92"/>
      <c r="V1199" s="68" t="s">
        <v>608</v>
      </c>
      <c r="W1199" s="92"/>
      <c r="X1199" s="17"/>
      <c r="Y1199" s="17"/>
      <c r="Z1199" s="17"/>
      <c r="AA1199" s="17"/>
    </row>
    <row r="1200" spans="1:27" ht="60" customHeight="1" x14ac:dyDescent="0.2">
      <c r="A1200" s="29" t="s">
        <v>1502</v>
      </c>
      <c r="B1200" s="136" t="s">
        <v>4481</v>
      </c>
      <c r="C1200" s="79" t="s">
        <v>1504</v>
      </c>
      <c r="D1200" s="5" t="s">
        <v>1504</v>
      </c>
      <c r="E1200" s="15">
        <v>2</v>
      </c>
      <c r="F1200" s="78" t="s">
        <v>594</v>
      </c>
      <c r="G1200" s="126" t="e">
        <f>---PLACE OF LOADING</f>
        <v>#NAME?</v>
      </c>
      <c r="H1200" s="73" t="s">
        <v>611</v>
      </c>
      <c r="I1200" s="73" t="s">
        <v>4642</v>
      </c>
      <c r="J1200" s="73" t="s">
        <v>613</v>
      </c>
      <c r="K1200" s="87" t="s">
        <v>1128</v>
      </c>
      <c r="L1200" s="87" t="s">
        <v>1128</v>
      </c>
      <c r="M1200" s="83" t="s">
        <v>1128</v>
      </c>
      <c r="N1200" s="68"/>
      <c r="O1200" s="92"/>
      <c r="P1200" s="68" t="s">
        <v>66</v>
      </c>
      <c r="Q1200" s="92" t="s">
        <v>66</v>
      </c>
      <c r="R1200" s="68" t="s">
        <v>68</v>
      </c>
      <c r="S1200" s="92" t="s">
        <v>244</v>
      </c>
      <c r="T1200" s="68"/>
      <c r="U1200" s="92"/>
      <c r="V1200" s="68" t="s">
        <v>608</v>
      </c>
      <c r="W1200" s="92"/>
      <c r="X1200" s="17"/>
      <c r="Y1200" s="17"/>
      <c r="Z1200" s="17"/>
      <c r="AA1200" s="17"/>
    </row>
    <row r="1201" spans="1:27" ht="60" customHeight="1" x14ac:dyDescent="0.2">
      <c r="A1201" s="29" t="s">
        <v>1502</v>
      </c>
      <c r="B1201" s="136" t="s">
        <v>4481</v>
      </c>
      <c r="C1201" s="79" t="s">
        <v>1504</v>
      </c>
      <c r="D1201" s="5" t="s">
        <v>1504</v>
      </c>
      <c r="E1201" s="15">
        <v>2</v>
      </c>
      <c r="F1201" s="78" t="s">
        <v>619</v>
      </c>
      <c r="G1201" s="171" t="e">
        <f>---PLACE OF UNLOADING</f>
        <v>#NAME?</v>
      </c>
      <c r="H1201" s="73"/>
      <c r="I1201" s="73" t="s">
        <v>4643</v>
      </c>
      <c r="J1201" s="73" t="s">
        <v>622</v>
      </c>
      <c r="K1201" s="87" t="s">
        <v>1128</v>
      </c>
      <c r="L1201" s="87" t="s">
        <v>1128</v>
      </c>
      <c r="M1201" s="83" t="s">
        <v>1128</v>
      </c>
      <c r="N1201" s="68" t="s">
        <v>32</v>
      </c>
      <c r="O1201" s="92"/>
      <c r="P1201" s="68" t="s">
        <v>66</v>
      </c>
      <c r="Q1201" s="92"/>
      <c r="R1201" s="68"/>
      <c r="S1201" s="92"/>
      <c r="T1201" s="68"/>
      <c r="U1201" s="92"/>
      <c r="V1201" s="68" t="s">
        <v>4639</v>
      </c>
      <c r="W1201" s="92"/>
      <c r="X1201" s="17"/>
      <c r="Y1201" s="17"/>
      <c r="Z1201" s="17"/>
      <c r="AA1201" s="17"/>
    </row>
    <row r="1202" spans="1:27" ht="60" customHeight="1" x14ac:dyDescent="0.2">
      <c r="A1202" s="29" t="s">
        <v>1502</v>
      </c>
      <c r="B1202" s="136" t="s">
        <v>4481</v>
      </c>
      <c r="C1202" s="79" t="s">
        <v>1504</v>
      </c>
      <c r="D1202" s="5" t="s">
        <v>1504</v>
      </c>
      <c r="E1202" s="15">
        <v>2</v>
      </c>
      <c r="F1202" s="78" t="s">
        <v>619</v>
      </c>
      <c r="G1202" s="126" t="e">
        <f>---PLACE OF UNLOADING</f>
        <v>#NAME?</v>
      </c>
      <c r="H1202" s="73" t="s">
        <v>601</v>
      </c>
      <c r="I1202" s="73" t="s">
        <v>4644</v>
      </c>
      <c r="J1202" s="73" t="s">
        <v>625</v>
      </c>
      <c r="K1202" s="87" t="s">
        <v>2460</v>
      </c>
      <c r="L1202" s="87" t="s">
        <v>632</v>
      </c>
      <c r="M1202" s="83" t="s">
        <v>2921</v>
      </c>
      <c r="N1202" s="68"/>
      <c r="O1202" s="92"/>
      <c r="P1202" s="68" t="s">
        <v>103</v>
      </c>
      <c r="Q1202" s="92"/>
      <c r="R1202" s="68" t="s">
        <v>244</v>
      </c>
      <c r="S1202" s="92"/>
      <c r="T1202" s="68"/>
      <c r="U1202" s="92"/>
      <c r="V1202" s="68"/>
      <c r="W1202" s="92" t="s">
        <v>2461</v>
      </c>
      <c r="X1202" s="17"/>
      <c r="Y1202" s="17"/>
      <c r="Z1202" s="17"/>
      <c r="AA1202" s="17"/>
    </row>
    <row r="1203" spans="1:27" ht="60" customHeight="1" x14ac:dyDescent="0.2">
      <c r="A1203" s="29" t="s">
        <v>1502</v>
      </c>
      <c r="B1203" s="136" t="s">
        <v>4481</v>
      </c>
      <c r="C1203" s="79" t="s">
        <v>1504</v>
      </c>
      <c r="D1203" s="5" t="s">
        <v>1504</v>
      </c>
      <c r="E1203" s="15">
        <v>2</v>
      </c>
      <c r="F1203" s="78" t="s">
        <v>619</v>
      </c>
      <c r="G1203" s="126" t="e">
        <f>---PLACE OF UNLOADING</f>
        <v>#NAME?</v>
      </c>
      <c r="H1203" s="73" t="s">
        <v>279</v>
      </c>
      <c r="I1203" s="73" t="s">
        <v>4645</v>
      </c>
      <c r="J1203" s="73" t="s">
        <v>628</v>
      </c>
      <c r="K1203" s="87" t="s">
        <v>1128</v>
      </c>
      <c r="L1203" s="87" t="s">
        <v>1128</v>
      </c>
      <c r="M1203" s="83" t="s">
        <v>1128</v>
      </c>
      <c r="N1203" s="68"/>
      <c r="O1203" s="92"/>
      <c r="P1203" s="68" t="s">
        <v>66</v>
      </c>
      <c r="Q1203" s="92"/>
      <c r="R1203" s="68" t="s">
        <v>94</v>
      </c>
      <c r="S1203" s="92"/>
      <c r="T1203" s="68" t="s">
        <v>95</v>
      </c>
      <c r="U1203" s="92"/>
      <c r="V1203" s="68" t="s">
        <v>608</v>
      </c>
      <c r="W1203" s="92"/>
      <c r="X1203" s="17"/>
      <c r="Y1203" s="17"/>
      <c r="Z1203" s="17"/>
      <c r="AA1203" s="17"/>
    </row>
    <row r="1204" spans="1:27" ht="60" customHeight="1" x14ac:dyDescent="0.2">
      <c r="A1204" s="29" t="s">
        <v>1502</v>
      </c>
      <c r="B1204" s="136" t="s">
        <v>4481</v>
      </c>
      <c r="C1204" s="79" t="s">
        <v>1504</v>
      </c>
      <c r="D1204" s="5" t="s">
        <v>1504</v>
      </c>
      <c r="E1204" s="15">
        <v>2</v>
      </c>
      <c r="F1204" s="78" t="s">
        <v>619</v>
      </c>
      <c r="G1204" s="126" t="e">
        <f>---PLACE OF UNLOADING</f>
        <v>#NAME?</v>
      </c>
      <c r="H1204" s="73" t="s">
        <v>611</v>
      </c>
      <c r="I1204" s="73" t="s">
        <v>4646</v>
      </c>
      <c r="J1204" s="73" t="s">
        <v>631</v>
      </c>
      <c r="K1204" s="87" t="s">
        <v>1128</v>
      </c>
      <c r="L1204" s="87" t="s">
        <v>1128</v>
      </c>
      <c r="M1204" s="83" t="s">
        <v>1128</v>
      </c>
      <c r="N1204" s="68"/>
      <c r="O1204" s="92"/>
      <c r="P1204" s="68" t="s">
        <v>66</v>
      </c>
      <c r="Q1204" s="92" t="s">
        <v>66</v>
      </c>
      <c r="R1204" s="68" t="s">
        <v>68</v>
      </c>
      <c r="S1204" s="92" t="s">
        <v>68</v>
      </c>
      <c r="T1204" s="68"/>
      <c r="U1204" s="92"/>
      <c r="V1204" s="68" t="s">
        <v>608</v>
      </c>
      <c r="W1204" s="92"/>
      <c r="X1204" s="17"/>
      <c r="Y1204" s="17"/>
      <c r="Z1204" s="17"/>
      <c r="AA1204" s="17"/>
    </row>
    <row r="1205" spans="1:27" ht="60" customHeight="1" x14ac:dyDescent="0.2">
      <c r="A1205" s="29" t="s">
        <v>1502</v>
      </c>
      <c r="B1205" s="136" t="s">
        <v>4481</v>
      </c>
      <c r="C1205" s="79" t="s">
        <v>1504</v>
      </c>
      <c r="D1205" s="5" t="s">
        <v>1504</v>
      </c>
      <c r="E1205" s="15">
        <v>2</v>
      </c>
      <c r="F1205" s="78" t="s">
        <v>635</v>
      </c>
      <c r="G1205" s="171" t="e">
        <f>---ADDITIONAL INFORMATION</f>
        <v>#NAME?</v>
      </c>
      <c r="H1205" s="73"/>
      <c r="I1205" s="73" t="s">
        <v>4647</v>
      </c>
      <c r="J1205" s="73" t="s">
        <v>638</v>
      </c>
      <c r="K1205" s="87" t="s">
        <v>1128</v>
      </c>
      <c r="L1205" s="87" t="s">
        <v>1128</v>
      </c>
      <c r="M1205" s="83" t="s">
        <v>1128</v>
      </c>
      <c r="N1205" s="68" t="s">
        <v>444</v>
      </c>
      <c r="O1205" s="92"/>
      <c r="P1205" s="68" t="s">
        <v>103</v>
      </c>
      <c r="Q1205" s="92"/>
      <c r="R1205" s="68"/>
      <c r="S1205" s="92"/>
      <c r="T1205" s="68"/>
      <c r="U1205" s="92"/>
      <c r="V1205" s="68" t="s">
        <v>983</v>
      </c>
      <c r="W1205" s="92"/>
      <c r="X1205" s="17"/>
      <c r="Y1205" s="17"/>
      <c r="Z1205" s="17"/>
      <c r="AA1205" s="17"/>
    </row>
    <row r="1206" spans="1:27" ht="60" customHeight="1" x14ac:dyDescent="0.2">
      <c r="A1206" s="29" t="s">
        <v>1502</v>
      </c>
      <c r="B1206" s="136" t="s">
        <v>4481</v>
      </c>
      <c r="C1206" s="79" t="s">
        <v>1504</v>
      </c>
      <c r="D1206" s="5" t="s">
        <v>1504</v>
      </c>
      <c r="E1206" s="15">
        <v>2</v>
      </c>
      <c r="F1206" s="78" t="s">
        <v>205</v>
      </c>
      <c r="G1206" s="126" t="e">
        <f>---ADDITIONAL INFORMATION</f>
        <v>#NAME?</v>
      </c>
      <c r="H1206" s="73" t="s">
        <v>206</v>
      </c>
      <c r="I1206" s="73" t="s">
        <v>4648</v>
      </c>
      <c r="J1206" s="73" t="s">
        <v>642</v>
      </c>
      <c r="K1206" s="87" t="s">
        <v>1128</v>
      </c>
      <c r="L1206" s="87" t="s">
        <v>1128</v>
      </c>
      <c r="M1206" s="83" t="s">
        <v>1128</v>
      </c>
      <c r="N1206" s="68"/>
      <c r="O1206" s="92"/>
      <c r="P1206" s="68" t="s">
        <v>33</v>
      </c>
      <c r="Q1206" s="92"/>
      <c r="R1206" s="68" t="s">
        <v>146</v>
      </c>
      <c r="S1206" s="92"/>
      <c r="T1206" s="68"/>
      <c r="U1206" s="92"/>
      <c r="V1206" s="68" t="s">
        <v>209</v>
      </c>
      <c r="W1206" s="92"/>
      <c r="X1206" s="17"/>
      <c r="Y1206" s="17"/>
      <c r="Z1206" s="17"/>
      <c r="AA1206" s="17"/>
    </row>
    <row r="1207" spans="1:27" ht="60" customHeight="1" x14ac:dyDescent="0.2">
      <c r="A1207" s="29" t="s">
        <v>1502</v>
      </c>
      <c r="B1207" s="136" t="s">
        <v>4481</v>
      </c>
      <c r="C1207" s="79" t="s">
        <v>1504</v>
      </c>
      <c r="D1207" s="5" t="s">
        <v>1504</v>
      </c>
      <c r="E1207" s="15">
        <v>2</v>
      </c>
      <c r="F1207" s="78" t="s">
        <v>635</v>
      </c>
      <c r="G1207" s="126" t="e">
        <f>---ADDITIONAL INFORMATION</f>
        <v>#NAME?</v>
      </c>
      <c r="H1207" s="73" t="s">
        <v>287</v>
      </c>
      <c r="I1207" s="73" t="s">
        <v>4649</v>
      </c>
      <c r="J1207" s="73" t="s">
        <v>644</v>
      </c>
      <c r="K1207" s="87" t="s">
        <v>1128</v>
      </c>
      <c r="L1207" s="87" t="s">
        <v>1128</v>
      </c>
      <c r="M1207" s="83" t="s">
        <v>1128</v>
      </c>
      <c r="N1207" s="68"/>
      <c r="O1207" s="92"/>
      <c r="P1207" s="68" t="s">
        <v>33</v>
      </c>
      <c r="Q1207" s="92"/>
      <c r="R1207" s="68" t="s">
        <v>645</v>
      </c>
      <c r="S1207" s="92"/>
      <c r="T1207" s="68"/>
      <c r="U1207" s="92"/>
      <c r="V1207" s="68"/>
      <c r="W1207" s="92"/>
      <c r="X1207" s="17"/>
      <c r="Y1207" s="17"/>
      <c r="Z1207" s="17"/>
      <c r="AA1207" s="17"/>
    </row>
    <row r="1208" spans="1:27" ht="60" customHeight="1" x14ac:dyDescent="0.2">
      <c r="A1208" s="29" t="s">
        <v>1502</v>
      </c>
      <c r="B1208" s="136" t="s">
        <v>4481</v>
      </c>
      <c r="C1208" s="79" t="s">
        <v>1504</v>
      </c>
      <c r="D1208" s="5" t="s">
        <v>1504</v>
      </c>
      <c r="E1208" s="15">
        <v>2</v>
      </c>
      <c r="F1208" s="78" t="s">
        <v>635</v>
      </c>
      <c r="G1208" s="126" t="e">
        <f>---ADDITIONAL INFORMATION</f>
        <v>#NAME?</v>
      </c>
      <c r="H1208" s="73" t="s">
        <v>302</v>
      </c>
      <c r="I1208" s="73" t="s">
        <v>4650</v>
      </c>
      <c r="J1208" s="73" t="s">
        <v>649</v>
      </c>
      <c r="K1208" s="87" t="s">
        <v>1128</v>
      </c>
      <c r="L1208" s="87" t="s">
        <v>1128</v>
      </c>
      <c r="M1208" s="83" t="s">
        <v>1128</v>
      </c>
      <c r="N1208" s="68"/>
      <c r="O1208" s="92"/>
      <c r="P1208" s="68" t="s">
        <v>103</v>
      </c>
      <c r="Q1208" s="92"/>
      <c r="R1208" s="68" t="s">
        <v>305</v>
      </c>
      <c r="S1208" s="92"/>
      <c r="T1208" s="68"/>
      <c r="U1208" s="92"/>
      <c r="V1208" s="68"/>
      <c r="W1208" s="92"/>
      <c r="X1208" s="17"/>
      <c r="Y1208" s="17"/>
      <c r="Z1208" s="17"/>
      <c r="AA1208" s="17"/>
    </row>
    <row r="1209" spans="1:27" ht="60" customHeight="1" x14ac:dyDescent="0.2">
      <c r="A1209" s="29" t="s">
        <v>1502</v>
      </c>
      <c r="B1209" s="136" t="s">
        <v>4481</v>
      </c>
      <c r="C1209" s="79" t="s">
        <v>1504</v>
      </c>
      <c r="D1209" s="5" t="s">
        <v>1504</v>
      </c>
      <c r="E1209" s="15">
        <v>2</v>
      </c>
      <c r="F1209" s="78" t="s">
        <v>651</v>
      </c>
      <c r="G1209" s="171" t="e">
        <f>---SUPPORTING DOCUMENTS</f>
        <v>#NAME?</v>
      </c>
      <c r="H1209" s="73"/>
      <c r="I1209" s="73" t="s">
        <v>4651</v>
      </c>
      <c r="J1209" s="73" t="s">
        <v>654</v>
      </c>
      <c r="K1209" s="87" t="s">
        <v>1128</v>
      </c>
      <c r="L1209" s="87" t="s">
        <v>1128</v>
      </c>
      <c r="M1209" s="83" t="s">
        <v>1128</v>
      </c>
      <c r="N1209" s="68" t="s">
        <v>444</v>
      </c>
      <c r="O1209" s="92"/>
      <c r="P1209" s="68" t="s">
        <v>103</v>
      </c>
      <c r="Q1209" s="92"/>
      <c r="R1209" s="68"/>
      <c r="S1209" s="92"/>
      <c r="T1209" s="68"/>
      <c r="U1209" s="92"/>
      <c r="V1209" s="68" t="s">
        <v>983</v>
      </c>
      <c r="W1209" s="92"/>
      <c r="X1209" s="17"/>
      <c r="Y1209" s="17"/>
      <c r="Z1209" s="17"/>
      <c r="AA1209" s="17"/>
    </row>
    <row r="1210" spans="1:27" ht="60" customHeight="1" x14ac:dyDescent="0.2">
      <c r="A1210" s="29" t="s">
        <v>1502</v>
      </c>
      <c r="B1210" s="136" t="s">
        <v>4481</v>
      </c>
      <c r="C1210" s="79" t="s">
        <v>1504</v>
      </c>
      <c r="D1210" s="5" t="s">
        <v>1504</v>
      </c>
      <c r="E1210" s="15">
        <v>2</v>
      </c>
      <c r="F1210" s="78" t="s">
        <v>205</v>
      </c>
      <c r="G1210" s="126" t="e">
        <f>---SUPPORTING DOCUMENTS</f>
        <v>#NAME?</v>
      </c>
      <c r="H1210" s="73" t="s">
        <v>206</v>
      </c>
      <c r="I1210" s="73" t="s">
        <v>4652</v>
      </c>
      <c r="J1210" s="73" t="s">
        <v>657</v>
      </c>
      <c r="K1210" s="87" t="s">
        <v>1128</v>
      </c>
      <c r="L1210" s="87" t="s">
        <v>1128</v>
      </c>
      <c r="M1210" s="83" t="s">
        <v>1128</v>
      </c>
      <c r="N1210" s="68"/>
      <c r="O1210" s="92"/>
      <c r="P1210" s="68" t="s">
        <v>33</v>
      </c>
      <c r="Q1210" s="92"/>
      <c r="R1210" s="68" t="s">
        <v>146</v>
      </c>
      <c r="S1210" s="92"/>
      <c r="T1210" s="68"/>
      <c r="U1210" s="92"/>
      <c r="V1210" s="68" t="s">
        <v>209</v>
      </c>
      <c r="W1210" s="92"/>
      <c r="X1210" s="17"/>
      <c r="Y1210" s="17"/>
      <c r="Z1210" s="17"/>
      <c r="AA1210" s="17"/>
    </row>
    <row r="1211" spans="1:27" ht="60" customHeight="1" x14ac:dyDescent="0.2">
      <c r="A1211" s="29" t="s">
        <v>1502</v>
      </c>
      <c r="B1211" s="136" t="s">
        <v>4481</v>
      </c>
      <c r="C1211" s="79" t="s">
        <v>1504</v>
      </c>
      <c r="D1211" s="5" t="s">
        <v>1504</v>
      </c>
      <c r="E1211" s="15">
        <v>2</v>
      </c>
      <c r="F1211" s="78" t="s">
        <v>651</v>
      </c>
      <c r="G1211" s="126" t="e">
        <f>---SUPPORTING DOCUMENTS</f>
        <v>#NAME?</v>
      </c>
      <c r="H1211" s="73" t="s">
        <v>386</v>
      </c>
      <c r="I1211" s="73" t="s">
        <v>4653</v>
      </c>
      <c r="J1211" s="73" t="s">
        <v>659</v>
      </c>
      <c r="K1211" s="87" t="s">
        <v>1128</v>
      </c>
      <c r="L1211" s="87" t="s">
        <v>1128</v>
      </c>
      <c r="M1211" s="83" t="s">
        <v>1128</v>
      </c>
      <c r="N1211" s="68"/>
      <c r="O1211" s="92"/>
      <c r="P1211" s="68" t="s">
        <v>33</v>
      </c>
      <c r="Q1211" s="92"/>
      <c r="R1211" s="68" t="s">
        <v>660</v>
      </c>
      <c r="S1211" s="92"/>
      <c r="T1211" s="68"/>
      <c r="U1211" s="92"/>
      <c r="V1211" s="68"/>
      <c r="W1211" s="92"/>
      <c r="X1211" s="17"/>
      <c r="Y1211" s="17"/>
      <c r="Z1211" s="17"/>
      <c r="AA1211" s="17"/>
    </row>
    <row r="1212" spans="1:27" ht="60" customHeight="1" x14ac:dyDescent="0.2">
      <c r="A1212" s="29" t="s">
        <v>1502</v>
      </c>
      <c r="B1212" s="136" t="s">
        <v>4481</v>
      </c>
      <c r="C1212" s="79" t="s">
        <v>1504</v>
      </c>
      <c r="D1212" s="5" t="s">
        <v>1504</v>
      </c>
      <c r="E1212" s="15">
        <v>2</v>
      </c>
      <c r="F1212" s="78" t="s">
        <v>651</v>
      </c>
      <c r="G1212" s="126" t="e">
        <f>---SUPPORTING DOCUMENTS</f>
        <v>#NAME?</v>
      </c>
      <c r="H1212" s="73" t="s">
        <v>180</v>
      </c>
      <c r="I1212" s="73" t="s">
        <v>4654</v>
      </c>
      <c r="J1212" s="73" t="s">
        <v>664</v>
      </c>
      <c r="K1212" s="87" t="s">
        <v>1128</v>
      </c>
      <c r="L1212" s="87" t="s">
        <v>1128</v>
      </c>
      <c r="M1212" s="83" t="s">
        <v>1128</v>
      </c>
      <c r="N1212" s="68"/>
      <c r="O1212" s="92"/>
      <c r="P1212" s="68" t="s">
        <v>33</v>
      </c>
      <c r="Q1212" s="92"/>
      <c r="R1212" s="68" t="s">
        <v>258</v>
      </c>
      <c r="S1212" s="92"/>
      <c r="T1212" s="68"/>
      <c r="U1212" s="92"/>
      <c r="V1212" s="68" t="s">
        <v>665</v>
      </c>
      <c r="W1212" s="92"/>
      <c r="X1212" s="17"/>
      <c r="Y1212" s="17"/>
      <c r="Z1212" s="17"/>
      <c r="AA1212" s="17"/>
    </row>
    <row r="1213" spans="1:27" ht="60" customHeight="1" x14ac:dyDescent="0.2">
      <c r="A1213" s="29" t="s">
        <v>1502</v>
      </c>
      <c r="B1213" s="136" t="s">
        <v>4481</v>
      </c>
      <c r="C1213" s="79" t="s">
        <v>1504</v>
      </c>
      <c r="D1213" s="5" t="s">
        <v>1504</v>
      </c>
      <c r="E1213" s="15">
        <v>2</v>
      </c>
      <c r="F1213" s="78" t="s">
        <v>687</v>
      </c>
      <c r="G1213" s="126" t="e">
        <f>---SUPPORTING DOCUMENTS</f>
        <v>#NAME?</v>
      </c>
      <c r="H1213" s="73" t="s">
        <v>667</v>
      </c>
      <c r="I1213" s="73" t="s">
        <v>4655</v>
      </c>
      <c r="J1213" s="73" t="s">
        <v>669</v>
      </c>
      <c r="K1213" s="87" t="s">
        <v>1128</v>
      </c>
      <c r="L1213" s="87" t="s">
        <v>1128</v>
      </c>
      <c r="M1213" s="83" t="s">
        <v>1128</v>
      </c>
      <c r="N1213" s="68"/>
      <c r="O1213" s="92"/>
      <c r="P1213" s="68" t="s">
        <v>103</v>
      </c>
      <c r="Q1213" s="92"/>
      <c r="R1213" s="68" t="s">
        <v>68</v>
      </c>
      <c r="S1213" s="92"/>
      <c r="T1213" s="68"/>
      <c r="U1213" s="92"/>
      <c r="V1213" s="68"/>
      <c r="W1213" s="92"/>
      <c r="X1213" s="17"/>
      <c r="Y1213" s="17"/>
      <c r="Z1213" s="17"/>
      <c r="AA1213" s="17"/>
    </row>
    <row r="1214" spans="1:27" ht="60" customHeight="1" x14ac:dyDescent="0.2">
      <c r="A1214" s="29" t="s">
        <v>1502</v>
      </c>
      <c r="B1214" s="136" t="s">
        <v>4481</v>
      </c>
      <c r="C1214" s="79" t="s">
        <v>1504</v>
      </c>
      <c r="D1214" s="5" t="s">
        <v>1504</v>
      </c>
      <c r="E1214" s="15">
        <v>2</v>
      </c>
      <c r="F1214" s="78" t="s">
        <v>671</v>
      </c>
      <c r="G1214" s="171" t="e">
        <f>---PREVIOUS DOCUMENTS</f>
        <v>#NAME?</v>
      </c>
      <c r="H1214" s="73"/>
      <c r="I1214" s="73" t="s">
        <v>4656</v>
      </c>
      <c r="J1214" s="73" t="s">
        <v>674</v>
      </c>
      <c r="K1214" s="87" t="s">
        <v>1128</v>
      </c>
      <c r="L1214" s="87" t="s">
        <v>1128</v>
      </c>
      <c r="M1214" s="83" t="s">
        <v>1128</v>
      </c>
      <c r="N1214" s="68" t="s">
        <v>463</v>
      </c>
      <c r="O1214" s="92"/>
      <c r="P1214" s="68" t="s">
        <v>103</v>
      </c>
      <c r="Q1214" s="92"/>
      <c r="R1214" s="68"/>
      <c r="S1214" s="92"/>
      <c r="T1214" s="68"/>
      <c r="U1214" s="92"/>
      <c r="V1214" s="68" t="s">
        <v>983</v>
      </c>
      <c r="W1214" s="92"/>
      <c r="X1214" s="17"/>
      <c r="Y1214" s="17"/>
      <c r="Z1214" s="17"/>
      <c r="AA1214" s="17"/>
    </row>
    <row r="1215" spans="1:27" ht="60" customHeight="1" x14ac:dyDescent="0.2">
      <c r="A1215" s="29" t="s">
        <v>1502</v>
      </c>
      <c r="B1215" s="136" t="s">
        <v>4481</v>
      </c>
      <c r="C1215" s="79" t="s">
        <v>1504</v>
      </c>
      <c r="D1215" s="5" t="s">
        <v>1504</v>
      </c>
      <c r="E1215" s="15">
        <v>2</v>
      </c>
      <c r="F1215" s="78" t="s">
        <v>205</v>
      </c>
      <c r="G1215" s="126" t="e">
        <f>---PREVIOUS DOCUMENTS</f>
        <v>#NAME?</v>
      </c>
      <c r="H1215" s="73" t="s">
        <v>206</v>
      </c>
      <c r="I1215" s="73" t="s">
        <v>4657</v>
      </c>
      <c r="J1215" s="73" t="s">
        <v>677</v>
      </c>
      <c r="K1215" s="87" t="s">
        <v>1128</v>
      </c>
      <c r="L1215" s="87" t="s">
        <v>1128</v>
      </c>
      <c r="M1215" s="83" t="s">
        <v>1128</v>
      </c>
      <c r="N1215" s="68"/>
      <c r="O1215" s="92"/>
      <c r="P1215" s="68" t="s">
        <v>33</v>
      </c>
      <c r="Q1215" s="92"/>
      <c r="R1215" s="68" t="s">
        <v>146</v>
      </c>
      <c r="S1215" s="92"/>
      <c r="T1215" s="68"/>
      <c r="U1215" s="92"/>
      <c r="V1215" s="68" t="s">
        <v>209</v>
      </c>
      <c r="W1215" s="92"/>
      <c r="X1215" s="17"/>
      <c r="Y1215" s="17"/>
      <c r="Z1215" s="17"/>
      <c r="AA1215" s="17"/>
    </row>
    <row r="1216" spans="1:27" ht="60" customHeight="1" x14ac:dyDescent="0.2">
      <c r="A1216" s="29" t="s">
        <v>1502</v>
      </c>
      <c r="B1216" s="136" t="s">
        <v>4481</v>
      </c>
      <c r="C1216" s="79" t="s">
        <v>1504</v>
      </c>
      <c r="D1216" s="5" t="s">
        <v>1504</v>
      </c>
      <c r="E1216" s="15">
        <v>2</v>
      </c>
      <c r="F1216" s="78" t="s">
        <v>671</v>
      </c>
      <c r="G1216" s="126" t="e">
        <f>---PREVIOUS DOCUMENTS</f>
        <v>#NAME?</v>
      </c>
      <c r="H1216" s="73" t="s">
        <v>386</v>
      </c>
      <c r="I1216" s="73" t="s">
        <v>4658</v>
      </c>
      <c r="J1216" s="73" t="s">
        <v>679</v>
      </c>
      <c r="K1216" s="87" t="s">
        <v>1128</v>
      </c>
      <c r="L1216" s="87" t="s">
        <v>1128</v>
      </c>
      <c r="M1216" s="83" t="s">
        <v>1128</v>
      </c>
      <c r="N1216" s="68"/>
      <c r="O1216" s="92"/>
      <c r="P1216" s="68" t="s">
        <v>33</v>
      </c>
      <c r="Q1216" s="92"/>
      <c r="R1216" s="68" t="s">
        <v>680</v>
      </c>
      <c r="S1216" s="92"/>
      <c r="T1216" s="68"/>
      <c r="U1216" s="92"/>
      <c r="V1216" s="68" t="s">
        <v>682</v>
      </c>
      <c r="W1216" s="92" t="s">
        <v>2638</v>
      </c>
      <c r="X1216" s="17"/>
      <c r="Y1216" s="17"/>
      <c r="Z1216" s="17"/>
      <c r="AA1216" s="17"/>
    </row>
    <row r="1217" spans="1:27" ht="60" customHeight="1" x14ac:dyDescent="0.2">
      <c r="A1217" s="29" t="s">
        <v>1502</v>
      </c>
      <c r="B1217" s="136" t="s">
        <v>4481</v>
      </c>
      <c r="C1217" s="79" t="s">
        <v>1504</v>
      </c>
      <c r="D1217" s="5" t="s">
        <v>1504</v>
      </c>
      <c r="E1217" s="15">
        <v>2</v>
      </c>
      <c r="F1217" s="78" t="s">
        <v>671</v>
      </c>
      <c r="G1217" s="126" t="e">
        <f>---PREVIOUS DOCUMENTS</f>
        <v>#NAME?</v>
      </c>
      <c r="H1217" s="73" t="s">
        <v>180</v>
      </c>
      <c r="I1217" s="73" t="s">
        <v>4659</v>
      </c>
      <c r="J1217" s="73" t="s">
        <v>685</v>
      </c>
      <c r="K1217" s="87" t="s">
        <v>1128</v>
      </c>
      <c r="L1217" s="87" t="s">
        <v>1128</v>
      </c>
      <c r="M1217" s="83" t="s">
        <v>1128</v>
      </c>
      <c r="N1217" s="68"/>
      <c r="O1217" s="92"/>
      <c r="P1217" s="68" t="s">
        <v>33</v>
      </c>
      <c r="Q1217" s="92"/>
      <c r="R1217" s="68" t="s">
        <v>258</v>
      </c>
      <c r="S1217" s="92"/>
      <c r="T1217" s="68"/>
      <c r="U1217" s="92"/>
      <c r="V1217" s="68" t="s">
        <v>665</v>
      </c>
      <c r="W1217" s="92"/>
      <c r="X1217" s="17"/>
      <c r="Y1217" s="17"/>
      <c r="Z1217" s="17"/>
      <c r="AA1217" s="17"/>
    </row>
    <row r="1218" spans="1:27" ht="60" customHeight="1" x14ac:dyDescent="0.2">
      <c r="A1218" s="29" t="s">
        <v>1502</v>
      </c>
      <c r="B1218" s="136" t="s">
        <v>4481</v>
      </c>
      <c r="C1218" s="79" t="s">
        <v>1504</v>
      </c>
      <c r="D1218" s="5" t="s">
        <v>1504</v>
      </c>
      <c r="E1218" s="15">
        <v>2</v>
      </c>
      <c r="F1218" s="78" t="s">
        <v>687</v>
      </c>
      <c r="G1218" s="126" t="e">
        <f>---PREVIOUS DOCUMENTS</f>
        <v>#NAME?</v>
      </c>
      <c r="H1218" s="73" t="s">
        <v>667</v>
      </c>
      <c r="I1218" s="73" t="s">
        <v>4660</v>
      </c>
      <c r="J1218" s="73" t="s">
        <v>689</v>
      </c>
      <c r="K1218" s="87" t="s">
        <v>1128</v>
      </c>
      <c r="L1218" s="87" t="s">
        <v>1128</v>
      </c>
      <c r="M1218" s="83" t="s">
        <v>1128</v>
      </c>
      <c r="N1218" s="68"/>
      <c r="O1218" s="92"/>
      <c r="P1218" s="68" t="s">
        <v>103</v>
      </c>
      <c r="Q1218" s="92"/>
      <c r="R1218" s="68" t="s">
        <v>68</v>
      </c>
      <c r="S1218" s="92"/>
      <c r="T1218" s="68"/>
      <c r="U1218" s="92"/>
      <c r="V1218" s="68"/>
      <c r="W1218" s="92"/>
      <c r="X1218" s="17"/>
      <c r="Y1218" s="17"/>
      <c r="Z1218" s="17"/>
      <c r="AA1218" s="17"/>
    </row>
    <row r="1219" spans="1:27" ht="60" customHeight="1" x14ac:dyDescent="0.2">
      <c r="A1219" s="29" t="s">
        <v>1502</v>
      </c>
      <c r="B1219" s="136" t="s">
        <v>4481</v>
      </c>
      <c r="C1219" s="79" t="s">
        <v>1504</v>
      </c>
      <c r="D1219" s="5" t="s">
        <v>1504</v>
      </c>
      <c r="E1219" s="15">
        <v>2</v>
      </c>
      <c r="F1219" s="78" t="s">
        <v>1848</v>
      </c>
      <c r="G1219" s="171" t="e">
        <f>---TRANSPORT DOCUMENT</f>
        <v>#NAME?</v>
      </c>
      <c r="H1219" s="73"/>
      <c r="I1219" s="73" t="s">
        <v>4661</v>
      </c>
      <c r="J1219" s="73" t="s">
        <v>692</v>
      </c>
      <c r="K1219" s="87" t="s">
        <v>1128</v>
      </c>
      <c r="L1219" s="87" t="s">
        <v>1128</v>
      </c>
      <c r="M1219" s="83" t="s">
        <v>1128</v>
      </c>
      <c r="N1219" s="68" t="s">
        <v>444</v>
      </c>
      <c r="O1219" s="92"/>
      <c r="P1219" s="68" t="s">
        <v>66</v>
      </c>
      <c r="Q1219" s="92"/>
      <c r="R1219" s="68"/>
      <c r="S1219" s="92"/>
      <c r="T1219" s="68"/>
      <c r="U1219" s="92"/>
      <c r="V1219" s="68" t="s">
        <v>4662</v>
      </c>
      <c r="W1219" s="92"/>
      <c r="X1219" s="17"/>
      <c r="Y1219" s="17"/>
      <c r="Z1219" s="17"/>
      <c r="AA1219" s="17"/>
    </row>
    <row r="1220" spans="1:27" ht="60" customHeight="1" x14ac:dyDescent="0.2">
      <c r="A1220" s="29" t="s">
        <v>1502</v>
      </c>
      <c r="B1220" s="136" t="s">
        <v>4481</v>
      </c>
      <c r="C1220" s="79" t="s">
        <v>1504</v>
      </c>
      <c r="D1220" s="5" t="s">
        <v>1504</v>
      </c>
      <c r="E1220" s="15">
        <v>2</v>
      </c>
      <c r="F1220" s="78" t="s">
        <v>205</v>
      </c>
      <c r="G1220" s="126" t="e">
        <f>---TRANSPORT DOCUMENT</f>
        <v>#NAME?</v>
      </c>
      <c r="H1220" s="73" t="s">
        <v>206</v>
      </c>
      <c r="I1220" s="73" t="s">
        <v>4663</v>
      </c>
      <c r="J1220" s="73" t="s">
        <v>696</v>
      </c>
      <c r="K1220" s="87" t="s">
        <v>1128</v>
      </c>
      <c r="L1220" s="87" t="s">
        <v>1128</v>
      </c>
      <c r="M1220" s="83" t="s">
        <v>1128</v>
      </c>
      <c r="N1220" s="68"/>
      <c r="O1220" s="92"/>
      <c r="P1220" s="68" t="s">
        <v>33</v>
      </c>
      <c r="Q1220" s="92"/>
      <c r="R1220" s="68" t="s">
        <v>146</v>
      </c>
      <c r="S1220" s="92"/>
      <c r="T1220" s="68"/>
      <c r="U1220" s="92"/>
      <c r="V1220" s="68" t="s">
        <v>209</v>
      </c>
      <c r="W1220" s="92"/>
      <c r="X1220" s="17"/>
      <c r="Y1220" s="17"/>
      <c r="Z1220" s="17"/>
      <c r="AA1220" s="17"/>
    </row>
    <row r="1221" spans="1:27" ht="60" customHeight="1" x14ac:dyDescent="0.2">
      <c r="A1221" s="29" t="s">
        <v>1502</v>
      </c>
      <c r="B1221" s="136" t="s">
        <v>4481</v>
      </c>
      <c r="C1221" s="79" t="s">
        <v>1504</v>
      </c>
      <c r="D1221" s="5" t="s">
        <v>1504</v>
      </c>
      <c r="E1221" s="15">
        <v>2</v>
      </c>
      <c r="F1221" s="78" t="s">
        <v>1848</v>
      </c>
      <c r="G1221" s="126" t="e">
        <f>---TRANSPORT DOCUMENT</f>
        <v>#NAME?</v>
      </c>
      <c r="H1221" s="73" t="s">
        <v>386</v>
      </c>
      <c r="I1221" s="73" t="s">
        <v>4664</v>
      </c>
      <c r="J1221" s="73" t="s">
        <v>698</v>
      </c>
      <c r="K1221" s="87" t="s">
        <v>1128</v>
      </c>
      <c r="L1221" s="87" t="s">
        <v>1128</v>
      </c>
      <c r="M1221" s="83" t="s">
        <v>1128</v>
      </c>
      <c r="N1221" s="68"/>
      <c r="O1221" s="92"/>
      <c r="P1221" s="68" t="s">
        <v>33</v>
      </c>
      <c r="Q1221" s="92"/>
      <c r="R1221" s="68" t="s">
        <v>660</v>
      </c>
      <c r="S1221" s="92"/>
      <c r="T1221" s="68"/>
      <c r="U1221" s="92"/>
      <c r="V1221" s="68" t="s">
        <v>2951</v>
      </c>
      <c r="W1221" s="92"/>
      <c r="X1221" s="17"/>
      <c r="Y1221" s="17"/>
      <c r="Z1221" s="17"/>
      <c r="AA1221" s="17"/>
    </row>
    <row r="1222" spans="1:27" ht="60" customHeight="1" x14ac:dyDescent="0.2">
      <c r="A1222" s="29" t="s">
        <v>1502</v>
      </c>
      <c r="B1222" s="136" t="s">
        <v>4481</v>
      </c>
      <c r="C1222" s="79" t="s">
        <v>1504</v>
      </c>
      <c r="D1222" s="5" t="s">
        <v>1504</v>
      </c>
      <c r="E1222" s="15">
        <v>2</v>
      </c>
      <c r="F1222" s="78" t="s">
        <v>1848</v>
      </c>
      <c r="G1222" s="126" t="e">
        <f>---TRANSPORT DOCUMENT</f>
        <v>#NAME?</v>
      </c>
      <c r="H1222" s="73" t="s">
        <v>180</v>
      </c>
      <c r="I1222" s="73" t="s">
        <v>4665</v>
      </c>
      <c r="J1222" s="73" t="s">
        <v>702</v>
      </c>
      <c r="K1222" s="87" t="s">
        <v>1128</v>
      </c>
      <c r="L1222" s="87" t="s">
        <v>1128</v>
      </c>
      <c r="M1222" s="83" t="s">
        <v>1128</v>
      </c>
      <c r="N1222" s="68"/>
      <c r="O1222" s="92"/>
      <c r="P1222" s="68" t="s">
        <v>33</v>
      </c>
      <c r="Q1222" s="92"/>
      <c r="R1222" s="68" t="s">
        <v>258</v>
      </c>
      <c r="S1222" s="92"/>
      <c r="T1222" s="68"/>
      <c r="U1222" s="92"/>
      <c r="V1222" s="68" t="s">
        <v>665</v>
      </c>
      <c r="W1222" s="92"/>
      <c r="X1222" s="17"/>
      <c r="Y1222" s="17"/>
      <c r="Z1222" s="17"/>
      <c r="AA1222" s="17"/>
    </row>
    <row r="1223" spans="1:27" ht="60" customHeight="1" x14ac:dyDescent="0.2">
      <c r="A1223" s="29" t="s">
        <v>1502</v>
      </c>
      <c r="B1223" s="136" t="s">
        <v>4481</v>
      </c>
      <c r="C1223" s="79" t="s">
        <v>1504</v>
      </c>
      <c r="D1223" s="5" t="s">
        <v>1504</v>
      </c>
      <c r="E1223" s="15">
        <v>2</v>
      </c>
      <c r="F1223" s="78" t="s">
        <v>710</v>
      </c>
      <c r="G1223" s="171" t="e">
        <f>---UCR</f>
        <v>#NAME?</v>
      </c>
      <c r="H1223" s="73"/>
      <c r="I1223" s="73" t="s">
        <v>4666</v>
      </c>
      <c r="J1223" s="73" t="s">
        <v>706</v>
      </c>
      <c r="K1223" s="87" t="s">
        <v>1128</v>
      </c>
      <c r="L1223" s="87" t="s">
        <v>1128</v>
      </c>
      <c r="M1223" s="83" t="s">
        <v>1128</v>
      </c>
      <c r="N1223" s="68" t="s">
        <v>32</v>
      </c>
      <c r="O1223" s="92"/>
      <c r="P1223" s="68" t="s">
        <v>103</v>
      </c>
      <c r="Q1223" s="92"/>
      <c r="R1223" s="68"/>
      <c r="S1223" s="92"/>
      <c r="T1223" s="68"/>
      <c r="U1223" s="92"/>
      <c r="V1223" s="68" t="s">
        <v>4156</v>
      </c>
      <c r="W1223" s="92"/>
      <c r="X1223" s="17"/>
      <c r="Y1223" s="17"/>
      <c r="Z1223" s="17"/>
      <c r="AA1223" s="17"/>
    </row>
    <row r="1224" spans="1:27" ht="60" customHeight="1" x14ac:dyDescent="0.2">
      <c r="A1224" s="29" t="s">
        <v>1502</v>
      </c>
      <c r="B1224" s="136" t="s">
        <v>4481</v>
      </c>
      <c r="C1224" s="79" t="s">
        <v>1504</v>
      </c>
      <c r="D1224" s="5" t="s">
        <v>1504</v>
      </c>
      <c r="E1224" s="15">
        <v>2</v>
      </c>
      <c r="F1224" s="78" t="s">
        <v>710</v>
      </c>
      <c r="G1224" s="126" t="e">
        <f>---UCR</f>
        <v>#NAME?</v>
      </c>
      <c r="H1224" s="73" t="s">
        <v>180</v>
      </c>
      <c r="I1224" s="73" t="s">
        <v>4667</v>
      </c>
      <c r="J1224" s="73" t="s">
        <v>712</v>
      </c>
      <c r="K1224" s="87" t="s">
        <v>31</v>
      </c>
      <c r="L1224" s="87" t="s">
        <v>713</v>
      </c>
      <c r="M1224" s="83" t="s">
        <v>2029</v>
      </c>
      <c r="N1224" s="68"/>
      <c r="O1224" s="92"/>
      <c r="P1224" s="68" t="s">
        <v>33</v>
      </c>
      <c r="Q1224" s="92" t="s">
        <v>66</v>
      </c>
      <c r="R1224" s="68" t="s">
        <v>68</v>
      </c>
      <c r="S1224" s="92" t="s">
        <v>258</v>
      </c>
      <c r="T1224" s="68"/>
      <c r="U1224" s="92"/>
      <c r="V1224" s="68" t="s">
        <v>81</v>
      </c>
      <c r="W1224" s="92" t="s">
        <v>714</v>
      </c>
      <c r="X1224" s="17"/>
      <c r="Y1224" s="17"/>
      <c r="Z1224" s="17"/>
      <c r="AA1224" s="17"/>
    </row>
    <row r="1225" spans="1:27" ht="60" customHeight="1" x14ac:dyDescent="0.2">
      <c r="A1225" s="29" t="s">
        <v>1502</v>
      </c>
      <c r="B1225" s="136" t="s">
        <v>4481</v>
      </c>
      <c r="C1225" s="79" t="s">
        <v>1504</v>
      </c>
      <c r="D1225" s="5" t="s">
        <v>1504</v>
      </c>
      <c r="E1225" s="15">
        <v>2</v>
      </c>
      <c r="F1225" s="78"/>
      <c r="G1225" s="171" t="e">
        <f>---HOUSE CONSIGNMENT</f>
        <v>#NAME?</v>
      </c>
      <c r="H1225" s="73"/>
      <c r="I1225" s="73" t="s">
        <v>4668</v>
      </c>
      <c r="J1225" s="73" t="s">
        <v>718</v>
      </c>
      <c r="K1225" s="87" t="s">
        <v>1128</v>
      </c>
      <c r="L1225" s="87" t="s">
        <v>1128</v>
      </c>
      <c r="M1225" s="83" t="s">
        <v>1128</v>
      </c>
      <c r="N1225" s="68" t="s">
        <v>316</v>
      </c>
      <c r="O1225" s="92"/>
      <c r="P1225" s="68" t="s">
        <v>103</v>
      </c>
      <c r="Q1225" s="92"/>
      <c r="R1225" s="68"/>
      <c r="S1225" s="92"/>
      <c r="T1225" s="68"/>
      <c r="U1225" s="92"/>
      <c r="V1225" s="68" t="s">
        <v>4156</v>
      </c>
      <c r="W1225" s="92"/>
      <c r="X1225" s="17"/>
      <c r="Y1225" s="17"/>
      <c r="Z1225" s="17"/>
      <c r="AA1225" s="17"/>
    </row>
    <row r="1226" spans="1:27" ht="60" customHeight="1" x14ac:dyDescent="0.2">
      <c r="A1226" s="29" t="s">
        <v>1502</v>
      </c>
      <c r="B1226" s="136" t="s">
        <v>4481</v>
      </c>
      <c r="C1226" s="79" t="s">
        <v>1504</v>
      </c>
      <c r="D1226" s="5" t="s">
        <v>1504</v>
      </c>
      <c r="E1226" s="15">
        <v>2</v>
      </c>
      <c r="F1226" s="78" t="s">
        <v>205</v>
      </c>
      <c r="G1226" s="126" t="e">
        <f>---HOUSE CONSIGNMENT</f>
        <v>#NAME?</v>
      </c>
      <c r="H1226" s="73" t="s">
        <v>206</v>
      </c>
      <c r="I1226" s="73" t="s">
        <v>4669</v>
      </c>
      <c r="J1226" s="73" t="s">
        <v>723</v>
      </c>
      <c r="K1226" s="87" t="s">
        <v>1128</v>
      </c>
      <c r="L1226" s="87" t="s">
        <v>1128</v>
      </c>
      <c r="M1226" s="83" t="s">
        <v>1128</v>
      </c>
      <c r="N1226" s="68"/>
      <c r="O1226" s="92"/>
      <c r="P1226" s="68" t="s">
        <v>33</v>
      </c>
      <c r="Q1226" s="92"/>
      <c r="R1226" s="68" t="s">
        <v>146</v>
      </c>
      <c r="S1226" s="92"/>
      <c r="T1226" s="68"/>
      <c r="U1226" s="92"/>
      <c r="V1226" s="68" t="s">
        <v>4160</v>
      </c>
      <c r="W1226" s="92"/>
      <c r="X1226" s="17"/>
      <c r="Y1226" s="17"/>
      <c r="Z1226" s="17"/>
      <c r="AA1226" s="17"/>
    </row>
    <row r="1227" spans="1:27" ht="60" customHeight="1" x14ac:dyDescent="0.2">
      <c r="A1227" s="29" t="s">
        <v>1502</v>
      </c>
      <c r="B1227" s="136" t="s">
        <v>4481</v>
      </c>
      <c r="C1227" s="79" t="s">
        <v>1504</v>
      </c>
      <c r="D1227" s="5" t="s">
        <v>1504</v>
      </c>
      <c r="E1227" s="15">
        <v>2</v>
      </c>
      <c r="F1227" s="78" t="s">
        <v>89</v>
      </c>
      <c r="G1227" s="126" t="e">
        <f>---HOUSE CONSIGNMENT</f>
        <v>#NAME?</v>
      </c>
      <c r="H1227" s="73" t="s">
        <v>90</v>
      </c>
      <c r="I1227" s="73" t="s">
        <v>4670</v>
      </c>
      <c r="J1227" s="73" t="s">
        <v>725</v>
      </c>
      <c r="K1227" s="87"/>
      <c r="L1227" s="87"/>
      <c r="M1227" s="83"/>
      <c r="N1227" s="68"/>
      <c r="O1227" s="92"/>
      <c r="P1227" s="68" t="s">
        <v>66</v>
      </c>
      <c r="Q1227" s="92"/>
      <c r="R1227" s="68" t="s">
        <v>94</v>
      </c>
      <c r="S1227" s="92"/>
      <c r="T1227" s="68" t="s">
        <v>95</v>
      </c>
      <c r="U1227" s="92"/>
      <c r="V1227" s="68" t="s">
        <v>96</v>
      </c>
      <c r="W1227" s="92"/>
      <c r="X1227" s="17"/>
      <c r="Y1227" s="17"/>
      <c r="Z1227" s="17"/>
      <c r="AA1227" s="17"/>
    </row>
    <row r="1228" spans="1:27" ht="60" customHeight="1" x14ac:dyDescent="0.2">
      <c r="A1228" s="29" t="s">
        <v>1502</v>
      </c>
      <c r="B1228" s="136" t="s">
        <v>4481</v>
      </c>
      <c r="C1228" s="79" t="s">
        <v>1504</v>
      </c>
      <c r="D1228" s="5" t="s">
        <v>1504</v>
      </c>
      <c r="E1228" s="15">
        <v>2</v>
      </c>
      <c r="F1228" s="78" t="s">
        <v>729</v>
      </c>
      <c r="G1228" s="126" t="e">
        <f>---HOUSE CONSIGNMENT</f>
        <v>#NAME?</v>
      </c>
      <c r="H1228" s="73" t="s">
        <v>730</v>
      </c>
      <c r="I1228" s="73" t="s">
        <v>4671</v>
      </c>
      <c r="J1228" s="73" t="s">
        <v>732</v>
      </c>
      <c r="K1228" s="87" t="s">
        <v>31</v>
      </c>
      <c r="L1228" s="87" t="s">
        <v>162</v>
      </c>
      <c r="M1228" s="83" t="s">
        <v>2035</v>
      </c>
      <c r="N1228" s="68"/>
      <c r="O1228" s="92"/>
      <c r="P1228" s="68" t="s">
        <v>33</v>
      </c>
      <c r="Q1228" s="92" t="s">
        <v>33</v>
      </c>
      <c r="R1228" s="68" t="s">
        <v>166</v>
      </c>
      <c r="S1228" s="92" t="s">
        <v>167</v>
      </c>
      <c r="T1228" s="68"/>
      <c r="U1228" s="92"/>
      <c r="V1228" s="68" t="s">
        <v>733</v>
      </c>
      <c r="W1228" s="92"/>
      <c r="X1228" s="17"/>
      <c r="Y1228" s="17"/>
      <c r="Z1228" s="17"/>
      <c r="AA1228" s="17"/>
    </row>
    <row r="1229" spans="1:27" ht="60" customHeight="1" x14ac:dyDescent="0.2">
      <c r="A1229" s="29" t="s">
        <v>1502</v>
      </c>
      <c r="B1229" s="136" t="s">
        <v>4481</v>
      </c>
      <c r="C1229" s="79" t="s">
        <v>1504</v>
      </c>
      <c r="D1229" s="5" t="s">
        <v>1504</v>
      </c>
      <c r="E1229" s="15">
        <v>3</v>
      </c>
      <c r="F1229" s="78" t="s">
        <v>397</v>
      </c>
      <c r="G1229" s="171" t="e">
        <f>------CONSIGNOR</f>
        <v>#NAME?</v>
      </c>
      <c r="H1229" s="73"/>
      <c r="I1229" s="73" t="s">
        <v>4672</v>
      </c>
      <c r="J1229" s="73" t="s">
        <v>400</v>
      </c>
      <c r="K1229" s="87" t="s">
        <v>401</v>
      </c>
      <c r="L1229" s="87"/>
      <c r="M1229" s="83"/>
      <c r="N1229" s="68" t="s">
        <v>32</v>
      </c>
      <c r="O1229" s="92"/>
      <c r="P1229" s="68" t="s">
        <v>66</v>
      </c>
      <c r="Q1229" s="92"/>
      <c r="R1229" s="68"/>
      <c r="S1229" s="92"/>
      <c r="T1229" s="68"/>
      <c r="U1229" s="92"/>
      <c r="V1229" s="68" t="s">
        <v>4569</v>
      </c>
      <c r="W1229" s="92"/>
      <c r="X1229" s="17"/>
      <c r="Y1229" s="17"/>
      <c r="Z1229" s="17"/>
      <c r="AA1229" s="17"/>
    </row>
    <row r="1230" spans="1:27" ht="60" customHeight="1" x14ac:dyDescent="0.2">
      <c r="A1230" s="29" t="s">
        <v>1502</v>
      </c>
      <c r="B1230" s="136" t="s">
        <v>4481</v>
      </c>
      <c r="C1230" s="79" t="s">
        <v>1504</v>
      </c>
      <c r="D1230" s="5" t="s">
        <v>1504</v>
      </c>
      <c r="E1230" s="15">
        <v>3</v>
      </c>
      <c r="F1230" s="78" t="s">
        <v>407</v>
      </c>
      <c r="G1230" s="126" t="e">
        <f>------CONSIGNOR</f>
        <v>#NAME?</v>
      </c>
      <c r="H1230" s="73" t="s">
        <v>240</v>
      </c>
      <c r="I1230" s="73" t="s">
        <v>4673</v>
      </c>
      <c r="J1230" s="73" t="s">
        <v>409</v>
      </c>
      <c r="K1230" s="87"/>
      <c r="L1230" s="87"/>
      <c r="M1230" s="83"/>
      <c r="N1230" s="68"/>
      <c r="O1230" s="92"/>
      <c r="P1230" s="68" t="s">
        <v>103</v>
      </c>
      <c r="Q1230" s="92"/>
      <c r="R1230" s="68" t="s">
        <v>244</v>
      </c>
      <c r="S1230" s="92" t="s">
        <v>244</v>
      </c>
      <c r="T1230" s="68"/>
      <c r="U1230" s="92"/>
      <c r="V1230" s="68" t="s">
        <v>1525</v>
      </c>
      <c r="W1230" s="92"/>
      <c r="X1230" s="17"/>
      <c r="Y1230" s="17"/>
      <c r="Z1230" s="17"/>
      <c r="AA1230" s="17"/>
    </row>
    <row r="1231" spans="1:27" ht="60" customHeight="1" x14ac:dyDescent="0.2">
      <c r="A1231" s="29" t="s">
        <v>1502</v>
      </c>
      <c r="B1231" s="136" t="s">
        <v>4481</v>
      </c>
      <c r="C1231" s="79" t="s">
        <v>1504</v>
      </c>
      <c r="D1231" s="5" t="s">
        <v>1504</v>
      </c>
      <c r="E1231" s="15">
        <v>3</v>
      </c>
      <c r="F1231" s="78" t="s">
        <v>397</v>
      </c>
      <c r="G1231" s="126" t="e">
        <f>------CONSIGNOR</f>
        <v>#NAME?</v>
      </c>
      <c r="H1231" s="73" t="s">
        <v>255</v>
      </c>
      <c r="I1231" s="73" t="s">
        <v>4674</v>
      </c>
      <c r="J1231" s="73" t="s">
        <v>412</v>
      </c>
      <c r="K1231" s="87"/>
      <c r="L1231" s="87"/>
      <c r="M1231" s="83"/>
      <c r="N1231" s="68"/>
      <c r="O1231" s="92"/>
      <c r="P1231" s="68" t="s">
        <v>66</v>
      </c>
      <c r="Q1231" s="92"/>
      <c r="R1231" s="68" t="s">
        <v>258</v>
      </c>
      <c r="S1231" s="92" t="s">
        <v>68</v>
      </c>
      <c r="T1231" s="68"/>
      <c r="U1231" s="92"/>
      <c r="V1231" s="68" t="s">
        <v>1531</v>
      </c>
      <c r="W1231" s="92"/>
      <c r="X1231" s="17"/>
      <c r="Y1231" s="17"/>
      <c r="Z1231" s="17"/>
      <c r="AA1231" s="17"/>
    </row>
    <row r="1232" spans="1:27" ht="60" customHeight="1" x14ac:dyDescent="0.2">
      <c r="A1232" s="29" t="s">
        <v>1502</v>
      </c>
      <c r="B1232" s="136" t="s">
        <v>4481</v>
      </c>
      <c r="C1232" s="79" t="s">
        <v>1504</v>
      </c>
      <c r="D1232" s="5" t="s">
        <v>1504</v>
      </c>
      <c r="E1232" s="15">
        <v>4</v>
      </c>
      <c r="F1232" s="78"/>
      <c r="G1232" s="171" t="e">
        <f>---------ADDRESS</f>
        <v>#NAME?</v>
      </c>
      <c r="H1232" s="73"/>
      <c r="I1232" s="73" t="s">
        <v>4675</v>
      </c>
      <c r="J1232" s="73" t="s">
        <v>263</v>
      </c>
      <c r="K1232" s="87" t="s">
        <v>1128</v>
      </c>
      <c r="L1232" s="87" t="s">
        <v>1128</v>
      </c>
      <c r="M1232" s="83" t="s">
        <v>1128</v>
      </c>
      <c r="N1232" s="68" t="s">
        <v>32</v>
      </c>
      <c r="O1232" s="92"/>
      <c r="P1232" s="68" t="s">
        <v>66</v>
      </c>
      <c r="Q1232" s="92"/>
      <c r="R1232" s="68"/>
      <c r="S1232" s="92"/>
      <c r="T1232" s="68"/>
      <c r="U1232" s="92"/>
      <c r="V1232" s="68" t="s">
        <v>1531</v>
      </c>
      <c r="W1232" s="92"/>
      <c r="X1232" s="17"/>
      <c r="Y1232" s="17"/>
      <c r="Z1232" s="17"/>
      <c r="AA1232" s="17"/>
    </row>
    <row r="1233" spans="1:27" ht="60" customHeight="1" x14ac:dyDescent="0.2">
      <c r="A1233" s="29" t="s">
        <v>1502</v>
      </c>
      <c r="B1233" s="136" t="s">
        <v>4481</v>
      </c>
      <c r="C1233" s="79" t="s">
        <v>1504</v>
      </c>
      <c r="D1233" s="5" t="s">
        <v>1504</v>
      </c>
      <c r="E1233" s="15">
        <v>4</v>
      </c>
      <c r="F1233" s="78" t="s">
        <v>397</v>
      </c>
      <c r="G1233" s="126" t="e">
        <f>---------ADDRESS</f>
        <v>#NAME?</v>
      </c>
      <c r="H1233" s="73" t="s">
        <v>265</v>
      </c>
      <c r="I1233" s="73" t="s">
        <v>4676</v>
      </c>
      <c r="J1233" s="73" t="s">
        <v>267</v>
      </c>
      <c r="K1233" s="87" t="s">
        <v>401</v>
      </c>
      <c r="L1233" s="87"/>
      <c r="M1233" s="83"/>
      <c r="N1233" s="68"/>
      <c r="O1233" s="92"/>
      <c r="P1233" s="68" t="s">
        <v>33</v>
      </c>
      <c r="Q1233" s="92" t="s">
        <v>33</v>
      </c>
      <c r="R1233" s="68" t="s">
        <v>258</v>
      </c>
      <c r="S1233" s="92" t="s">
        <v>68</v>
      </c>
      <c r="T1233" s="68"/>
      <c r="U1233" s="92"/>
      <c r="V1233" s="68"/>
      <c r="W1233" s="92"/>
      <c r="X1233" s="17"/>
      <c r="Y1233" s="17"/>
      <c r="Z1233" s="17"/>
      <c r="AA1233" s="17"/>
    </row>
    <row r="1234" spans="1:27" ht="60" customHeight="1" x14ac:dyDescent="0.2">
      <c r="A1234" s="29" t="s">
        <v>1502</v>
      </c>
      <c r="B1234" s="136" t="s">
        <v>4481</v>
      </c>
      <c r="C1234" s="79" t="s">
        <v>1504</v>
      </c>
      <c r="D1234" s="5" t="s">
        <v>1504</v>
      </c>
      <c r="E1234" s="15">
        <v>4</v>
      </c>
      <c r="F1234" s="78" t="s">
        <v>397</v>
      </c>
      <c r="G1234" s="126" t="e">
        <f>---------ADDRESS</f>
        <v>#NAME?</v>
      </c>
      <c r="H1234" s="73" t="s">
        <v>269</v>
      </c>
      <c r="I1234" s="73" t="s">
        <v>4677</v>
      </c>
      <c r="J1234" s="73" t="s">
        <v>271</v>
      </c>
      <c r="K1234" s="87" t="s">
        <v>401</v>
      </c>
      <c r="L1234" s="87"/>
      <c r="M1234" s="83"/>
      <c r="N1234" s="68"/>
      <c r="O1234" s="92"/>
      <c r="P1234" s="68" t="s">
        <v>66</v>
      </c>
      <c r="Q1234" s="92" t="s">
        <v>33</v>
      </c>
      <c r="R1234" s="68" t="s">
        <v>244</v>
      </c>
      <c r="S1234" s="92" t="s">
        <v>54</v>
      </c>
      <c r="T1234" s="68"/>
      <c r="U1234" s="92"/>
      <c r="V1234" s="68" t="s">
        <v>1339</v>
      </c>
      <c r="W1234" s="92"/>
      <c r="X1234" s="17"/>
      <c r="Y1234" s="17"/>
      <c r="Z1234" s="17"/>
      <c r="AA1234" s="17"/>
    </row>
    <row r="1235" spans="1:27" ht="60" customHeight="1" x14ac:dyDescent="0.2">
      <c r="A1235" s="29" t="s">
        <v>1502</v>
      </c>
      <c r="B1235" s="136" t="s">
        <v>4481</v>
      </c>
      <c r="C1235" s="79" t="s">
        <v>1504</v>
      </c>
      <c r="D1235" s="5" t="s">
        <v>1504</v>
      </c>
      <c r="E1235" s="15">
        <v>4</v>
      </c>
      <c r="F1235" s="78" t="s">
        <v>397</v>
      </c>
      <c r="G1235" s="126" t="e">
        <f>---------ADDRESS</f>
        <v>#NAME?</v>
      </c>
      <c r="H1235" s="73" t="s">
        <v>276</v>
      </c>
      <c r="I1235" s="73" t="s">
        <v>4678</v>
      </c>
      <c r="J1235" s="73" t="s">
        <v>278</v>
      </c>
      <c r="K1235" s="87" t="s">
        <v>401</v>
      </c>
      <c r="L1235" s="87"/>
      <c r="M1235" s="83"/>
      <c r="N1235" s="68"/>
      <c r="O1235" s="92"/>
      <c r="P1235" s="68" t="s">
        <v>33</v>
      </c>
      <c r="Q1235" s="92" t="s">
        <v>33</v>
      </c>
      <c r="R1235" s="68" t="s">
        <v>68</v>
      </c>
      <c r="S1235" s="92" t="s">
        <v>68</v>
      </c>
      <c r="T1235" s="68"/>
      <c r="U1235" s="92"/>
      <c r="V1235" s="68"/>
      <c r="W1235" s="92"/>
      <c r="X1235" s="17"/>
      <c r="Y1235" s="17"/>
      <c r="Z1235" s="17"/>
      <c r="AA1235" s="17"/>
    </row>
    <row r="1236" spans="1:27" ht="60" customHeight="1" x14ac:dyDescent="0.2">
      <c r="A1236" s="29" t="s">
        <v>1502</v>
      </c>
      <c r="B1236" s="136" t="s">
        <v>4481</v>
      </c>
      <c r="C1236" s="79" t="s">
        <v>1504</v>
      </c>
      <c r="D1236" s="5" t="s">
        <v>1504</v>
      </c>
      <c r="E1236" s="15">
        <v>4</v>
      </c>
      <c r="F1236" s="78" t="s">
        <v>397</v>
      </c>
      <c r="G1236" s="126" t="e">
        <f>---------ADDRESS</f>
        <v>#NAME?</v>
      </c>
      <c r="H1236" s="73" t="s">
        <v>279</v>
      </c>
      <c r="I1236" s="73" t="s">
        <v>4679</v>
      </c>
      <c r="J1236" s="73" t="s">
        <v>281</v>
      </c>
      <c r="K1236" s="87" t="s">
        <v>401</v>
      </c>
      <c r="L1236" s="87"/>
      <c r="M1236" s="83"/>
      <c r="N1236" s="68"/>
      <c r="O1236" s="92"/>
      <c r="P1236" s="68" t="s">
        <v>33</v>
      </c>
      <c r="Q1236" s="92" t="s">
        <v>33</v>
      </c>
      <c r="R1236" s="68" t="s">
        <v>94</v>
      </c>
      <c r="S1236" s="92" t="s">
        <v>94</v>
      </c>
      <c r="T1236" s="68" t="s">
        <v>95</v>
      </c>
      <c r="U1236" s="92" t="s">
        <v>95</v>
      </c>
      <c r="V1236" s="68"/>
      <c r="W1236" s="92"/>
      <c r="X1236" s="17"/>
      <c r="Y1236" s="17"/>
      <c r="Z1236" s="17"/>
      <c r="AA1236" s="17"/>
    </row>
    <row r="1237" spans="1:27" ht="60" customHeight="1" x14ac:dyDescent="0.2">
      <c r="A1237" s="29" t="s">
        <v>1502</v>
      </c>
      <c r="B1237" s="136" t="s">
        <v>4481</v>
      </c>
      <c r="C1237" s="79" t="s">
        <v>1504</v>
      </c>
      <c r="D1237" s="5" t="s">
        <v>1504</v>
      </c>
      <c r="E1237" s="15">
        <v>3</v>
      </c>
      <c r="F1237" s="78" t="s">
        <v>419</v>
      </c>
      <c r="G1237" s="171" t="e">
        <f>------CONSIGNEE</f>
        <v>#NAME?</v>
      </c>
      <c r="H1237" s="73"/>
      <c r="I1237" s="73" t="s">
        <v>4680</v>
      </c>
      <c r="J1237" s="73" t="s">
        <v>422</v>
      </c>
      <c r="K1237" s="87"/>
      <c r="L1237" s="87"/>
      <c r="M1237" s="83"/>
      <c r="N1237" s="68" t="s">
        <v>32</v>
      </c>
      <c r="O1237" s="92"/>
      <c r="P1237" s="68" t="s">
        <v>66</v>
      </c>
      <c r="Q1237" s="92"/>
      <c r="R1237" s="68"/>
      <c r="S1237" s="92"/>
      <c r="T1237" s="68"/>
      <c r="U1237" s="92"/>
      <c r="V1237" s="68" t="s">
        <v>4578</v>
      </c>
      <c r="W1237" s="92"/>
      <c r="X1237" s="17"/>
      <c r="Y1237" s="17"/>
      <c r="Z1237" s="17"/>
      <c r="AA1237" s="17"/>
    </row>
    <row r="1238" spans="1:27" ht="60" customHeight="1" x14ac:dyDescent="0.2">
      <c r="A1238" s="29" t="s">
        <v>1502</v>
      </c>
      <c r="B1238" s="136" t="s">
        <v>4481</v>
      </c>
      <c r="C1238" s="79" t="s">
        <v>1504</v>
      </c>
      <c r="D1238" s="5" t="s">
        <v>1504</v>
      </c>
      <c r="E1238" s="15">
        <v>3</v>
      </c>
      <c r="F1238" s="78" t="s">
        <v>427</v>
      </c>
      <c r="G1238" s="126" t="e">
        <f>------CONSIGNEE</f>
        <v>#NAME?</v>
      </c>
      <c r="H1238" s="73" t="s">
        <v>240</v>
      </c>
      <c r="I1238" s="73" t="s">
        <v>4681</v>
      </c>
      <c r="J1238" s="73" t="s">
        <v>429</v>
      </c>
      <c r="K1238" s="87"/>
      <c r="L1238" s="87"/>
      <c r="M1238" s="83"/>
      <c r="N1238" s="68"/>
      <c r="O1238" s="92"/>
      <c r="P1238" s="68" t="s">
        <v>33</v>
      </c>
      <c r="Q1238" s="92"/>
      <c r="R1238" s="68" t="s">
        <v>244</v>
      </c>
      <c r="S1238" s="92"/>
      <c r="T1238" s="68"/>
      <c r="U1238" s="92"/>
      <c r="V1238" s="68" t="s">
        <v>1525</v>
      </c>
      <c r="W1238" s="92"/>
      <c r="X1238" s="17"/>
      <c r="Y1238" s="17"/>
      <c r="Z1238" s="17"/>
      <c r="AA1238" s="17"/>
    </row>
    <row r="1239" spans="1:27" ht="60" customHeight="1" x14ac:dyDescent="0.2">
      <c r="A1239" s="29" t="s">
        <v>1502</v>
      </c>
      <c r="B1239" s="136" t="s">
        <v>4481</v>
      </c>
      <c r="C1239" s="79" t="s">
        <v>1504</v>
      </c>
      <c r="D1239" s="5" t="s">
        <v>1504</v>
      </c>
      <c r="E1239" s="15">
        <v>3</v>
      </c>
      <c r="F1239" s="78" t="s">
        <v>419</v>
      </c>
      <c r="G1239" s="126" t="e">
        <f>------CONSIGNEE</f>
        <v>#NAME?</v>
      </c>
      <c r="H1239" s="73" t="s">
        <v>255</v>
      </c>
      <c r="I1239" s="73" t="s">
        <v>4682</v>
      </c>
      <c r="J1239" s="73" t="s">
        <v>433</v>
      </c>
      <c r="K1239" s="87"/>
      <c r="L1239" s="87"/>
      <c r="M1239" s="83"/>
      <c r="N1239" s="68"/>
      <c r="O1239" s="92"/>
      <c r="P1239" s="68" t="s">
        <v>66</v>
      </c>
      <c r="Q1239" s="92"/>
      <c r="R1239" s="68" t="s">
        <v>258</v>
      </c>
      <c r="S1239" s="92"/>
      <c r="T1239" s="68"/>
      <c r="U1239" s="92"/>
      <c r="V1239" s="68" t="s">
        <v>1531</v>
      </c>
      <c r="W1239" s="92"/>
      <c r="X1239" s="17"/>
      <c r="Y1239" s="17"/>
      <c r="Z1239" s="17"/>
      <c r="AA1239" s="17"/>
    </row>
    <row r="1240" spans="1:27" ht="60" customHeight="1" x14ac:dyDescent="0.2">
      <c r="A1240" s="29" t="s">
        <v>1502</v>
      </c>
      <c r="B1240" s="136" t="s">
        <v>4481</v>
      </c>
      <c r="C1240" s="79" t="s">
        <v>1504</v>
      </c>
      <c r="D1240" s="5" t="s">
        <v>1504</v>
      </c>
      <c r="E1240" s="15">
        <v>4</v>
      </c>
      <c r="F1240" s="78" t="s">
        <v>419</v>
      </c>
      <c r="G1240" s="171" t="e">
        <f>---------ADDRESS</f>
        <v>#NAME?</v>
      </c>
      <c r="H1240" s="73"/>
      <c r="I1240" s="73" t="s">
        <v>4683</v>
      </c>
      <c r="J1240" s="73" t="s">
        <v>263</v>
      </c>
      <c r="K1240" s="87"/>
      <c r="L1240" s="87"/>
      <c r="M1240" s="83"/>
      <c r="N1240" s="68" t="s">
        <v>32</v>
      </c>
      <c r="O1240" s="92"/>
      <c r="P1240" s="68" t="s">
        <v>66</v>
      </c>
      <c r="Q1240" s="92"/>
      <c r="R1240" s="68"/>
      <c r="S1240" s="92"/>
      <c r="T1240" s="68"/>
      <c r="U1240" s="92"/>
      <c r="V1240" s="68" t="s">
        <v>1531</v>
      </c>
      <c r="W1240" s="92"/>
      <c r="X1240" s="17"/>
      <c r="Y1240" s="17"/>
      <c r="Z1240" s="17"/>
      <c r="AA1240" s="17"/>
    </row>
    <row r="1241" spans="1:27" ht="60" customHeight="1" x14ac:dyDescent="0.2">
      <c r="A1241" s="29" t="s">
        <v>1502</v>
      </c>
      <c r="B1241" s="136" t="s">
        <v>4481</v>
      </c>
      <c r="C1241" s="79" t="s">
        <v>1504</v>
      </c>
      <c r="D1241" s="5" t="s">
        <v>1504</v>
      </c>
      <c r="E1241" s="15">
        <v>4</v>
      </c>
      <c r="F1241" s="78" t="s">
        <v>419</v>
      </c>
      <c r="G1241" s="126" t="e">
        <f>---------ADDRESS</f>
        <v>#NAME?</v>
      </c>
      <c r="H1241" s="73" t="s">
        <v>265</v>
      </c>
      <c r="I1241" s="73" t="s">
        <v>4684</v>
      </c>
      <c r="J1241" s="73" t="s">
        <v>267</v>
      </c>
      <c r="K1241" s="87"/>
      <c r="L1241" s="87"/>
      <c r="M1241" s="83"/>
      <c r="N1241" s="68"/>
      <c r="O1241" s="92"/>
      <c r="P1241" s="68" t="s">
        <v>33</v>
      </c>
      <c r="Q1241" s="92"/>
      <c r="R1241" s="68" t="s">
        <v>258</v>
      </c>
      <c r="S1241" s="92"/>
      <c r="T1241" s="68"/>
      <c r="U1241" s="92"/>
      <c r="V1241" s="68"/>
      <c r="W1241" s="92"/>
      <c r="X1241" s="17"/>
      <c r="Y1241" s="17"/>
      <c r="Z1241" s="17"/>
      <c r="AA1241" s="17"/>
    </row>
    <row r="1242" spans="1:27" ht="60" customHeight="1" x14ac:dyDescent="0.2">
      <c r="A1242" s="29" t="s">
        <v>1502</v>
      </c>
      <c r="B1242" s="136" t="s">
        <v>4481</v>
      </c>
      <c r="C1242" s="79" t="s">
        <v>1504</v>
      </c>
      <c r="D1242" s="5" t="s">
        <v>1504</v>
      </c>
      <c r="E1242" s="15">
        <v>4</v>
      </c>
      <c r="F1242" s="78" t="s">
        <v>419</v>
      </c>
      <c r="G1242" s="126" t="e">
        <f>---------ADDRESS</f>
        <v>#NAME?</v>
      </c>
      <c r="H1242" s="73" t="s">
        <v>269</v>
      </c>
      <c r="I1242" s="73" t="s">
        <v>4685</v>
      </c>
      <c r="J1242" s="73" t="s">
        <v>271</v>
      </c>
      <c r="K1242" s="87"/>
      <c r="L1242" s="87"/>
      <c r="M1242" s="83"/>
      <c r="N1242" s="68"/>
      <c r="O1242" s="92"/>
      <c r="P1242" s="68" t="s">
        <v>66</v>
      </c>
      <c r="Q1242" s="92"/>
      <c r="R1242" s="68" t="s">
        <v>244</v>
      </c>
      <c r="S1242" s="92"/>
      <c r="T1242" s="68"/>
      <c r="U1242" s="92"/>
      <c r="V1242" s="68" t="s">
        <v>1339</v>
      </c>
      <c r="W1242" s="92"/>
      <c r="X1242" s="17"/>
      <c r="Y1242" s="17"/>
      <c r="Z1242" s="17"/>
      <c r="AA1242" s="17"/>
    </row>
    <row r="1243" spans="1:27" ht="60" customHeight="1" x14ac:dyDescent="0.2">
      <c r="A1243" s="29" t="s">
        <v>1502</v>
      </c>
      <c r="B1243" s="136" t="s">
        <v>4481</v>
      </c>
      <c r="C1243" s="79" t="s">
        <v>1504</v>
      </c>
      <c r="D1243" s="5" t="s">
        <v>1504</v>
      </c>
      <c r="E1243" s="15">
        <v>4</v>
      </c>
      <c r="F1243" s="78" t="s">
        <v>419</v>
      </c>
      <c r="G1243" s="126" t="e">
        <f>---------ADDRESS</f>
        <v>#NAME?</v>
      </c>
      <c r="H1243" s="73" t="s">
        <v>276</v>
      </c>
      <c r="I1243" s="73" t="s">
        <v>4686</v>
      </c>
      <c r="J1243" s="73" t="s">
        <v>278</v>
      </c>
      <c r="K1243" s="87"/>
      <c r="L1243" s="87"/>
      <c r="M1243" s="83"/>
      <c r="N1243" s="68"/>
      <c r="O1243" s="92"/>
      <c r="P1243" s="68" t="s">
        <v>33</v>
      </c>
      <c r="Q1243" s="92"/>
      <c r="R1243" s="68" t="s">
        <v>68</v>
      </c>
      <c r="S1243" s="92"/>
      <c r="T1243" s="68"/>
      <c r="U1243" s="92"/>
      <c r="V1243" s="68"/>
      <c r="W1243" s="92"/>
      <c r="X1243" s="17"/>
      <c r="Y1243" s="17"/>
      <c r="Z1243" s="17"/>
      <c r="AA1243" s="17"/>
    </row>
    <row r="1244" spans="1:27" ht="60" customHeight="1" x14ac:dyDescent="0.2">
      <c r="A1244" s="29" t="s">
        <v>1502</v>
      </c>
      <c r="B1244" s="136" t="s">
        <v>4481</v>
      </c>
      <c r="C1244" s="79" t="s">
        <v>1504</v>
      </c>
      <c r="D1244" s="5" t="s">
        <v>1504</v>
      </c>
      <c r="E1244" s="15">
        <v>4</v>
      </c>
      <c r="F1244" s="78" t="s">
        <v>419</v>
      </c>
      <c r="G1244" s="126" t="e">
        <f>---------ADDRESS</f>
        <v>#NAME?</v>
      </c>
      <c r="H1244" s="73" t="s">
        <v>279</v>
      </c>
      <c r="I1244" s="73" t="s">
        <v>4687</v>
      </c>
      <c r="J1244" s="73" t="s">
        <v>281</v>
      </c>
      <c r="K1244" s="87"/>
      <c r="L1244" s="87"/>
      <c r="M1244" s="83"/>
      <c r="N1244" s="68"/>
      <c r="O1244" s="92"/>
      <c r="P1244" s="68" t="s">
        <v>33</v>
      </c>
      <c r="Q1244" s="92"/>
      <c r="R1244" s="68" t="s">
        <v>94</v>
      </c>
      <c r="S1244" s="92"/>
      <c r="T1244" s="68" t="s">
        <v>95</v>
      </c>
      <c r="U1244" s="92"/>
      <c r="V1244" s="68"/>
      <c r="W1244" s="92"/>
      <c r="X1244" s="17"/>
      <c r="Y1244" s="17"/>
      <c r="Z1244" s="17"/>
      <c r="AA1244" s="17"/>
    </row>
    <row r="1245" spans="1:27" ht="60" customHeight="1" x14ac:dyDescent="0.2">
      <c r="A1245" s="29" t="s">
        <v>1502</v>
      </c>
      <c r="B1245" s="136" t="s">
        <v>4481</v>
      </c>
      <c r="C1245" s="79" t="s">
        <v>1504</v>
      </c>
      <c r="D1245" s="5" t="s">
        <v>1504</v>
      </c>
      <c r="E1245" s="15">
        <v>3</v>
      </c>
      <c r="F1245" s="78" t="s">
        <v>440</v>
      </c>
      <c r="G1245" s="171" t="e">
        <f>------ADDITIONAL SUPPLY CHAIN ACTOR</f>
        <v>#NAME?</v>
      </c>
      <c r="H1245" s="73"/>
      <c r="I1245" s="73" t="s">
        <v>4688</v>
      </c>
      <c r="J1245" s="73" t="s">
        <v>443</v>
      </c>
      <c r="K1245" s="87" t="s">
        <v>1128</v>
      </c>
      <c r="L1245" s="87" t="s">
        <v>1128</v>
      </c>
      <c r="M1245" s="83" t="s">
        <v>1128</v>
      </c>
      <c r="N1245" s="68" t="s">
        <v>444</v>
      </c>
      <c r="O1245" s="92"/>
      <c r="P1245" s="68" t="s">
        <v>66</v>
      </c>
      <c r="Q1245" s="92"/>
      <c r="R1245" s="68"/>
      <c r="S1245" s="92"/>
      <c r="T1245" s="68"/>
      <c r="U1245" s="92"/>
      <c r="V1245" s="68" t="s">
        <v>445</v>
      </c>
      <c r="W1245" s="92"/>
      <c r="X1245" s="17"/>
      <c r="Y1245" s="17"/>
      <c r="Z1245" s="17"/>
      <c r="AA1245" s="17"/>
    </row>
    <row r="1246" spans="1:27" ht="60" customHeight="1" x14ac:dyDescent="0.2">
      <c r="A1246" s="29" t="s">
        <v>1502</v>
      </c>
      <c r="B1246" s="136" t="s">
        <v>4481</v>
      </c>
      <c r="C1246" s="79" t="s">
        <v>1504</v>
      </c>
      <c r="D1246" s="5" t="s">
        <v>1504</v>
      </c>
      <c r="E1246" s="15">
        <v>3</v>
      </c>
      <c r="F1246" s="78" t="s">
        <v>205</v>
      </c>
      <c r="G1246" s="126" t="e">
        <f>------ADDITIONAL SUPPLY CHAIN ACTOR</f>
        <v>#NAME?</v>
      </c>
      <c r="H1246" s="73" t="s">
        <v>206</v>
      </c>
      <c r="I1246" s="73" t="s">
        <v>4689</v>
      </c>
      <c r="J1246" s="73" t="s">
        <v>449</v>
      </c>
      <c r="K1246" s="87" t="s">
        <v>1128</v>
      </c>
      <c r="L1246" s="87" t="s">
        <v>1128</v>
      </c>
      <c r="M1246" s="83" t="s">
        <v>1128</v>
      </c>
      <c r="N1246" s="68"/>
      <c r="O1246" s="92"/>
      <c r="P1246" s="68" t="s">
        <v>33</v>
      </c>
      <c r="Q1246" s="92"/>
      <c r="R1246" s="68" t="s">
        <v>146</v>
      </c>
      <c r="S1246" s="92"/>
      <c r="T1246" s="68"/>
      <c r="U1246" s="92"/>
      <c r="V1246" s="68" t="s">
        <v>209</v>
      </c>
      <c r="W1246" s="92"/>
      <c r="X1246" s="17"/>
      <c r="Y1246" s="17"/>
      <c r="Z1246" s="17"/>
      <c r="AA1246" s="17"/>
    </row>
    <row r="1247" spans="1:27" ht="60" customHeight="1" x14ac:dyDescent="0.2">
      <c r="A1247" s="29" t="s">
        <v>1502</v>
      </c>
      <c r="B1247" s="136" t="s">
        <v>4481</v>
      </c>
      <c r="C1247" s="79" t="s">
        <v>1504</v>
      </c>
      <c r="D1247" s="5" t="s">
        <v>1504</v>
      </c>
      <c r="E1247" s="15">
        <v>3</v>
      </c>
      <c r="F1247" s="78" t="s">
        <v>440</v>
      </c>
      <c r="G1247" s="126" t="e">
        <f>------ADDITIONAL SUPPLY CHAIN ACTOR</f>
        <v>#NAME?</v>
      </c>
      <c r="H1247" s="73" t="s">
        <v>450</v>
      </c>
      <c r="I1247" s="73" t="s">
        <v>4690</v>
      </c>
      <c r="J1247" s="73" t="s">
        <v>452</v>
      </c>
      <c r="K1247" s="87" t="s">
        <v>1128</v>
      </c>
      <c r="L1247" s="87" t="s">
        <v>1128</v>
      </c>
      <c r="M1247" s="83" t="s">
        <v>1128</v>
      </c>
      <c r="N1247" s="68"/>
      <c r="O1247" s="92"/>
      <c r="P1247" s="68" t="s">
        <v>33</v>
      </c>
      <c r="Q1247" s="92"/>
      <c r="R1247" s="68" t="s">
        <v>453</v>
      </c>
      <c r="S1247" s="92"/>
      <c r="T1247" s="68" t="s">
        <v>454</v>
      </c>
      <c r="U1247" s="92"/>
      <c r="V1247" s="68"/>
      <c r="W1247" s="92"/>
      <c r="X1247" s="17"/>
      <c r="Y1247" s="17"/>
      <c r="Z1247" s="17"/>
      <c r="AA1247" s="17"/>
    </row>
    <row r="1248" spans="1:27" ht="60" customHeight="1" x14ac:dyDescent="0.2">
      <c r="A1248" s="29" t="s">
        <v>1502</v>
      </c>
      <c r="B1248" s="136" t="s">
        <v>4481</v>
      </c>
      <c r="C1248" s="79" t="s">
        <v>1504</v>
      </c>
      <c r="D1248" s="5" t="s">
        <v>1504</v>
      </c>
      <c r="E1248" s="15">
        <v>3</v>
      </c>
      <c r="F1248" s="78" t="s">
        <v>440</v>
      </c>
      <c r="G1248" s="126" t="e">
        <f>------ADDITIONAL SUPPLY CHAIN ACTOR</f>
        <v>#NAME?</v>
      </c>
      <c r="H1248" s="73" t="s">
        <v>240</v>
      </c>
      <c r="I1248" s="73" t="s">
        <v>4691</v>
      </c>
      <c r="J1248" s="73" t="s">
        <v>457</v>
      </c>
      <c r="K1248" s="87" t="s">
        <v>1128</v>
      </c>
      <c r="L1248" s="87" t="s">
        <v>1128</v>
      </c>
      <c r="M1248" s="83" t="s">
        <v>1128</v>
      </c>
      <c r="N1248" s="68"/>
      <c r="O1248" s="92"/>
      <c r="P1248" s="68" t="s">
        <v>33</v>
      </c>
      <c r="Q1248" s="92"/>
      <c r="R1248" s="68" t="s">
        <v>244</v>
      </c>
      <c r="S1248" s="92"/>
      <c r="T1248" s="68"/>
      <c r="U1248" s="92"/>
      <c r="V1248" s="68" t="s">
        <v>380</v>
      </c>
      <c r="W1248" s="92"/>
      <c r="X1248" s="17"/>
      <c r="Y1248" s="17"/>
      <c r="Z1248" s="17"/>
      <c r="AA1248" s="17"/>
    </row>
    <row r="1249" spans="1:27" ht="60" customHeight="1" x14ac:dyDescent="0.2">
      <c r="A1249" s="29" t="s">
        <v>1502</v>
      </c>
      <c r="B1249" s="136" t="s">
        <v>4481</v>
      </c>
      <c r="C1249" s="79" t="s">
        <v>1504</v>
      </c>
      <c r="D1249" s="5" t="s">
        <v>1504</v>
      </c>
      <c r="E1249" s="15">
        <v>3</v>
      </c>
      <c r="F1249" s="78" t="s">
        <v>514</v>
      </c>
      <c r="G1249" s="171" t="e">
        <f>------DEPARTURE TRANSPORT MEANS</f>
        <v>#NAME?</v>
      </c>
      <c r="H1249" s="73"/>
      <c r="I1249" s="73" t="s">
        <v>4692</v>
      </c>
      <c r="J1249" s="73" t="s">
        <v>517</v>
      </c>
      <c r="K1249" s="87" t="s">
        <v>1128</v>
      </c>
      <c r="L1249" s="87" t="s">
        <v>1128</v>
      </c>
      <c r="M1249" s="83" t="s">
        <v>1128</v>
      </c>
      <c r="N1249" s="68" t="s">
        <v>316</v>
      </c>
      <c r="O1249" s="92"/>
      <c r="P1249" s="68" t="s">
        <v>103</v>
      </c>
      <c r="Q1249" s="92"/>
      <c r="R1249" s="68"/>
      <c r="S1249" s="92"/>
      <c r="T1249" s="68"/>
      <c r="U1249" s="92"/>
      <c r="V1249" s="68" t="s">
        <v>4156</v>
      </c>
      <c r="W1249" s="92"/>
      <c r="X1249" s="17"/>
      <c r="Y1249" s="17"/>
      <c r="Z1249" s="17"/>
      <c r="AA1249" s="17"/>
    </row>
    <row r="1250" spans="1:27" ht="60" customHeight="1" x14ac:dyDescent="0.2">
      <c r="A1250" s="29" t="s">
        <v>1502</v>
      </c>
      <c r="B1250" s="136" t="s">
        <v>4481</v>
      </c>
      <c r="C1250" s="79" t="s">
        <v>1504</v>
      </c>
      <c r="D1250" s="5" t="s">
        <v>1504</v>
      </c>
      <c r="E1250" s="15">
        <v>3</v>
      </c>
      <c r="F1250" s="78" t="s">
        <v>205</v>
      </c>
      <c r="G1250" s="126" t="e">
        <f>------DEPARTURE TRANSPORT MEANS</f>
        <v>#NAME?</v>
      </c>
      <c r="H1250" s="73" t="s">
        <v>206</v>
      </c>
      <c r="I1250" s="73" t="s">
        <v>4693</v>
      </c>
      <c r="J1250" s="73" t="s">
        <v>522</v>
      </c>
      <c r="K1250" s="87" t="s">
        <v>1128</v>
      </c>
      <c r="L1250" s="87" t="s">
        <v>1128</v>
      </c>
      <c r="M1250" s="83" t="s">
        <v>1128</v>
      </c>
      <c r="N1250" s="68"/>
      <c r="O1250" s="92"/>
      <c r="P1250" s="68" t="s">
        <v>33</v>
      </c>
      <c r="Q1250" s="92"/>
      <c r="R1250" s="68" t="s">
        <v>146</v>
      </c>
      <c r="S1250" s="92"/>
      <c r="T1250" s="68"/>
      <c r="U1250" s="92"/>
      <c r="V1250" s="68" t="s">
        <v>4160</v>
      </c>
      <c r="W1250" s="92"/>
      <c r="X1250" s="17"/>
      <c r="Y1250" s="17"/>
      <c r="Z1250" s="17"/>
      <c r="AA1250" s="17"/>
    </row>
    <row r="1251" spans="1:27" ht="60" customHeight="1" x14ac:dyDescent="0.2">
      <c r="A1251" s="29" t="s">
        <v>1502</v>
      </c>
      <c r="B1251" s="136" t="s">
        <v>4481</v>
      </c>
      <c r="C1251" s="79" t="s">
        <v>1504</v>
      </c>
      <c r="D1251" s="5" t="s">
        <v>1504</v>
      </c>
      <c r="E1251" s="15">
        <v>3</v>
      </c>
      <c r="F1251" s="78" t="s">
        <v>514</v>
      </c>
      <c r="G1251" s="126" t="e">
        <f>------DEPARTURE TRANSPORT MEANS</f>
        <v>#NAME?</v>
      </c>
      <c r="H1251" s="73" t="s">
        <v>523</v>
      </c>
      <c r="I1251" s="73" t="s">
        <v>4694</v>
      </c>
      <c r="J1251" s="73" t="s">
        <v>525</v>
      </c>
      <c r="K1251" s="87" t="s">
        <v>1128</v>
      </c>
      <c r="L1251" s="87" t="s">
        <v>1128</v>
      </c>
      <c r="M1251" s="83" t="s">
        <v>1128</v>
      </c>
      <c r="N1251" s="68"/>
      <c r="O1251" s="92"/>
      <c r="P1251" s="68" t="s">
        <v>103</v>
      </c>
      <c r="Q1251" s="92"/>
      <c r="R1251" s="68" t="s">
        <v>526</v>
      </c>
      <c r="S1251" s="92"/>
      <c r="T1251" s="68" t="s">
        <v>527</v>
      </c>
      <c r="U1251" s="92"/>
      <c r="V1251" s="68" t="s">
        <v>4156</v>
      </c>
      <c r="W1251" s="92"/>
      <c r="X1251" s="17"/>
      <c r="Y1251" s="17"/>
      <c r="Z1251" s="17"/>
      <c r="AA1251" s="17"/>
    </row>
    <row r="1252" spans="1:27" ht="60" customHeight="1" x14ac:dyDescent="0.2">
      <c r="A1252" s="29" t="s">
        <v>1502</v>
      </c>
      <c r="B1252" s="136" t="s">
        <v>4481</v>
      </c>
      <c r="C1252" s="79" t="s">
        <v>1504</v>
      </c>
      <c r="D1252" s="5" t="s">
        <v>1504</v>
      </c>
      <c r="E1252" s="15">
        <v>3</v>
      </c>
      <c r="F1252" s="78" t="s">
        <v>514</v>
      </c>
      <c r="G1252" s="126" t="e">
        <f>------DEPARTURE TRANSPORT MEANS</f>
        <v>#NAME?</v>
      </c>
      <c r="H1252" s="73" t="s">
        <v>240</v>
      </c>
      <c r="I1252" s="73" t="s">
        <v>4695</v>
      </c>
      <c r="J1252" s="73" t="s">
        <v>532</v>
      </c>
      <c r="K1252" s="87"/>
      <c r="L1252" s="87"/>
      <c r="M1252" s="83"/>
      <c r="N1252" s="68"/>
      <c r="O1252" s="92"/>
      <c r="P1252" s="68" t="s">
        <v>103</v>
      </c>
      <c r="Q1252" s="92"/>
      <c r="R1252" s="68" t="s">
        <v>68</v>
      </c>
      <c r="S1252" s="92"/>
      <c r="T1252" s="68"/>
      <c r="U1252" s="92"/>
      <c r="V1252" s="68" t="s">
        <v>4162</v>
      </c>
      <c r="W1252" s="92"/>
      <c r="X1252" s="17"/>
      <c r="Y1252" s="17"/>
      <c r="Z1252" s="17"/>
      <c r="AA1252" s="17"/>
    </row>
    <row r="1253" spans="1:27" ht="60" customHeight="1" x14ac:dyDescent="0.2">
      <c r="A1253" s="29" t="s">
        <v>1502</v>
      </c>
      <c r="B1253" s="136" t="s">
        <v>4481</v>
      </c>
      <c r="C1253" s="79" t="s">
        <v>1504</v>
      </c>
      <c r="D1253" s="5" t="s">
        <v>1504</v>
      </c>
      <c r="E1253" s="15">
        <v>3</v>
      </c>
      <c r="F1253" s="78" t="s">
        <v>538</v>
      </c>
      <c r="G1253" s="126" t="e">
        <f>------DEPARTURE TRANSPORT MEANS</f>
        <v>#NAME?</v>
      </c>
      <c r="H1253" s="73" t="s">
        <v>539</v>
      </c>
      <c r="I1253" s="73" t="s">
        <v>4696</v>
      </c>
      <c r="J1253" s="73" t="s">
        <v>541</v>
      </c>
      <c r="K1253" s="87"/>
      <c r="L1253" s="87"/>
      <c r="M1253" s="83"/>
      <c r="N1253" s="68"/>
      <c r="O1253" s="92"/>
      <c r="P1253" s="68" t="s">
        <v>103</v>
      </c>
      <c r="Q1253" s="92"/>
      <c r="R1253" s="68" t="s">
        <v>94</v>
      </c>
      <c r="S1253" s="92"/>
      <c r="T1253" s="68" t="s">
        <v>95</v>
      </c>
      <c r="U1253" s="92"/>
      <c r="V1253" s="68" t="s">
        <v>4156</v>
      </c>
      <c r="W1253" s="92"/>
      <c r="X1253" s="17"/>
      <c r="Y1253" s="17"/>
      <c r="Z1253" s="17"/>
      <c r="AA1253" s="17"/>
    </row>
    <row r="1254" spans="1:27" ht="60" customHeight="1" x14ac:dyDescent="0.2">
      <c r="A1254" s="29" t="s">
        <v>1502</v>
      </c>
      <c r="B1254" s="136" t="s">
        <v>4481</v>
      </c>
      <c r="C1254" s="79" t="s">
        <v>1504</v>
      </c>
      <c r="D1254" s="5" t="s">
        <v>1504</v>
      </c>
      <c r="E1254" s="15">
        <v>3</v>
      </c>
      <c r="F1254" s="78"/>
      <c r="G1254" s="126" t="e">
        <f>------PREVIOUS DOCUMENTS</f>
        <v>#NAME?</v>
      </c>
      <c r="H1254" s="73"/>
      <c r="I1254" s="73" t="s">
        <v>4697</v>
      </c>
      <c r="J1254" s="73" t="s">
        <v>674</v>
      </c>
      <c r="K1254" s="87"/>
      <c r="L1254" s="87"/>
      <c r="M1254" s="83"/>
      <c r="N1254" s="68" t="s">
        <v>444</v>
      </c>
      <c r="O1254" s="92"/>
      <c r="P1254" s="68" t="s">
        <v>103</v>
      </c>
      <c r="Q1254" s="92"/>
      <c r="R1254" s="68"/>
      <c r="S1254" s="92"/>
      <c r="T1254" s="68"/>
      <c r="U1254" s="92"/>
      <c r="V1254" s="68" t="s">
        <v>4698</v>
      </c>
      <c r="W1254" s="92"/>
      <c r="X1254" s="17"/>
      <c r="Y1254" s="17"/>
      <c r="Z1254" s="17"/>
      <c r="AA1254" s="17"/>
    </row>
    <row r="1255" spans="1:27" ht="60" customHeight="1" x14ac:dyDescent="0.2">
      <c r="A1255" s="29" t="s">
        <v>1502</v>
      </c>
      <c r="B1255" s="136" t="s">
        <v>4481</v>
      </c>
      <c r="C1255" s="79" t="s">
        <v>1504</v>
      </c>
      <c r="D1255" s="5" t="s">
        <v>1504</v>
      </c>
      <c r="E1255" s="15">
        <v>3</v>
      </c>
      <c r="F1255" s="78"/>
      <c r="G1255" s="126" t="e">
        <f>------PREVIOUS DOCUMENTS</f>
        <v>#NAME?</v>
      </c>
      <c r="H1255" s="73" t="s">
        <v>206</v>
      </c>
      <c r="I1255" s="73" t="s">
        <v>4699</v>
      </c>
      <c r="J1255" s="73" t="s">
        <v>677</v>
      </c>
      <c r="K1255" s="87"/>
      <c r="L1255" s="87"/>
      <c r="M1255" s="83"/>
      <c r="N1255" s="68"/>
      <c r="O1255" s="92"/>
      <c r="P1255" s="68" t="s">
        <v>33</v>
      </c>
      <c r="Q1255" s="92"/>
      <c r="R1255" s="68" t="s">
        <v>146</v>
      </c>
      <c r="S1255" s="92"/>
      <c r="T1255" s="68"/>
      <c r="U1255" s="92"/>
      <c r="V1255" s="68" t="s">
        <v>209</v>
      </c>
      <c r="W1255" s="92"/>
      <c r="X1255" s="17"/>
      <c r="Y1255" s="17"/>
      <c r="Z1255" s="17"/>
      <c r="AA1255" s="17"/>
    </row>
    <row r="1256" spans="1:27" ht="60" customHeight="1" x14ac:dyDescent="0.2">
      <c r="A1256" s="29" t="s">
        <v>1502</v>
      </c>
      <c r="B1256" s="136" t="s">
        <v>4481</v>
      </c>
      <c r="C1256" s="79" t="s">
        <v>1504</v>
      </c>
      <c r="D1256" s="5" t="s">
        <v>1504</v>
      </c>
      <c r="E1256" s="15">
        <v>3</v>
      </c>
      <c r="F1256" s="78"/>
      <c r="G1256" s="126" t="e">
        <f>------PREVIOUS DOCUMENTS</f>
        <v>#NAME?</v>
      </c>
      <c r="H1256" s="73" t="s">
        <v>789</v>
      </c>
      <c r="I1256" s="73" t="s">
        <v>4700</v>
      </c>
      <c r="J1256" s="73" t="s">
        <v>791</v>
      </c>
      <c r="K1256" s="87"/>
      <c r="L1256" s="87"/>
      <c r="M1256" s="83"/>
      <c r="N1256" s="68"/>
      <c r="O1256" s="92"/>
      <c r="P1256" s="68" t="s">
        <v>103</v>
      </c>
      <c r="Q1256" s="92"/>
      <c r="R1256" s="68" t="s">
        <v>104</v>
      </c>
      <c r="S1256" s="92"/>
      <c r="T1256" s="68" t="s">
        <v>105</v>
      </c>
      <c r="U1256" s="92"/>
      <c r="V1256" s="68" t="s">
        <v>792</v>
      </c>
      <c r="W1256" s="92"/>
      <c r="X1256" s="17"/>
      <c r="Y1256" s="17"/>
      <c r="Z1256" s="17"/>
      <c r="AA1256" s="17"/>
    </row>
    <row r="1257" spans="1:27" ht="60" customHeight="1" x14ac:dyDescent="0.2">
      <c r="A1257" s="29" t="s">
        <v>1502</v>
      </c>
      <c r="B1257" s="136" t="s">
        <v>4481</v>
      </c>
      <c r="C1257" s="79" t="s">
        <v>1504</v>
      </c>
      <c r="D1257" s="5" t="s">
        <v>1504</v>
      </c>
      <c r="E1257" s="15">
        <v>3</v>
      </c>
      <c r="F1257" s="78"/>
      <c r="G1257" s="126" t="e">
        <f>------PREVIOUS DOCUMENTS</f>
        <v>#NAME?</v>
      </c>
      <c r="H1257" s="73" t="s">
        <v>386</v>
      </c>
      <c r="I1257" s="73" t="s">
        <v>4701</v>
      </c>
      <c r="J1257" s="73" t="s">
        <v>679</v>
      </c>
      <c r="K1257" s="87"/>
      <c r="L1257" s="87"/>
      <c r="M1257" s="83"/>
      <c r="N1257" s="68"/>
      <c r="O1257" s="92"/>
      <c r="P1257" s="68" t="s">
        <v>33</v>
      </c>
      <c r="Q1257" s="92"/>
      <c r="R1257" s="68" t="s">
        <v>680</v>
      </c>
      <c r="S1257" s="92"/>
      <c r="T1257" s="68" t="s">
        <v>681</v>
      </c>
      <c r="U1257" s="92"/>
      <c r="V1257" s="68" t="s">
        <v>682</v>
      </c>
      <c r="W1257" s="92"/>
      <c r="X1257" s="17"/>
      <c r="Y1257" s="17"/>
      <c r="Z1257" s="17"/>
      <c r="AA1257" s="17"/>
    </row>
    <row r="1258" spans="1:27" ht="60" customHeight="1" x14ac:dyDescent="0.2">
      <c r="A1258" s="29" t="s">
        <v>1502</v>
      </c>
      <c r="B1258" s="136" t="s">
        <v>4481</v>
      </c>
      <c r="C1258" s="79" t="s">
        <v>1504</v>
      </c>
      <c r="D1258" s="5" t="s">
        <v>1504</v>
      </c>
      <c r="E1258" s="15">
        <v>3</v>
      </c>
      <c r="F1258" s="78"/>
      <c r="G1258" s="126" t="e">
        <f>------PREVIOUS DOCUMENTS</f>
        <v>#NAME?</v>
      </c>
      <c r="H1258" s="73" t="s">
        <v>180</v>
      </c>
      <c r="I1258" s="73" t="s">
        <v>4702</v>
      </c>
      <c r="J1258" s="73" t="s">
        <v>685</v>
      </c>
      <c r="K1258" s="87"/>
      <c r="L1258" s="87"/>
      <c r="M1258" s="83"/>
      <c r="N1258" s="68"/>
      <c r="O1258" s="92"/>
      <c r="P1258" s="68" t="s">
        <v>33</v>
      </c>
      <c r="Q1258" s="92"/>
      <c r="R1258" s="68" t="s">
        <v>258</v>
      </c>
      <c r="S1258" s="92"/>
      <c r="T1258" s="68"/>
      <c r="U1258" s="92"/>
      <c r="V1258" s="68" t="s">
        <v>665</v>
      </c>
      <c r="W1258" s="92"/>
      <c r="X1258" s="17"/>
      <c r="Y1258" s="17"/>
      <c r="Z1258" s="17"/>
      <c r="AA1258" s="17"/>
    </row>
    <row r="1259" spans="1:27" ht="60" customHeight="1" x14ac:dyDescent="0.2">
      <c r="A1259" s="29" t="s">
        <v>1502</v>
      </c>
      <c r="B1259" s="136" t="s">
        <v>4481</v>
      </c>
      <c r="C1259" s="79" t="s">
        <v>1504</v>
      </c>
      <c r="D1259" s="5" t="s">
        <v>1504</v>
      </c>
      <c r="E1259" s="15">
        <v>3</v>
      </c>
      <c r="F1259" s="78"/>
      <c r="G1259" s="126" t="e">
        <f>------PREVIOUS DOCUMENTS</f>
        <v>#NAME?</v>
      </c>
      <c r="H1259" s="73" t="s">
        <v>667</v>
      </c>
      <c r="I1259" s="73" t="s">
        <v>4703</v>
      </c>
      <c r="J1259" s="73" t="s">
        <v>689</v>
      </c>
      <c r="K1259" s="87"/>
      <c r="L1259" s="87"/>
      <c r="M1259" s="83"/>
      <c r="N1259" s="68"/>
      <c r="O1259" s="92"/>
      <c r="P1259" s="68" t="s">
        <v>103</v>
      </c>
      <c r="Q1259" s="92"/>
      <c r="R1259" s="68" t="s">
        <v>68</v>
      </c>
      <c r="S1259" s="92"/>
      <c r="T1259" s="68"/>
      <c r="U1259" s="92"/>
      <c r="V1259" s="68"/>
      <c r="W1259" s="92"/>
      <c r="X1259" s="17"/>
      <c r="Y1259" s="17"/>
      <c r="Z1259" s="17"/>
      <c r="AA1259" s="17"/>
    </row>
    <row r="1260" spans="1:27" ht="60" customHeight="1" x14ac:dyDescent="0.2">
      <c r="A1260" s="29" t="s">
        <v>1502</v>
      </c>
      <c r="B1260" s="136" t="s">
        <v>4481</v>
      </c>
      <c r="C1260" s="79" t="s">
        <v>1504</v>
      </c>
      <c r="D1260" s="5" t="s">
        <v>1504</v>
      </c>
      <c r="E1260" s="15">
        <v>3</v>
      </c>
      <c r="F1260" s="78" t="s">
        <v>1848</v>
      </c>
      <c r="G1260" s="171" t="e">
        <f>------TRANSPORT DOCUMENT</f>
        <v>#NAME?</v>
      </c>
      <c r="H1260" s="73"/>
      <c r="I1260" s="73" t="s">
        <v>4704</v>
      </c>
      <c r="J1260" s="73" t="s">
        <v>692</v>
      </c>
      <c r="K1260" s="87" t="s">
        <v>1128</v>
      </c>
      <c r="L1260" s="87" t="s">
        <v>1128</v>
      </c>
      <c r="M1260" s="83" t="s">
        <v>1128</v>
      </c>
      <c r="N1260" s="68" t="s">
        <v>444</v>
      </c>
      <c r="O1260" s="92"/>
      <c r="P1260" s="68" t="s">
        <v>66</v>
      </c>
      <c r="Q1260" s="92"/>
      <c r="R1260" s="68"/>
      <c r="S1260" s="92"/>
      <c r="T1260" s="68"/>
      <c r="U1260" s="92"/>
      <c r="V1260" s="68" t="s">
        <v>4662</v>
      </c>
      <c r="W1260" s="92"/>
      <c r="X1260" s="17"/>
      <c r="Y1260" s="17"/>
      <c r="Z1260" s="17"/>
      <c r="AA1260" s="17"/>
    </row>
    <row r="1261" spans="1:27" ht="60" customHeight="1" x14ac:dyDescent="0.2">
      <c r="A1261" s="29" t="s">
        <v>1502</v>
      </c>
      <c r="B1261" s="136" t="s">
        <v>4481</v>
      </c>
      <c r="C1261" s="79" t="s">
        <v>1504</v>
      </c>
      <c r="D1261" s="5" t="s">
        <v>1504</v>
      </c>
      <c r="E1261" s="15">
        <v>3</v>
      </c>
      <c r="F1261" s="78" t="s">
        <v>205</v>
      </c>
      <c r="G1261" s="126" t="e">
        <f>------TRANSPORT DOCUMENT</f>
        <v>#NAME?</v>
      </c>
      <c r="H1261" s="73" t="s">
        <v>206</v>
      </c>
      <c r="I1261" s="73" t="s">
        <v>4705</v>
      </c>
      <c r="J1261" s="73" t="s">
        <v>696</v>
      </c>
      <c r="K1261" s="87" t="s">
        <v>1128</v>
      </c>
      <c r="L1261" s="87" t="s">
        <v>1128</v>
      </c>
      <c r="M1261" s="83" t="s">
        <v>1128</v>
      </c>
      <c r="N1261" s="68"/>
      <c r="O1261" s="92"/>
      <c r="P1261" s="68" t="s">
        <v>33</v>
      </c>
      <c r="Q1261" s="92"/>
      <c r="R1261" s="68" t="s">
        <v>146</v>
      </c>
      <c r="S1261" s="92"/>
      <c r="T1261" s="68"/>
      <c r="U1261" s="92"/>
      <c r="V1261" s="68" t="s">
        <v>209</v>
      </c>
      <c r="W1261" s="92"/>
      <c r="X1261" s="17"/>
      <c r="Y1261" s="17"/>
      <c r="Z1261" s="17"/>
      <c r="AA1261" s="17"/>
    </row>
    <row r="1262" spans="1:27" ht="60" customHeight="1" x14ac:dyDescent="0.2">
      <c r="A1262" s="29" t="s">
        <v>1502</v>
      </c>
      <c r="B1262" s="136" t="s">
        <v>4481</v>
      </c>
      <c r="C1262" s="79" t="s">
        <v>1504</v>
      </c>
      <c r="D1262" s="5" t="s">
        <v>1504</v>
      </c>
      <c r="E1262" s="15">
        <v>3</v>
      </c>
      <c r="F1262" s="78" t="s">
        <v>1848</v>
      </c>
      <c r="G1262" s="126" t="e">
        <f>------TRANSPORT DOCUMENT</f>
        <v>#NAME?</v>
      </c>
      <c r="H1262" s="73" t="s">
        <v>386</v>
      </c>
      <c r="I1262" s="73" t="s">
        <v>4706</v>
      </c>
      <c r="J1262" s="73" t="s">
        <v>698</v>
      </c>
      <c r="K1262" s="87" t="s">
        <v>1128</v>
      </c>
      <c r="L1262" s="87" t="s">
        <v>1128</v>
      </c>
      <c r="M1262" s="83" t="s">
        <v>1128</v>
      </c>
      <c r="N1262" s="68"/>
      <c r="O1262" s="92"/>
      <c r="P1262" s="68" t="s">
        <v>33</v>
      </c>
      <c r="Q1262" s="92"/>
      <c r="R1262" s="68" t="s">
        <v>660</v>
      </c>
      <c r="S1262" s="92"/>
      <c r="T1262" s="68"/>
      <c r="U1262" s="92"/>
      <c r="V1262" s="68" t="s">
        <v>2951</v>
      </c>
      <c r="W1262" s="92"/>
      <c r="X1262" s="17"/>
      <c r="Y1262" s="17"/>
      <c r="Z1262" s="17"/>
      <c r="AA1262" s="17"/>
    </row>
    <row r="1263" spans="1:27" ht="60" customHeight="1" x14ac:dyDescent="0.2">
      <c r="A1263" s="29" t="s">
        <v>1502</v>
      </c>
      <c r="B1263" s="136" t="s">
        <v>4481</v>
      </c>
      <c r="C1263" s="79" t="s">
        <v>1504</v>
      </c>
      <c r="D1263" s="5" t="s">
        <v>1504</v>
      </c>
      <c r="E1263" s="15">
        <v>3</v>
      </c>
      <c r="F1263" s="78" t="s">
        <v>1848</v>
      </c>
      <c r="G1263" s="126" t="e">
        <f>------TRANSPORT DOCUMENT</f>
        <v>#NAME?</v>
      </c>
      <c r="H1263" s="73" t="s">
        <v>180</v>
      </c>
      <c r="I1263" s="73" t="s">
        <v>4707</v>
      </c>
      <c r="J1263" s="73" t="s">
        <v>702</v>
      </c>
      <c r="K1263" s="87" t="s">
        <v>1128</v>
      </c>
      <c r="L1263" s="87" t="s">
        <v>1128</v>
      </c>
      <c r="M1263" s="83" t="s">
        <v>1128</v>
      </c>
      <c r="N1263" s="68"/>
      <c r="O1263" s="92"/>
      <c r="P1263" s="68" t="s">
        <v>33</v>
      </c>
      <c r="Q1263" s="92"/>
      <c r="R1263" s="68" t="s">
        <v>258</v>
      </c>
      <c r="S1263" s="92"/>
      <c r="T1263" s="68"/>
      <c r="U1263" s="92"/>
      <c r="V1263" s="68" t="s">
        <v>665</v>
      </c>
      <c r="W1263" s="92"/>
      <c r="X1263" s="17"/>
      <c r="Y1263" s="17"/>
      <c r="Z1263" s="17"/>
      <c r="AA1263" s="17"/>
    </row>
    <row r="1264" spans="1:27" ht="60" customHeight="1" x14ac:dyDescent="0.2">
      <c r="A1264" s="29" t="s">
        <v>1502</v>
      </c>
      <c r="B1264" s="136" t="s">
        <v>4481</v>
      </c>
      <c r="C1264" s="79" t="s">
        <v>1504</v>
      </c>
      <c r="D1264" s="5" t="s">
        <v>1504</v>
      </c>
      <c r="E1264" s="15">
        <v>3</v>
      </c>
      <c r="F1264" s="78" t="s">
        <v>808</v>
      </c>
      <c r="G1264" s="171" t="e">
        <f>------TRANSPORT CHARGES</f>
        <v>#NAME?</v>
      </c>
      <c r="H1264" s="73"/>
      <c r="I1264" s="73" t="s">
        <v>4708</v>
      </c>
      <c r="J1264" s="73" t="s">
        <v>805</v>
      </c>
      <c r="K1264" s="87" t="s">
        <v>1128</v>
      </c>
      <c r="L1264" s="87" t="s">
        <v>1128</v>
      </c>
      <c r="M1264" s="83" t="s">
        <v>1128</v>
      </c>
      <c r="N1264" s="68" t="s">
        <v>32</v>
      </c>
      <c r="O1264" s="92"/>
      <c r="P1264" s="68" t="s">
        <v>66</v>
      </c>
      <c r="Q1264" s="92"/>
      <c r="R1264" s="68"/>
      <c r="S1264" s="92"/>
      <c r="T1264" s="68"/>
      <c r="U1264" s="92"/>
      <c r="V1264" s="68" t="s">
        <v>4709</v>
      </c>
      <c r="W1264" s="92"/>
      <c r="X1264" s="17"/>
      <c r="Y1264" s="17"/>
      <c r="Z1264" s="17"/>
      <c r="AA1264" s="17"/>
    </row>
    <row r="1265" spans="1:27" ht="60" customHeight="1" x14ac:dyDescent="0.2">
      <c r="A1265" s="29" t="s">
        <v>1502</v>
      </c>
      <c r="B1265" s="136" t="s">
        <v>4481</v>
      </c>
      <c r="C1265" s="79" t="s">
        <v>1504</v>
      </c>
      <c r="D1265" s="5" t="s">
        <v>1504</v>
      </c>
      <c r="E1265" s="15">
        <v>3</v>
      </c>
      <c r="F1265" s="78" t="s">
        <v>808</v>
      </c>
      <c r="G1265" s="126" t="e">
        <f>------TRANSPORT CHARGES</f>
        <v>#NAME?</v>
      </c>
      <c r="H1265" s="73" t="s">
        <v>809</v>
      </c>
      <c r="I1265" s="73" t="s">
        <v>4710</v>
      </c>
      <c r="J1265" s="73" t="s">
        <v>811</v>
      </c>
      <c r="K1265" s="87" t="s">
        <v>31</v>
      </c>
      <c r="L1265" s="87" t="s">
        <v>812</v>
      </c>
      <c r="M1265" s="83" t="s">
        <v>2074</v>
      </c>
      <c r="N1265" s="68"/>
      <c r="O1265" s="92"/>
      <c r="P1265" s="68" t="s">
        <v>33</v>
      </c>
      <c r="Q1265" s="92" t="s">
        <v>66</v>
      </c>
      <c r="R1265" s="68" t="s">
        <v>134</v>
      </c>
      <c r="S1265" s="92" t="s">
        <v>134</v>
      </c>
      <c r="T1265" s="68" t="s">
        <v>813</v>
      </c>
      <c r="U1265" s="92" t="s">
        <v>813</v>
      </c>
      <c r="V1265" s="68"/>
      <c r="W1265" s="92" t="s">
        <v>929</v>
      </c>
      <c r="X1265" s="17"/>
      <c r="Y1265" s="17"/>
      <c r="Z1265" s="17"/>
      <c r="AA1265" s="17"/>
    </row>
    <row r="1266" spans="1:27" ht="60" customHeight="1" x14ac:dyDescent="0.2">
      <c r="A1266" s="29" t="s">
        <v>1502</v>
      </c>
      <c r="B1266" s="136" t="s">
        <v>4481</v>
      </c>
      <c r="C1266" s="79" t="s">
        <v>1504</v>
      </c>
      <c r="D1266" s="5" t="s">
        <v>1504</v>
      </c>
      <c r="E1266" s="15">
        <v>3</v>
      </c>
      <c r="F1266" s="78" t="s">
        <v>710</v>
      </c>
      <c r="G1266" s="171" t="e">
        <f>------UCR</f>
        <v>#NAME?</v>
      </c>
      <c r="H1266" s="73"/>
      <c r="I1266" s="73" t="s">
        <v>4711</v>
      </c>
      <c r="J1266" s="73" t="s">
        <v>706</v>
      </c>
      <c r="K1266" s="87"/>
      <c r="L1266" s="87"/>
      <c r="M1266" s="83"/>
      <c r="N1266" s="68" t="s">
        <v>32</v>
      </c>
      <c r="O1266" s="92"/>
      <c r="P1266" s="68" t="s">
        <v>103</v>
      </c>
      <c r="Q1266" s="92"/>
      <c r="R1266" s="68"/>
      <c r="S1266" s="92"/>
      <c r="T1266" s="68"/>
      <c r="U1266" s="92"/>
      <c r="V1266" s="68" t="s">
        <v>4156</v>
      </c>
      <c r="W1266" s="92"/>
      <c r="X1266" s="17"/>
      <c r="Y1266" s="17"/>
      <c r="Z1266" s="17"/>
      <c r="AA1266" s="17"/>
    </row>
    <row r="1267" spans="1:27" ht="60" customHeight="1" x14ac:dyDescent="0.2">
      <c r="A1267" s="29" t="s">
        <v>1502</v>
      </c>
      <c r="B1267" s="136" t="s">
        <v>4481</v>
      </c>
      <c r="C1267" s="79" t="s">
        <v>1504</v>
      </c>
      <c r="D1267" s="5" t="s">
        <v>1504</v>
      </c>
      <c r="E1267" s="15">
        <v>3</v>
      </c>
      <c r="F1267" s="78" t="s">
        <v>710</v>
      </c>
      <c r="G1267" s="126" t="e">
        <f>------UCR</f>
        <v>#NAME?</v>
      </c>
      <c r="H1267" s="73" t="s">
        <v>180</v>
      </c>
      <c r="I1267" s="73" t="s">
        <v>4712</v>
      </c>
      <c r="J1267" s="73" t="s">
        <v>712</v>
      </c>
      <c r="K1267" s="87"/>
      <c r="L1267" s="87"/>
      <c r="M1267" s="83"/>
      <c r="N1267" s="68"/>
      <c r="O1267" s="92"/>
      <c r="P1267" s="68" t="s">
        <v>33</v>
      </c>
      <c r="Q1267" s="92"/>
      <c r="R1267" s="68" t="s">
        <v>68</v>
      </c>
      <c r="S1267" s="92"/>
      <c r="T1267" s="68"/>
      <c r="U1267" s="92"/>
      <c r="V1267" s="68" t="s">
        <v>81</v>
      </c>
      <c r="W1267" s="92" t="s">
        <v>714</v>
      </c>
      <c r="X1267" s="17"/>
      <c r="Y1267" s="17"/>
      <c r="Z1267" s="17"/>
      <c r="AA1267" s="17"/>
    </row>
    <row r="1268" spans="1:27" ht="60" customHeight="1" x14ac:dyDescent="0.2">
      <c r="A1268" s="29" t="s">
        <v>1502</v>
      </c>
      <c r="B1268" s="136" t="s">
        <v>4481</v>
      </c>
      <c r="C1268" s="79" t="s">
        <v>1504</v>
      </c>
      <c r="D1268" s="5" t="s">
        <v>1504</v>
      </c>
      <c r="E1268" s="15">
        <v>3</v>
      </c>
      <c r="F1268" s="78"/>
      <c r="G1268" s="171" t="e">
        <f>------CONSIGNMENT ITEM</f>
        <v>#NAME?</v>
      </c>
      <c r="H1268" s="73"/>
      <c r="I1268" s="73" t="s">
        <v>4713</v>
      </c>
      <c r="J1268" s="73" t="s">
        <v>825</v>
      </c>
      <c r="K1268" s="87" t="s">
        <v>821</v>
      </c>
      <c r="L1268" s="87"/>
      <c r="M1268" s="83" t="s">
        <v>821</v>
      </c>
      <c r="N1268" s="68" t="s">
        <v>463</v>
      </c>
      <c r="O1268" s="92" t="s">
        <v>316</v>
      </c>
      <c r="P1268" s="68" t="s">
        <v>103</v>
      </c>
      <c r="Q1268" s="92" t="s">
        <v>66</v>
      </c>
      <c r="R1268" s="68"/>
      <c r="S1268" s="92"/>
      <c r="T1268" s="68"/>
      <c r="U1268" s="92"/>
      <c r="V1268" s="68" t="s">
        <v>4197</v>
      </c>
      <c r="W1268" s="92" t="s">
        <v>4544</v>
      </c>
      <c r="X1268" s="17"/>
      <c r="Y1268" s="17"/>
      <c r="Z1268" s="17"/>
      <c r="AA1268" s="17"/>
    </row>
    <row r="1269" spans="1:27" ht="60" customHeight="1" x14ac:dyDescent="0.2">
      <c r="A1269" s="29" t="s">
        <v>1502</v>
      </c>
      <c r="B1269" s="136" t="s">
        <v>4481</v>
      </c>
      <c r="C1269" s="79" t="s">
        <v>1504</v>
      </c>
      <c r="D1269" s="5" t="s">
        <v>1504</v>
      </c>
      <c r="E1269" s="15">
        <v>3</v>
      </c>
      <c r="F1269" s="78" t="s">
        <v>205</v>
      </c>
      <c r="G1269" s="126" t="e">
        <f>------CONSIGNMENT ITEM</f>
        <v>#NAME?</v>
      </c>
      <c r="H1269" s="73" t="s">
        <v>206</v>
      </c>
      <c r="I1269" s="73" t="s">
        <v>4714</v>
      </c>
      <c r="J1269" s="73" t="s">
        <v>829</v>
      </c>
      <c r="K1269" s="87" t="s">
        <v>1128</v>
      </c>
      <c r="L1269" s="87" t="s">
        <v>1128</v>
      </c>
      <c r="M1269" s="83" t="s">
        <v>1128</v>
      </c>
      <c r="N1269" s="68"/>
      <c r="O1269" s="92"/>
      <c r="P1269" s="68" t="s">
        <v>33</v>
      </c>
      <c r="Q1269" s="92"/>
      <c r="R1269" s="68" t="s">
        <v>146</v>
      </c>
      <c r="S1269" s="92"/>
      <c r="T1269" s="68"/>
      <c r="U1269" s="92"/>
      <c r="V1269" s="68" t="s">
        <v>4160</v>
      </c>
      <c r="W1269" s="92"/>
      <c r="X1269" s="17"/>
      <c r="Y1269" s="17"/>
      <c r="Z1269" s="17"/>
      <c r="AA1269" s="17"/>
    </row>
    <row r="1270" spans="1:27" ht="60" customHeight="1" x14ac:dyDescent="0.2">
      <c r="A1270" s="29" t="s">
        <v>1502</v>
      </c>
      <c r="B1270" s="136" t="s">
        <v>4481</v>
      </c>
      <c r="C1270" s="79" t="s">
        <v>1504</v>
      </c>
      <c r="D1270" s="5" t="s">
        <v>1504</v>
      </c>
      <c r="E1270" s="15">
        <v>3</v>
      </c>
      <c r="F1270" s="78" t="s">
        <v>830</v>
      </c>
      <c r="G1270" s="126" t="e">
        <f>------CONSIGNMENT ITEM</f>
        <v>#NAME?</v>
      </c>
      <c r="H1270" s="73" t="s">
        <v>831</v>
      </c>
      <c r="I1270" s="73" t="s">
        <v>4715</v>
      </c>
      <c r="J1270" s="73" t="s">
        <v>833</v>
      </c>
      <c r="K1270" s="87" t="s">
        <v>821</v>
      </c>
      <c r="L1270" s="87" t="s">
        <v>325</v>
      </c>
      <c r="M1270" s="83" t="s">
        <v>2081</v>
      </c>
      <c r="N1270" s="68"/>
      <c r="O1270" s="92"/>
      <c r="P1270" s="68" t="s">
        <v>33</v>
      </c>
      <c r="Q1270" s="92" t="s">
        <v>33</v>
      </c>
      <c r="R1270" s="68" t="s">
        <v>146</v>
      </c>
      <c r="S1270" s="92" t="s">
        <v>146</v>
      </c>
      <c r="T1270" s="68"/>
      <c r="U1270" s="92"/>
      <c r="V1270" s="68" t="s">
        <v>4716</v>
      </c>
      <c r="W1270" s="92" t="s">
        <v>2565</v>
      </c>
      <c r="X1270" s="17"/>
      <c r="Y1270" s="17"/>
      <c r="Z1270" s="17"/>
      <c r="AA1270" s="17"/>
    </row>
    <row r="1271" spans="1:27" ht="60" customHeight="1" x14ac:dyDescent="0.2">
      <c r="A1271" s="29" t="s">
        <v>1502</v>
      </c>
      <c r="B1271" s="136" t="s">
        <v>4481</v>
      </c>
      <c r="C1271" s="79" t="s">
        <v>1504</v>
      </c>
      <c r="D1271" s="5" t="s">
        <v>1504</v>
      </c>
      <c r="E1271" s="15">
        <v>3</v>
      </c>
      <c r="F1271" s="78" t="s">
        <v>837</v>
      </c>
      <c r="G1271" s="126" t="e">
        <f>------CONSIGNMENT ITEM</f>
        <v>#NAME?</v>
      </c>
      <c r="H1271" s="73" t="s">
        <v>49</v>
      </c>
      <c r="I1271" s="73" t="s">
        <v>4717</v>
      </c>
      <c r="J1271" s="73" t="s">
        <v>839</v>
      </c>
      <c r="K1271" s="87" t="s">
        <v>821</v>
      </c>
      <c r="L1271" s="87" t="s">
        <v>52</v>
      </c>
      <c r="M1271" s="83" t="s">
        <v>2083</v>
      </c>
      <c r="N1271" s="68"/>
      <c r="O1271" s="92"/>
      <c r="P1271" s="68" t="s">
        <v>66</v>
      </c>
      <c r="Q1271" s="92" t="s">
        <v>66</v>
      </c>
      <c r="R1271" s="68" t="s">
        <v>53</v>
      </c>
      <c r="S1271" s="92" t="s">
        <v>54</v>
      </c>
      <c r="T1271" s="68" t="s">
        <v>55</v>
      </c>
      <c r="U1271" s="92" t="s">
        <v>55</v>
      </c>
      <c r="V1271" s="68" t="s">
        <v>840</v>
      </c>
      <c r="W1271" s="92" t="s">
        <v>841</v>
      </c>
      <c r="X1271" s="17"/>
      <c r="Y1271" s="17"/>
      <c r="Z1271" s="17"/>
      <c r="AA1271" s="17"/>
    </row>
    <row r="1272" spans="1:27" ht="60" customHeight="1" x14ac:dyDescent="0.2">
      <c r="A1272" s="29" t="s">
        <v>1502</v>
      </c>
      <c r="B1272" s="136" t="s">
        <v>4481</v>
      </c>
      <c r="C1272" s="79" t="s">
        <v>1504</v>
      </c>
      <c r="D1272" s="5" t="s">
        <v>1504</v>
      </c>
      <c r="E1272" s="15">
        <v>3</v>
      </c>
      <c r="F1272" s="78" t="s">
        <v>89</v>
      </c>
      <c r="G1272" s="126" t="e">
        <f>------CONSIGNMENT ITEM</f>
        <v>#NAME?</v>
      </c>
      <c r="H1272" s="73" t="s">
        <v>90</v>
      </c>
      <c r="I1272" s="73" t="s">
        <v>4718</v>
      </c>
      <c r="J1272" s="73" t="s">
        <v>844</v>
      </c>
      <c r="K1272" s="87" t="s">
        <v>821</v>
      </c>
      <c r="L1272" s="87" t="s">
        <v>93</v>
      </c>
      <c r="M1272" s="83" t="s">
        <v>2085</v>
      </c>
      <c r="N1272" s="68"/>
      <c r="O1272" s="92"/>
      <c r="P1272" s="68" t="s">
        <v>66</v>
      </c>
      <c r="Q1272" s="92" t="s">
        <v>66</v>
      </c>
      <c r="R1272" s="68" t="s">
        <v>94</v>
      </c>
      <c r="S1272" s="92" t="s">
        <v>3018</v>
      </c>
      <c r="T1272" s="68" t="s">
        <v>95</v>
      </c>
      <c r="U1272" s="92" t="s">
        <v>95</v>
      </c>
      <c r="V1272" s="68" t="s">
        <v>96</v>
      </c>
      <c r="W1272" s="92" t="s">
        <v>3019</v>
      </c>
      <c r="X1272" s="17"/>
      <c r="Y1272" s="17"/>
      <c r="Z1272" s="17"/>
      <c r="AA1272" s="17"/>
    </row>
    <row r="1273" spans="1:27" ht="60" customHeight="1" x14ac:dyDescent="0.2">
      <c r="A1273" s="29" t="s">
        <v>1502</v>
      </c>
      <c r="B1273" s="136" t="s">
        <v>4481</v>
      </c>
      <c r="C1273" s="79" t="s">
        <v>1504</v>
      </c>
      <c r="D1273" s="5" t="s">
        <v>1504</v>
      </c>
      <c r="E1273" s="15">
        <v>3</v>
      </c>
      <c r="F1273" s="78" t="s">
        <v>362</v>
      </c>
      <c r="G1273" s="126" t="e">
        <f>------CONSIGNMENT ITEM</f>
        <v>#NAME?</v>
      </c>
      <c r="H1273" s="73" t="s">
        <v>363</v>
      </c>
      <c r="I1273" s="73" t="s">
        <v>4719</v>
      </c>
      <c r="J1273" s="73" t="s">
        <v>846</v>
      </c>
      <c r="K1273" s="87" t="s">
        <v>821</v>
      </c>
      <c r="L1273" s="87" t="s">
        <v>366</v>
      </c>
      <c r="M1273" s="83" t="s">
        <v>2087</v>
      </c>
      <c r="N1273" s="68"/>
      <c r="O1273" s="92"/>
      <c r="P1273" s="68" t="s">
        <v>66</v>
      </c>
      <c r="Q1273" s="92" t="s">
        <v>66</v>
      </c>
      <c r="R1273" s="68" t="s">
        <v>94</v>
      </c>
      <c r="S1273" s="92" t="s">
        <v>94</v>
      </c>
      <c r="T1273" s="68" t="s">
        <v>95</v>
      </c>
      <c r="U1273" s="92" t="s">
        <v>95</v>
      </c>
      <c r="V1273" s="68" t="s">
        <v>367</v>
      </c>
      <c r="W1273" s="92" t="s">
        <v>847</v>
      </c>
      <c r="X1273" s="17"/>
      <c r="Y1273" s="17"/>
      <c r="Z1273" s="17"/>
      <c r="AA1273" s="17"/>
    </row>
    <row r="1274" spans="1:27" ht="60" customHeight="1" x14ac:dyDescent="0.2">
      <c r="A1274" s="29" t="s">
        <v>1502</v>
      </c>
      <c r="B1274" s="136" t="s">
        <v>4481</v>
      </c>
      <c r="C1274" s="79" t="s">
        <v>1504</v>
      </c>
      <c r="D1274" s="5" t="s">
        <v>1504</v>
      </c>
      <c r="E1274" s="15">
        <v>4</v>
      </c>
      <c r="F1274" s="78" t="s">
        <v>419</v>
      </c>
      <c r="G1274" s="171" t="e">
        <f>---------CONSIGNEE</f>
        <v>#NAME?</v>
      </c>
      <c r="H1274" s="73"/>
      <c r="I1274" s="73" t="s">
        <v>4720</v>
      </c>
      <c r="J1274" s="73" t="s">
        <v>422</v>
      </c>
      <c r="K1274" s="87" t="s">
        <v>851</v>
      </c>
      <c r="L1274" s="87"/>
      <c r="M1274" s="83" t="s">
        <v>3022</v>
      </c>
      <c r="N1274" s="68" t="s">
        <v>32</v>
      </c>
      <c r="O1274" s="92" t="s">
        <v>32</v>
      </c>
      <c r="P1274" s="68" t="s">
        <v>66</v>
      </c>
      <c r="Q1274" s="92" t="s">
        <v>66</v>
      </c>
      <c r="R1274" s="68"/>
      <c r="S1274" s="92"/>
      <c r="T1274" s="68"/>
      <c r="U1274" s="92"/>
      <c r="V1274" s="68" t="s">
        <v>4721</v>
      </c>
      <c r="W1274" s="92" t="s">
        <v>4067</v>
      </c>
      <c r="X1274" s="17"/>
      <c r="Y1274" s="17"/>
      <c r="Z1274" s="17"/>
      <c r="AA1274" s="17"/>
    </row>
    <row r="1275" spans="1:27" ht="60" customHeight="1" x14ac:dyDescent="0.2">
      <c r="A1275" s="29" t="s">
        <v>1502</v>
      </c>
      <c r="B1275" s="136" t="s">
        <v>4481</v>
      </c>
      <c r="C1275" s="79" t="s">
        <v>1504</v>
      </c>
      <c r="D1275" s="5" t="s">
        <v>1504</v>
      </c>
      <c r="E1275" s="15">
        <v>4</v>
      </c>
      <c r="F1275" s="78" t="s">
        <v>427</v>
      </c>
      <c r="G1275" s="126" t="e">
        <f>---------CONSIGNEE</f>
        <v>#NAME?</v>
      </c>
      <c r="H1275" s="73" t="s">
        <v>240</v>
      </c>
      <c r="I1275" s="73" t="s">
        <v>4722</v>
      </c>
      <c r="J1275" s="73" t="s">
        <v>429</v>
      </c>
      <c r="K1275" s="87" t="s">
        <v>851</v>
      </c>
      <c r="L1275" s="87" t="s">
        <v>243</v>
      </c>
      <c r="M1275" s="83" t="s">
        <v>2091</v>
      </c>
      <c r="N1275" s="68"/>
      <c r="O1275" s="92"/>
      <c r="P1275" s="68" t="s">
        <v>33</v>
      </c>
      <c r="Q1275" s="92" t="s">
        <v>103</v>
      </c>
      <c r="R1275" s="68" t="s">
        <v>244</v>
      </c>
      <c r="S1275" s="92" t="s">
        <v>244</v>
      </c>
      <c r="T1275" s="68"/>
      <c r="U1275" s="92"/>
      <c r="V1275" s="68" t="s">
        <v>1525</v>
      </c>
      <c r="W1275" s="92"/>
      <c r="X1275" s="17"/>
      <c r="Y1275" s="17"/>
      <c r="Z1275" s="17"/>
      <c r="AA1275" s="17"/>
    </row>
    <row r="1276" spans="1:27" ht="60" customHeight="1" x14ac:dyDescent="0.2">
      <c r="A1276" s="29" t="s">
        <v>1502</v>
      </c>
      <c r="B1276" s="136" t="s">
        <v>4481</v>
      </c>
      <c r="C1276" s="79" t="s">
        <v>1504</v>
      </c>
      <c r="D1276" s="5" t="s">
        <v>1504</v>
      </c>
      <c r="E1276" s="15">
        <v>4</v>
      </c>
      <c r="F1276" s="78" t="s">
        <v>419</v>
      </c>
      <c r="G1276" s="126" t="e">
        <f>---------CONSIGNEE</f>
        <v>#NAME?</v>
      </c>
      <c r="H1276" s="73" t="s">
        <v>255</v>
      </c>
      <c r="I1276" s="73" t="s">
        <v>4723</v>
      </c>
      <c r="J1276" s="73" t="s">
        <v>433</v>
      </c>
      <c r="K1276" s="87" t="s">
        <v>851</v>
      </c>
      <c r="L1276" s="87" t="s">
        <v>255</v>
      </c>
      <c r="M1276" s="83" t="s">
        <v>2093</v>
      </c>
      <c r="N1276" s="68"/>
      <c r="O1276" s="92"/>
      <c r="P1276" s="68" t="s">
        <v>66</v>
      </c>
      <c r="Q1276" s="92" t="s">
        <v>33</v>
      </c>
      <c r="R1276" s="68" t="s">
        <v>258</v>
      </c>
      <c r="S1276" s="92" t="s">
        <v>68</v>
      </c>
      <c r="T1276" s="68"/>
      <c r="U1276" s="92"/>
      <c r="V1276" s="68" t="s">
        <v>1531</v>
      </c>
      <c r="W1276" s="92"/>
      <c r="X1276" s="17"/>
      <c r="Y1276" s="17"/>
      <c r="Z1276" s="17"/>
      <c r="AA1276" s="17"/>
    </row>
    <row r="1277" spans="1:27" ht="60" customHeight="1" x14ac:dyDescent="0.2">
      <c r="A1277" s="29" t="s">
        <v>1502</v>
      </c>
      <c r="B1277" s="136" t="s">
        <v>4481</v>
      </c>
      <c r="C1277" s="79" t="s">
        <v>1504</v>
      </c>
      <c r="D1277" s="5" t="s">
        <v>1504</v>
      </c>
      <c r="E1277" s="15">
        <v>5</v>
      </c>
      <c r="F1277" s="78" t="s">
        <v>419</v>
      </c>
      <c r="G1277" s="171" t="e">
        <f>------------ADDRESS</f>
        <v>#NAME?</v>
      </c>
      <c r="H1277" s="73"/>
      <c r="I1277" s="73" t="s">
        <v>4724</v>
      </c>
      <c r="J1277" s="73" t="s">
        <v>263</v>
      </c>
      <c r="K1277" s="87" t="s">
        <v>1128</v>
      </c>
      <c r="L1277" s="87" t="s">
        <v>1128</v>
      </c>
      <c r="M1277" s="83" t="s">
        <v>1128</v>
      </c>
      <c r="N1277" s="68" t="s">
        <v>32</v>
      </c>
      <c r="O1277" s="92"/>
      <c r="P1277" s="68" t="s">
        <v>66</v>
      </c>
      <c r="Q1277" s="92"/>
      <c r="R1277" s="68"/>
      <c r="S1277" s="92"/>
      <c r="T1277" s="68"/>
      <c r="U1277" s="92"/>
      <c r="V1277" s="68" t="s">
        <v>1531</v>
      </c>
      <c r="W1277" s="92"/>
      <c r="X1277" s="17"/>
      <c r="Y1277" s="17"/>
      <c r="Z1277" s="17"/>
      <c r="AA1277" s="17"/>
    </row>
    <row r="1278" spans="1:27" ht="60" customHeight="1" x14ac:dyDescent="0.2">
      <c r="A1278" s="29" t="s">
        <v>1502</v>
      </c>
      <c r="B1278" s="136" t="s">
        <v>4481</v>
      </c>
      <c r="C1278" s="79" t="s">
        <v>1504</v>
      </c>
      <c r="D1278" s="5" t="s">
        <v>1504</v>
      </c>
      <c r="E1278" s="15">
        <v>5</v>
      </c>
      <c r="F1278" s="78" t="s">
        <v>419</v>
      </c>
      <c r="G1278" s="126" t="e">
        <f>------------ADDRESS</f>
        <v>#NAME?</v>
      </c>
      <c r="H1278" s="73" t="s">
        <v>265</v>
      </c>
      <c r="I1278" s="73" t="s">
        <v>4725</v>
      </c>
      <c r="J1278" s="73" t="s">
        <v>267</v>
      </c>
      <c r="K1278" s="87" t="s">
        <v>851</v>
      </c>
      <c r="L1278" s="87" t="s">
        <v>265</v>
      </c>
      <c r="M1278" s="83" t="s">
        <v>2096</v>
      </c>
      <c r="N1278" s="68"/>
      <c r="O1278" s="92"/>
      <c r="P1278" s="68" t="s">
        <v>33</v>
      </c>
      <c r="Q1278" s="92" t="s">
        <v>33</v>
      </c>
      <c r="R1278" s="68" t="s">
        <v>258</v>
      </c>
      <c r="S1278" s="92" t="s">
        <v>68</v>
      </c>
      <c r="T1278" s="68"/>
      <c r="U1278" s="92"/>
      <c r="V1278" s="68"/>
      <c r="W1278" s="92"/>
      <c r="X1278" s="17"/>
      <c r="Y1278" s="17"/>
      <c r="Z1278" s="17"/>
      <c r="AA1278" s="17"/>
    </row>
    <row r="1279" spans="1:27" ht="60" customHeight="1" x14ac:dyDescent="0.2">
      <c r="A1279" s="29" t="s">
        <v>1502</v>
      </c>
      <c r="B1279" s="136" t="s">
        <v>4481</v>
      </c>
      <c r="C1279" s="79" t="s">
        <v>1504</v>
      </c>
      <c r="D1279" s="5" t="s">
        <v>1504</v>
      </c>
      <c r="E1279" s="15">
        <v>5</v>
      </c>
      <c r="F1279" s="78" t="s">
        <v>419</v>
      </c>
      <c r="G1279" s="126" t="e">
        <f>------------ADDRESS</f>
        <v>#NAME?</v>
      </c>
      <c r="H1279" s="73" t="s">
        <v>269</v>
      </c>
      <c r="I1279" s="73" t="s">
        <v>4726</v>
      </c>
      <c r="J1279" s="73" t="s">
        <v>271</v>
      </c>
      <c r="K1279" s="87" t="s">
        <v>851</v>
      </c>
      <c r="L1279" s="87" t="s">
        <v>862</v>
      </c>
      <c r="M1279" s="83" t="s">
        <v>2098</v>
      </c>
      <c r="N1279" s="68"/>
      <c r="O1279" s="92"/>
      <c r="P1279" s="68" t="s">
        <v>66</v>
      </c>
      <c r="Q1279" s="92" t="s">
        <v>33</v>
      </c>
      <c r="R1279" s="68" t="s">
        <v>244</v>
      </c>
      <c r="S1279" s="92" t="s">
        <v>54</v>
      </c>
      <c r="T1279" s="68"/>
      <c r="U1279" s="92"/>
      <c r="V1279" s="68" t="s">
        <v>1339</v>
      </c>
      <c r="W1279" s="92"/>
      <c r="X1279" s="17"/>
      <c r="Y1279" s="17"/>
      <c r="Z1279" s="17"/>
      <c r="AA1279" s="17"/>
    </row>
    <row r="1280" spans="1:27" ht="60" customHeight="1" x14ac:dyDescent="0.2">
      <c r="A1280" s="29" t="s">
        <v>1502</v>
      </c>
      <c r="B1280" s="136" t="s">
        <v>4481</v>
      </c>
      <c r="C1280" s="79" t="s">
        <v>1504</v>
      </c>
      <c r="D1280" s="5" t="s">
        <v>1504</v>
      </c>
      <c r="E1280" s="15">
        <v>5</v>
      </c>
      <c r="F1280" s="78" t="s">
        <v>419</v>
      </c>
      <c r="G1280" s="126" t="e">
        <f>------------ADDRESS</f>
        <v>#NAME?</v>
      </c>
      <c r="H1280" s="73" t="s">
        <v>276</v>
      </c>
      <c r="I1280" s="73" t="s">
        <v>4727</v>
      </c>
      <c r="J1280" s="73" t="s">
        <v>278</v>
      </c>
      <c r="K1280" s="87" t="s">
        <v>851</v>
      </c>
      <c r="L1280" s="87" t="s">
        <v>276</v>
      </c>
      <c r="M1280" s="83" t="s">
        <v>2100</v>
      </c>
      <c r="N1280" s="68"/>
      <c r="O1280" s="92"/>
      <c r="P1280" s="68" t="s">
        <v>33</v>
      </c>
      <c r="Q1280" s="92" t="s">
        <v>33</v>
      </c>
      <c r="R1280" s="68" t="s">
        <v>68</v>
      </c>
      <c r="S1280" s="92" t="s">
        <v>68</v>
      </c>
      <c r="T1280" s="68"/>
      <c r="U1280" s="92"/>
      <c r="V1280" s="68"/>
      <c r="W1280" s="92"/>
      <c r="X1280" s="17"/>
      <c r="Y1280" s="17"/>
      <c r="Z1280" s="17"/>
      <c r="AA1280" s="17"/>
    </row>
    <row r="1281" spans="1:27" ht="60" customHeight="1" x14ac:dyDescent="0.2">
      <c r="A1281" s="29" t="s">
        <v>1502</v>
      </c>
      <c r="B1281" s="136" t="s">
        <v>4481</v>
      </c>
      <c r="C1281" s="79" t="s">
        <v>1504</v>
      </c>
      <c r="D1281" s="5" t="s">
        <v>1504</v>
      </c>
      <c r="E1281" s="15">
        <v>5</v>
      </c>
      <c r="F1281" s="78" t="s">
        <v>419</v>
      </c>
      <c r="G1281" s="126" t="e">
        <f>------------ADDRESS</f>
        <v>#NAME?</v>
      </c>
      <c r="H1281" s="73" t="s">
        <v>279</v>
      </c>
      <c r="I1281" s="73" t="s">
        <v>4728</v>
      </c>
      <c r="J1281" s="73" t="s">
        <v>281</v>
      </c>
      <c r="K1281" s="87" t="s">
        <v>851</v>
      </c>
      <c r="L1281" s="87" t="s">
        <v>282</v>
      </c>
      <c r="M1281" s="83" t="s">
        <v>2102</v>
      </c>
      <c r="N1281" s="68"/>
      <c r="O1281" s="92"/>
      <c r="P1281" s="68" t="s">
        <v>33</v>
      </c>
      <c r="Q1281" s="92" t="s">
        <v>33</v>
      </c>
      <c r="R1281" s="68" t="s">
        <v>94</v>
      </c>
      <c r="S1281" s="92" t="s">
        <v>94</v>
      </c>
      <c r="T1281" s="68" t="s">
        <v>95</v>
      </c>
      <c r="U1281" s="92"/>
      <c r="V1281" s="68"/>
      <c r="W1281" s="92"/>
      <c r="X1281" s="17"/>
      <c r="Y1281" s="17"/>
      <c r="Z1281" s="17"/>
      <c r="AA1281" s="17"/>
    </row>
    <row r="1282" spans="1:27" ht="60" customHeight="1" x14ac:dyDescent="0.2">
      <c r="A1282" s="29" t="s">
        <v>1502</v>
      </c>
      <c r="B1282" s="136" t="s">
        <v>4481</v>
      </c>
      <c r="C1282" s="79" t="s">
        <v>1504</v>
      </c>
      <c r="D1282" s="5" t="s">
        <v>1504</v>
      </c>
      <c r="E1282" s="15">
        <v>4</v>
      </c>
      <c r="F1282" s="78" t="s">
        <v>440</v>
      </c>
      <c r="G1282" s="171" t="e">
        <f>---------ADDITIONAL SUPPLY CHAIN ACTOR</f>
        <v>#NAME?</v>
      </c>
      <c r="H1282" s="73"/>
      <c r="I1282" s="73" t="s">
        <v>4729</v>
      </c>
      <c r="J1282" s="73" t="s">
        <v>443</v>
      </c>
      <c r="K1282" s="87" t="s">
        <v>1128</v>
      </c>
      <c r="L1282" s="87" t="s">
        <v>1128</v>
      </c>
      <c r="M1282" s="83" t="s">
        <v>1128</v>
      </c>
      <c r="N1282" s="68" t="s">
        <v>444</v>
      </c>
      <c r="O1282" s="92"/>
      <c r="P1282" s="68" t="s">
        <v>66</v>
      </c>
      <c r="Q1282" s="92"/>
      <c r="R1282" s="68"/>
      <c r="S1282" s="92"/>
      <c r="T1282" s="68"/>
      <c r="U1282" s="92"/>
      <c r="V1282" s="68" t="s">
        <v>4587</v>
      </c>
      <c r="W1282" s="92"/>
      <c r="X1282" s="17"/>
      <c r="Y1282" s="17"/>
      <c r="Z1282" s="17"/>
      <c r="AA1282" s="17"/>
    </row>
    <row r="1283" spans="1:27" ht="60" customHeight="1" x14ac:dyDescent="0.2">
      <c r="A1283" s="29" t="s">
        <v>1502</v>
      </c>
      <c r="B1283" s="136" t="s">
        <v>4481</v>
      </c>
      <c r="C1283" s="79" t="s">
        <v>1504</v>
      </c>
      <c r="D1283" s="5" t="s">
        <v>1504</v>
      </c>
      <c r="E1283" s="15">
        <v>4</v>
      </c>
      <c r="F1283" s="78" t="s">
        <v>205</v>
      </c>
      <c r="G1283" s="126" t="e">
        <f>---------ADDITIONAL SUPPLY CHAIN ACTOR</f>
        <v>#NAME?</v>
      </c>
      <c r="H1283" s="73" t="s">
        <v>206</v>
      </c>
      <c r="I1283" s="73" t="s">
        <v>4730</v>
      </c>
      <c r="J1283" s="73" t="s">
        <v>449</v>
      </c>
      <c r="K1283" s="87" t="s">
        <v>1128</v>
      </c>
      <c r="L1283" s="87" t="s">
        <v>1128</v>
      </c>
      <c r="M1283" s="83" t="s">
        <v>1128</v>
      </c>
      <c r="N1283" s="68"/>
      <c r="O1283" s="92"/>
      <c r="P1283" s="68" t="s">
        <v>33</v>
      </c>
      <c r="Q1283" s="92"/>
      <c r="R1283" s="68" t="s">
        <v>146</v>
      </c>
      <c r="S1283" s="92"/>
      <c r="T1283" s="68"/>
      <c r="U1283" s="92"/>
      <c r="V1283" s="68" t="s">
        <v>209</v>
      </c>
      <c r="W1283" s="92"/>
      <c r="X1283" s="17"/>
      <c r="Y1283" s="17"/>
      <c r="Z1283" s="17"/>
      <c r="AA1283" s="17"/>
    </row>
    <row r="1284" spans="1:27" ht="60" customHeight="1" x14ac:dyDescent="0.2">
      <c r="A1284" s="29" t="s">
        <v>1502</v>
      </c>
      <c r="B1284" s="136" t="s">
        <v>4481</v>
      </c>
      <c r="C1284" s="79" t="s">
        <v>1504</v>
      </c>
      <c r="D1284" s="5" t="s">
        <v>1504</v>
      </c>
      <c r="E1284" s="15">
        <v>4</v>
      </c>
      <c r="F1284" s="78" t="s">
        <v>440</v>
      </c>
      <c r="G1284" s="126" t="e">
        <f>---------ADDITIONAL SUPPLY CHAIN ACTOR</f>
        <v>#NAME?</v>
      </c>
      <c r="H1284" s="73" t="s">
        <v>450</v>
      </c>
      <c r="I1284" s="73" t="s">
        <v>4731</v>
      </c>
      <c r="J1284" s="73" t="s">
        <v>452</v>
      </c>
      <c r="K1284" s="87" t="s">
        <v>1128</v>
      </c>
      <c r="L1284" s="87" t="s">
        <v>1128</v>
      </c>
      <c r="M1284" s="83" t="s">
        <v>1128</v>
      </c>
      <c r="N1284" s="68"/>
      <c r="O1284" s="92"/>
      <c r="P1284" s="68" t="s">
        <v>33</v>
      </c>
      <c r="Q1284" s="92"/>
      <c r="R1284" s="68" t="s">
        <v>453</v>
      </c>
      <c r="S1284" s="92"/>
      <c r="T1284" s="68" t="s">
        <v>454</v>
      </c>
      <c r="U1284" s="92"/>
      <c r="V1284" s="68"/>
      <c r="W1284" s="92"/>
      <c r="X1284" s="17"/>
      <c r="Y1284" s="17"/>
      <c r="Z1284" s="17"/>
      <c r="AA1284" s="17"/>
    </row>
    <row r="1285" spans="1:27" ht="60" customHeight="1" x14ac:dyDescent="0.2">
      <c r="A1285" s="29" t="s">
        <v>1502</v>
      </c>
      <c r="B1285" s="136" t="s">
        <v>4481</v>
      </c>
      <c r="C1285" s="79" t="s">
        <v>1504</v>
      </c>
      <c r="D1285" s="5" t="s">
        <v>1504</v>
      </c>
      <c r="E1285" s="15">
        <v>4</v>
      </c>
      <c r="F1285" s="78" t="s">
        <v>440</v>
      </c>
      <c r="G1285" s="126" t="e">
        <f>---------ADDITIONAL SUPPLY CHAIN ACTOR</f>
        <v>#NAME?</v>
      </c>
      <c r="H1285" s="73" t="s">
        <v>240</v>
      </c>
      <c r="I1285" s="73" t="s">
        <v>4732</v>
      </c>
      <c r="J1285" s="73" t="s">
        <v>457</v>
      </c>
      <c r="K1285" s="87" t="s">
        <v>1128</v>
      </c>
      <c r="L1285" s="87" t="s">
        <v>1128</v>
      </c>
      <c r="M1285" s="83" t="s">
        <v>1128</v>
      </c>
      <c r="N1285" s="68"/>
      <c r="O1285" s="92"/>
      <c r="P1285" s="68" t="s">
        <v>33</v>
      </c>
      <c r="Q1285" s="92"/>
      <c r="R1285" s="68" t="s">
        <v>244</v>
      </c>
      <c r="S1285" s="92"/>
      <c r="T1285" s="68"/>
      <c r="U1285" s="92"/>
      <c r="V1285" s="68" t="s">
        <v>380</v>
      </c>
      <c r="W1285" s="92"/>
      <c r="X1285" s="17"/>
      <c r="Y1285" s="17"/>
      <c r="Z1285" s="17"/>
      <c r="AA1285" s="17"/>
    </row>
    <row r="1286" spans="1:27" ht="60" customHeight="1" x14ac:dyDescent="0.2">
      <c r="A1286" s="29" t="s">
        <v>1502</v>
      </c>
      <c r="B1286" s="136" t="s">
        <v>4481</v>
      </c>
      <c r="C1286" s="79" t="s">
        <v>1504</v>
      </c>
      <c r="D1286" s="5" t="s">
        <v>1504</v>
      </c>
      <c r="E1286" s="15">
        <v>4</v>
      </c>
      <c r="F1286" s="78"/>
      <c r="G1286" s="171" t="e">
        <f>---------COMMODITY</f>
        <v>#NAME?</v>
      </c>
      <c r="H1286" s="73"/>
      <c r="I1286" s="73" t="s">
        <v>4733</v>
      </c>
      <c r="J1286" s="73" t="s">
        <v>873</v>
      </c>
      <c r="K1286" s="87" t="s">
        <v>1128</v>
      </c>
      <c r="L1286" s="87" t="s">
        <v>1128</v>
      </c>
      <c r="M1286" s="83" t="s">
        <v>1128</v>
      </c>
      <c r="N1286" s="68" t="s">
        <v>32</v>
      </c>
      <c r="O1286" s="92"/>
      <c r="P1286" s="68" t="s">
        <v>103</v>
      </c>
      <c r="Q1286" s="92"/>
      <c r="R1286" s="68"/>
      <c r="S1286" s="92"/>
      <c r="T1286" s="68"/>
      <c r="U1286" s="92"/>
      <c r="V1286" s="68" t="s">
        <v>4156</v>
      </c>
      <c r="W1286" s="92"/>
      <c r="X1286" s="17"/>
      <c r="Y1286" s="17"/>
      <c r="Z1286" s="17"/>
      <c r="AA1286" s="17"/>
    </row>
    <row r="1287" spans="1:27" ht="60" customHeight="1" x14ac:dyDescent="0.2">
      <c r="A1287" s="29" t="s">
        <v>1502</v>
      </c>
      <c r="B1287" s="136" t="s">
        <v>4481</v>
      </c>
      <c r="C1287" s="79" t="s">
        <v>1504</v>
      </c>
      <c r="D1287" s="5" t="s">
        <v>1504</v>
      </c>
      <c r="E1287" s="15">
        <v>4</v>
      </c>
      <c r="F1287" s="78" t="s">
        <v>876</v>
      </c>
      <c r="G1287" s="126" t="e">
        <f>---------COMMODITY</f>
        <v>#NAME?</v>
      </c>
      <c r="H1287" s="73" t="s">
        <v>877</v>
      </c>
      <c r="I1287" s="73" t="s">
        <v>4734</v>
      </c>
      <c r="J1287" s="73" t="s">
        <v>879</v>
      </c>
      <c r="K1287" s="87" t="s">
        <v>821</v>
      </c>
      <c r="L1287" s="87" t="s">
        <v>880</v>
      </c>
      <c r="M1287" s="83" t="s">
        <v>2109</v>
      </c>
      <c r="N1287" s="68"/>
      <c r="O1287" s="92"/>
      <c r="P1287" s="68" t="s">
        <v>33</v>
      </c>
      <c r="Q1287" s="92" t="s">
        <v>33</v>
      </c>
      <c r="R1287" s="68" t="s">
        <v>305</v>
      </c>
      <c r="S1287" s="92" t="s">
        <v>881</v>
      </c>
      <c r="T1287" s="68"/>
      <c r="U1287" s="92"/>
      <c r="V1287" s="68"/>
      <c r="W1287" s="92"/>
      <c r="X1287" s="17"/>
      <c r="Y1287" s="17"/>
      <c r="Z1287" s="17"/>
      <c r="AA1287" s="17"/>
    </row>
    <row r="1288" spans="1:27" ht="60" customHeight="1" x14ac:dyDescent="0.2">
      <c r="A1288" s="29" t="s">
        <v>1502</v>
      </c>
      <c r="B1288" s="136" t="s">
        <v>4481</v>
      </c>
      <c r="C1288" s="79" t="s">
        <v>1504</v>
      </c>
      <c r="D1288" s="5" t="s">
        <v>1504</v>
      </c>
      <c r="E1288" s="15">
        <v>4</v>
      </c>
      <c r="F1288" s="78" t="s">
        <v>884</v>
      </c>
      <c r="G1288" s="126" t="e">
        <f>---------COMMODITY</f>
        <v>#NAME?</v>
      </c>
      <c r="H1288" s="73" t="s">
        <v>885</v>
      </c>
      <c r="I1288" s="73" t="s">
        <v>4735</v>
      </c>
      <c r="J1288" s="73" t="s">
        <v>887</v>
      </c>
      <c r="K1288" s="87" t="s">
        <v>1128</v>
      </c>
      <c r="L1288" s="87" t="s">
        <v>1128</v>
      </c>
      <c r="M1288" s="83" t="s">
        <v>1128</v>
      </c>
      <c r="N1288" s="68"/>
      <c r="O1288" s="92"/>
      <c r="P1288" s="68" t="s">
        <v>103</v>
      </c>
      <c r="Q1288" s="92"/>
      <c r="R1288" s="68" t="s">
        <v>888</v>
      </c>
      <c r="S1288" s="92"/>
      <c r="T1288" s="68" t="s">
        <v>889</v>
      </c>
      <c r="U1288" s="92"/>
      <c r="V1288" s="68" t="s">
        <v>890</v>
      </c>
      <c r="W1288" s="92"/>
      <c r="X1288" s="17"/>
      <c r="Y1288" s="17"/>
      <c r="Z1288" s="17"/>
      <c r="AA1288" s="17"/>
    </row>
    <row r="1289" spans="1:27" ht="60" customHeight="1" x14ac:dyDescent="0.2">
      <c r="A1289" s="29" t="s">
        <v>1502</v>
      </c>
      <c r="B1289" s="136" t="s">
        <v>4481</v>
      </c>
      <c r="C1289" s="79" t="s">
        <v>1504</v>
      </c>
      <c r="D1289" s="5" t="s">
        <v>1504</v>
      </c>
      <c r="E1289" s="15">
        <v>5</v>
      </c>
      <c r="F1289" s="78" t="s">
        <v>1848</v>
      </c>
      <c r="G1289" s="171" t="e">
        <f>------------COMMODITY CODE</f>
        <v>#NAME?</v>
      </c>
      <c r="H1289" s="73"/>
      <c r="I1289" s="73" t="s">
        <v>4736</v>
      </c>
      <c r="J1289" s="73" t="s">
        <v>894</v>
      </c>
      <c r="K1289" s="87" t="s">
        <v>1128</v>
      </c>
      <c r="L1289" s="87" t="s">
        <v>1128</v>
      </c>
      <c r="M1289" s="83" t="s">
        <v>1128</v>
      </c>
      <c r="N1289" s="68" t="s">
        <v>32</v>
      </c>
      <c r="O1289" s="92"/>
      <c r="P1289" s="68" t="s">
        <v>103</v>
      </c>
      <c r="Q1289" s="92"/>
      <c r="R1289" s="68"/>
      <c r="S1289" s="92"/>
      <c r="T1289" s="68"/>
      <c r="U1289" s="92"/>
      <c r="V1289" s="68" t="s">
        <v>4156</v>
      </c>
      <c r="W1289" s="92"/>
      <c r="X1289" s="17"/>
      <c r="Y1289" s="17"/>
      <c r="Z1289" s="17"/>
      <c r="AA1289" s="17"/>
    </row>
    <row r="1290" spans="1:27" ht="60" customHeight="1" x14ac:dyDescent="0.2">
      <c r="A1290" s="29" t="s">
        <v>1502</v>
      </c>
      <c r="B1290" s="136" t="s">
        <v>4481</v>
      </c>
      <c r="C1290" s="79" t="s">
        <v>1504</v>
      </c>
      <c r="D1290" s="5" t="s">
        <v>1504</v>
      </c>
      <c r="E1290" s="15">
        <v>5</v>
      </c>
      <c r="F1290" s="78" t="s">
        <v>1848</v>
      </c>
      <c r="G1290" s="126" t="e">
        <f>------------COMMODITY CODE</f>
        <v>#NAME?</v>
      </c>
      <c r="H1290" s="97" t="s">
        <v>897</v>
      </c>
      <c r="I1290" s="73" t="s">
        <v>4737</v>
      </c>
      <c r="J1290" s="73" t="s">
        <v>899</v>
      </c>
      <c r="K1290" s="87" t="s">
        <v>821</v>
      </c>
      <c r="L1290" s="87" t="s">
        <v>900</v>
      </c>
      <c r="M1290" s="83" t="s">
        <v>2113</v>
      </c>
      <c r="N1290" s="68"/>
      <c r="O1290" s="92"/>
      <c r="P1290" s="68" t="s">
        <v>33</v>
      </c>
      <c r="Q1290" s="92" t="s">
        <v>66</v>
      </c>
      <c r="R1290" s="68" t="s">
        <v>901</v>
      </c>
      <c r="S1290" s="92" t="s">
        <v>902</v>
      </c>
      <c r="T1290" s="68" t="s">
        <v>903</v>
      </c>
      <c r="U1290" s="92" t="s">
        <v>2596</v>
      </c>
      <c r="V1290" s="68"/>
      <c r="W1290" s="92" t="s">
        <v>2597</v>
      </c>
      <c r="X1290" s="17"/>
      <c r="Y1290" s="17"/>
      <c r="Z1290" s="17"/>
      <c r="AA1290" s="17"/>
    </row>
    <row r="1291" spans="1:27" ht="60" customHeight="1" x14ac:dyDescent="0.2">
      <c r="A1291" s="29" t="s">
        <v>1502</v>
      </c>
      <c r="B1291" s="136" t="s">
        <v>4481</v>
      </c>
      <c r="C1291" s="79" t="s">
        <v>1504</v>
      </c>
      <c r="D1291" s="5" t="s">
        <v>1504</v>
      </c>
      <c r="E1291" s="15">
        <v>5</v>
      </c>
      <c r="F1291" s="78" t="s">
        <v>908</v>
      </c>
      <c r="G1291" s="126" t="e">
        <f>------------COMMODITY CODE</f>
        <v>#NAME?</v>
      </c>
      <c r="H1291" s="73" t="s">
        <v>909</v>
      </c>
      <c r="I1291" s="73" t="s">
        <v>4738</v>
      </c>
      <c r="J1291" s="73" t="s">
        <v>911</v>
      </c>
      <c r="K1291" s="87" t="s">
        <v>821</v>
      </c>
      <c r="L1291" s="87" t="s">
        <v>900</v>
      </c>
      <c r="M1291" s="83" t="s">
        <v>2113</v>
      </c>
      <c r="N1291" s="68"/>
      <c r="O1291" s="92"/>
      <c r="P1291" s="68" t="s">
        <v>103</v>
      </c>
      <c r="Q1291" s="92" t="s">
        <v>66</v>
      </c>
      <c r="R1291" s="68" t="s">
        <v>291</v>
      </c>
      <c r="S1291" s="92" t="s">
        <v>902</v>
      </c>
      <c r="T1291" s="68"/>
      <c r="U1291" s="92"/>
      <c r="V1291" s="68" t="s">
        <v>912</v>
      </c>
      <c r="W1291" s="92" t="s">
        <v>2597</v>
      </c>
      <c r="X1291" s="17"/>
      <c r="Y1291" s="17"/>
      <c r="Z1291" s="17"/>
      <c r="AA1291" s="17"/>
    </row>
    <row r="1292" spans="1:27" ht="60" customHeight="1" x14ac:dyDescent="0.2">
      <c r="A1292" s="29" t="s">
        <v>1502</v>
      </c>
      <c r="B1292" s="136" t="s">
        <v>4481</v>
      </c>
      <c r="C1292" s="79" t="s">
        <v>1504</v>
      </c>
      <c r="D1292" s="5" t="s">
        <v>1504</v>
      </c>
      <c r="E1292" s="15">
        <v>5</v>
      </c>
      <c r="F1292" s="78" t="s">
        <v>1848</v>
      </c>
      <c r="G1292" s="171" t="e">
        <f>------------DANGEROUS GOODS</f>
        <v>#NAME?</v>
      </c>
      <c r="H1292" s="73"/>
      <c r="I1292" s="73" t="s">
        <v>4739</v>
      </c>
      <c r="J1292" s="73" t="s">
        <v>919</v>
      </c>
      <c r="K1292" s="87" t="s">
        <v>1128</v>
      </c>
      <c r="L1292" s="87" t="s">
        <v>1128</v>
      </c>
      <c r="M1292" s="83" t="s">
        <v>1128</v>
      </c>
      <c r="N1292" s="68" t="s">
        <v>444</v>
      </c>
      <c r="O1292" s="92"/>
      <c r="P1292" s="68" t="s">
        <v>103</v>
      </c>
      <c r="Q1292" s="92"/>
      <c r="R1292" s="68"/>
      <c r="S1292" s="92"/>
      <c r="T1292" s="68"/>
      <c r="U1292" s="92"/>
      <c r="V1292" s="68" t="s">
        <v>4156</v>
      </c>
      <c r="W1292" s="92"/>
      <c r="X1292" s="17"/>
      <c r="Y1292" s="17"/>
      <c r="Z1292" s="17"/>
      <c r="AA1292" s="17"/>
    </row>
    <row r="1293" spans="1:27" ht="60" customHeight="1" x14ac:dyDescent="0.2">
      <c r="A1293" s="29" t="s">
        <v>1502</v>
      </c>
      <c r="B1293" s="136" t="s">
        <v>4481</v>
      </c>
      <c r="C1293" s="79" t="s">
        <v>1504</v>
      </c>
      <c r="D1293" s="5" t="s">
        <v>1504</v>
      </c>
      <c r="E1293" s="15">
        <v>5</v>
      </c>
      <c r="F1293" s="78" t="s">
        <v>205</v>
      </c>
      <c r="G1293" s="126" t="e">
        <f>------------DANGEROUS GOODS</f>
        <v>#NAME?</v>
      </c>
      <c r="H1293" s="73" t="s">
        <v>206</v>
      </c>
      <c r="I1293" s="73" t="s">
        <v>4740</v>
      </c>
      <c r="J1293" s="73" t="s">
        <v>923</v>
      </c>
      <c r="K1293" s="87" t="s">
        <v>1128</v>
      </c>
      <c r="L1293" s="87" t="s">
        <v>1128</v>
      </c>
      <c r="M1293" s="83" t="s">
        <v>1128</v>
      </c>
      <c r="N1293" s="68"/>
      <c r="O1293" s="92"/>
      <c r="P1293" s="68" t="s">
        <v>33</v>
      </c>
      <c r="Q1293" s="92"/>
      <c r="R1293" s="68" t="s">
        <v>146</v>
      </c>
      <c r="S1293" s="92"/>
      <c r="T1293" s="68"/>
      <c r="U1293" s="92"/>
      <c r="V1293" s="68" t="s">
        <v>4160</v>
      </c>
      <c r="W1293" s="92"/>
      <c r="X1293" s="17"/>
      <c r="Y1293" s="17"/>
      <c r="Z1293" s="17"/>
      <c r="AA1293" s="17"/>
    </row>
    <row r="1294" spans="1:27" ht="60" customHeight="1" x14ac:dyDescent="0.2">
      <c r="A1294" s="29" t="s">
        <v>1502</v>
      </c>
      <c r="B1294" s="136" t="s">
        <v>4481</v>
      </c>
      <c r="C1294" s="79" t="s">
        <v>1504</v>
      </c>
      <c r="D1294" s="5" t="s">
        <v>1504</v>
      </c>
      <c r="E1294" s="15">
        <v>5</v>
      </c>
      <c r="F1294" s="78" t="s">
        <v>916</v>
      </c>
      <c r="G1294" s="126" t="e">
        <f>------------DANGEROUS GOODS</f>
        <v>#NAME?</v>
      </c>
      <c r="H1294" s="73" t="s">
        <v>924</v>
      </c>
      <c r="I1294" s="73" t="s">
        <v>4741</v>
      </c>
      <c r="J1294" s="73" t="s">
        <v>926</v>
      </c>
      <c r="K1294" s="87" t="s">
        <v>821</v>
      </c>
      <c r="L1294" s="87" t="s">
        <v>927</v>
      </c>
      <c r="M1294" s="83" t="s">
        <v>2119</v>
      </c>
      <c r="N1294" s="68"/>
      <c r="O1294" s="92"/>
      <c r="P1294" s="68" t="s">
        <v>33</v>
      </c>
      <c r="Q1294" s="92" t="s">
        <v>103</v>
      </c>
      <c r="R1294" s="68" t="s">
        <v>660</v>
      </c>
      <c r="S1294" s="92" t="s">
        <v>660</v>
      </c>
      <c r="T1294" s="68" t="s">
        <v>928</v>
      </c>
      <c r="U1294" s="92" t="s">
        <v>928</v>
      </c>
      <c r="V1294" s="68"/>
      <c r="W1294" s="92" t="s">
        <v>929</v>
      </c>
      <c r="X1294" s="17"/>
      <c r="Y1294" s="17"/>
      <c r="Z1294" s="17"/>
      <c r="AA1294" s="17"/>
    </row>
    <row r="1295" spans="1:27" ht="60" customHeight="1" x14ac:dyDescent="0.2">
      <c r="A1295" s="29" t="s">
        <v>1502</v>
      </c>
      <c r="B1295" s="136" t="s">
        <v>4481</v>
      </c>
      <c r="C1295" s="79" t="s">
        <v>1504</v>
      </c>
      <c r="D1295" s="5" t="s">
        <v>1504</v>
      </c>
      <c r="E1295" s="15">
        <v>5</v>
      </c>
      <c r="F1295" s="78"/>
      <c r="G1295" s="171" t="e">
        <f>------------GOODS MEASURE</f>
        <v>#NAME?</v>
      </c>
      <c r="H1295" s="73"/>
      <c r="I1295" s="73" t="s">
        <v>4742</v>
      </c>
      <c r="J1295" s="73" t="s">
        <v>935</v>
      </c>
      <c r="K1295" s="87" t="s">
        <v>1128</v>
      </c>
      <c r="L1295" s="87" t="s">
        <v>1128</v>
      </c>
      <c r="M1295" s="83" t="s">
        <v>1128</v>
      </c>
      <c r="N1295" s="68" t="s">
        <v>32</v>
      </c>
      <c r="O1295" s="92"/>
      <c r="P1295" s="68" t="s">
        <v>103</v>
      </c>
      <c r="Q1295" s="92"/>
      <c r="R1295" s="68"/>
      <c r="S1295" s="92"/>
      <c r="T1295" s="68"/>
      <c r="U1295" s="92"/>
      <c r="V1295" s="68" t="s">
        <v>4156</v>
      </c>
      <c r="W1295" s="92"/>
      <c r="X1295" s="17"/>
      <c r="Y1295" s="17"/>
      <c r="Z1295" s="17"/>
      <c r="AA1295" s="17"/>
    </row>
    <row r="1296" spans="1:27" ht="60" customHeight="1" x14ac:dyDescent="0.2">
      <c r="A1296" s="29" t="s">
        <v>1502</v>
      </c>
      <c r="B1296" s="136" t="s">
        <v>4481</v>
      </c>
      <c r="C1296" s="79" t="s">
        <v>1504</v>
      </c>
      <c r="D1296" s="5" t="s">
        <v>1504</v>
      </c>
      <c r="E1296" s="15">
        <v>5</v>
      </c>
      <c r="F1296" s="78" t="s">
        <v>729</v>
      </c>
      <c r="G1296" s="126" t="e">
        <f>------------GOODS MEASURE</f>
        <v>#NAME?</v>
      </c>
      <c r="H1296" s="73" t="s">
        <v>730</v>
      </c>
      <c r="I1296" s="73" t="s">
        <v>4743</v>
      </c>
      <c r="J1296" s="73" t="s">
        <v>937</v>
      </c>
      <c r="K1296" s="87" t="s">
        <v>821</v>
      </c>
      <c r="L1296" s="87" t="s">
        <v>730</v>
      </c>
      <c r="M1296" s="83" t="s">
        <v>3052</v>
      </c>
      <c r="N1296" s="68"/>
      <c r="O1296" s="92"/>
      <c r="P1296" s="68" t="s">
        <v>103</v>
      </c>
      <c r="Q1296" s="92" t="s">
        <v>103</v>
      </c>
      <c r="R1296" s="68" t="s">
        <v>166</v>
      </c>
      <c r="S1296" s="92" t="s">
        <v>167</v>
      </c>
      <c r="T1296" s="68"/>
      <c r="U1296" s="92"/>
      <c r="V1296" s="68" t="s">
        <v>4213</v>
      </c>
      <c r="W1296" s="92" t="s">
        <v>2606</v>
      </c>
      <c r="X1296" s="17"/>
      <c r="Y1296" s="17"/>
      <c r="Z1296" s="17"/>
      <c r="AA1296" s="17"/>
    </row>
    <row r="1297" spans="1:27" ht="60" customHeight="1" x14ac:dyDescent="0.2">
      <c r="A1297" s="29" t="s">
        <v>1502</v>
      </c>
      <c r="B1297" s="136" t="s">
        <v>4481</v>
      </c>
      <c r="C1297" s="79" t="s">
        <v>1504</v>
      </c>
      <c r="D1297" s="5" t="s">
        <v>1504</v>
      </c>
      <c r="E1297" s="15">
        <v>5</v>
      </c>
      <c r="F1297" s="78" t="s">
        <v>942</v>
      </c>
      <c r="G1297" s="126" t="e">
        <f>------------GOODS MEASURE</f>
        <v>#NAME?</v>
      </c>
      <c r="H1297" s="73" t="s">
        <v>943</v>
      </c>
      <c r="I1297" s="73" t="s">
        <v>4744</v>
      </c>
      <c r="J1297" s="73" t="s">
        <v>945</v>
      </c>
      <c r="K1297" s="87" t="s">
        <v>821</v>
      </c>
      <c r="L1297" s="87" t="s">
        <v>943</v>
      </c>
      <c r="M1297" s="83" t="s">
        <v>2124</v>
      </c>
      <c r="N1297" s="68"/>
      <c r="O1297" s="92"/>
      <c r="P1297" s="68" t="s">
        <v>103</v>
      </c>
      <c r="Q1297" s="92" t="s">
        <v>103</v>
      </c>
      <c r="R1297" s="68" t="s">
        <v>166</v>
      </c>
      <c r="S1297" s="92" t="s">
        <v>167</v>
      </c>
      <c r="T1297" s="68"/>
      <c r="U1297" s="92"/>
      <c r="V1297" s="68" t="s">
        <v>4156</v>
      </c>
      <c r="W1297" s="92"/>
      <c r="X1297" s="17"/>
      <c r="Y1297" s="17"/>
      <c r="Z1297" s="17"/>
      <c r="AA1297" s="17"/>
    </row>
    <row r="1298" spans="1:27" ht="60" customHeight="1" x14ac:dyDescent="0.2">
      <c r="A1298" s="29" t="s">
        <v>1502</v>
      </c>
      <c r="B1298" s="136" t="s">
        <v>4481</v>
      </c>
      <c r="C1298" s="79" t="s">
        <v>1504</v>
      </c>
      <c r="D1298" s="5" t="s">
        <v>1504</v>
      </c>
      <c r="E1298" s="15">
        <v>4</v>
      </c>
      <c r="F1298" s="78" t="s">
        <v>1848</v>
      </c>
      <c r="G1298" s="171" t="e">
        <f>---------PACKAGING</f>
        <v>#NAME?</v>
      </c>
      <c r="H1298" s="73"/>
      <c r="I1298" s="73" t="s">
        <v>4745</v>
      </c>
      <c r="J1298" s="73" t="s">
        <v>950</v>
      </c>
      <c r="K1298" s="87" t="s">
        <v>951</v>
      </c>
      <c r="L1298" s="87"/>
      <c r="M1298" s="83" t="s">
        <v>3055</v>
      </c>
      <c r="N1298" s="68" t="s">
        <v>444</v>
      </c>
      <c r="O1298" s="92" t="s">
        <v>444</v>
      </c>
      <c r="P1298" s="68" t="s">
        <v>103</v>
      </c>
      <c r="Q1298" s="92" t="s">
        <v>33</v>
      </c>
      <c r="R1298" s="68"/>
      <c r="S1298" s="92"/>
      <c r="T1298" s="68"/>
      <c r="U1298" s="92"/>
      <c r="V1298" s="68" t="s">
        <v>4156</v>
      </c>
      <c r="W1298" s="92"/>
      <c r="X1298" s="17"/>
      <c r="Y1298" s="17"/>
      <c r="Z1298" s="17"/>
      <c r="AA1298" s="17"/>
    </row>
    <row r="1299" spans="1:27" ht="60" customHeight="1" x14ac:dyDescent="0.2">
      <c r="A1299" s="29" t="s">
        <v>1502</v>
      </c>
      <c r="B1299" s="136" t="s">
        <v>4481</v>
      </c>
      <c r="C1299" s="79" t="s">
        <v>1504</v>
      </c>
      <c r="D1299" s="5" t="s">
        <v>1504</v>
      </c>
      <c r="E1299" s="15">
        <v>4</v>
      </c>
      <c r="F1299" s="78" t="s">
        <v>205</v>
      </c>
      <c r="G1299" s="126" t="e">
        <f>---------PACKAGING</f>
        <v>#NAME?</v>
      </c>
      <c r="H1299" s="73" t="s">
        <v>206</v>
      </c>
      <c r="I1299" s="73" t="s">
        <v>4746</v>
      </c>
      <c r="J1299" s="73" t="s">
        <v>954</v>
      </c>
      <c r="K1299" s="87" t="s">
        <v>1128</v>
      </c>
      <c r="L1299" s="87" t="s">
        <v>1128</v>
      </c>
      <c r="M1299" s="83" t="s">
        <v>1128</v>
      </c>
      <c r="N1299" s="68"/>
      <c r="O1299" s="92"/>
      <c r="P1299" s="68" t="s">
        <v>33</v>
      </c>
      <c r="Q1299" s="92"/>
      <c r="R1299" s="68" t="s">
        <v>146</v>
      </c>
      <c r="S1299" s="92"/>
      <c r="T1299" s="68"/>
      <c r="U1299" s="92"/>
      <c r="V1299" s="68" t="s">
        <v>4160</v>
      </c>
      <c r="W1299" s="92"/>
      <c r="X1299" s="17"/>
      <c r="Y1299" s="17"/>
      <c r="Z1299" s="17"/>
      <c r="AA1299" s="17"/>
    </row>
    <row r="1300" spans="1:27" ht="60" customHeight="1" x14ac:dyDescent="0.2">
      <c r="A1300" s="29" t="s">
        <v>1502</v>
      </c>
      <c r="B1300" s="136" t="s">
        <v>4481</v>
      </c>
      <c r="C1300" s="79" t="s">
        <v>1504</v>
      </c>
      <c r="D1300" s="5" t="s">
        <v>1504</v>
      </c>
      <c r="E1300" s="15">
        <v>4</v>
      </c>
      <c r="F1300" s="78" t="s">
        <v>955</v>
      </c>
      <c r="G1300" s="126" t="e">
        <f>---------PACKAGING</f>
        <v>#NAME?</v>
      </c>
      <c r="H1300" s="73" t="s">
        <v>956</v>
      </c>
      <c r="I1300" s="73" t="s">
        <v>4747</v>
      </c>
      <c r="J1300" s="73" t="s">
        <v>958</v>
      </c>
      <c r="K1300" s="87" t="s">
        <v>951</v>
      </c>
      <c r="L1300" s="87" t="s">
        <v>959</v>
      </c>
      <c r="M1300" s="83" t="s">
        <v>2128</v>
      </c>
      <c r="N1300" s="68"/>
      <c r="O1300" s="92"/>
      <c r="P1300" s="68" t="s">
        <v>33</v>
      </c>
      <c r="Q1300" s="92" t="s">
        <v>33</v>
      </c>
      <c r="R1300" s="68" t="s">
        <v>291</v>
      </c>
      <c r="S1300" s="92" t="s">
        <v>389</v>
      </c>
      <c r="T1300" s="68" t="s">
        <v>960</v>
      </c>
      <c r="U1300" s="92" t="s">
        <v>960</v>
      </c>
      <c r="V1300" s="68"/>
      <c r="W1300" s="92"/>
      <c r="X1300" s="17"/>
      <c r="Y1300" s="17"/>
      <c r="Z1300" s="17"/>
      <c r="AA1300" s="17"/>
    </row>
    <row r="1301" spans="1:27" ht="60" customHeight="1" x14ac:dyDescent="0.2">
      <c r="A1301" s="29" t="s">
        <v>1502</v>
      </c>
      <c r="B1301" s="136" t="s">
        <v>4481</v>
      </c>
      <c r="C1301" s="79" t="s">
        <v>1504</v>
      </c>
      <c r="D1301" s="5" t="s">
        <v>1504</v>
      </c>
      <c r="E1301" s="15">
        <v>4</v>
      </c>
      <c r="F1301" s="78" t="s">
        <v>963</v>
      </c>
      <c r="G1301" s="126" t="e">
        <f>---------PACKAGING</f>
        <v>#NAME?</v>
      </c>
      <c r="H1301" s="73" t="s">
        <v>964</v>
      </c>
      <c r="I1301" s="73" t="s">
        <v>4748</v>
      </c>
      <c r="J1301" s="73" t="s">
        <v>966</v>
      </c>
      <c r="K1301" s="87" t="s">
        <v>951</v>
      </c>
      <c r="L1301" s="87" t="s">
        <v>2613</v>
      </c>
      <c r="M1301" s="83" t="s">
        <v>3060</v>
      </c>
      <c r="N1301" s="68"/>
      <c r="O1301" s="92"/>
      <c r="P1301" s="68" t="s">
        <v>66</v>
      </c>
      <c r="Q1301" s="92" t="s">
        <v>66</v>
      </c>
      <c r="R1301" s="68" t="s">
        <v>153</v>
      </c>
      <c r="S1301" s="92" t="s">
        <v>146</v>
      </c>
      <c r="T1301" s="68"/>
      <c r="U1301" s="92"/>
      <c r="V1301" s="68" t="s">
        <v>3578</v>
      </c>
      <c r="W1301" s="92" t="s">
        <v>2614</v>
      </c>
      <c r="X1301" s="17"/>
      <c r="Y1301" s="17"/>
      <c r="Z1301" s="17"/>
      <c r="AA1301" s="17"/>
    </row>
    <row r="1302" spans="1:27" ht="60" customHeight="1" x14ac:dyDescent="0.2">
      <c r="A1302" s="29" t="s">
        <v>1502</v>
      </c>
      <c r="B1302" s="136" t="s">
        <v>4481</v>
      </c>
      <c r="C1302" s="79" t="s">
        <v>1504</v>
      </c>
      <c r="D1302" s="5" t="s">
        <v>1504</v>
      </c>
      <c r="E1302" s="15">
        <v>4</v>
      </c>
      <c r="F1302" s="78" t="s">
        <v>971</v>
      </c>
      <c r="G1302" s="126" t="e">
        <f>---------PACKAGING</f>
        <v>#NAME?</v>
      </c>
      <c r="H1302" s="73" t="s">
        <v>972</v>
      </c>
      <c r="I1302" s="73" t="s">
        <v>4749</v>
      </c>
      <c r="J1302" s="73" t="s">
        <v>974</v>
      </c>
      <c r="K1302" s="87" t="s">
        <v>951</v>
      </c>
      <c r="L1302" s="87" t="s">
        <v>975</v>
      </c>
      <c r="M1302" s="83" t="s">
        <v>2132</v>
      </c>
      <c r="N1302" s="68"/>
      <c r="O1302" s="92"/>
      <c r="P1302" s="68" t="s">
        <v>66</v>
      </c>
      <c r="Q1302" s="92" t="s">
        <v>66</v>
      </c>
      <c r="R1302" s="68" t="s">
        <v>305</v>
      </c>
      <c r="S1302" s="92" t="s">
        <v>976</v>
      </c>
      <c r="T1302" s="68"/>
      <c r="U1302" s="92"/>
      <c r="V1302" s="68" t="s">
        <v>4094</v>
      </c>
      <c r="W1302" s="92" t="s">
        <v>978</v>
      </c>
      <c r="X1302" s="17"/>
      <c r="Y1302" s="17"/>
      <c r="Z1302" s="17"/>
      <c r="AA1302" s="17"/>
    </row>
    <row r="1303" spans="1:27" ht="60" customHeight="1" x14ac:dyDescent="0.2">
      <c r="A1303" s="29" t="s">
        <v>1502</v>
      </c>
      <c r="B1303" s="136" t="s">
        <v>4481</v>
      </c>
      <c r="C1303" s="79" t="s">
        <v>1504</v>
      </c>
      <c r="D1303" s="5" t="s">
        <v>1504</v>
      </c>
      <c r="E1303" s="15">
        <v>4</v>
      </c>
      <c r="F1303" s="78" t="s">
        <v>635</v>
      </c>
      <c r="G1303" s="171" t="e">
        <f>---------ADDITIONAL INFORMATION</f>
        <v>#NAME?</v>
      </c>
      <c r="H1303" s="73"/>
      <c r="I1303" s="73" t="s">
        <v>4750</v>
      </c>
      <c r="J1303" s="73" t="s">
        <v>638</v>
      </c>
      <c r="K1303" s="87" t="s">
        <v>1128</v>
      </c>
      <c r="L1303" s="87" t="s">
        <v>1128</v>
      </c>
      <c r="M1303" s="83" t="s">
        <v>1128</v>
      </c>
      <c r="N1303" s="68" t="s">
        <v>444</v>
      </c>
      <c r="O1303" s="92"/>
      <c r="P1303" s="68" t="s">
        <v>103</v>
      </c>
      <c r="Q1303" s="92"/>
      <c r="R1303" s="68"/>
      <c r="S1303" s="92"/>
      <c r="T1303" s="68"/>
      <c r="U1303" s="92"/>
      <c r="V1303" s="68" t="s">
        <v>983</v>
      </c>
      <c r="W1303" s="92"/>
      <c r="X1303" s="17"/>
      <c r="Y1303" s="17"/>
      <c r="Z1303" s="17"/>
      <c r="AA1303" s="17"/>
    </row>
    <row r="1304" spans="1:27" ht="60" customHeight="1" x14ac:dyDescent="0.2">
      <c r="A1304" s="29" t="s">
        <v>1502</v>
      </c>
      <c r="B1304" s="136" t="s">
        <v>4481</v>
      </c>
      <c r="C1304" s="79" t="s">
        <v>1504</v>
      </c>
      <c r="D1304" s="5" t="s">
        <v>1504</v>
      </c>
      <c r="E1304" s="15">
        <v>4</v>
      </c>
      <c r="F1304" s="78" t="s">
        <v>205</v>
      </c>
      <c r="G1304" s="126" t="e">
        <f>---------ADDITIONAL INFORMATION</f>
        <v>#NAME?</v>
      </c>
      <c r="H1304" s="73" t="s">
        <v>206</v>
      </c>
      <c r="I1304" s="73" t="s">
        <v>4751</v>
      </c>
      <c r="J1304" s="73" t="s">
        <v>642</v>
      </c>
      <c r="K1304" s="87" t="s">
        <v>1128</v>
      </c>
      <c r="L1304" s="87" t="s">
        <v>1128</v>
      </c>
      <c r="M1304" s="83" t="s">
        <v>1128</v>
      </c>
      <c r="N1304" s="68"/>
      <c r="O1304" s="92"/>
      <c r="P1304" s="68" t="s">
        <v>33</v>
      </c>
      <c r="Q1304" s="92"/>
      <c r="R1304" s="68" t="s">
        <v>146</v>
      </c>
      <c r="S1304" s="92"/>
      <c r="T1304" s="68"/>
      <c r="U1304" s="92"/>
      <c r="V1304" s="68" t="s">
        <v>209</v>
      </c>
      <c r="W1304" s="92"/>
      <c r="X1304" s="17"/>
      <c r="Y1304" s="17"/>
      <c r="Z1304" s="17"/>
      <c r="AA1304" s="17"/>
    </row>
    <row r="1305" spans="1:27" ht="60" customHeight="1" x14ac:dyDescent="0.2">
      <c r="A1305" s="29" t="s">
        <v>1502</v>
      </c>
      <c r="B1305" s="136" t="s">
        <v>4481</v>
      </c>
      <c r="C1305" s="79" t="s">
        <v>1504</v>
      </c>
      <c r="D1305" s="5" t="s">
        <v>1504</v>
      </c>
      <c r="E1305" s="15">
        <v>4</v>
      </c>
      <c r="F1305" s="78" t="s">
        <v>635</v>
      </c>
      <c r="G1305" s="126" t="e">
        <f>---------ADDITIONAL INFORMATION</f>
        <v>#NAME?</v>
      </c>
      <c r="H1305" s="73" t="s">
        <v>287</v>
      </c>
      <c r="I1305" s="73" t="s">
        <v>4752</v>
      </c>
      <c r="J1305" s="73" t="s">
        <v>644</v>
      </c>
      <c r="K1305" s="87" t="s">
        <v>982</v>
      </c>
      <c r="L1305" s="87" t="s">
        <v>988</v>
      </c>
      <c r="M1305" s="83" t="s">
        <v>2137</v>
      </c>
      <c r="N1305" s="68"/>
      <c r="O1305" s="92"/>
      <c r="P1305" s="68" t="s">
        <v>33</v>
      </c>
      <c r="Q1305" s="92" t="s">
        <v>103</v>
      </c>
      <c r="R1305" s="68" t="s">
        <v>645</v>
      </c>
      <c r="S1305" s="92" t="s">
        <v>53</v>
      </c>
      <c r="T1305" s="68"/>
      <c r="U1305" s="92" t="s">
        <v>646</v>
      </c>
      <c r="V1305" s="68"/>
      <c r="W1305" s="92" t="s">
        <v>2620</v>
      </c>
      <c r="X1305" s="17"/>
      <c r="Y1305" s="17"/>
      <c r="Z1305" s="17"/>
      <c r="AA1305" s="17"/>
    </row>
    <row r="1306" spans="1:27" ht="60" customHeight="1" x14ac:dyDescent="0.2">
      <c r="A1306" s="29" t="s">
        <v>1502</v>
      </c>
      <c r="B1306" s="136" t="s">
        <v>4481</v>
      </c>
      <c r="C1306" s="79" t="s">
        <v>1504</v>
      </c>
      <c r="D1306" s="5" t="s">
        <v>1504</v>
      </c>
      <c r="E1306" s="15">
        <v>4</v>
      </c>
      <c r="F1306" s="78" t="s">
        <v>635</v>
      </c>
      <c r="G1306" s="126" t="e">
        <f>---------ADDITIONAL INFORMATION</f>
        <v>#NAME?</v>
      </c>
      <c r="H1306" s="73" t="s">
        <v>302</v>
      </c>
      <c r="I1306" s="73" t="s">
        <v>4753</v>
      </c>
      <c r="J1306" s="73" t="s">
        <v>649</v>
      </c>
      <c r="K1306" s="87" t="s">
        <v>1128</v>
      </c>
      <c r="L1306" s="87" t="s">
        <v>1128</v>
      </c>
      <c r="M1306" s="83" t="s">
        <v>1128</v>
      </c>
      <c r="N1306" s="68"/>
      <c r="O1306" s="92"/>
      <c r="P1306" s="68" t="s">
        <v>103</v>
      </c>
      <c r="Q1306" s="92"/>
      <c r="R1306" s="68" t="s">
        <v>305</v>
      </c>
      <c r="S1306" s="92"/>
      <c r="T1306" s="68"/>
      <c r="U1306" s="92"/>
      <c r="V1306" s="68"/>
      <c r="W1306" s="92"/>
      <c r="X1306" s="17"/>
      <c r="Y1306" s="17"/>
      <c r="Z1306" s="17"/>
      <c r="AA1306" s="17"/>
    </row>
    <row r="1307" spans="1:27" ht="60" customHeight="1" x14ac:dyDescent="0.2">
      <c r="A1307" s="29" t="s">
        <v>1502</v>
      </c>
      <c r="B1307" s="136" t="s">
        <v>4481</v>
      </c>
      <c r="C1307" s="79" t="s">
        <v>1504</v>
      </c>
      <c r="D1307" s="5" t="s">
        <v>1504</v>
      </c>
      <c r="E1307" s="15">
        <v>4</v>
      </c>
      <c r="F1307" s="78" t="s">
        <v>651</v>
      </c>
      <c r="G1307" s="171" t="e">
        <f>---------SUPPORTING DOCUMENTS</f>
        <v>#NAME?</v>
      </c>
      <c r="H1307" s="73"/>
      <c r="I1307" s="73" t="s">
        <v>4754</v>
      </c>
      <c r="J1307" s="73" t="s">
        <v>654</v>
      </c>
      <c r="K1307" s="87" t="s">
        <v>64</v>
      </c>
      <c r="L1307" s="87"/>
      <c r="M1307" s="83"/>
      <c r="N1307" s="68" t="s">
        <v>444</v>
      </c>
      <c r="O1307" s="92" t="s">
        <v>444</v>
      </c>
      <c r="P1307" s="68" t="s">
        <v>103</v>
      </c>
      <c r="Q1307" s="92" t="s">
        <v>66</v>
      </c>
      <c r="R1307" s="68"/>
      <c r="S1307" s="92"/>
      <c r="T1307" s="68"/>
      <c r="U1307" s="92"/>
      <c r="V1307" s="68" t="s">
        <v>983</v>
      </c>
      <c r="W1307" s="92" t="s">
        <v>2623</v>
      </c>
      <c r="X1307" s="17"/>
      <c r="Y1307" s="17"/>
      <c r="Z1307" s="17"/>
      <c r="AA1307" s="17"/>
    </row>
    <row r="1308" spans="1:27" ht="60" customHeight="1" x14ac:dyDescent="0.2">
      <c r="A1308" s="29" t="s">
        <v>1502</v>
      </c>
      <c r="B1308" s="136" t="s">
        <v>4481</v>
      </c>
      <c r="C1308" s="79" t="s">
        <v>1504</v>
      </c>
      <c r="D1308" s="5" t="s">
        <v>1504</v>
      </c>
      <c r="E1308" s="15">
        <v>4</v>
      </c>
      <c r="F1308" s="78" t="s">
        <v>205</v>
      </c>
      <c r="G1308" s="126" t="e">
        <f>---------SUPPORTING DOCUMENTS</f>
        <v>#NAME?</v>
      </c>
      <c r="H1308" s="73" t="s">
        <v>206</v>
      </c>
      <c r="I1308" s="73" t="s">
        <v>4755</v>
      </c>
      <c r="J1308" s="73" t="s">
        <v>657</v>
      </c>
      <c r="K1308" s="87" t="s">
        <v>1128</v>
      </c>
      <c r="L1308" s="87" t="s">
        <v>1128</v>
      </c>
      <c r="M1308" s="83" t="s">
        <v>1128</v>
      </c>
      <c r="N1308" s="68"/>
      <c r="O1308" s="92"/>
      <c r="P1308" s="68" t="s">
        <v>33</v>
      </c>
      <c r="Q1308" s="92"/>
      <c r="R1308" s="68" t="s">
        <v>146</v>
      </c>
      <c r="S1308" s="92"/>
      <c r="T1308" s="68"/>
      <c r="U1308" s="92"/>
      <c r="V1308" s="68" t="s">
        <v>209</v>
      </c>
      <c r="W1308" s="92"/>
      <c r="X1308" s="17"/>
      <c r="Y1308" s="17"/>
      <c r="Z1308" s="17"/>
      <c r="AA1308" s="17"/>
    </row>
    <row r="1309" spans="1:27" ht="60" customHeight="1" x14ac:dyDescent="0.2">
      <c r="A1309" s="29" t="s">
        <v>1502</v>
      </c>
      <c r="B1309" s="136" t="s">
        <v>4481</v>
      </c>
      <c r="C1309" s="79" t="s">
        <v>1504</v>
      </c>
      <c r="D1309" s="5" t="s">
        <v>1504</v>
      </c>
      <c r="E1309" s="15">
        <v>4</v>
      </c>
      <c r="F1309" s="78" t="s">
        <v>651</v>
      </c>
      <c r="G1309" s="126" t="e">
        <f>---------SUPPORTING DOCUMENTS</f>
        <v>#NAME?</v>
      </c>
      <c r="H1309" s="73" t="s">
        <v>386</v>
      </c>
      <c r="I1309" s="73" t="s">
        <v>4756</v>
      </c>
      <c r="J1309" s="73" t="s">
        <v>659</v>
      </c>
      <c r="K1309" s="87" t="s">
        <v>64</v>
      </c>
      <c r="L1309" s="87" t="s">
        <v>1000</v>
      </c>
      <c r="M1309" s="83" t="s">
        <v>2142</v>
      </c>
      <c r="N1309" s="68"/>
      <c r="O1309" s="92"/>
      <c r="P1309" s="68" t="s">
        <v>33</v>
      </c>
      <c r="Q1309" s="92" t="s">
        <v>33</v>
      </c>
      <c r="R1309" s="68" t="s">
        <v>660</v>
      </c>
      <c r="S1309" s="92" t="s">
        <v>680</v>
      </c>
      <c r="T1309" s="68" t="s">
        <v>661</v>
      </c>
      <c r="U1309" s="92" t="s">
        <v>661</v>
      </c>
      <c r="V1309" s="68"/>
      <c r="W1309" s="92" t="s">
        <v>1001</v>
      </c>
      <c r="X1309" s="17"/>
      <c r="Y1309" s="17"/>
      <c r="Z1309" s="17"/>
      <c r="AA1309" s="17"/>
    </row>
    <row r="1310" spans="1:27" ht="60" customHeight="1" x14ac:dyDescent="0.2">
      <c r="A1310" s="29" t="s">
        <v>1502</v>
      </c>
      <c r="B1310" s="136" t="s">
        <v>4481</v>
      </c>
      <c r="C1310" s="79" t="s">
        <v>1504</v>
      </c>
      <c r="D1310" s="5" t="s">
        <v>1504</v>
      </c>
      <c r="E1310" s="15">
        <v>4</v>
      </c>
      <c r="F1310" s="78" t="s">
        <v>651</v>
      </c>
      <c r="G1310" s="126" t="e">
        <f>---------SUPPORTING DOCUMENTS</f>
        <v>#NAME?</v>
      </c>
      <c r="H1310" s="73" t="s">
        <v>180</v>
      </c>
      <c r="I1310" s="73" t="s">
        <v>4757</v>
      </c>
      <c r="J1310" s="73" t="s">
        <v>664</v>
      </c>
      <c r="K1310" s="87" t="s">
        <v>64</v>
      </c>
      <c r="L1310" s="87" t="s">
        <v>65</v>
      </c>
      <c r="M1310" s="83" t="s">
        <v>1858</v>
      </c>
      <c r="N1310" s="68"/>
      <c r="O1310" s="92"/>
      <c r="P1310" s="68" t="s">
        <v>33</v>
      </c>
      <c r="Q1310" s="92" t="s">
        <v>66</v>
      </c>
      <c r="R1310" s="68" t="s">
        <v>258</v>
      </c>
      <c r="S1310" s="92" t="s">
        <v>68</v>
      </c>
      <c r="T1310" s="68"/>
      <c r="U1310" s="92"/>
      <c r="V1310" s="68" t="s">
        <v>665</v>
      </c>
      <c r="W1310" s="92" t="s">
        <v>70</v>
      </c>
      <c r="X1310" s="17"/>
      <c r="Y1310" s="17"/>
      <c r="Z1310" s="17"/>
      <c r="AA1310" s="17"/>
    </row>
    <row r="1311" spans="1:27" ht="60" customHeight="1" x14ac:dyDescent="0.2">
      <c r="A1311" s="29" t="s">
        <v>1502</v>
      </c>
      <c r="B1311" s="136" t="s">
        <v>4481</v>
      </c>
      <c r="C1311" s="79" t="s">
        <v>1504</v>
      </c>
      <c r="D1311" s="5" t="s">
        <v>1504</v>
      </c>
      <c r="E1311" s="15">
        <v>4</v>
      </c>
      <c r="F1311" s="78" t="s">
        <v>687</v>
      </c>
      <c r="G1311" s="126" t="e">
        <f>---------SUPPORTING DOCUMENTS</f>
        <v>#NAME?</v>
      </c>
      <c r="H1311" s="73" t="s">
        <v>667</v>
      </c>
      <c r="I1311" s="73" t="s">
        <v>4758</v>
      </c>
      <c r="J1311" s="73" t="s">
        <v>669</v>
      </c>
      <c r="K1311" s="87" t="s">
        <v>1128</v>
      </c>
      <c r="L1311" s="87" t="s">
        <v>1128</v>
      </c>
      <c r="M1311" s="83" t="s">
        <v>1128</v>
      </c>
      <c r="N1311" s="68"/>
      <c r="O1311" s="92"/>
      <c r="P1311" s="68" t="s">
        <v>103</v>
      </c>
      <c r="Q1311" s="92"/>
      <c r="R1311" s="68" t="s">
        <v>68</v>
      </c>
      <c r="S1311" s="92"/>
      <c r="T1311" s="68"/>
      <c r="U1311" s="92"/>
      <c r="V1311" s="68"/>
      <c r="W1311" s="92"/>
      <c r="X1311" s="17"/>
      <c r="Y1311" s="17"/>
      <c r="Z1311" s="17"/>
      <c r="AA1311" s="17"/>
    </row>
    <row r="1312" spans="1:27" ht="60" customHeight="1" x14ac:dyDescent="0.2">
      <c r="A1312" s="29" t="s">
        <v>1502</v>
      </c>
      <c r="B1312" s="136" t="s">
        <v>4481</v>
      </c>
      <c r="C1312" s="79" t="s">
        <v>1504</v>
      </c>
      <c r="D1312" s="5" t="s">
        <v>1504</v>
      </c>
      <c r="E1312" s="15">
        <v>4</v>
      </c>
      <c r="F1312" s="78" t="s">
        <v>671</v>
      </c>
      <c r="G1312" s="171" t="e">
        <f>---------PREVIOUS DOCUMENTS</f>
        <v>#NAME?</v>
      </c>
      <c r="H1312" s="73"/>
      <c r="I1312" s="73" t="s">
        <v>4759</v>
      </c>
      <c r="J1312" s="73" t="s">
        <v>674</v>
      </c>
      <c r="K1312" s="87" t="s">
        <v>1011</v>
      </c>
      <c r="L1312" s="87"/>
      <c r="M1312" s="83" t="s">
        <v>3078</v>
      </c>
      <c r="N1312" s="68" t="s">
        <v>444</v>
      </c>
      <c r="O1312" s="92" t="s">
        <v>201</v>
      </c>
      <c r="P1312" s="68" t="s">
        <v>103</v>
      </c>
      <c r="Q1312" s="92" t="s">
        <v>66</v>
      </c>
      <c r="R1312" s="68"/>
      <c r="S1312" s="92"/>
      <c r="T1312" s="68"/>
      <c r="U1312" s="92"/>
      <c r="V1312" s="68" t="s">
        <v>983</v>
      </c>
      <c r="W1312" s="92" t="s">
        <v>2631</v>
      </c>
      <c r="X1312" s="17"/>
      <c r="Y1312" s="17"/>
      <c r="Z1312" s="17"/>
      <c r="AA1312" s="17"/>
    </row>
    <row r="1313" spans="1:27" ht="60" customHeight="1" x14ac:dyDescent="0.2">
      <c r="A1313" s="29" t="s">
        <v>1502</v>
      </c>
      <c r="B1313" s="136" t="s">
        <v>4481</v>
      </c>
      <c r="C1313" s="79" t="s">
        <v>1504</v>
      </c>
      <c r="D1313" s="5" t="s">
        <v>1504</v>
      </c>
      <c r="E1313" s="15">
        <v>4</v>
      </c>
      <c r="F1313" s="78" t="s">
        <v>205</v>
      </c>
      <c r="G1313" s="126" t="e">
        <f>---------PREVIOUS DOCUMENTS</f>
        <v>#NAME?</v>
      </c>
      <c r="H1313" s="73" t="s">
        <v>206</v>
      </c>
      <c r="I1313" s="73" t="s">
        <v>4760</v>
      </c>
      <c r="J1313" s="73" t="s">
        <v>677</v>
      </c>
      <c r="K1313" s="87" t="s">
        <v>1128</v>
      </c>
      <c r="L1313" s="87" t="s">
        <v>1128</v>
      </c>
      <c r="M1313" s="83" t="s">
        <v>1128</v>
      </c>
      <c r="N1313" s="68"/>
      <c r="O1313" s="92"/>
      <c r="P1313" s="68" t="s">
        <v>33</v>
      </c>
      <c r="Q1313" s="92"/>
      <c r="R1313" s="68" t="s">
        <v>146</v>
      </c>
      <c r="S1313" s="92"/>
      <c r="T1313" s="68"/>
      <c r="U1313" s="92"/>
      <c r="V1313" s="68" t="s">
        <v>209</v>
      </c>
      <c r="W1313" s="92"/>
      <c r="X1313" s="17"/>
      <c r="Y1313" s="17"/>
      <c r="Z1313" s="17"/>
      <c r="AA1313" s="17"/>
    </row>
    <row r="1314" spans="1:27" ht="60" customHeight="1" x14ac:dyDescent="0.2">
      <c r="A1314" s="29" t="s">
        <v>1502</v>
      </c>
      <c r="B1314" s="136" t="s">
        <v>4481</v>
      </c>
      <c r="C1314" s="79" t="s">
        <v>1504</v>
      </c>
      <c r="D1314" s="5" t="s">
        <v>1504</v>
      </c>
      <c r="E1314" s="15">
        <v>4</v>
      </c>
      <c r="F1314" s="78" t="s">
        <v>671</v>
      </c>
      <c r="G1314" s="126" t="e">
        <f>---------PREVIOUS DOCUMENTS</f>
        <v>#NAME?</v>
      </c>
      <c r="H1314" s="73" t="s">
        <v>386</v>
      </c>
      <c r="I1314" s="73" t="s">
        <v>4761</v>
      </c>
      <c r="J1314" s="73" t="s">
        <v>679</v>
      </c>
      <c r="K1314" s="87" t="s">
        <v>1011</v>
      </c>
      <c r="L1314" s="87" t="s">
        <v>2637</v>
      </c>
      <c r="M1314" s="83" t="s">
        <v>3082</v>
      </c>
      <c r="N1314" s="68"/>
      <c r="O1314" s="92"/>
      <c r="P1314" s="68" t="s">
        <v>33</v>
      </c>
      <c r="Q1314" s="92" t="s">
        <v>33</v>
      </c>
      <c r="R1314" s="68" t="s">
        <v>680</v>
      </c>
      <c r="S1314" s="92" t="s">
        <v>1019</v>
      </c>
      <c r="T1314" s="68"/>
      <c r="U1314" s="92"/>
      <c r="V1314" s="68" t="s">
        <v>682</v>
      </c>
      <c r="W1314" s="92" t="s">
        <v>2638</v>
      </c>
      <c r="X1314" s="17"/>
      <c r="Y1314" s="17"/>
      <c r="Z1314" s="17"/>
      <c r="AA1314" s="17"/>
    </row>
    <row r="1315" spans="1:27" ht="60" customHeight="1" x14ac:dyDescent="0.2">
      <c r="A1315" s="29" t="s">
        <v>1502</v>
      </c>
      <c r="B1315" s="136" t="s">
        <v>4481</v>
      </c>
      <c r="C1315" s="79" t="s">
        <v>1504</v>
      </c>
      <c r="D1315" s="5" t="s">
        <v>1504</v>
      </c>
      <c r="E1315" s="15">
        <v>4</v>
      </c>
      <c r="F1315" s="78" t="s">
        <v>671</v>
      </c>
      <c r="G1315" s="126" t="e">
        <f>---------PREVIOUS DOCUMENTS</f>
        <v>#NAME?</v>
      </c>
      <c r="H1315" s="73" t="s">
        <v>180</v>
      </c>
      <c r="I1315" s="73" t="s">
        <v>4762</v>
      </c>
      <c r="J1315" s="73" t="s">
        <v>685</v>
      </c>
      <c r="K1315" s="87" t="s">
        <v>1011</v>
      </c>
      <c r="L1315" s="87" t="s">
        <v>2641</v>
      </c>
      <c r="M1315" s="83" t="s">
        <v>3084</v>
      </c>
      <c r="N1315" s="68"/>
      <c r="O1315" s="92"/>
      <c r="P1315" s="68" t="s">
        <v>33</v>
      </c>
      <c r="Q1315" s="92" t="s">
        <v>33</v>
      </c>
      <c r="R1315" s="68" t="s">
        <v>258</v>
      </c>
      <c r="S1315" s="92" t="s">
        <v>68</v>
      </c>
      <c r="T1315" s="68"/>
      <c r="U1315" s="92"/>
      <c r="V1315" s="68" t="s">
        <v>665</v>
      </c>
      <c r="W1315" s="92"/>
      <c r="X1315" s="17"/>
      <c r="Y1315" s="17"/>
      <c r="Z1315" s="17"/>
      <c r="AA1315" s="17"/>
    </row>
    <row r="1316" spans="1:27" ht="60" customHeight="1" x14ac:dyDescent="0.2">
      <c r="A1316" s="29" t="s">
        <v>1502</v>
      </c>
      <c r="B1316" s="136" t="s">
        <v>4481</v>
      </c>
      <c r="C1316" s="79" t="s">
        <v>1504</v>
      </c>
      <c r="D1316" s="5" t="s">
        <v>1504</v>
      </c>
      <c r="E1316" s="15">
        <v>4</v>
      </c>
      <c r="F1316" s="78" t="s">
        <v>687</v>
      </c>
      <c r="G1316" s="126" t="e">
        <f>---------PREVIOUS DOCUMENTS</f>
        <v>#NAME?</v>
      </c>
      <c r="H1316" s="73" t="s">
        <v>667</v>
      </c>
      <c r="I1316" s="73" t="s">
        <v>4763</v>
      </c>
      <c r="J1316" s="73" t="s">
        <v>689</v>
      </c>
      <c r="K1316" s="87" t="s">
        <v>1011</v>
      </c>
      <c r="L1316" s="87" t="s">
        <v>667</v>
      </c>
      <c r="M1316" s="83" t="s">
        <v>3086</v>
      </c>
      <c r="N1316" s="68"/>
      <c r="O1316" s="92"/>
      <c r="P1316" s="68" t="s">
        <v>103</v>
      </c>
      <c r="Q1316" s="92" t="s">
        <v>103</v>
      </c>
      <c r="R1316" s="68" t="s">
        <v>68</v>
      </c>
      <c r="S1316" s="92" t="s">
        <v>1030</v>
      </c>
      <c r="T1316" s="68"/>
      <c r="U1316" s="92"/>
      <c r="V1316" s="68"/>
      <c r="W1316" s="92"/>
      <c r="X1316" s="17"/>
      <c r="Y1316" s="17"/>
      <c r="Z1316" s="17"/>
      <c r="AA1316" s="17"/>
    </row>
    <row r="1317" spans="1:27" ht="60" customHeight="1" x14ac:dyDescent="0.2">
      <c r="A1317" s="29" t="s">
        <v>1502</v>
      </c>
      <c r="B1317" s="136" t="s">
        <v>4481</v>
      </c>
      <c r="C1317" s="79" t="s">
        <v>1504</v>
      </c>
      <c r="D1317" s="5" t="s">
        <v>1504</v>
      </c>
      <c r="E1317" s="15">
        <v>4</v>
      </c>
      <c r="F1317" s="78" t="s">
        <v>808</v>
      </c>
      <c r="G1317" s="171" t="e">
        <f>---------TRANSPORT CHARGES</f>
        <v>#NAME?</v>
      </c>
      <c r="H1317" s="73"/>
      <c r="I1317" s="73" t="s">
        <v>4764</v>
      </c>
      <c r="J1317" s="73" t="s">
        <v>805</v>
      </c>
      <c r="K1317" s="87" t="s">
        <v>1128</v>
      </c>
      <c r="L1317" s="87" t="s">
        <v>1128</v>
      </c>
      <c r="M1317" s="83" t="s">
        <v>1128</v>
      </c>
      <c r="N1317" s="68" t="s">
        <v>32</v>
      </c>
      <c r="O1317" s="92"/>
      <c r="P1317" s="68" t="s">
        <v>66</v>
      </c>
      <c r="Q1317" s="92"/>
      <c r="R1317" s="68"/>
      <c r="S1317" s="92"/>
      <c r="T1317" s="68"/>
      <c r="U1317" s="92"/>
      <c r="V1317" s="68" t="s">
        <v>4709</v>
      </c>
      <c r="W1317" s="92"/>
      <c r="X1317" s="17"/>
      <c r="Y1317" s="17"/>
      <c r="Z1317" s="17"/>
      <c r="AA1317" s="17"/>
    </row>
    <row r="1318" spans="1:27" ht="60" customHeight="1" x14ac:dyDescent="0.2">
      <c r="A1318" s="29" t="s">
        <v>1502</v>
      </c>
      <c r="B1318" s="136" t="s">
        <v>4481</v>
      </c>
      <c r="C1318" s="79" t="s">
        <v>1504</v>
      </c>
      <c r="D1318" s="5" t="s">
        <v>1504</v>
      </c>
      <c r="E1318" s="15">
        <v>4</v>
      </c>
      <c r="F1318" s="78" t="s">
        <v>808</v>
      </c>
      <c r="G1318" s="126" t="e">
        <f>---------TRANSPORT CHARGES</f>
        <v>#NAME?</v>
      </c>
      <c r="H1318" s="73" t="s">
        <v>809</v>
      </c>
      <c r="I1318" s="73" t="s">
        <v>4765</v>
      </c>
      <c r="J1318" s="73" t="s">
        <v>811</v>
      </c>
      <c r="K1318" s="87" t="s">
        <v>821</v>
      </c>
      <c r="L1318" s="87" t="s">
        <v>812</v>
      </c>
      <c r="M1318" s="83" t="s">
        <v>2155</v>
      </c>
      <c r="N1318" s="68"/>
      <c r="O1318" s="92"/>
      <c r="P1318" s="68" t="s">
        <v>33</v>
      </c>
      <c r="Q1318" s="92" t="s">
        <v>66</v>
      </c>
      <c r="R1318" s="68" t="s">
        <v>134</v>
      </c>
      <c r="S1318" s="92" t="s">
        <v>134</v>
      </c>
      <c r="T1318" s="68" t="s">
        <v>813</v>
      </c>
      <c r="U1318" s="92" t="s">
        <v>813</v>
      </c>
      <c r="V1318" s="68"/>
      <c r="W1318" s="92" t="s">
        <v>2648</v>
      </c>
      <c r="X1318" s="17"/>
      <c r="Y1318" s="17"/>
      <c r="Z1318" s="17"/>
      <c r="AA1318" s="17"/>
    </row>
    <row r="1319" spans="1:27" ht="60" customHeight="1" x14ac:dyDescent="0.2">
      <c r="A1319" s="29" t="s">
        <v>1502</v>
      </c>
      <c r="B1319" s="136" t="s">
        <v>4481</v>
      </c>
      <c r="C1319" s="79" t="s">
        <v>1504</v>
      </c>
      <c r="D1319" s="5" t="s">
        <v>1504</v>
      </c>
      <c r="E1319" s="15">
        <v>4</v>
      </c>
      <c r="F1319" s="78" t="s">
        <v>710</v>
      </c>
      <c r="G1319" s="171" t="e">
        <f>---------UCR</f>
        <v>#NAME?</v>
      </c>
      <c r="H1319" s="73"/>
      <c r="I1319" s="73" t="s">
        <v>4766</v>
      </c>
      <c r="J1319" s="73" t="s">
        <v>706</v>
      </c>
      <c r="K1319" s="87" t="s">
        <v>1128</v>
      </c>
      <c r="L1319" s="87" t="s">
        <v>1128</v>
      </c>
      <c r="M1319" s="83" t="s">
        <v>1128</v>
      </c>
      <c r="N1319" s="68" t="s">
        <v>32</v>
      </c>
      <c r="O1319" s="92"/>
      <c r="P1319" s="68" t="s">
        <v>103</v>
      </c>
      <c r="Q1319" s="92"/>
      <c r="R1319" s="68"/>
      <c r="S1319" s="92"/>
      <c r="T1319" s="68" t="s">
        <v>474</v>
      </c>
      <c r="U1319" s="92"/>
      <c r="V1319" s="68" t="s">
        <v>4156</v>
      </c>
      <c r="W1319" s="92"/>
      <c r="X1319" s="17"/>
      <c r="Y1319" s="17"/>
      <c r="Z1319" s="17"/>
      <c r="AA1319" s="17"/>
    </row>
    <row r="1320" spans="1:27" ht="60" customHeight="1" x14ac:dyDescent="0.2">
      <c r="A1320" s="29" t="s">
        <v>1502</v>
      </c>
      <c r="B1320" s="136" t="s">
        <v>4481</v>
      </c>
      <c r="C1320" s="79" t="s">
        <v>1504</v>
      </c>
      <c r="D1320" s="5" t="s">
        <v>1504</v>
      </c>
      <c r="E1320" s="15">
        <v>4</v>
      </c>
      <c r="F1320" s="78" t="s">
        <v>710</v>
      </c>
      <c r="G1320" s="126" t="e">
        <f>---------UCR</f>
        <v>#NAME?</v>
      </c>
      <c r="H1320" s="73" t="s">
        <v>180</v>
      </c>
      <c r="I1320" s="73" t="s">
        <v>4767</v>
      </c>
      <c r="J1320" s="73" t="s">
        <v>712</v>
      </c>
      <c r="K1320" s="87" t="s">
        <v>821</v>
      </c>
      <c r="L1320" s="87" t="s">
        <v>713</v>
      </c>
      <c r="M1320" s="83" t="s">
        <v>2077</v>
      </c>
      <c r="N1320" s="68" t="s">
        <v>474</v>
      </c>
      <c r="O1320" s="92"/>
      <c r="P1320" s="68" t="s">
        <v>33</v>
      </c>
      <c r="Q1320" s="92" t="s">
        <v>66</v>
      </c>
      <c r="R1320" s="68" t="s">
        <v>68</v>
      </c>
      <c r="S1320" s="92" t="s">
        <v>258</v>
      </c>
      <c r="T1320" s="68" t="s">
        <v>474</v>
      </c>
      <c r="U1320" s="92"/>
      <c r="V1320" s="68" t="s">
        <v>81</v>
      </c>
      <c r="W1320" s="92" t="s">
        <v>714</v>
      </c>
      <c r="X1320" s="17"/>
      <c r="Y1320" s="17"/>
      <c r="Z1320" s="17"/>
      <c r="AA1320" s="17"/>
    </row>
    <row r="1321" spans="1:27" ht="60" customHeight="1" x14ac:dyDescent="0.2">
      <c r="A1321" s="29" t="s">
        <v>1502</v>
      </c>
      <c r="B1321" s="136" t="s">
        <v>4768</v>
      </c>
      <c r="C1321" s="79" t="s">
        <v>1504</v>
      </c>
      <c r="D1321" s="5" t="s">
        <v>1504</v>
      </c>
      <c r="E1321" s="15">
        <v>1</v>
      </c>
      <c r="F1321" s="78"/>
      <c r="G1321" s="144" t="s">
        <v>29</v>
      </c>
      <c r="H1321" s="144"/>
      <c r="I1321" s="144" t="s">
        <v>4769</v>
      </c>
      <c r="J1321" s="144" t="s">
        <v>29</v>
      </c>
      <c r="K1321" s="87" t="s">
        <v>31</v>
      </c>
      <c r="L1321" s="87"/>
      <c r="M1321" s="83" t="str">
        <f t="shared" ref="M1321:M1354" si="10" xml:space="preserve"> CONCATENATE(K1321,". ", L1321)</f>
        <v xml:space="preserve">MESSAGE - HEADER. </v>
      </c>
      <c r="N1321" s="68" t="s">
        <v>32</v>
      </c>
      <c r="O1321" s="92" t="s">
        <v>32</v>
      </c>
      <c r="P1321" s="142" t="s">
        <v>33</v>
      </c>
      <c r="Q1321" s="92" t="s">
        <v>33</v>
      </c>
      <c r="R1321" s="142"/>
      <c r="S1321" s="92"/>
      <c r="T1321" s="68"/>
      <c r="U1321" s="92"/>
      <c r="V1321" s="142"/>
      <c r="W1321" s="92"/>
      <c r="X1321" s="17"/>
      <c r="Y1321" s="17"/>
      <c r="Z1321" s="17"/>
      <c r="AA1321" s="17"/>
    </row>
    <row r="1322" spans="1:27" ht="60" customHeight="1" x14ac:dyDescent="0.2">
      <c r="A1322" s="29" t="s">
        <v>1502</v>
      </c>
      <c r="B1322" s="136" t="s">
        <v>4768</v>
      </c>
      <c r="C1322" s="79" t="s">
        <v>1504</v>
      </c>
      <c r="D1322" s="5" t="s">
        <v>1504</v>
      </c>
      <c r="E1322" s="15">
        <v>1</v>
      </c>
      <c r="F1322" s="78" t="s">
        <v>39</v>
      </c>
      <c r="G1322" s="144" t="s">
        <v>29</v>
      </c>
      <c r="H1322" s="144" t="s">
        <v>40</v>
      </c>
      <c r="I1322" s="144" t="s">
        <v>4770</v>
      </c>
      <c r="J1322" s="144" t="s">
        <v>42</v>
      </c>
      <c r="K1322" s="87" t="s">
        <v>31</v>
      </c>
      <c r="L1322" s="87" t="s">
        <v>43</v>
      </c>
      <c r="M1322" s="83" t="str">
        <f t="shared" si="10"/>
        <v>MESSAGE - HEADER. Document/reference number</v>
      </c>
      <c r="N1322" s="68"/>
      <c r="O1322" s="92"/>
      <c r="P1322" s="142" t="s">
        <v>33</v>
      </c>
      <c r="Q1322" s="92" t="s">
        <v>33</v>
      </c>
      <c r="R1322" s="142" t="s">
        <v>44</v>
      </c>
      <c r="S1322" s="92" t="s">
        <v>45</v>
      </c>
      <c r="T1322" s="68"/>
      <c r="U1322" s="92"/>
      <c r="V1322" s="142"/>
      <c r="W1322" s="92"/>
      <c r="X1322" s="17"/>
      <c r="Y1322" s="17"/>
      <c r="Z1322" s="17"/>
      <c r="AA1322" s="17"/>
    </row>
    <row r="1323" spans="1:27" ht="60" customHeight="1" x14ac:dyDescent="0.2">
      <c r="A1323" s="29" t="s">
        <v>1502</v>
      </c>
      <c r="B1323" s="136" t="s">
        <v>4768</v>
      </c>
      <c r="C1323" s="79" t="s">
        <v>1504</v>
      </c>
      <c r="D1323" s="5" t="s">
        <v>1504</v>
      </c>
      <c r="E1323" s="15">
        <v>1</v>
      </c>
      <c r="F1323" s="78" t="s">
        <v>4771</v>
      </c>
      <c r="G1323" s="144" t="s">
        <v>29</v>
      </c>
      <c r="H1323" s="144" t="s">
        <v>4772</v>
      </c>
      <c r="I1323" s="144" t="s">
        <v>4773</v>
      </c>
      <c r="J1323" s="144" t="s">
        <v>4774</v>
      </c>
      <c r="K1323" s="87" t="s">
        <v>31</v>
      </c>
      <c r="L1323" s="87" t="s">
        <v>4772</v>
      </c>
      <c r="M1323" s="83" t="str">
        <f t="shared" si="10"/>
        <v>MESSAGE - HEADER. Release requested</v>
      </c>
      <c r="N1323" s="68"/>
      <c r="O1323" s="92"/>
      <c r="P1323" s="142" t="s">
        <v>33</v>
      </c>
      <c r="Q1323" s="92" t="s">
        <v>33</v>
      </c>
      <c r="R1323" s="142" t="s">
        <v>104</v>
      </c>
      <c r="S1323" s="92" t="s">
        <v>104</v>
      </c>
      <c r="T1323" s="68" t="s">
        <v>114</v>
      </c>
      <c r="U1323" s="92" t="s">
        <v>114</v>
      </c>
      <c r="V1323" s="142"/>
      <c r="W1323" s="92"/>
      <c r="X1323" s="17"/>
      <c r="Y1323" s="17"/>
      <c r="Z1323" s="17"/>
      <c r="AA1323" s="17"/>
    </row>
    <row r="1324" spans="1:27" ht="60" customHeight="1" x14ac:dyDescent="0.2">
      <c r="A1324" s="29" t="s">
        <v>1502</v>
      </c>
      <c r="B1324" s="136" t="s">
        <v>4768</v>
      </c>
      <c r="C1324" s="79" t="s">
        <v>1504</v>
      </c>
      <c r="D1324" s="5" t="s">
        <v>1504</v>
      </c>
      <c r="E1324" s="15">
        <v>1</v>
      </c>
      <c r="F1324" s="78" t="s">
        <v>4775</v>
      </c>
      <c r="G1324" s="144" t="s">
        <v>29</v>
      </c>
      <c r="H1324" s="144" t="s">
        <v>4776</v>
      </c>
      <c r="I1324" s="144" t="s">
        <v>4777</v>
      </c>
      <c r="J1324" s="144" t="s">
        <v>4778</v>
      </c>
      <c r="K1324" s="87" t="s">
        <v>31</v>
      </c>
      <c r="L1324" s="87" t="s">
        <v>4779</v>
      </c>
      <c r="M1324" s="83" t="str">
        <f t="shared" si="10"/>
        <v>MESSAGE - HEADER. Date of release request</v>
      </c>
      <c r="N1324" s="68"/>
      <c r="O1324" s="92"/>
      <c r="P1324" s="142" t="s">
        <v>33</v>
      </c>
      <c r="Q1324" s="92" t="s">
        <v>33</v>
      </c>
      <c r="R1324" s="142" t="s">
        <v>222</v>
      </c>
      <c r="S1324" s="92" t="s">
        <v>80</v>
      </c>
      <c r="T1324" s="68"/>
      <c r="U1324" s="92"/>
      <c r="V1324" s="142" t="s">
        <v>81</v>
      </c>
      <c r="W1324" s="92"/>
      <c r="X1324" s="17"/>
      <c r="Y1324" s="17"/>
      <c r="Z1324" s="17"/>
      <c r="AA1324" s="17"/>
    </row>
    <row r="1325" spans="1:27" ht="60" customHeight="1" x14ac:dyDescent="0.2">
      <c r="A1325" s="29" t="s">
        <v>1502</v>
      </c>
      <c r="B1325" s="136" t="s">
        <v>4768</v>
      </c>
      <c r="C1325" s="79" t="s">
        <v>1504</v>
      </c>
      <c r="D1325" s="5" t="s">
        <v>1504</v>
      </c>
      <c r="E1325" s="15">
        <v>1</v>
      </c>
      <c r="F1325" s="78"/>
      <c r="G1325" s="144" t="s">
        <v>176</v>
      </c>
      <c r="H1325" s="144"/>
      <c r="I1325" s="144" t="s">
        <v>4780</v>
      </c>
      <c r="J1325" s="144" t="s">
        <v>176</v>
      </c>
      <c r="K1325" s="87" t="s">
        <v>178</v>
      </c>
      <c r="L1325" s="87"/>
      <c r="M1325" s="83" t="str">
        <f t="shared" si="10"/>
        <v xml:space="preserve">MESSAGE - (DEPARTURE) CUSTOMS OFFICE. </v>
      </c>
      <c r="N1325" s="68" t="s">
        <v>32</v>
      </c>
      <c r="O1325" s="92" t="s">
        <v>32</v>
      </c>
      <c r="P1325" s="142" t="s">
        <v>33</v>
      </c>
      <c r="Q1325" s="92" t="s">
        <v>33</v>
      </c>
      <c r="R1325" s="142"/>
      <c r="S1325" s="92"/>
      <c r="T1325" s="68"/>
      <c r="U1325" s="92"/>
      <c r="V1325" s="142"/>
      <c r="W1325" s="92"/>
      <c r="X1325" s="17"/>
      <c r="Y1325" s="17"/>
      <c r="Z1325" s="17"/>
      <c r="AA1325" s="17"/>
    </row>
    <row r="1326" spans="1:27" ht="60" customHeight="1" x14ac:dyDescent="0.2">
      <c r="A1326" s="29" t="s">
        <v>1502</v>
      </c>
      <c r="B1326" s="136" t="s">
        <v>4768</v>
      </c>
      <c r="C1326" s="79" t="s">
        <v>1504</v>
      </c>
      <c r="D1326" s="5" t="s">
        <v>1504</v>
      </c>
      <c r="E1326" s="15">
        <v>1</v>
      </c>
      <c r="F1326" s="78" t="s">
        <v>179</v>
      </c>
      <c r="G1326" s="144" t="s">
        <v>176</v>
      </c>
      <c r="H1326" s="144" t="s">
        <v>180</v>
      </c>
      <c r="I1326" s="144" t="s">
        <v>4781</v>
      </c>
      <c r="J1326" s="144" t="s">
        <v>182</v>
      </c>
      <c r="K1326" s="87" t="s">
        <v>178</v>
      </c>
      <c r="L1326" s="87" t="s">
        <v>180</v>
      </c>
      <c r="M1326" s="83" t="str">
        <f t="shared" si="10"/>
        <v>MESSAGE - (DEPARTURE) CUSTOMS OFFICE. Reference number</v>
      </c>
      <c r="N1326" s="68"/>
      <c r="O1326" s="92"/>
      <c r="P1326" s="142" t="s">
        <v>33</v>
      </c>
      <c r="Q1326" s="92" t="s">
        <v>33</v>
      </c>
      <c r="R1326" s="142" t="s">
        <v>183</v>
      </c>
      <c r="S1326" s="92" t="s">
        <v>183</v>
      </c>
      <c r="T1326" s="68" t="s">
        <v>1520</v>
      </c>
      <c r="U1326" s="92"/>
      <c r="V1326" s="142"/>
      <c r="W1326" s="92"/>
      <c r="X1326" s="17"/>
      <c r="Y1326" s="17"/>
      <c r="Z1326" s="17"/>
      <c r="AA1326" s="17"/>
    </row>
    <row r="1327" spans="1:27" ht="60" customHeight="1" x14ac:dyDescent="0.2">
      <c r="A1327" s="29" t="s">
        <v>1502</v>
      </c>
      <c r="B1327" s="136" t="s">
        <v>4768</v>
      </c>
      <c r="C1327" s="79" t="s">
        <v>1504</v>
      </c>
      <c r="D1327" s="5" t="s">
        <v>1504</v>
      </c>
      <c r="E1327" s="15">
        <v>1</v>
      </c>
      <c r="F1327" s="78" t="s">
        <v>1521</v>
      </c>
      <c r="G1327" s="144" t="s">
        <v>236</v>
      </c>
      <c r="H1327" s="144"/>
      <c r="I1327" s="144" t="s">
        <v>4782</v>
      </c>
      <c r="J1327" s="144" t="s">
        <v>236</v>
      </c>
      <c r="K1327" s="87" t="s">
        <v>238</v>
      </c>
      <c r="L1327" s="87"/>
      <c r="M1327" s="83" t="str">
        <f t="shared" si="10"/>
        <v xml:space="preserve">MESSAGE - (PRINCIPAL) TRADER. </v>
      </c>
      <c r="N1327" s="68" t="s">
        <v>32</v>
      </c>
      <c r="O1327" s="92" t="s">
        <v>32</v>
      </c>
      <c r="P1327" s="142" t="s">
        <v>33</v>
      </c>
      <c r="Q1327" s="92" t="s">
        <v>33</v>
      </c>
      <c r="R1327" s="142"/>
      <c r="S1327" s="92"/>
      <c r="T1327" s="68"/>
      <c r="U1327" s="92"/>
      <c r="V1327" s="142"/>
      <c r="W1327" s="92"/>
      <c r="X1327" s="17"/>
      <c r="Y1327" s="17"/>
      <c r="Z1327" s="17"/>
      <c r="AA1327" s="17"/>
    </row>
    <row r="1328" spans="1:27" ht="60" customHeight="1" x14ac:dyDescent="0.2">
      <c r="A1328" s="29" t="s">
        <v>1502</v>
      </c>
      <c r="B1328" s="136" t="s">
        <v>4768</v>
      </c>
      <c r="C1328" s="79" t="s">
        <v>1504</v>
      </c>
      <c r="D1328" s="5" t="s">
        <v>1504</v>
      </c>
      <c r="E1328" s="15">
        <v>1</v>
      </c>
      <c r="F1328" s="78" t="s">
        <v>239</v>
      </c>
      <c r="G1328" s="144" t="s">
        <v>236</v>
      </c>
      <c r="H1328" s="144" t="s">
        <v>240</v>
      </c>
      <c r="I1328" s="144" t="s">
        <v>4783</v>
      </c>
      <c r="J1328" s="144" t="s">
        <v>242</v>
      </c>
      <c r="K1328" s="87" t="s">
        <v>238</v>
      </c>
      <c r="L1328" s="87" t="s">
        <v>243</v>
      </c>
      <c r="M1328" s="83" t="str">
        <f t="shared" si="10"/>
        <v>MESSAGE - (PRINCIPAL) TRADER. TIN</v>
      </c>
      <c r="N1328" s="68"/>
      <c r="O1328" s="92"/>
      <c r="P1328" s="142" t="s">
        <v>33</v>
      </c>
      <c r="Q1328" s="92" t="s">
        <v>66</v>
      </c>
      <c r="R1328" s="142" t="s">
        <v>244</v>
      </c>
      <c r="S1328" s="92" t="s">
        <v>244</v>
      </c>
      <c r="T1328" s="68"/>
      <c r="U1328" s="92"/>
      <c r="V1328" s="142" t="s">
        <v>1525</v>
      </c>
      <c r="W1328" s="92" t="s">
        <v>1817</v>
      </c>
      <c r="X1328" s="17"/>
      <c r="Y1328" s="17"/>
      <c r="Z1328" s="17"/>
      <c r="AA1328" s="17"/>
    </row>
    <row r="1329" spans="1:27" ht="60" customHeight="1" x14ac:dyDescent="0.2">
      <c r="A1329" s="29" t="s">
        <v>1502</v>
      </c>
      <c r="B1329" s="136" t="s">
        <v>4768</v>
      </c>
      <c r="C1329" s="79" t="s">
        <v>1504</v>
      </c>
      <c r="D1329" s="80" t="s">
        <v>1504</v>
      </c>
      <c r="E1329" s="15">
        <v>1</v>
      </c>
      <c r="F1329" s="78" t="s">
        <v>247</v>
      </c>
      <c r="G1329" s="144" t="s">
        <v>236</v>
      </c>
      <c r="H1329" s="144" t="s">
        <v>248</v>
      </c>
      <c r="I1329" s="144" t="s">
        <v>4784</v>
      </c>
      <c r="J1329" s="144" t="s">
        <v>250</v>
      </c>
      <c r="K1329" s="87" t="s">
        <v>238</v>
      </c>
      <c r="L1329" s="87" t="s">
        <v>251</v>
      </c>
      <c r="M1329" s="83" t="str">
        <f t="shared" si="10"/>
        <v>MESSAGE - (PRINCIPAL) TRADER. Holder ID TIR</v>
      </c>
      <c r="N1329" s="68"/>
      <c r="O1329" s="92"/>
      <c r="P1329" s="142" t="s">
        <v>103</v>
      </c>
      <c r="Q1329" s="92" t="s">
        <v>66</v>
      </c>
      <c r="R1329" s="142" t="s">
        <v>244</v>
      </c>
      <c r="S1329" s="92" t="s">
        <v>244</v>
      </c>
      <c r="T1329" s="68"/>
      <c r="U1329" s="92"/>
      <c r="V1329" s="142" t="s">
        <v>81</v>
      </c>
      <c r="W1329" s="92" t="s">
        <v>253</v>
      </c>
      <c r="X1329" s="17"/>
      <c r="Y1329" s="17"/>
      <c r="Z1329" s="17"/>
      <c r="AA1329" s="17"/>
    </row>
    <row r="1330" spans="1:27" ht="60" customHeight="1" x14ac:dyDescent="0.2">
      <c r="A1330" s="29" t="s">
        <v>1502</v>
      </c>
      <c r="B1330" s="136" t="s">
        <v>4768</v>
      </c>
      <c r="C1330" s="79" t="s">
        <v>1504</v>
      </c>
      <c r="D1330" s="80" t="s">
        <v>1504</v>
      </c>
      <c r="E1330" s="15">
        <v>1</v>
      </c>
      <c r="F1330" s="78"/>
      <c r="G1330" s="144" t="s">
        <v>236</v>
      </c>
      <c r="H1330" s="144" t="s">
        <v>255</v>
      </c>
      <c r="I1330" s="144" t="s">
        <v>4785</v>
      </c>
      <c r="J1330" s="144" t="s">
        <v>257</v>
      </c>
      <c r="K1330" s="87" t="s">
        <v>238</v>
      </c>
      <c r="L1330" s="87" t="s">
        <v>255</v>
      </c>
      <c r="M1330" s="83" t="str">
        <f t="shared" si="10"/>
        <v>MESSAGE - (PRINCIPAL) TRADER. Name</v>
      </c>
      <c r="N1330" s="68"/>
      <c r="O1330" s="92"/>
      <c r="P1330" s="142" t="s">
        <v>66</v>
      </c>
      <c r="Q1330" s="92" t="s">
        <v>66</v>
      </c>
      <c r="R1330" s="142" t="s">
        <v>258</v>
      </c>
      <c r="S1330" s="92" t="s">
        <v>68</v>
      </c>
      <c r="T1330" s="68"/>
      <c r="U1330" s="92"/>
      <c r="V1330" s="142" t="s">
        <v>1531</v>
      </c>
      <c r="W1330" s="92" t="s">
        <v>1532</v>
      </c>
      <c r="X1330" s="17"/>
      <c r="Y1330" s="17"/>
      <c r="Z1330" s="17"/>
      <c r="AA1330" s="17"/>
    </row>
    <row r="1331" spans="1:27" ht="60" customHeight="1" x14ac:dyDescent="0.2">
      <c r="A1331" s="29" t="s">
        <v>1502</v>
      </c>
      <c r="B1331" s="136" t="s">
        <v>4768</v>
      </c>
      <c r="C1331" s="79" t="s">
        <v>1504</v>
      </c>
      <c r="D1331" s="80" t="s">
        <v>1504</v>
      </c>
      <c r="E1331" s="15">
        <v>2</v>
      </c>
      <c r="F1331" s="78"/>
      <c r="G1331" s="144" t="e">
        <f>---ADDRESS</f>
        <v>#NAME?</v>
      </c>
      <c r="H1331" s="144"/>
      <c r="I1331" s="144" t="s">
        <v>4786</v>
      </c>
      <c r="J1331" s="144" t="s">
        <v>263</v>
      </c>
      <c r="K1331" s="87" t="s">
        <v>1128</v>
      </c>
      <c r="L1331" s="87" t="s">
        <v>1128</v>
      </c>
      <c r="M1331" s="83" t="str">
        <f t="shared" si="10"/>
        <v>x. x</v>
      </c>
      <c r="N1331" s="68" t="s">
        <v>32</v>
      </c>
      <c r="O1331" s="92"/>
      <c r="P1331" s="142" t="s">
        <v>66</v>
      </c>
      <c r="Q1331" s="92"/>
      <c r="R1331" s="142"/>
      <c r="S1331" s="92"/>
      <c r="T1331" s="68"/>
      <c r="U1331" s="92"/>
      <c r="V1331" s="142" t="s">
        <v>1531</v>
      </c>
      <c r="W1331" s="92"/>
      <c r="X1331" s="17"/>
      <c r="Y1331" s="17"/>
      <c r="Z1331" s="17"/>
      <c r="AA1331" s="17"/>
    </row>
    <row r="1332" spans="1:27" ht="60" customHeight="1" x14ac:dyDescent="0.2">
      <c r="A1332" s="29" t="s">
        <v>1502</v>
      </c>
      <c r="B1332" s="136" t="s">
        <v>4768</v>
      </c>
      <c r="C1332" s="79" t="s">
        <v>1504</v>
      </c>
      <c r="D1332" s="80" t="s">
        <v>1504</v>
      </c>
      <c r="E1332" s="15">
        <v>2</v>
      </c>
      <c r="F1332" s="78"/>
      <c r="G1332" s="144" t="e">
        <f>---ADDRESS</f>
        <v>#NAME?</v>
      </c>
      <c r="H1332" s="144" t="s">
        <v>265</v>
      </c>
      <c r="I1332" s="144" t="s">
        <v>4787</v>
      </c>
      <c r="J1332" s="144" t="s">
        <v>267</v>
      </c>
      <c r="K1332" s="87" t="s">
        <v>4788</v>
      </c>
      <c r="L1332" s="87" t="s">
        <v>265</v>
      </c>
      <c r="M1332" s="83" t="str">
        <f t="shared" si="10"/>
        <v>MESSAGE - (PRINCIPAL) TRADER . Street and number</v>
      </c>
      <c r="N1332" s="68"/>
      <c r="O1332" s="92"/>
      <c r="P1332" s="142" t="s">
        <v>33</v>
      </c>
      <c r="Q1332" s="92" t="s">
        <v>66</v>
      </c>
      <c r="R1332" s="142" t="s">
        <v>258</v>
      </c>
      <c r="S1332" s="92" t="s">
        <v>68</v>
      </c>
      <c r="T1332" s="68"/>
      <c r="U1332" s="92"/>
      <c r="V1332" s="142"/>
      <c r="W1332" s="92" t="s">
        <v>1532</v>
      </c>
      <c r="X1332" s="17"/>
      <c r="Y1332" s="17"/>
      <c r="Z1332" s="17"/>
      <c r="AA1332" s="17"/>
    </row>
    <row r="1333" spans="1:27" ht="60" customHeight="1" x14ac:dyDescent="0.2">
      <c r="A1333" s="29" t="s">
        <v>1502</v>
      </c>
      <c r="B1333" s="136" t="s">
        <v>4768</v>
      </c>
      <c r="C1333" s="79" t="s">
        <v>1504</v>
      </c>
      <c r="D1333" s="80" t="s">
        <v>1504</v>
      </c>
      <c r="E1333" s="15">
        <v>2</v>
      </c>
      <c r="F1333" s="78"/>
      <c r="G1333" s="144" t="e">
        <f>---ADDRESS</f>
        <v>#NAME?</v>
      </c>
      <c r="H1333" s="144" t="s">
        <v>269</v>
      </c>
      <c r="I1333" s="144" t="s">
        <v>4789</v>
      </c>
      <c r="J1333" s="144" t="s">
        <v>271</v>
      </c>
      <c r="K1333" s="87" t="s">
        <v>4788</v>
      </c>
      <c r="L1333" s="87" t="s">
        <v>862</v>
      </c>
      <c r="M1333" s="83" t="str">
        <f t="shared" si="10"/>
        <v>MESSAGE - (PRINCIPAL) TRADER . Postal code</v>
      </c>
      <c r="N1333" s="68"/>
      <c r="O1333" s="92"/>
      <c r="P1333" s="142" t="s">
        <v>66</v>
      </c>
      <c r="Q1333" s="92" t="s">
        <v>66</v>
      </c>
      <c r="R1333" s="142" t="s">
        <v>244</v>
      </c>
      <c r="S1333" s="92" t="s">
        <v>54</v>
      </c>
      <c r="T1333" s="68"/>
      <c r="U1333" s="92"/>
      <c r="V1333" s="142" t="s">
        <v>1339</v>
      </c>
      <c r="W1333" s="92" t="s">
        <v>1532</v>
      </c>
      <c r="X1333" s="17"/>
      <c r="Y1333" s="17"/>
      <c r="Z1333" s="17"/>
      <c r="AA1333" s="17"/>
    </row>
    <row r="1334" spans="1:27" ht="60" customHeight="1" x14ac:dyDescent="0.2">
      <c r="A1334" s="29" t="s">
        <v>1502</v>
      </c>
      <c r="B1334" s="136" t="s">
        <v>4768</v>
      </c>
      <c r="C1334" s="79" t="s">
        <v>1504</v>
      </c>
      <c r="D1334" s="80" t="s">
        <v>1504</v>
      </c>
      <c r="E1334" s="15">
        <v>2</v>
      </c>
      <c r="F1334" s="78"/>
      <c r="G1334" s="144" t="e">
        <f>---ADDRESS</f>
        <v>#NAME?</v>
      </c>
      <c r="H1334" s="144" t="s">
        <v>276</v>
      </c>
      <c r="I1334" s="144" t="s">
        <v>4790</v>
      </c>
      <c r="J1334" s="144" t="s">
        <v>278</v>
      </c>
      <c r="K1334" s="87" t="s">
        <v>4788</v>
      </c>
      <c r="L1334" s="87" t="s">
        <v>276</v>
      </c>
      <c r="M1334" s="83" t="str">
        <f t="shared" si="10"/>
        <v>MESSAGE - (PRINCIPAL) TRADER . City</v>
      </c>
      <c r="N1334" s="68"/>
      <c r="O1334" s="92"/>
      <c r="P1334" s="142" t="s">
        <v>33</v>
      </c>
      <c r="Q1334" s="92" t="s">
        <v>66</v>
      </c>
      <c r="R1334" s="142" t="s">
        <v>68</v>
      </c>
      <c r="S1334" s="92" t="s">
        <v>68</v>
      </c>
      <c r="T1334" s="68"/>
      <c r="U1334" s="92"/>
      <c r="V1334" s="142"/>
      <c r="W1334" s="92" t="s">
        <v>1532</v>
      </c>
      <c r="X1334" s="17"/>
      <c r="Y1334" s="17"/>
      <c r="Z1334" s="17"/>
      <c r="AA1334" s="17"/>
    </row>
    <row r="1335" spans="1:27" ht="60" customHeight="1" x14ac:dyDescent="0.2">
      <c r="A1335" s="29" t="s">
        <v>1502</v>
      </c>
      <c r="B1335" s="136" t="s">
        <v>4768</v>
      </c>
      <c r="C1335" s="79" t="s">
        <v>1504</v>
      </c>
      <c r="D1335" s="80" t="s">
        <v>1504</v>
      </c>
      <c r="E1335" s="15">
        <v>2</v>
      </c>
      <c r="F1335" s="78"/>
      <c r="G1335" s="144" t="e">
        <f>---ADDRESS</f>
        <v>#NAME?</v>
      </c>
      <c r="H1335" s="144" t="s">
        <v>279</v>
      </c>
      <c r="I1335" s="144" t="s">
        <v>4791</v>
      </c>
      <c r="J1335" s="144" t="s">
        <v>281</v>
      </c>
      <c r="K1335" s="87" t="s">
        <v>4788</v>
      </c>
      <c r="L1335" s="87" t="s">
        <v>282</v>
      </c>
      <c r="M1335" s="83" t="str">
        <f t="shared" si="10"/>
        <v>MESSAGE - (PRINCIPAL) TRADER . Country code</v>
      </c>
      <c r="N1335" s="68"/>
      <c r="O1335" s="92"/>
      <c r="P1335" s="142" t="s">
        <v>33</v>
      </c>
      <c r="Q1335" s="92" t="s">
        <v>66</v>
      </c>
      <c r="R1335" s="142" t="s">
        <v>94</v>
      </c>
      <c r="S1335" s="92" t="s">
        <v>94</v>
      </c>
      <c r="T1335" s="68" t="s">
        <v>95</v>
      </c>
      <c r="U1335" s="92" t="s">
        <v>95</v>
      </c>
      <c r="V1335" s="142"/>
      <c r="W1335" s="92" t="s">
        <v>1532</v>
      </c>
      <c r="X1335" s="17"/>
      <c r="Y1335" s="17"/>
      <c r="Z1335" s="17"/>
      <c r="AA1335" s="17"/>
    </row>
    <row r="1336" spans="1:27" ht="60" customHeight="1" x14ac:dyDescent="0.2">
      <c r="A1336" s="29" t="s">
        <v>1502</v>
      </c>
      <c r="B1336" s="136" t="s">
        <v>4792</v>
      </c>
      <c r="C1336" s="32" t="s">
        <v>1504</v>
      </c>
      <c r="D1336" s="5" t="s">
        <v>1504</v>
      </c>
      <c r="E1336" s="15">
        <v>1</v>
      </c>
      <c r="F1336" s="78"/>
      <c r="G1336" s="144" t="s">
        <v>29</v>
      </c>
      <c r="H1336" s="144"/>
      <c r="I1336" s="144" t="s">
        <v>4793</v>
      </c>
      <c r="J1336" s="144" t="s">
        <v>29</v>
      </c>
      <c r="K1336" s="87" t="s">
        <v>31</v>
      </c>
      <c r="L1336" s="87"/>
      <c r="M1336" s="83" t="str">
        <f t="shared" si="10"/>
        <v xml:space="preserve">MESSAGE - HEADER. </v>
      </c>
      <c r="N1336" s="68" t="s">
        <v>32</v>
      </c>
      <c r="O1336" s="92" t="s">
        <v>32</v>
      </c>
      <c r="P1336" s="142" t="s">
        <v>33</v>
      </c>
      <c r="Q1336" s="92" t="s">
        <v>33</v>
      </c>
      <c r="R1336" s="142"/>
      <c r="S1336" s="92"/>
      <c r="T1336" s="68"/>
      <c r="U1336" s="92"/>
      <c r="V1336" s="142"/>
      <c r="W1336" s="92"/>
      <c r="X1336" s="17"/>
      <c r="Y1336" s="17"/>
      <c r="Z1336" s="17"/>
      <c r="AA1336" s="17"/>
    </row>
    <row r="1337" spans="1:27" ht="60" customHeight="1" x14ac:dyDescent="0.2">
      <c r="A1337" s="29" t="s">
        <v>1502</v>
      </c>
      <c r="B1337" s="136" t="s">
        <v>4792</v>
      </c>
      <c r="C1337" s="32" t="s">
        <v>1504</v>
      </c>
      <c r="D1337" s="5" t="s">
        <v>1504</v>
      </c>
      <c r="E1337" s="15">
        <v>1</v>
      </c>
      <c r="F1337" s="78" t="s">
        <v>2671</v>
      </c>
      <c r="G1337" s="144" t="s">
        <v>29</v>
      </c>
      <c r="H1337" s="144" t="s">
        <v>40</v>
      </c>
      <c r="I1337" s="144" t="s">
        <v>4794</v>
      </c>
      <c r="J1337" s="144" t="s">
        <v>42</v>
      </c>
      <c r="K1337" s="87" t="s">
        <v>31</v>
      </c>
      <c r="L1337" s="87" t="s">
        <v>43</v>
      </c>
      <c r="M1337" s="83" t="str">
        <f t="shared" si="10"/>
        <v>MESSAGE - HEADER. Document/reference number</v>
      </c>
      <c r="N1337" s="68"/>
      <c r="O1337" s="92"/>
      <c r="P1337" s="142" t="s">
        <v>33</v>
      </c>
      <c r="Q1337" s="92" t="s">
        <v>33</v>
      </c>
      <c r="R1337" s="142" t="s">
        <v>44</v>
      </c>
      <c r="S1337" s="92" t="s">
        <v>45</v>
      </c>
      <c r="T1337" s="68"/>
      <c r="U1337" s="92"/>
      <c r="V1337" s="142"/>
      <c r="W1337" s="92"/>
      <c r="X1337" s="17"/>
      <c r="Y1337" s="17"/>
      <c r="Z1337" s="17"/>
      <c r="AA1337" s="17"/>
    </row>
    <row r="1338" spans="1:27" ht="60" customHeight="1" x14ac:dyDescent="0.2">
      <c r="A1338" s="29" t="s">
        <v>1502</v>
      </c>
      <c r="B1338" s="136" t="s">
        <v>4792</v>
      </c>
      <c r="C1338" s="32" t="s">
        <v>1504</v>
      </c>
      <c r="D1338" s="5" t="s">
        <v>1504</v>
      </c>
      <c r="E1338" s="15">
        <v>1</v>
      </c>
      <c r="F1338" s="78"/>
      <c r="G1338" s="144" t="s">
        <v>29</v>
      </c>
      <c r="H1338" s="144" t="s">
        <v>75</v>
      </c>
      <c r="I1338" s="144" t="s">
        <v>4795</v>
      </c>
      <c r="J1338" s="144" t="s">
        <v>77</v>
      </c>
      <c r="K1338" s="87" t="s">
        <v>1128</v>
      </c>
      <c r="L1338" s="87" t="s">
        <v>1128</v>
      </c>
      <c r="M1338" s="83" t="s">
        <v>1128</v>
      </c>
      <c r="N1338" s="68"/>
      <c r="O1338" s="92"/>
      <c r="P1338" s="142" t="s">
        <v>33</v>
      </c>
      <c r="Q1338" s="92"/>
      <c r="R1338" s="142" t="s">
        <v>79</v>
      </c>
      <c r="S1338" s="92"/>
      <c r="T1338" s="68"/>
      <c r="U1338" s="92"/>
      <c r="V1338" s="142" t="s">
        <v>81</v>
      </c>
      <c r="W1338" s="92"/>
      <c r="X1338" s="17"/>
      <c r="Y1338" s="17"/>
      <c r="Z1338" s="17"/>
      <c r="AA1338" s="17"/>
    </row>
    <row r="1339" spans="1:27" ht="60" customHeight="1" x14ac:dyDescent="0.2">
      <c r="A1339" s="29" t="s">
        <v>1502</v>
      </c>
      <c r="B1339" s="136" t="s">
        <v>4792</v>
      </c>
      <c r="C1339" s="32" t="s">
        <v>1504</v>
      </c>
      <c r="D1339" s="5" t="s">
        <v>1504</v>
      </c>
      <c r="E1339" s="15">
        <v>1</v>
      </c>
      <c r="F1339" s="78" t="s">
        <v>179</v>
      </c>
      <c r="G1339" s="144" t="s">
        <v>176</v>
      </c>
      <c r="H1339" s="144"/>
      <c r="I1339" s="144" t="s">
        <v>4796</v>
      </c>
      <c r="J1339" s="144" t="s">
        <v>176</v>
      </c>
      <c r="K1339" s="87" t="s">
        <v>178</v>
      </c>
      <c r="L1339" s="87"/>
      <c r="M1339" s="83" t="str">
        <f t="shared" si="10"/>
        <v xml:space="preserve">MESSAGE - (DEPARTURE) CUSTOMS OFFICE. </v>
      </c>
      <c r="N1339" s="68" t="s">
        <v>32</v>
      </c>
      <c r="O1339" s="92" t="s">
        <v>32</v>
      </c>
      <c r="P1339" s="142" t="s">
        <v>33</v>
      </c>
      <c r="Q1339" s="92" t="s">
        <v>33</v>
      </c>
      <c r="R1339" s="142"/>
      <c r="S1339" s="92"/>
      <c r="T1339" s="68"/>
      <c r="U1339" s="92"/>
      <c r="V1339" s="142"/>
      <c r="W1339" s="92"/>
      <c r="X1339" s="17"/>
      <c r="Y1339" s="17"/>
      <c r="Z1339" s="17"/>
      <c r="AA1339" s="17"/>
    </row>
    <row r="1340" spans="1:27" ht="60" customHeight="1" x14ac:dyDescent="0.2">
      <c r="A1340" s="29" t="s">
        <v>1502</v>
      </c>
      <c r="B1340" s="136" t="s">
        <v>4792</v>
      </c>
      <c r="C1340" s="32" t="s">
        <v>1504</v>
      </c>
      <c r="D1340" s="5" t="s">
        <v>1504</v>
      </c>
      <c r="E1340" s="15">
        <v>1</v>
      </c>
      <c r="F1340" s="78" t="s">
        <v>1521</v>
      </c>
      <c r="G1340" s="144" t="s">
        <v>176</v>
      </c>
      <c r="H1340" s="144" t="s">
        <v>180</v>
      </c>
      <c r="I1340" s="144" t="s">
        <v>4797</v>
      </c>
      <c r="J1340" s="144" t="s">
        <v>182</v>
      </c>
      <c r="K1340" s="87" t="s">
        <v>238</v>
      </c>
      <c r="L1340" s="87" t="s">
        <v>180</v>
      </c>
      <c r="M1340" s="83" t="str">
        <f t="shared" si="10"/>
        <v>MESSAGE - (PRINCIPAL) TRADER. Reference number</v>
      </c>
      <c r="N1340" s="68"/>
      <c r="O1340" s="92"/>
      <c r="P1340" s="142" t="s">
        <v>33</v>
      </c>
      <c r="Q1340" s="92" t="s">
        <v>33</v>
      </c>
      <c r="R1340" s="142" t="s">
        <v>183</v>
      </c>
      <c r="S1340" s="92" t="s">
        <v>183</v>
      </c>
      <c r="T1340" s="68" t="s">
        <v>1520</v>
      </c>
      <c r="U1340" s="92"/>
      <c r="V1340" s="142"/>
      <c r="W1340" s="92"/>
      <c r="X1340" s="17"/>
      <c r="Y1340" s="17"/>
      <c r="Z1340" s="17"/>
      <c r="AA1340" s="17"/>
    </row>
    <row r="1341" spans="1:27" ht="60" customHeight="1" x14ac:dyDescent="0.2">
      <c r="A1341" s="29" t="s">
        <v>1502</v>
      </c>
      <c r="B1341" s="136" t="s">
        <v>4792</v>
      </c>
      <c r="C1341" s="32" t="s">
        <v>1504</v>
      </c>
      <c r="D1341" s="5" t="s">
        <v>1504</v>
      </c>
      <c r="E1341" s="15">
        <v>1</v>
      </c>
      <c r="F1341" s="78" t="s">
        <v>239</v>
      </c>
      <c r="G1341" s="144" t="s">
        <v>236</v>
      </c>
      <c r="H1341" s="144"/>
      <c r="I1341" s="144" t="s">
        <v>4798</v>
      </c>
      <c r="J1341" s="144" t="s">
        <v>236</v>
      </c>
      <c r="K1341" s="87" t="s">
        <v>238</v>
      </c>
      <c r="L1341" s="87"/>
      <c r="M1341" s="83" t="str">
        <f t="shared" si="10"/>
        <v xml:space="preserve">MESSAGE - (PRINCIPAL) TRADER. </v>
      </c>
      <c r="N1341" s="68" t="s">
        <v>32</v>
      </c>
      <c r="O1341" s="92" t="s">
        <v>32</v>
      </c>
      <c r="P1341" s="142" t="s">
        <v>33</v>
      </c>
      <c r="Q1341" s="92" t="s">
        <v>4799</v>
      </c>
      <c r="R1341" s="142"/>
      <c r="S1341" s="92"/>
      <c r="T1341" s="68"/>
      <c r="U1341" s="92"/>
      <c r="V1341" s="142"/>
      <c r="W1341" s="92"/>
      <c r="X1341" s="17"/>
      <c r="Y1341" s="17"/>
      <c r="Z1341" s="17"/>
      <c r="AA1341" s="17"/>
    </row>
    <row r="1342" spans="1:27" ht="60" customHeight="1" x14ac:dyDescent="0.2">
      <c r="A1342" s="29" t="s">
        <v>1502</v>
      </c>
      <c r="B1342" s="136" t="s">
        <v>4792</v>
      </c>
      <c r="C1342" s="5" t="s">
        <v>1504</v>
      </c>
      <c r="D1342" s="5" t="s">
        <v>1504</v>
      </c>
      <c r="E1342" s="15">
        <v>1</v>
      </c>
      <c r="F1342" s="78"/>
      <c r="G1342" s="144" t="s">
        <v>236</v>
      </c>
      <c r="H1342" s="144" t="s">
        <v>240</v>
      </c>
      <c r="I1342" s="144" t="s">
        <v>4800</v>
      </c>
      <c r="J1342" s="144" t="s">
        <v>242</v>
      </c>
      <c r="K1342" s="87" t="s">
        <v>238</v>
      </c>
      <c r="L1342" s="87" t="s">
        <v>243</v>
      </c>
      <c r="M1342" s="83" t="str">
        <f t="shared" si="10"/>
        <v>MESSAGE - (PRINCIPAL) TRADER. TIN</v>
      </c>
      <c r="N1342" s="68"/>
      <c r="O1342" s="92"/>
      <c r="P1342" s="142" t="s">
        <v>33</v>
      </c>
      <c r="Q1342" s="92" t="s">
        <v>66</v>
      </c>
      <c r="R1342" s="142" t="s">
        <v>244</v>
      </c>
      <c r="S1342" s="92" t="s">
        <v>244</v>
      </c>
      <c r="T1342" s="68"/>
      <c r="U1342" s="92"/>
      <c r="V1342" s="142" t="s">
        <v>81</v>
      </c>
      <c r="W1342" s="92" t="s">
        <v>1526</v>
      </c>
      <c r="X1342" s="17"/>
      <c r="Y1342" s="17"/>
      <c r="Z1342" s="17"/>
      <c r="AA1342" s="17"/>
    </row>
    <row r="1343" spans="1:27" ht="60" customHeight="1" x14ac:dyDescent="0.2">
      <c r="A1343" s="29" t="s">
        <v>1502</v>
      </c>
      <c r="B1343" s="136" t="s">
        <v>4792</v>
      </c>
      <c r="C1343" s="5" t="s">
        <v>1504</v>
      </c>
      <c r="D1343" s="5" t="s">
        <v>1504</v>
      </c>
      <c r="E1343" s="15">
        <v>1</v>
      </c>
      <c r="F1343" s="78"/>
      <c r="G1343" s="144" t="s">
        <v>236</v>
      </c>
      <c r="H1343" s="144" t="s">
        <v>255</v>
      </c>
      <c r="I1343" s="144" t="s">
        <v>4801</v>
      </c>
      <c r="J1343" s="144" t="s">
        <v>257</v>
      </c>
      <c r="K1343" s="87" t="s">
        <v>238</v>
      </c>
      <c r="L1343" s="87" t="s">
        <v>255</v>
      </c>
      <c r="M1343" s="83" t="str">
        <f t="shared" si="10"/>
        <v>MESSAGE - (PRINCIPAL) TRADER. Name</v>
      </c>
      <c r="N1343" s="68"/>
      <c r="O1343" s="92"/>
      <c r="P1343" s="142" t="s">
        <v>103</v>
      </c>
      <c r="Q1343" s="92" t="s">
        <v>66</v>
      </c>
      <c r="R1343" s="142" t="s">
        <v>258</v>
      </c>
      <c r="S1343" s="92" t="s">
        <v>68</v>
      </c>
      <c r="T1343" s="68"/>
      <c r="U1343" s="92"/>
      <c r="V1343" s="142"/>
      <c r="W1343" s="92" t="s">
        <v>1532</v>
      </c>
      <c r="X1343" s="17"/>
      <c r="Y1343" s="17"/>
      <c r="Z1343" s="17"/>
      <c r="AA1343" s="17"/>
    </row>
    <row r="1344" spans="1:27" ht="60" customHeight="1" x14ac:dyDescent="0.2">
      <c r="A1344" s="29" t="s">
        <v>1502</v>
      </c>
      <c r="B1344" s="136" t="s">
        <v>4792</v>
      </c>
      <c r="C1344" s="5" t="s">
        <v>1504</v>
      </c>
      <c r="D1344" s="5" t="s">
        <v>1504</v>
      </c>
      <c r="E1344" s="15">
        <v>2</v>
      </c>
      <c r="F1344" s="78"/>
      <c r="G1344" s="144" t="e">
        <f>---ADDRESS</f>
        <v>#NAME?</v>
      </c>
      <c r="H1344" s="144"/>
      <c r="I1344" s="144" t="s">
        <v>4802</v>
      </c>
      <c r="J1344" s="144" t="s">
        <v>263</v>
      </c>
      <c r="K1344" s="87" t="s">
        <v>4803</v>
      </c>
      <c r="L1344" s="87" t="s">
        <v>4803</v>
      </c>
      <c r="M1344" s="83" t="str">
        <f t="shared" si="10"/>
        <v>X. X</v>
      </c>
      <c r="N1344" s="68" t="s">
        <v>32</v>
      </c>
      <c r="O1344" s="92" t="s">
        <v>32</v>
      </c>
      <c r="P1344" s="142" t="s">
        <v>103</v>
      </c>
      <c r="Q1344" s="92"/>
      <c r="R1344" s="142"/>
      <c r="S1344" s="92"/>
      <c r="T1344" s="68"/>
      <c r="U1344" s="92"/>
      <c r="V1344" s="142"/>
      <c r="W1344" s="92"/>
      <c r="X1344" s="17"/>
      <c r="Y1344" s="17"/>
      <c r="Z1344" s="17"/>
      <c r="AA1344" s="17"/>
    </row>
    <row r="1345" spans="1:27" ht="60" customHeight="1" x14ac:dyDescent="0.2">
      <c r="A1345" s="29" t="s">
        <v>1502</v>
      </c>
      <c r="B1345" s="136" t="s">
        <v>4792</v>
      </c>
      <c r="C1345" s="5" t="s">
        <v>1504</v>
      </c>
      <c r="D1345" s="5" t="s">
        <v>1504</v>
      </c>
      <c r="E1345" s="15">
        <v>2</v>
      </c>
      <c r="F1345" s="78"/>
      <c r="G1345" s="144" t="e">
        <f>---ADDRESS</f>
        <v>#NAME?</v>
      </c>
      <c r="H1345" s="144" t="s">
        <v>265</v>
      </c>
      <c r="I1345" s="144" t="s">
        <v>4804</v>
      </c>
      <c r="J1345" s="144" t="s">
        <v>267</v>
      </c>
      <c r="K1345" s="87" t="s">
        <v>238</v>
      </c>
      <c r="L1345" s="87" t="s">
        <v>265</v>
      </c>
      <c r="M1345" s="83" t="str">
        <f t="shared" si="10"/>
        <v>MESSAGE - (PRINCIPAL) TRADER. Street and number</v>
      </c>
      <c r="N1345" s="68"/>
      <c r="O1345" s="92"/>
      <c r="P1345" s="142" t="s">
        <v>33</v>
      </c>
      <c r="Q1345" s="92" t="s">
        <v>66</v>
      </c>
      <c r="R1345" s="142" t="s">
        <v>258</v>
      </c>
      <c r="S1345" s="92" t="s">
        <v>68</v>
      </c>
      <c r="T1345" s="68"/>
      <c r="U1345" s="92"/>
      <c r="V1345" s="142"/>
      <c r="W1345" s="92" t="s">
        <v>1532</v>
      </c>
      <c r="X1345" s="17"/>
      <c r="Y1345" s="17"/>
      <c r="Z1345" s="17"/>
      <c r="AA1345" s="17"/>
    </row>
    <row r="1346" spans="1:27" ht="60" customHeight="1" x14ac:dyDescent="0.2">
      <c r="A1346" s="29" t="s">
        <v>1502</v>
      </c>
      <c r="B1346" s="136" t="s">
        <v>4792</v>
      </c>
      <c r="C1346" s="5" t="s">
        <v>1504</v>
      </c>
      <c r="D1346" s="5" t="s">
        <v>1504</v>
      </c>
      <c r="E1346" s="15">
        <v>2</v>
      </c>
      <c r="F1346" s="78"/>
      <c r="G1346" s="144" t="e">
        <f>---ADDRESS</f>
        <v>#NAME?</v>
      </c>
      <c r="H1346" s="144" t="s">
        <v>269</v>
      </c>
      <c r="I1346" s="144" t="s">
        <v>4805</v>
      </c>
      <c r="J1346" s="144" t="s">
        <v>271</v>
      </c>
      <c r="K1346" s="87" t="s">
        <v>238</v>
      </c>
      <c r="L1346" s="87" t="s">
        <v>272</v>
      </c>
      <c r="M1346" s="83" t="str">
        <f t="shared" si="10"/>
        <v>MESSAGE - (PRINCIPAL) TRADER. Postal Code</v>
      </c>
      <c r="N1346" s="68"/>
      <c r="O1346" s="92"/>
      <c r="P1346" s="142" t="s">
        <v>66</v>
      </c>
      <c r="Q1346" s="92" t="s">
        <v>66</v>
      </c>
      <c r="R1346" s="142" t="s">
        <v>244</v>
      </c>
      <c r="S1346" s="92" t="s">
        <v>54</v>
      </c>
      <c r="T1346" s="68"/>
      <c r="U1346" s="92"/>
      <c r="V1346" s="142" t="s">
        <v>1339</v>
      </c>
      <c r="W1346" s="92" t="s">
        <v>1532</v>
      </c>
      <c r="X1346" s="17"/>
      <c r="Y1346" s="17"/>
      <c r="Z1346" s="17"/>
      <c r="AA1346" s="17"/>
    </row>
    <row r="1347" spans="1:27" ht="60" customHeight="1" x14ac:dyDescent="0.2">
      <c r="A1347" s="29" t="s">
        <v>1502</v>
      </c>
      <c r="B1347" s="136" t="s">
        <v>4792</v>
      </c>
      <c r="C1347" s="5" t="s">
        <v>1504</v>
      </c>
      <c r="D1347" s="5" t="s">
        <v>1504</v>
      </c>
      <c r="E1347" s="15">
        <v>2</v>
      </c>
      <c r="F1347" s="78"/>
      <c r="G1347" s="144" t="e">
        <f>---ADDRESS</f>
        <v>#NAME?</v>
      </c>
      <c r="H1347" s="144" t="s">
        <v>276</v>
      </c>
      <c r="I1347" s="144" t="s">
        <v>4806</v>
      </c>
      <c r="J1347" s="144" t="s">
        <v>278</v>
      </c>
      <c r="K1347" s="87" t="s">
        <v>238</v>
      </c>
      <c r="L1347" s="87" t="s">
        <v>276</v>
      </c>
      <c r="M1347" s="83" t="str">
        <f t="shared" si="10"/>
        <v>MESSAGE - (PRINCIPAL) TRADER. City</v>
      </c>
      <c r="N1347" s="68"/>
      <c r="O1347" s="92"/>
      <c r="P1347" s="142" t="s">
        <v>33</v>
      </c>
      <c r="Q1347" s="92" t="s">
        <v>66</v>
      </c>
      <c r="R1347" s="142" t="s">
        <v>68</v>
      </c>
      <c r="S1347" s="92" t="s">
        <v>68</v>
      </c>
      <c r="T1347" s="68"/>
      <c r="U1347" s="92"/>
      <c r="V1347" s="142"/>
      <c r="W1347" s="92" t="s">
        <v>1532</v>
      </c>
      <c r="X1347" s="17"/>
      <c r="Y1347" s="17"/>
      <c r="Z1347" s="17"/>
      <c r="AA1347" s="17"/>
    </row>
    <row r="1348" spans="1:27" ht="60" customHeight="1" x14ac:dyDescent="0.2">
      <c r="A1348" s="29" t="s">
        <v>1502</v>
      </c>
      <c r="B1348" s="136" t="s">
        <v>4792</v>
      </c>
      <c r="C1348" s="5" t="s">
        <v>1504</v>
      </c>
      <c r="D1348" s="5" t="s">
        <v>1504</v>
      </c>
      <c r="E1348" s="15">
        <v>2</v>
      </c>
      <c r="F1348" s="78"/>
      <c r="G1348" s="144" t="e">
        <f>---ADDRESS</f>
        <v>#NAME?</v>
      </c>
      <c r="H1348" s="144" t="s">
        <v>279</v>
      </c>
      <c r="I1348" s="144" t="s">
        <v>4807</v>
      </c>
      <c r="J1348" s="144" t="s">
        <v>281</v>
      </c>
      <c r="K1348" s="87" t="s">
        <v>238</v>
      </c>
      <c r="L1348" s="87" t="s">
        <v>282</v>
      </c>
      <c r="M1348" s="83" t="str">
        <f t="shared" si="10"/>
        <v>MESSAGE - (PRINCIPAL) TRADER. Country code</v>
      </c>
      <c r="N1348" s="68"/>
      <c r="O1348" s="92"/>
      <c r="P1348" s="142" t="s">
        <v>33</v>
      </c>
      <c r="Q1348" s="92" t="s">
        <v>33</v>
      </c>
      <c r="R1348" s="142" t="s">
        <v>94</v>
      </c>
      <c r="S1348" s="92" t="s">
        <v>94</v>
      </c>
      <c r="T1348" s="68" t="s">
        <v>95</v>
      </c>
      <c r="U1348" s="92" t="s">
        <v>95</v>
      </c>
      <c r="V1348" s="142"/>
      <c r="W1348" s="92" t="s">
        <v>1532</v>
      </c>
      <c r="X1348" s="17"/>
      <c r="Y1348" s="17"/>
      <c r="Z1348" s="17"/>
      <c r="AA1348" s="17"/>
    </row>
    <row r="1349" spans="1:27" ht="60" customHeight="1" x14ac:dyDescent="0.2">
      <c r="A1349" s="29" t="s">
        <v>1502</v>
      </c>
      <c r="B1349" s="136" t="s">
        <v>4792</v>
      </c>
      <c r="C1349" s="5" t="s">
        <v>1504</v>
      </c>
      <c r="D1349" s="5" t="s">
        <v>1504</v>
      </c>
      <c r="E1349" s="15">
        <v>1</v>
      </c>
      <c r="F1349" s="78"/>
      <c r="G1349" s="144" t="s">
        <v>2269</v>
      </c>
      <c r="H1349" s="144"/>
      <c r="I1349" s="144" t="s">
        <v>4808</v>
      </c>
      <c r="J1349" s="144" t="s">
        <v>2269</v>
      </c>
      <c r="K1349" s="87" t="s">
        <v>4809</v>
      </c>
      <c r="L1349" s="87"/>
      <c r="M1349" s="83" t="str">
        <f t="shared" si="10"/>
        <v xml:space="preserve">MESSAGE - GUARANTEE REFERENCE. </v>
      </c>
      <c r="N1349" s="68" t="s">
        <v>444</v>
      </c>
      <c r="O1349" s="92" t="s">
        <v>444</v>
      </c>
      <c r="P1349" s="142" t="s">
        <v>33</v>
      </c>
      <c r="Q1349" s="92" t="s">
        <v>33</v>
      </c>
      <c r="R1349" s="142"/>
      <c r="S1349" s="92"/>
      <c r="T1349" s="68"/>
      <c r="U1349" s="92"/>
      <c r="V1349" s="142"/>
      <c r="W1349" s="92"/>
      <c r="X1349" s="17"/>
      <c r="Y1349" s="17"/>
      <c r="Z1349" s="17"/>
      <c r="AA1349" s="17"/>
    </row>
    <row r="1350" spans="1:27" ht="60" customHeight="1" x14ac:dyDescent="0.2">
      <c r="A1350" s="29" t="s">
        <v>1502</v>
      </c>
      <c r="B1350" s="136" t="s">
        <v>4792</v>
      </c>
      <c r="C1350" s="5" t="s">
        <v>1504</v>
      </c>
      <c r="D1350" s="5" t="s">
        <v>1504</v>
      </c>
      <c r="E1350" s="15">
        <v>1</v>
      </c>
      <c r="F1350" s="78"/>
      <c r="G1350" s="144" t="s">
        <v>2269</v>
      </c>
      <c r="H1350" s="144" t="s">
        <v>206</v>
      </c>
      <c r="I1350" s="144" t="s">
        <v>4810</v>
      </c>
      <c r="J1350" s="144" t="s">
        <v>2275</v>
      </c>
      <c r="K1350" s="87" t="s">
        <v>1128</v>
      </c>
      <c r="L1350" s="87" t="s">
        <v>1128</v>
      </c>
      <c r="M1350" s="83" t="str">
        <f t="shared" si="10"/>
        <v>x. x</v>
      </c>
      <c r="N1350" s="68"/>
      <c r="O1350" s="92"/>
      <c r="P1350" s="142" t="s">
        <v>33</v>
      </c>
      <c r="Q1350" s="92"/>
      <c r="R1350" s="142" t="s">
        <v>146</v>
      </c>
      <c r="S1350" s="92"/>
      <c r="T1350" s="68"/>
      <c r="U1350" s="92"/>
      <c r="V1350" s="142" t="s">
        <v>209</v>
      </c>
      <c r="W1350" s="92"/>
      <c r="X1350" s="17"/>
      <c r="Y1350" s="17"/>
      <c r="Z1350" s="17"/>
      <c r="AA1350" s="17"/>
    </row>
    <row r="1351" spans="1:27" ht="60" customHeight="1" x14ac:dyDescent="0.2">
      <c r="A1351" s="29" t="s">
        <v>1502</v>
      </c>
      <c r="B1351" s="136" t="s">
        <v>4792</v>
      </c>
      <c r="C1351" s="5" t="s">
        <v>1504</v>
      </c>
      <c r="D1351" s="5" t="s">
        <v>1504</v>
      </c>
      <c r="E1351" s="15">
        <v>1</v>
      </c>
      <c r="F1351" s="78"/>
      <c r="G1351" s="144" t="s">
        <v>2269</v>
      </c>
      <c r="H1351" s="144" t="s">
        <v>2276</v>
      </c>
      <c r="I1351" s="144" t="s">
        <v>4811</v>
      </c>
      <c r="J1351" s="144" t="s">
        <v>2278</v>
      </c>
      <c r="K1351" s="87" t="s">
        <v>4809</v>
      </c>
      <c r="L1351" s="87" t="s">
        <v>2279</v>
      </c>
      <c r="M1351" s="83" t="str">
        <f t="shared" si="10"/>
        <v>MESSAGE - GUARANTEE REFERENCE. Guarantee reference number (GRN)</v>
      </c>
      <c r="N1351" s="68"/>
      <c r="O1351" s="92"/>
      <c r="P1351" s="142" t="s">
        <v>33</v>
      </c>
      <c r="Q1351" s="92" t="s">
        <v>33</v>
      </c>
      <c r="R1351" s="142" t="s">
        <v>2280</v>
      </c>
      <c r="S1351" s="92" t="s">
        <v>2280</v>
      </c>
      <c r="T1351" s="68"/>
      <c r="U1351" s="92"/>
      <c r="V1351" s="142"/>
      <c r="W1351" s="92"/>
      <c r="X1351" s="17"/>
      <c r="Y1351" s="17"/>
      <c r="Z1351" s="17"/>
      <c r="AA1351" s="17"/>
    </row>
    <row r="1352" spans="1:27" ht="60" customHeight="1" x14ac:dyDescent="0.2">
      <c r="A1352" s="29" t="s">
        <v>1502</v>
      </c>
      <c r="B1352" s="136" t="s">
        <v>4792</v>
      </c>
      <c r="C1352" s="5" t="s">
        <v>1504</v>
      </c>
      <c r="D1352" s="5" t="s">
        <v>1504</v>
      </c>
      <c r="E1352" s="15">
        <v>2</v>
      </c>
      <c r="F1352" s="78" t="s">
        <v>4812</v>
      </c>
      <c r="G1352" s="144" t="e">
        <f>---INVALID GUARANTEE REASON</f>
        <v>#NAME?</v>
      </c>
      <c r="H1352" s="144"/>
      <c r="I1352" s="144" t="s">
        <v>4813</v>
      </c>
      <c r="J1352" s="144" t="s">
        <v>4814</v>
      </c>
      <c r="K1352" s="87" t="s">
        <v>4815</v>
      </c>
      <c r="L1352" s="87"/>
      <c r="M1352" s="83" t="str">
        <f t="shared" si="10"/>
        <v xml:space="preserve">MESSAGE - GUARANTEE REFERENCE - INVALID GUARANTEE REASON. </v>
      </c>
      <c r="N1352" s="68" t="s">
        <v>32</v>
      </c>
      <c r="O1352" s="92" t="s">
        <v>32</v>
      </c>
      <c r="P1352" s="142" t="s">
        <v>33</v>
      </c>
      <c r="Q1352" s="92" t="s">
        <v>33</v>
      </c>
      <c r="R1352" s="142"/>
      <c r="S1352" s="92"/>
      <c r="T1352" s="68"/>
      <c r="U1352" s="92"/>
      <c r="V1352" s="142"/>
      <c r="W1352" s="92"/>
      <c r="X1352" s="17"/>
      <c r="Y1352" s="17"/>
      <c r="Z1352" s="17"/>
      <c r="AA1352" s="17"/>
    </row>
    <row r="1353" spans="1:27" ht="60" customHeight="1" x14ac:dyDescent="0.2">
      <c r="A1353" s="29" t="s">
        <v>1502</v>
      </c>
      <c r="B1353" s="136" t="s">
        <v>4792</v>
      </c>
      <c r="C1353" s="5" t="s">
        <v>1504</v>
      </c>
      <c r="D1353" s="5" t="s">
        <v>1504</v>
      </c>
      <c r="E1353" s="15">
        <v>2</v>
      </c>
      <c r="F1353" s="78" t="s">
        <v>4816</v>
      </c>
      <c r="G1353" s="144" t="e">
        <f>---INVALID GUARANTEE REASON</f>
        <v>#NAME?</v>
      </c>
      <c r="H1353" s="144" t="s">
        <v>4817</v>
      </c>
      <c r="I1353" s="144" t="s">
        <v>4818</v>
      </c>
      <c r="J1353" s="144" t="s">
        <v>4819</v>
      </c>
      <c r="K1353" s="87" t="s">
        <v>4815</v>
      </c>
      <c r="L1353" s="87" t="s">
        <v>4817</v>
      </c>
      <c r="M1353" s="83" t="str">
        <f t="shared" si="10"/>
        <v>MESSAGE - GUARANTEE REFERENCE - INVALID GUARANTEE REASON. Invalid guarantee reason code</v>
      </c>
      <c r="N1353" s="68"/>
      <c r="O1353" s="92"/>
      <c r="P1353" s="142" t="s">
        <v>33</v>
      </c>
      <c r="Q1353" s="92" t="s">
        <v>33</v>
      </c>
      <c r="R1353" s="142" t="s">
        <v>389</v>
      </c>
      <c r="S1353" s="92" t="s">
        <v>389</v>
      </c>
      <c r="T1353" s="68" t="s">
        <v>4820</v>
      </c>
      <c r="U1353" s="92" t="s">
        <v>4820</v>
      </c>
      <c r="V1353" s="142"/>
      <c r="W1353" s="92"/>
      <c r="X1353" s="17"/>
      <c r="Y1353" s="17"/>
      <c r="Z1353" s="17"/>
      <c r="AA1353" s="17"/>
    </row>
    <row r="1354" spans="1:27" ht="60" customHeight="1" x14ac:dyDescent="0.2">
      <c r="A1354" s="29" t="s">
        <v>1502</v>
      </c>
      <c r="B1354" s="136" t="s">
        <v>4792</v>
      </c>
      <c r="C1354" s="5" t="s">
        <v>1504</v>
      </c>
      <c r="D1354" s="5" t="s">
        <v>1504</v>
      </c>
      <c r="E1354" s="15">
        <v>2</v>
      </c>
      <c r="F1354" s="78"/>
      <c r="G1354" s="144" t="e">
        <f>---INVALID GUARANTEE REASON</f>
        <v>#NAME?</v>
      </c>
      <c r="H1354" s="144" t="s">
        <v>4821</v>
      </c>
      <c r="I1354" s="144" t="s">
        <v>4822</v>
      </c>
      <c r="J1354" s="144" t="s">
        <v>4823</v>
      </c>
      <c r="K1354" s="87" t="s">
        <v>4815</v>
      </c>
      <c r="L1354" s="87" t="s">
        <v>4821</v>
      </c>
      <c r="M1354" s="83" t="str">
        <f t="shared" si="10"/>
        <v>MESSAGE - GUARANTEE REFERENCE - INVALID GUARANTEE REASON. Invalid guarantee reason</v>
      </c>
      <c r="N1354" s="68"/>
      <c r="O1354" s="92"/>
      <c r="P1354" s="142" t="s">
        <v>103</v>
      </c>
      <c r="Q1354" s="92" t="s">
        <v>103</v>
      </c>
      <c r="R1354" s="142" t="s">
        <v>305</v>
      </c>
      <c r="S1354" s="92" t="s">
        <v>1107</v>
      </c>
      <c r="T1354" s="68"/>
      <c r="U1354" s="92"/>
      <c r="V1354" s="142" t="s">
        <v>348</v>
      </c>
      <c r="W1354" s="92"/>
      <c r="X1354" s="17"/>
      <c r="Y1354" s="17"/>
      <c r="Z1354" s="17"/>
      <c r="AA1354" s="17"/>
    </row>
  </sheetData>
  <autoFilter ref="A2:AA1354" xr:uid="{00000000-0009-0000-0000-000001000000}"/>
  <mergeCells count="6">
    <mergeCell ref="V1:W1"/>
    <mergeCell ref="C1:D1"/>
    <mergeCell ref="N1:O1"/>
    <mergeCell ref="P1:Q1"/>
    <mergeCell ref="R1:S1"/>
    <mergeCell ref="T1:U1"/>
  </mergeCells>
  <conditionalFormatting sqref="C3:C25 C87:D131 C133:D134 C136:D145 C148:D276 C35:C71 D43:D71 C283:D352 C354:D385 C387:D537 C544:D701 C708:D795 C802:D883 C885:D900">
    <cfRule type="cellIs" dxfId="1283" priority="167" operator="equal">
      <formula>"No Pass"</formula>
    </cfRule>
    <cfRule type="cellIs" dxfId="1282" priority="168" operator="equal">
      <formula>"Pass"</formula>
    </cfRule>
  </conditionalFormatting>
  <conditionalFormatting sqref="D3:D25 D35:D42">
    <cfRule type="cellIs" dxfId="1281" priority="163" operator="equal">
      <formula>"No Pass"</formula>
    </cfRule>
    <cfRule type="cellIs" dxfId="1280" priority="164" operator="equal">
      <formula>"Pass"</formula>
    </cfRule>
  </conditionalFormatting>
  <conditionalFormatting sqref="C26:D34">
    <cfRule type="cellIs" dxfId="1279" priority="159" operator="equal">
      <formula>"No Pass"</formula>
    </cfRule>
    <cfRule type="cellIs" dxfId="1278" priority="160" operator="equal">
      <formula>"Pass"</formula>
    </cfRule>
  </conditionalFormatting>
  <conditionalFormatting sqref="C72:D72 C74:D86">
    <cfRule type="cellIs" dxfId="1277" priority="157" operator="equal">
      <formula>"No Pass"</formula>
    </cfRule>
    <cfRule type="cellIs" dxfId="1276" priority="158" operator="equal">
      <formula>"Pass"</formula>
    </cfRule>
  </conditionalFormatting>
  <conditionalFormatting sqref="C997:D999 C1006:D1066">
    <cfRule type="cellIs" dxfId="1275" priority="155" operator="equal">
      <formula>"No Pass"</formula>
    </cfRule>
    <cfRule type="cellIs" dxfId="1274" priority="156" operator="equal">
      <formula>"Pass"</formula>
    </cfRule>
  </conditionalFormatting>
  <conditionalFormatting sqref="D929:D996">
    <cfRule type="cellIs" dxfId="1273" priority="153" operator="equal">
      <formula>"No Pass"</formula>
    </cfRule>
    <cfRule type="cellIs" dxfId="1272" priority="154" operator="equal">
      <formula>"Pass"</formula>
    </cfRule>
  </conditionalFormatting>
  <conditionalFormatting sqref="C929:C996">
    <cfRule type="cellIs" dxfId="1271" priority="151" operator="equal">
      <formula>"No Pass"</formula>
    </cfRule>
    <cfRule type="cellIs" dxfId="1270" priority="152" operator="equal">
      <formula>"Pass"</formula>
    </cfRule>
  </conditionalFormatting>
  <conditionalFormatting sqref="D901:D928">
    <cfRule type="cellIs" dxfId="1269" priority="149" operator="equal">
      <formula>"No Pass"</formula>
    </cfRule>
    <cfRule type="cellIs" dxfId="1268" priority="150" operator="equal">
      <formula>"Pass"</formula>
    </cfRule>
  </conditionalFormatting>
  <conditionalFormatting sqref="C901:C928">
    <cfRule type="cellIs" dxfId="1267" priority="147" operator="equal">
      <formula>"No Pass"</formula>
    </cfRule>
    <cfRule type="cellIs" dxfId="1266" priority="148" operator="equal">
      <formula>"Pass"</formula>
    </cfRule>
  </conditionalFormatting>
  <conditionalFormatting sqref="D146">
    <cfRule type="cellIs" dxfId="1265" priority="145" operator="equal">
      <formula>"No Pass"</formula>
    </cfRule>
    <cfRule type="cellIs" dxfId="1264" priority="146" operator="equal">
      <formula>"Pass"</formula>
    </cfRule>
  </conditionalFormatting>
  <conditionalFormatting sqref="D147">
    <cfRule type="cellIs" dxfId="1263" priority="143" operator="equal">
      <formula>"No Pass"</formula>
    </cfRule>
    <cfRule type="cellIs" dxfId="1262" priority="144" operator="equal">
      <formula>"Pass"</formula>
    </cfRule>
  </conditionalFormatting>
  <conditionalFormatting sqref="C146:C147">
    <cfRule type="cellIs" dxfId="1261" priority="141" operator="equal">
      <formula>"No Pass"</formula>
    </cfRule>
    <cfRule type="cellIs" dxfId="1260" priority="142" operator="equal">
      <formula>"Pass"</formula>
    </cfRule>
  </conditionalFormatting>
  <conditionalFormatting sqref="C73:D73">
    <cfRule type="cellIs" dxfId="1259" priority="139" operator="equal">
      <formula>"No Pass"</formula>
    </cfRule>
    <cfRule type="cellIs" dxfId="1258" priority="140" operator="equal">
      <formula>"Pass"</formula>
    </cfRule>
  </conditionalFormatting>
  <conditionalFormatting sqref="C132:D132">
    <cfRule type="cellIs" dxfId="1257" priority="137" operator="equal">
      <formula>"No Pass"</formula>
    </cfRule>
    <cfRule type="cellIs" dxfId="1256" priority="138" operator="equal">
      <formula>"Pass"</formula>
    </cfRule>
  </conditionalFormatting>
  <conditionalFormatting sqref="C135:D135">
    <cfRule type="cellIs" dxfId="1255" priority="135" operator="equal">
      <formula>"No Pass"</formula>
    </cfRule>
    <cfRule type="cellIs" dxfId="1254" priority="136" operator="equal">
      <formula>"Pass"</formula>
    </cfRule>
  </conditionalFormatting>
  <conditionalFormatting sqref="C1067:C1071 C1124:D1124 D1097:D1111 C1073:C1080 C1113:D1121 C1126:D1253 D1260:D1328 C1260:C1320 C1082:C1111">
    <cfRule type="cellIs" dxfId="1253" priority="133" operator="equal">
      <formula>"No Pass"</formula>
    </cfRule>
    <cfRule type="cellIs" dxfId="1252" priority="134" operator="equal">
      <formula>"Pass"</formula>
    </cfRule>
  </conditionalFormatting>
  <conditionalFormatting sqref="C1321:C1335">
    <cfRule type="cellIs" dxfId="1251" priority="129" operator="equal">
      <formula>"No Pass"</formula>
    </cfRule>
    <cfRule type="cellIs" dxfId="1250" priority="130" operator="equal">
      <formula>"Pass"</formula>
    </cfRule>
  </conditionalFormatting>
  <conditionalFormatting sqref="D1329:D1335 C1336:C1341 D1067:D1071 D1073:D1080 D1082:D1096">
    <cfRule type="cellIs" dxfId="1249" priority="131" operator="equal">
      <formula>"No Pass"</formula>
    </cfRule>
    <cfRule type="cellIs" dxfId="1248" priority="132" operator="equal">
      <formula>"Pass"</formula>
    </cfRule>
  </conditionalFormatting>
  <conditionalFormatting sqref="D1336:D1354">
    <cfRule type="cellIs" dxfId="1247" priority="121" operator="equal">
      <formula>"No Pass"</formula>
    </cfRule>
    <cfRule type="cellIs" dxfId="1246" priority="122" operator="equal">
      <formula>"Pass"</formula>
    </cfRule>
  </conditionalFormatting>
  <conditionalFormatting sqref="C1342:C1354">
    <cfRule type="cellIs" dxfId="1245" priority="113" operator="equal">
      <formula>"No Pass"</formula>
    </cfRule>
    <cfRule type="cellIs" dxfId="1244" priority="114" operator="equal">
      <formula>"Pass"</formula>
    </cfRule>
  </conditionalFormatting>
  <conditionalFormatting sqref="D1122">
    <cfRule type="cellIs" dxfId="1243" priority="107" operator="equal">
      <formula>"No Pass"</formula>
    </cfRule>
    <cfRule type="cellIs" dxfId="1242" priority="108" operator="equal">
      <formula>"Pass"</formula>
    </cfRule>
  </conditionalFormatting>
  <conditionalFormatting sqref="D1123">
    <cfRule type="cellIs" dxfId="1241" priority="105" operator="equal">
      <formula>"No Pass"</formula>
    </cfRule>
    <cfRule type="cellIs" dxfId="1240" priority="106" operator="equal">
      <formula>"Pass"</formula>
    </cfRule>
  </conditionalFormatting>
  <conditionalFormatting sqref="C1122:C1123">
    <cfRule type="cellIs" dxfId="1239" priority="103" operator="equal">
      <formula>"No Pass"</formula>
    </cfRule>
    <cfRule type="cellIs" dxfId="1238" priority="104" operator="equal">
      <formula>"Pass"</formula>
    </cfRule>
  </conditionalFormatting>
  <conditionalFormatting sqref="C1072">
    <cfRule type="cellIs" dxfId="1237" priority="101" operator="equal">
      <formula>"No Pass"</formula>
    </cfRule>
    <cfRule type="cellIs" dxfId="1236" priority="102" operator="equal">
      <formula>"Pass"</formula>
    </cfRule>
  </conditionalFormatting>
  <conditionalFormatting sqref="D1072">
    <cfRule type="cellIs" dxfId="1235" priority="99" operator="equal">
      <formula>"No Pass"</formula>
    </cfRule>
    <cfRule type="cellIs" dxfId="1234" priority="100" operator="equal">
      <formula>"Pass"</formula>
    </cfRule>
  </conditionalFormatting>
  <conditionalFormatting sqref="C1112:D1112">
    <cfRule type="cellIs" dxfId="1233" priority="91" operator="equal">
      <formula>"No Pass"</formula>
    </cfRule>
    <cfRule type="cellIs" dxfId="1232" priority="92" operator="equal">
      <formula>"Pass"</formula>
    </cfRule>
  </conditionalFormatting>
  <conditionalFormatting sqref="C1125:D1125">
    <cfRule type="cellIs" dxfId="1231" priority="89" operator="equal">
      <formula>"No Pass"</formula>
    </cfRule>
    <cfRule type="cellIs" dxfId="1230" priority="90" operator="equal">
      <formula>"Pass"</formula>
    </cfRule>
  </conditionalFormatting>
  <conditionalFormatting sqref="C277:D277">
    <cfRule type="cellIs" dxfId="1229" priority="83" operator="equal">
      <formula>"No Pass"</formula>
    </cfRule>
    <cfRule type="cellIs" dxfId="1228" priority="84" operator="equal">
      <formula>"Pass"</formula>
    </cfRule>
  </conditionalFormatting>
  <conditionalFormatting sqref="C278:D278">
    <cfRule type="cellIs" dxfId="1227" priority="81" operator="equal">
      <formula>"No Pass"</formula>
    </cfRule>
    <cfRule type="cellIs" dxfId="1226" priority="82" operator="equal">
      <formula>"Pass"</formula>
    </cfRule>
  </conditionalFormatting>
  <conditionalFormatting sqref="C279:D279">
    <cfRule type="cellIs" dxfId="1225" priority="79" operator="equal">
      <formula>"No Pass"</formula>
    </cfRule>
    <cfRule type="cellIs" dxfId="1224" priority="80" operator="equal">
      <formula>"Pass"</formula>
    </cfRule>
  </conditionalFormatting>
  <conditionalFormatting sqref="C280:D280">
    <cfRule type="cellIs" dxfId="1223" priority="77" operator="equal">
      <formula>"No Pass"</formula>
    </cfRule>
    <cfRule type="cellIs" dxfId="1222" priority="78" operator="equal">
      <formula>"Pass"</formula>
    </cfRule>
  </conditionalFormatting>
  <conditionalFormatting sqref="C281:D281">
    <cfRule type="cellIs" dxfId="1221" priority="75" operator="equal">
      <formula>"No Pass"</formula>
    </cfRule>
    <cfRule type="cellIs" dxfId="1220" priority="76" operator="equal">
      <formula>"Pass"</formula>
    </cfRule>
  </conditionalFormatting>
  <conditionalFormatting sqref="C282:D282">
    <cfRule type="cellIs" dxfId="1219" priority="73" operator="equal">
      <formula>"No Pass"</formula>
    </cfRule>
    <cfRule type="cellIs" dxfId="1218" priority="74" operator="equal">
      <formula>"Pass"</formula>
    </cfRule>
  </conditionalFormatting>
  <conditionalFormatting sqref="C353:D353">
    <cfRule type="cellIs" dxfId="1217" priority="71" operator="equal">
      <formula>"No Pass"</formula>
    </cfRule>
    <cfRule type="cellIs" dxfId="1216" priority="72" operator="equal">
      <formula>"Pass"</formula>
    </cfRule>
  </conditionalFormatting>
  <conditionalFormatting sqref="C386:D386">
    <cfRule type="cellIs" dxfId="1215" priority="69" operator="equal">
      <formula>"No Pass"</formula>
    </cfRule>
    <cfRule type="cellIs" dxfId="1214" priority="70" operator="equal">
      <formula>"Pass"</formula>
    </cfRule>
  </conditionalFormatting>
  <conditionalFormatting sqref="C538:D538">
    <cfRule type="cellIs" dxfId="1213" priority="67" operator="equal">
      <formula>"No Pass"</formula>
    </cfRule>
    <cfRule type="cellIs" dxfId="1212" priority="68" operator="equal">
      <formula>"Pass"</formula>
    </cfRule>
  </conditionalFormatting>
  <conditionalFormatting sqref="C539:D539">
    <cfRule type="cellIs" dxfId="1211" priority="65" operator="equal">
      <formula>"No Pass"</formula>
    </cfRule>
    <cfRule type="cellIs" dxfId="1210" priority="66" operator="equal">
      <formula>"Pass"</formula>
    </cfRule>
  </conditionalFormatting>
  <conditionalFormatting sqref="C540:D540">
    <cfRule type="cellIs" dxfId="1209" priority="63" operator="equal">
      <formula>"No Pass"</formula>
    </cfRule>
    <cfRule type="cellIs" dxfId="1208" priority="64" operator="equal">
      <formula>"Pass"</formula>
    </cfRule>
  </conditionalFormatting>
  <conditionalFormatting sqref="C543:D543">
    <cfRule type="cellIs" dxfId="1207" priority="55" operator="equal">
      <formula>"No Pass"</formula>
    </cfRule>
    <cfRule type="cellIs" dxfId="1206" priority="56" operator="equal">
      <formula>"Pass"</formula>
    </cfRule>
  </conditionalFormatting>
  <conditionalFormatting sqref="C541:D541">
    <cfRule type="cellIs" dxfId="1205" priority="59" operator="equal">
      <formula>"No Pass"</formula>
    </cfRule>
    <cfRule type="cellIs" dxfId="1204" priority="60" operator="equal">
      <formula>"Pass"</formula>
    </cfRule>
  </conditionalFormatting>
  <conditionalFormatting sqref="C542:D542">
    <cfRule type="cellIs" dxfId="1203" priority="57" operator="equal">
      <formula>"No Pass"</formula>
    </cfRule>
    <cfRule type="cellIs" dxfId="1202" priority="58" operator="equal">
      <formula>"Pass"</formula>
    </cfRule>
  </conditionalFormatting>
  <conditionalFormatting sqref="C702:D702">
    <cfRule type="cellIs" dxfId="1201" priority="53" operator="equal">
      <formula>"No Pass"</formula>
    </cfRule>
    <cfRule type="cellIs" dxfId="1200" priority="54" operator="equal">
      <formula>"Pass"</formula>
    </cfRule>
  </conditionalFormatting>
  <conditionalFormatting sqref="C703:D703">
    <cfRule type="cellIs" dxfId="1199" priority="51" operator="equal">
      <formula>"No Pass"</formula>
    </cfRule>
    <cfRule type="cellIs" dxfId="1198" priority="52" operator="equal">
      <formula>"Pass"</formula>
    </cfRule>
  </conditionalFormatting>
  <conditionalFormatting sqref="C704:D704">
    <cfRule type="cellIs" dxfId="1197" priority="49" operator="equal">
      <formula>"No Pass"</formula>
    </cfRule>
    <cfRule type="cellIs" dxfId="1196" priority="50" operator="equal">
      <formula>"Pass"</formula>
    </cfRule>
  </conditionalFormatting>
  <conditionalFormatting sqref="C705:D705">
    <cfRule type="cellIs" dxfId="1195" priority="47" operator="equal">
      <formula>"No Pass"</formula>
    </cfRule>
    <cfRule type="cellIs" dxfId="1194" priority="48" operator="equal">
      <formula>"Pass"</formula>
    </cfRule>
  </conditionalFormatting>
  <conditionalFormatting sqref="C706:D706">
    <cfRule type="cellIs" dxfId="1193" priority="45" operator="equal">
      <formula>"No Pass"</formula>
    </cfRule>
    <cfRule type="cellIs" dxfId="1192" priority="46" operator="equal">
      <formula>"Pass"</formula>
    </cfRule>
  </conditionalFormatting>
  <conditionalFormatting sqref="C707:D707">
    <cfRule type="cellIs" dxfId="1191" priority="43" operator="equal">
      <formula>"No Pass"</formula>
    </cfRule>
    <cfRule type="cellIs" dxfId="1190" priority="44" operator="equal">
      <formula>"Pass"</formula>
    </cfRule>
  </conditionalFormatting>
  <conditionalFormatting sqref="C796:D796">
    <cfRule type="cellIs" dxfId="1189" priority="41" operator="equal">
      <formula>"No Pass"</formula>
    </cfRule>
    <cfRule type="cellIs" dxfId="1188" priority="42" operator="equal">
      <formula>"Pass"</formula>
    </cfRule>
  </conditionalFormatting>
  <conditionalFormatting sqref="C797:D797">
    <cfRule type="cellIs" dxfId="1187" priority="39" operator="equal">
      <formula>"No Pass"</formula>
    </cfRule>
    <cfRule type="cellIs" dxfId="1186" priority="40" operator="equal">
      <formula>"Pass"</formula>
    </cfRule>
  </conditionalFormatting>
  <conditionalFormatting sqref="C798:D798">
    <cfRule type="cellIs" dxfId="1185" priority="37" operator="equal">
      <formula>"No Pass"</formula>
    </cfRule>
    <cfRule type="cellIs" dxfId="1184" priority="38" operator="equal">
      <formula>"Pass"</formula>
    </cfRule>
  </conditionalFormatting>
  <conditionalFormatting sqref="C799:D799">
    <cfRule type="cellIs" dxfId="1183" priority="35" operator="equal">
      <formula>"No Pass"</formula>
    </cfRule>
    <cfRule type="cellIs" dxfId="1182" priority="36" operator="equal">
      <formula>"Pass"</formula>
    </cfRule>
  </conditionalFormatting>
  <conditionalFormatting sqref="C800:D800">
    <cfRule type="cellIs" dxfId="1181" priority="33" operator="equal">
      <formula>"No Pass"</formula>
    </cfRule>
    <cfRule type="cellIs" dxfId="1180" priority="34" operator="equal">
      <formula>"Pass"</formula>
    </cfRule>
  </conditionalFormatting>
  <conditionalFormatting sqref="C801:D801">
    <cfRule type="cellIs" dxfId="1179" priority="31" operator="equal">
      <formula>"No Pass"</formula>
    </cfRule>
    <cfRule type="cellIs" dxfId="1178" priority="32" operator="equal">
      <formula>"Pass"</formula>
    </cfRule>
  </conditionalFormatting>
  <conditionalFormatting sqref="C1000:D1000">
    <cfRule type="cellIs" dxfId="1177" priority="29" operator="equal">
      <formula>"No Pass"</formula>
    </cfRule>
    <cfRule type="cellIs" dxfId="1176" priority="30" operator="equal">
      <formula>"Pass"</formula>
    </cfRule>
  </conditionalFormatting>
  <conditionalFormatting sqref="C1001:D1001">
    <cfRule type="cellIs" dxfId="1175" priority="27" operator="equal">
      <formula>"No Pass"</formula>
    </cfRule>
    <cfRule type="cellIs" dxfId="1174" priority="28" operator="equal">
      <formula>"Pass"</formula>
    </cfRule>
  </conditionalFormatting>
  <conditionalFormatting sqref="C1002:D1002">
    <cfRule type="cellIs" dxfId="1173" priority="25" operator="equal">
      <formula>"No Pass"</formula>
    </cfRule>
    <cfRule type="cellIs" dxfId="1172" priority="26" operator="equal">
      <formula>"Pass"</formula>
    </cfRule>
  </conditionalFormatting>
  <conditionalFormatting sqref="C1003:D1003">
    <cfRule type="cellIs" dxfId="1171" priority="23" operator="equal">
      <formula>"No Pass"</formula>
    </cfRule>
    <cfRule type="cellIs" dxfId="1170" priority="24" operator="equal">
      <formula>"Pass"</formula>
    </cfRule>
  </conditionalFormatting>
  <conditionalFormatting sqref="C1004:D1004">
    <cfRule type="cellIs" dxfId="1169" priority="21" operator="equal">
      <formula>"No Pass"</formula>
    </cfRule>
    <cfRule type="cellIs" dxfId="1168" priority="22" operator="equal">
      <formula>"Pass"</formula>
    </cfRule>
  </conditionalFormatting>
  <conditionalFormatting sqref="C1005:D1005">
    <cfRule type="cellIs" dxfId="1167" priority="19" operator="equal">
      <formula>"No Pass"</formula>
    </cfRule>
    <cfRule type="cellIs" dxfId="1166" priority="20" operator="equal">
      <formula>"Pass"</formula>
    </cfRule>
  </conditionalFormatting>
  <conditionalFormatting sqref="C884:D884">
    <cfRule type="cellIs" dxfId="1165" priority="17" operator="equal">
      <formula>"No Pass"</formula>
    </cfRule>
    <cfRule type="cellIs" dxfId="1164" priority="18" operator="equal">
      <formula>"Pass"</formula>
    </cfRule>
  </conditionalFormatting>
  <conditionalFormatting sqref="C1254:D1254">
    <cfRule type="cellIs" dxfId="1163" priority="15" operator="equal">
      <formula>"No Pass"</formula>
    </cfRule>
    <cfRule type="cellIs" dxfId="1162" priority="16" operator="equal">
      <formula>"Pass"</formula>
    </cfRule>
  </conditionalFormatting>
  <conditionalFormatting sqref="C1255:D1255">
    <cfRule type="cellIs" dxfId="1161" priority="13" operator="equal">
      <formula>"No Pass"</formula>
    </cfRule>
    <cfRule type="cellIs" dxfId="1160" priority="14" operator="equal">
      <formula>"Pass"</formula>
    </cfRule>
  </conditionalFormatting>
  <conditionalFormatting sqref="C1256:D1256">
    <cfRule type="cellIs" dxfId="1159" priority="11" operator="equal">
      <formula>"No Pass"</formula>
    </cfRule>
    <cfRule type="cellIs" dxfId="1158" priority="12" operator="equal">
      <formula>"Pass"</formula>
    </cfRule>
  </conditionalFormatting>
  <conditionalFormatting sqref="C1257:D1257">
    <cfRule type="cellIs" dxfId="1157" priority="9" operator="equal">
      <formula>"No Pass"</formula>
    </cfRule>
    <cfRule type="cellIs" dxfId="1156" priority="10" operator="equal">
      <formula>"Pass"</formula>
    </cfRule>
  </conditionalFormatting>
  <conditionalFormatting sqref="C1258:D1258">
    <cfRule type="cellIs" dxfId="1155" priority="7" operator="equal">
      <formula>"No Pass"</formula>
    </cfRule>
    <cfRule type="cellIs" dxfId="1154" priority="8" operator="equal">
      <formula>"Pass"</formula>
    </cfRule>
  </conditionalFormatting>
  <conditionalFormatting sqref="C1259:D1259">
    <cfRule type="cellIs" dxfId="1153" priority="5" operator="equal">
      <formula>"No Pass"</formula>
    </cfRule>
    <cfRule type="cellIs" dxfId="1152" priority="6" operator="equal">
      <formula>"Pass"</formula>
    </cfRule>
  </conditionalFormatting>
  <conditionalFormatting sqref="C1081">
    <cfRule type="cellIs" dxfId="1151" priority="3" operator="equal">
      <formula>"No Pass"</formula>
    </cfRule>
    <cfRule type="cellIs" dxfId="1150" priority="4" operator="equal">
      <formula>"Pass"</formula>
    </cfRule>
  </conditionalFormatting>
  <conditionalFormatting sqref="D1081">
    <cfRule type="cellIs" dxfId="1149" priority="1" operator="equal">
      <formula>"No Pass"</formula>
    </cfRule>
    <cfRule type="cellIs" dxfId="1148" priority="2"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Values!#REF!</xm:f>
          </x14:formula1>
          <xm:sqref>X146:X147 X3:X25</xm:sqref>
        </x14:dataValidation>
        <x14:dataValidation type="list" allowBlank="1" showInputMessage="1" showErrorMessage="1" xr:uid="{00000000-0002-0000-0100-000001000000}">
          <x14:formula1>
            <xm:f>'https://intrasoftintl365.sharepoint.com/sites/DG1_CD3Site/Internal/Data Mapping (Working version)/NCTS-P5/[Copy of Copy of Copy of NCTS-Data Mapping- iter 1&amp;2 v0.30 working evelina.xlsm]Values'!#REF!</xm:f>
          </x14:formula1>
          <xm:sqref>W217:W219 X474 X498 X395:X398 X130:X145 X402:X472 X26:X126 X148:X392 X478:X496 X500:X1353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B2:D24"/>
  <sheetViews>
    <sheetView workbookViewId="0">
      <selection activeCell="B10" sqref="B10"/>
    </sheetView>
  </sheetViews>
  <sheetFormatPr baseColWidth="10" defaultColWidth="8.83203125" defaultRowHeight="15" x14ac:dyDescent="0.2"/>
  <cols>
    <col min="2" max="4" width="76.5" bestFit="1" customWidth="1"/>
  </cols>
  <sheetData>
    <row r="2" spans="2:4" x14ac:dyDescent="0.2">
      <c r="B2" t="s">
        <v>36</v>
      </c>
    </row>
    <row r="3" spans="2:4" x14ac:dyDescent="0.2">
      <c r="B3" t="s">
        <v>46</v>
      </c>
    </row>
    <row r="4" spans="2:4" x14ac:dyDescent="0.2">
      <c r="B4" t="s">
        <v>4824</v>
      </c>
    </row>
    <row r="5" spans="2:4" x14ac:dyDescent="0.2">
      <c r="B5" t="s">
        <v>157</v>
      </c>
    </row>
    <row r="6" spans="2:4" x14ac:dyDescent="0.2">
      <c r="B6" t="s">
        <v>491</v>
      </c>
    </row>
    <row r="7" spans="2:4" x14ac:dyDescent="0.2">
      <c r="B7" t="s">
        <v>139</v>
      </c>
    </row>
    <row r="8" spans="2:4" x14ac:dyDescent="0.2">
      <c r="B8" t="s">
        <v>115</v>
      </c>
    </row>
    <row r="9" spans="2:4" x14ac:dyDescent="0.2">
      <c r="B9" t="s">
        <v>4825</v>
      </c>
    </row>
    <row r="10" spans="2:4" x14ac:dyDescent="0.2">
      <c r="B10" t="s">
        <v>405</v>
      </c>
      <c r="C10" t="s">
        <v>4826</v>
      </c>
    </row>
    <row r="11" spans="2:4" ht="16" x14ac:dyDescent="0.2">
      <c r="B11" s="1" t="s">
        <v>4827</v>
      </c>
    </row>
    <row r="12" spans="2:4" ht="16" x14ac:dyDescent="0.2">
      <c r="B12" s="1" t="s">
        <v>4828</v>
      </c>
    </row>
    <row r="13" spans="2:4" x14ac:dyDescent="0.2">
      <c r="D13" t="s">
        <v>4829</v>
      </c>
    </row>
    <row r="14" spans="2:4" ht="16" x14ac:dyDescent="0.2">
      <c r="C14" s="1" t="s">
        <v>4830</v>
      </c>
      <c r="D14" s="3">
        <v>1</v>
      </c>
    </row>
    <row r="15" spans="2:4" ht="16" x14ac:dyDescent="0.2">
      <c r="C15" s="1" t="s">
        <v>4831</v>
      </c>
      <c r="D15" s="3" t="s">
        <v>4832</v>
      </c>
    </row>
    <row r="16" spans="2:4" ht="32" x14ac:dyDescent="0.2">
      <c r="C16" s="1" t="s">
        <v>4833</v>
      </c>
      <c r="D16" s="3">
        <v>3</v>
      </c>
    </row>
    <row r="17" spans="3:4" ht="16" x14ac:dyDescent="0.2">
      <c r="C17" s="1" t="s">
        <v>4834</v>
      </c>
      <c r="D17" s="3">
        <v>4</v>
      </c>
    </row>
    <row r="18" spans="3:4" ht="16" x14ac:dyDescent="0.2">
      <c r="C18" s="1" t="s">
        <v>4835</v>
      </c>
      <c r="D18" s="3">
        <v>5</v>
      </c>
    </row>
    <row r="19" spans="3:4" ht="32" x14ac:dyDescent="0.2">
      <c r="C19" s="1" t="s">
        <v>4836</v>
      </c>
      <c r="D19" s="3">
        <v>6</v>
      </c>
    </row>
    <row r="20" spans="3:4" ht="33" customHeight="1" x14ac:dyDescent="0.2">
      <c r="C20" s="1" t="s">
        <v>4837</v>
      </c>
      <c r="D20" s="3">
        <v>6</v>
      </c>
    </row>
    <row r="21" spans="3:4" x14ac:dyDescent="0.2">
      <c r="C21" s="1"/>
    </row>
    <row r="22" spans="3:4" ht="48" x14ac:dyDescent="0.2">
      <c r="C22" s="1" t="s">
        <v>4838</v>
      </c>
    </row>
    <row r="23" spans="3:4" x14ac:dyDescent="0.2">
      <c r="C23" s="1"/>
    </row>
    <row r="24" spans="3:4" ht="48" x14ac:dyDescent="0.2">
      <c r="C24" s="1" t="s">
        <v>4838</v>
      </c>
    </row>
  </sheetData>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B12"/>
  <sheetViews>
    <sheetView workbookViewId="0">
      <selection activeCell="B17" sqref="B17"/>
    </sheetView>
  </sheetViews>
  <sheetFormatPr baseColWidth="10" defaultColWidth="8.83203125" defaultRowHeight="15" x14ac:dyDescent="0.2"/>
  <cols>
    <col min="2" max="2" width="76.5" bestFit="1" customWidth="1"/>
  </cols>
  <sheetData>
    <row r="2" spans="2:2" x14ac:dyDescent="0.2">
      <c r="B2" t="s">
        <v>36</v>
      </c>
    </row>
    <row r="3" spans="2:2" x14ac:dyDescent="0.2">
      <c r="B3" t="s">
        <v>46</v>
      </c>
    </row>
    <row r="4" spans="2:2" x14ac:dyDescent="0.2">
      <c r="B4" t="s">
        <v>4824</v>
      </c>
    </row>
    <row r="5" spans="2:2" x14ac:dyDescent="0.2">
      <c r="B5" t="s">
        <v>157</v>
      </c>
    </row>
    <row r="6" spans="2:2" x14ac:dyDescent="0.2">
      <c r="B6" t="s">
        <v>491</v>
      </c>
    </row>
    <row r="7" spans="2:2" x14ac:dyDescent="0.2">
      <c r="B7" t="s">
        <v>139</v>
      </c>
    </row>
    <row r="8" spans="2:2" x14ac:dyDescent="0.2">
      <c r="B8" t="s">
        <v>115</v>
      </c>
    </row>
    <row r="9" spans="2:2" x14ac:dyDescent="0.2">
      <c r="B9" t="s">
        <v>4825</v>
      </c>
    </row>
    <row r="10" spans="2:2" x14ac:dyDescent="0.2">
      <c r="B10" t="s">
        <v>405</v>
      </c>
    </row>
    <row r="11" spans="2:2" ht="16" x14ac:dyDescent="0.2">
      <c r="B11" s="1" t="s">
        <v>4827</v>
      </c>
    </row>
    <row r="12" spans="2:2" ht="16" x14ac:dyDescent="0.2">
      <c r="B12" s="1" t="s">
        <v>4828</v>
      </c>
    </row>
  </sheetData>
  <pageMargins left="0.7" right="0.7" top="0.75" bottom="0.75" header="0.3" footer="0.3"/>
  <pageSetup paperSize="9" orientation="portrait"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A483"/>
  <sheetViews>
    <sheetView showGridLines="0" topLeftCell="B1" zoomScale="70" zoomScaleNormal="70" workbookViewId="0">
      <pane ySplit="2" topLeftCell="A475" activePane="bottomLeft" state="frozen"/>
      <selection pane="bottomLeft" activeCell="L478" sqref="L478"/>
    </sheetView>
  </sheetViews>
  <sheetFormatPr baseColWidth="10" defaultColWidth="8.83203125" defaultRowHeight="60" customHeight="1" x14ac:dyDescent="0.2"/>
  <cols>
    <col min="1" max="1" width="7.5" customWidth="1"/>
    <col min="2" max="2" width="5.5" bestFit="1" customWidth="1"/>
    <col min="3" max="4" width="11.5" customWidth="1"/>
    <col min="5" max="5" width="5.5" bestFit="1" customWidth="1"/>
    <col min="6" max="6" width="8.5" customWidth="1"/>
    <col min="7" max="13" width="27.5" customWidth="1"/>
    <col min="14" max="14" width="6" bestFit="1" customWidth="1"/>
    <col min="15" max="15" width="6.5" bestFit="1" customWidth="1"/>
    <col min="16" max="17" width="5.5" customWidth="1"/>
    <col min="18" max="19" width="8.5" customWidth="1"/>
    <col min="20" max="21" width="7.1640625" customWidth="1"/>
    <col min="22" max="23" width="9.5" customWidth="1"/>
    <col min="24" max="24" width="15.5" customWidth="1"/>
    <col min="25" max="26" width="43.5" customWidth="1"/>
    <col min="27" max="27" width="23.1640625" customWidth="1"/>
  </cols>
  <sheetData>
    <row r="1" spans="1:27" ht="60" customHeight="1" x14ac:dyDescent="0.2">
      <c r="A1" s="9" t="s">
        <v>0</v>
      </c>
      <c r="B1" s="9" t="s">
        <v>1</v>
      </c>
      <c r="C1" s="304" t="s">
        <v>2</v>
      </c>
      <c r="D1" s="304"/>
      <c r="E1" s="9" t="s">
        <v>3</v>
      </c>
      <c r="F1" s="9" t="s">
        <v>4</v>
      </c>
      <c r="G1" s="280" t="s">
        <v>5</v>
      </c>
      <c r="H1" s="280" t="s">
        <v>6</v>
      </c>
      <c r="I1" s="280" t="s">
        <v>7</v>
      </c>
      <c r="J1" s="279" t="s">
        <v>8</v>
      </c>
      <c r="K1" s="6" t="s">
        <v>5</v>
      </c>
      <c r="L1" s="6" t="s">
        <v>6</v>
      </c>
      <c r="M1" s="6" t="s">
        <v>7</v>
      </c>
      <c r="N1" s="302" t="s">
        <v>9</v>
      </c>
      <c r="O1" s="303"/>
      <c r="P1" s="302" t="s">
        <v>10</v>
      </c>
      <c r="Q1" s="303"/>
      <c r="R1" s="302" t="s">
        <v>11</v>
      </c>
      <c r="S1" s="303"/>
      <c r="T1" s="302" t="s">
        <v>12</v>
      </c>
      <c r="U1" s="303"/>
      <c r="V1" s="302" t="s">
        <v>13</v>
      </c>
      <c r="W1" s="303"/>
      <c r="X1" s="6"/>
      <c r="Y1" s="6"/>
      <c r="Z1" s="6"/>
      <c r="AA1" s="93"/>
    </row>
    <row r="2" spans="1:27" ht="60" customHeight="1" x14ac:dyDescent="0.2">
      <c r="A2" s="10" t="s">
        <v>14</v>
      </c>
      <c r="B2" s="10" t="s">
        <v>15</v>
      </c>
      <c r="C2" s="6" t="s">
        <v>16</v>
      </c>
      <c r="D2" s="6" t="s">
        <v>17</v>
      </c>
      <c r="E2" s="10"/>
      <c r="F2" s="10" t="s">
        <v>15</v>
      </c>
      <c r="G2" s="6" t="s">
        <v>18</v>
      </c>
      <c r="H2" s="6" t="s">
        <v>18</v>
      </c>
      <c r="I2" s="6" t="s">
        <v>18</v>
      </c>
      <c r="J2" s="6" t="s">
        <v>18</v>
      </c>
      <c r="K2" s="6" t="s">
        <v>19</v>
      </c>
      <c r="L2" s="6" t="s">
        <v>19</v>
      </c>
      <c r="M2" s="6" t="s">
        <v>19</v>
      </c>
      <c r="N2" s="6" t="s">
        <v>20</v>
      </c>
      <c r="O2" s="6" t="s">
        <v>21</v>
      </c>
      <c r="P2" s="6" t="s">
        <v>20</v>
      </c>
      <c r="Q2" s="6" t="s">
        <v>21</v>
      </c>
      <c r="R2" s="6" t="s">
        <v>20</v>
      </c>
      <c r="S2" s="6" t="s">
        <v>21</v>
      </c>
      <c r="T2" s="6" t="s">
        <v>20</v>
      </c>
      <c r="U2" s="6" t="s">
        <v>21</v>
      </c>
      <c r="V2" s="6" t="s">
        <v>20</v>
      </c>
      <c r="W2" s="6" t="s">
        <v>21</v>
      </c>
      <c r="X2" s="6" t="s">
        <v>22</v>
      </c>
      <c r="Y2" s="6" t="s">
        <v>23</v>
      </c>
      <c r="Z2" s="6" t="s">
        <v>24</v>
      </c>
      <c r="AA2" s="6" t="s">
        <v>25</v>
      </c>
    </row>
    <row r="3" spans="1:27" ht="60" customHeight="1" x14ac:dyDescent="0.2">
      <c r="A3" s="29" t="s">
        <v>1502</v>
      </c>
      <c r="B3" s="136" t="s">
        <v>4839</v>
      </c>
      <c r="C3" s="5" t="s">
        <v>1504</v>
      </c>
      <c r="D3" s="5" t="s">
        <v>1504</v>
      </c>
      <c r="E3" s="15">
        <v>1</v>
      </c>
      <c r="F3" s="78"/>
      <c r="G3" s="144" t="s">
        <v>29</v>
      </c>
      <c r="H3" s="144"/>
      <c r="I3" s="144" t="s">
        <v>4840</v>
      </c>
      <c r="J3" s="144" t="s">
        <v>29</v>
      </c>
      <c r="K3" s="87" t="s">
        <v>31</v>
      </c>
      <c r="L3" s="87"/>
      <c r="M3" s="83" t="str">
        <f t="shared" ref="M3:M32" si="0" xml:space="preserve"> CONCATENATE(K3,". ", L3)</f>
        <v xml:space="preserve">MESSAGE - HEADER. </v>
      </c>
      <c r="N3" s="68" t="s">
        <v>32</v>
      </c>
      <c r="O3" s="92" t="s">
        <v>32</v>
      </c>
      <c r="P3" s="142" t="s">
        <v>33</v>
      </c>
      <c r="Q3" s="92" t="s">
        <v>33</v>
      </c>
      <c r="R3" s="142"/>
      <c r="S3" s="92"/>
      <c r="T3" s="68"/>
      <c r="U3" s="92"/>
      <c r="V3" s="68"/>
      <c r="W3" s="92"/>
      <c r="X3" s="17"/>
      <c r="Y3" s="17"/>
      <c r="Z3" s="17"/>
      <c r="AA3" s="17"/>
    </row>
    <row r="4" spans="1:27" ht="60" customHeight="1" x14ac:dyDescent="0.2">
      <c r="A4" s="29" t="s">
        <v>1502</v>
      </c>
      <c r="B4" s="136" t="s">
        <v>4839</v>
      </c>
      <c r="C4" s="5" t="s">
        <v>1504</v>
      </c>
      <c r="D4" s="5" t="s">
        <v>1504</v>
      </c>
      <c r="E4" s="15">
        <v>1</v>
      </c>
      <c r="F4" s="78" t="s">
        <v>39</v>
      </c>
      <c r="G4" s="144" t="s">
        <v>29</v>
      </c>
      <c r="H4" s="144" t="s">
        <v>40</v>
      </c>
      <c r="I4" s="144" t="s">
        <v>4841</v>
      </c>
      <c r="J4" s="144" t="s">
        <v>42</v>
      </c>
      <c r="K4" s="87" t="s">
        <v>31</v>
      </c>
      <c r="L4" s="87" t="s">
        <v>43</v>
      </c>
      <c r="M4" s="83" t="str">
        <f t="shared" si="0"/>
        <v>MESSAGE - HEADER. Document/reference number</v>
      </c>
      <c r="N4" s="68"/>
      <c r="O4" s="92"/>
      <c r="P4" s="142" t="s">
        <v>33</v>
      </c>
      <c r="Q4" s="92" t="s">
        <v>33</v>
      </c>
      <c r="R4" s="142" t="s">
        <v>44</v>
      </c>
      <c r="S4" s="92" t="s">
        <v>45</v>
      </c>
      <c r="T4" s="68"/>
      <c r="U4" s="92"/>
      <c r="V4" s="68"/>
      <c r="W4" s="92"/>
      <c r="X4" s="17"/>
      <c r="Y4" s="17"/>
      <c r="Z4" s="17"/>
      <c r="AA4" s="17"/>
    </row>
    <row r="5" spans="1:27" ht="60" customHeight="1" x14ac:dyDescent="0.2">
      <c r="A5" s="29" t="s">
        <v>1502</v>
      </c>
      <c r="B5" s="136" t="s">
        <v>4839</v>
      </c>
      <c r="C5" s="5" t="s">
        <v>1504</v>
      </c>
      <c r="D5" s="5" t="s">
        <v>1504</v>
      </c>
      <c r="E5" s="15">
        <v>1</v>
      </c>
      <c r="F5" s="78" t="s">
        <v>4842</v>
      </c>
      <c r="G5" s="144" t="s">
        <v>29</v>
      </c>
      <c r="H5" s="144" t="s">
        <v>4843</v>
      </c>
      <c r="I5" s="144" t="s">
        <v>4844</v>
      </c>
      <c r="J5" s="144" t="s">
        <v>4845</v>
      </c>
      <c r="K5" s="87" t="s">
        <v>31</v>
      </c>
      <c r="L5" s="87" t="s">
        <v>4843</v>
      </c>
      <c r="M5" s="83" t="str">
        <f t="shared" si="0"/>
        <v>MESSAGE - HEADER. Unloading remarks rejection date</v>
      </c>
      <c r="N5" s="68"/>
      <c r="O5" s="92"/>
      <c r="P5" s="142" t="s">
        <v>33</v>
      </c>
      <c r="Q5" s="92" t="s">
        <v>33</v>
      </c>
      <c r="R5" s="142" t="s">
        <v>79</v>
      </c>
      <c r="S5" s="92" t="s">
        <v>80</v>
      </c>
      <c r="T5" s="68"/>
      <c r="U5" s="92"/>
      <c r="V5" s="68" t="s">
        <v>81</v>
      </c>
      <c r="W5" s="92"/>
      <c r="X5" s="17"/>
      <c r="Y5" s="17"/>
      <c r="Z5" s="17"/>
      <c r="AA5" s="17"/>
    </row>
    <row r="6" spans="1:27" ht="60" customHeight="1" x14ac:dyDescent="0.2">
      <c r="A6" s="29" t="s">
        <v>1502</v>
      </c>
      <c r="B6" s="136" t="s">
        <v>4839</v>
      </c>
      <c r="C6" s="5" t="s">
        <v>1504</v>
      </c>
      <c r="D6" s="5" t="s">
        <v>1504</v>
      </c>
      <c r="E6" s="15">
        <v>1</v>
      </c>
      <c r="F6" s="78" t="s">
        <v>4846</v>
      </c>
      <c r="G6" s="144" t="s">
        <v>29</v>
      </c>
      <c r="H6" s="144" t="s">
        <v>4847</v>
      </c>
      <c r="I6" s="144" t="s">
        <v>4848</v>
      </c>
      <c r="J6" s="144" t="s">
        <v>4849</v>
      </c>
      <c r="K6" s="87" t="s">
        <v>31</v>
      </c>
      <c r="L6" s="87" t="s">
        <v>4847</v>
      </c>
      <c r="M6" s="83" t="str">
        <f t="shared" si="0"/>
        <v>MESSAGE - HEADER. Unloading remarks rejection reason</v>
      </c>
      <c r="N6" s="68"/>
      <c r="O6" s="92"/>
      <c r="P6" s="142" t="s">
        <v>103</v>
      </c>
      <c r="Q6" s="92" t="s">
        <v>103</v>
      </c>
      <c r="R6" s="142" t="s">
        <v>305</v>
      </c>
      <c r="S6" s="92" t="s">
        <v>1107</v>
      </c>
      <c r="T6" s="68"/>
      <c r="U6" s="92"/>
      <c r="V6" s="68" t="s">
        <v>348</v>
      </c>
      <c r="W6" s="92"/>
      <c r="X6" s="17"/>
      <c r="Y6" s="17"/>
      <c r="Z6" s="17"/>
      <c r="AA6" s="17"/>
    </row>
    <row r="7" spans="1:27" ht="60" customHeight="1" x14ac:dyDescent="0.2">
      <c r="A7" s="29" t="s">
        <v>1502</v>
      </c>
      <c r="B7" s="136" t="s">
        <v>4839</v>
      </c>
      <c r="C7" s="5" t="s">
        <v>1504</v>
      </c>
      <c r="D7" s="5" t="s">
        <v>1504</v>
      </c>
      <c r="E7" s="15">
        <v>1</v>
      </c>
      <c r="F7" s="78"/>
      <c r="G7" s="144" t="s">
        <v>1562</v>
      </c>
      <c r="H7" s="144"/>
      <c r="I7" s="144" t="s">
        <v>4850</v>
      </c>
      <c r="J7" s="144" t="s">
        <v>1562</v>
      </c>
      <c r="K7" s="87" t="s">
        <v>1564</v>
      </c>
      <c r="L7" s="87"/>
      <c r="M7" s="83" t="str">
        <f t="shared" si="0"/>
        <v xml:space="preserve">MESSAGE - FUNCTIONAL ERROR. </v>
      </c>
      <c r="N7" s="68" t="s">
        <v>316</v>
      </c>
      <c r="O7" s="92" t="s">
        <v>316</v>
      </c>
      <c r="P7" s="142" t="s">
        <v>103</v>
      </c>
      <c r="Q7" s="92" t="s">
        <v>66</v>
      </c>
      <c r="R7" s="142"/>
      <c r="S7" s="92"/>
      <c r="T7" s="68"/>
      <c r="U7" s="92"/>
      <c r="V7" s="68" t="s">
        <v>1565</v>
      </c>
      <c r="W7" s="92" t="s">
        <v>1566</v>
      </c>
      <c r="X7" s="17"/>
      <c r="Y7" s="17"/>
      <c r="Z7" s="17"/>
      <c r="AA7" s="17"/>
    </row>
    <row r="8" spans="1:27" ht="60" customHeight="1" x14ac:dyDescent="0.2">
      <c r="A8" s="29" t="s">
        <v>1502</v>
      </c>
      <c r="B8" s="136" t="s">
        <v>4839</v>
      </c>
      <c r="C8" s="5" t="s">
        <v>1504</v>
      </c>
      <c r="D8" s="5" t="s">
        <v>1504</v>
      </c>
      <c r="E8" s="15">
        <v>1</v>
      </c>
      <c r="F8" s="78"/>
      <c r="G8" s="144" t="s">
        <v>1562</v>
      </c>
      <c r="H8" s="144" t="s">
        <v>206</v>
      </c>
      <c r="I8" s="144" t="s">
        <v>4851</v>
      </c>
      <c r="J8" s="144" t="s">
        <v>1568</v>
      </c>
      <c r="K8" s="87" t="s">
        <v>1128</v>
      </c>
      <c r="L8" s="87" t="s">
        <v>1128</v>
      </c>
      <c r="M8" s="83" t="str">
        <f t="shared" si="0"/>
        <v>x. x</v>
      </c>
      <c r="N8" s="68"/>
      <c r="O8" s="92"/>
      <c r="P8" s="142" t="s">
        <v>33</v>
      </c>
      <c r="Q8" s="92"/>
      <c r="R8" s="142" t="s">
        <v>146</v>
      </c>
      <c r="S8" s="92"/>
      <c r="T8" s="68"/>
      <c r="U8" s="92"/>
      <c r="V8" s="68" t="s">
        <v>209</v>
      </c>
      <c r="W8" s="92"/>
      <c r="X8" s="17"/>
      <c r="Y8" s="17"/>
      <c r="Z8" s="17"/>
      <c r="AA8" s="17"/>
    </row>
    <row r="9" spans="1:27" ht="60" customHeight="1" x14ac:dyDescent="0.2">
      <c r="A9" s="29" t="s">
        <v>1502</v>
      </c>
      <c r="B9" s="136" t="s">
        <v>4839</v>
      </c>
      <c r="C9" s="5" t="s">
        <v>1504</v>
      </c>
      <c r="D9" s="5" t="s">
        <v>1504</v>
      </c>
      <c r="E9" s="15">
        <v>1</v>
      </c>
      <c r="F9" s="78" t="s">
        <v>1569</v>
      </c>
      <c r="G9" s="144" t="s">
        <v>1562</v>
      </c>
      <c r="H9" s="144" t="s">
        <v>1570</v>
      </c>
      <c r="I9" s="144" t="s">
        <v>4852</v>
      </c>
      <c r="J9" s="144" t="s">
        <v>1572</v>
      </c>
      <c r="K9" s="87" t="s">
        <v>1564</v>
      </c>
      <c r="L9" s="87" t="s">
        <v>1573</v>
      </c>
      <c r="M9" s="83" t="str">
        <f t="shared" si="0"/>
        <v>MESSAGE - FUNCTIONAL ERROR. Error type</v>
      </c>
      <c r="N9" s="68"/>
      <c r="O9" s="92"/>
      <c r="P9" s="142" t="s">
        <v>33</v>
      </c>
      <c r="Q9" s="92" t="s">
        <v>33</v>
      </c>
      <c r="R9" s="142" t="s">
        <v>526</v>
      </c>
      <c r="S9" s="92" t="s">
        <v>526</v>
      </c>
      <c r="T9" s="68" t="s">
        <v>1574</v>
      </c>
      <c r="U9" s="92" t="s">
        <v>1575</v>
      </c>
      <c r="V9" s="68"/>
      <c r="W9" s="92"/>
      <c r="X9" s="17"/>
      <c r="Y9" s="17"/>
      <c r="Z9" s="17"/>
      <c r="AA9" s="17"/>
    </row>
    <row r="10" spans="1:27" ht="60" customHeight="1" x14ac:dyDescent="0.2">
      <c r="A10" s="29" t="s">
        <v>1502</v>
      </c>
      <c r="B10" s="136" t="s">
        <v>4839</v>
      </c>
      <c r="C10" s="5" t="s">
        <v>1504</v>
      </c>
      <c r="D10" s="5" t="s">
        <v>1504</v>
      </c>
      <c r="E10" s="15">
        <v>1</v>
      </c>
      <c r="F10" s="78" t="s">
        <v>1576</v>
      </c>
      <c r="G10" s="144" t="s">
        <v>1562</v>
      </c>
      <c r="H10" s="144" t="s">
        <v>1577</v>
      </c>
      <c r="I10" s="144" t="s">
        <v>4853</v>
      </c>
      <c r="J10" s="144" t="s">
        <v>1579</v>
      </c>
      <c r="K10" s="87" t="s">
        <v>1564</v>
      </c>
      <c r="L10" s="87" t="s">
        <v>1577</v>
      </c>
      <c r="M10" s="83" t="str">
        <f t="shared" si="0"/>
        <v>MESSAGE - FUNCTIONAL ERROR. Error pointer</v>
      </c>
      <c r="N10" s="68"/>
      <c r="O10" s="92"/>
      <c r="P10" s="142" t="s">
        <v>33</v>
      </c>
      <c r="Q10" s="92" t="s">
        <v>33</v>
      </c>
      <c r="R10" s="142" t="s">
        <v>1580</v>
      </c>
      <c r="S10" s="92" t="s">
        <v>1580</v>
      </c>
      <c r="T10" s="68"/>
      <c r="U10" s="92"/>
      <c r="V10" s="68"/>
      <c r="W10" s="92"/>
      <c r="X10" s="17"/>
      <c r="Y10" s="17"/>
      <c r="Z10" s="17"/>
      <c r="AA10" s="17"/>
    </row>
    <row r="11" spans="1:27" ht="60" customHeight="1" x14ac:dyDescent="0.2">
      <c r="A11" s="29" t="s">
        <v>1502</v>
      </c>
      <c r="B11" s="136" t="s">
        <v>4839</v>
      </c>
      <c r="C11" s="5" t="s">
        <v>1504</v>
      </c>
      <c r="D11" s="5" t="s">
        <v>1504</v>
      </c>
      <c r="E11" s="15">
        <v>1</v>
      </c>
      <c r="F11" s="78" t="s">
        <v>1581</v>
      </c>
      <c r="G11" s="144" t="s">
        <v>1562</v>
      </c>
      <c r="H11" s="144" t="s">
        <v>1582</v>
      </c>
      <c r="I11" s="144" t="s">
        <v>4854</v>
      </c>
      <c r="J11" s="144" t="s">
        <v>1584</v>
      </c>
      <c r="K11" s="87" t="s">
        <v>1564</v>
      </c>
      <c r="L11" s="87" t="s">
        <v>1582</v>
      </c>
      <c r="M11" s="83" t="str">
        <f t="shared" si="0"/>
        <v>MESSAGE - FUNCTIONAL ERROR. Error reason</v>
      </c>
      <c r="N11" s="68"/>
      <c r="O11" s="92"/>
      <c r="P11" s="142" t="s">
        <v>103</v>
      </c>
      <c r="Q11" s="92" t="s">
        <v>103</v>
      </c>
      <c r="R11" s="142" t="s">
        <v>1585</v>
      </c>
      <c r="S11" s="92" t="s">
        <v>1019</v>
      </c>
      <c r="T11" s="68"/>
      <c r="U11" s="92"/>
      <c r="V11" s="68"/>
      <c r="W11" s="92"/>
      <c r="X11" s="17"/>
      <c r="Y11" s="17"/>
      <c r="Z11" s="17"/>
      <c r="AA11" s="17"/>
    </row>
    <row r="12" spans="1:27" ht="60" customHeight="1" x14ac:dyDescent="0.2">
      <c r="A12" s="29" t="s">
        <v>1502</v>
      </c>
      <c r="B12" s="136" t="s">
        <v>4839</v>
      </c>
      <c r="C12" s="5" t="s">
        <v>1504</v>
      </c>
      <c r="D12" s="5" t="s">
        <v>1504</v>
      </c>
      <c r="E12" s="15">
        <v>1</v>
      </c>
      <c r="F12" s="78" t="s">
        <v>1586</v>
      </c>
      <c r="G12" s="144" t="s">
        <v>1562</v>
      </c>
      <c r="H12" s="144" t="s">
        <v>1587</v>
      </c>
      <c r="I12" s="144" t="s">
        <v>4855</v>
      </c>
      <c r="J12" s="144" t="s">
        <v>1589</v>
      </c>
      <c r="K12" s="87" t="s">
        <v>1564</v>
      </c>
      <c r="L12" s="87" t="s">
        <v>1587</v>
      </c>
      <c r="M12" s="83" t="str">
        <f t="shared" si="0"/>
        <v>MESSAGE - FUNCTIONAL ERROR. Original attribute value</v>
      </c>
      <c r="N12" s="68"/>
      <c r="O12" s="92"/>
      <c r="P12" s="142" t="s">
        <v>103</v>
      </c>
      <c r="Q12" s="92" t="s">
        <v>103</v>
      </c>
      <c r="R12" s="142" t="s">
        <v>305</v>
      </c>
      <c r="S12" s="92" t="s">
        <v>1590</v>
      </c>
      <c r="T12" s="68"/>
      <c r="U12" s="92"/>
      <c r="V12" s="68"/>
      <c r="W12" s="92"/>
      <c r="X12" s="17"/>
      <c r="Y12" s="17"/>
      <c r="Z12" s="17"/>
      <c r="AA12" s="17"/>
    </row>
    <row r="13" spans="1:27" ht="60" customHeight="1" x14ac:dyDescent="0.2">
      <c r="A13" s="29" t="s">
        <v>26</v>
      </c>
      <c r="B13" s="136" t="s">
        <v>4856</v>
      </c>
      <c r="C13" s="5" t="s">
        <v>1504</v>
      </c>
      <c r="D13" s="80" t="s">
        <v>28</v>
      </c>
      <c r="E13" s="15">
        <v>1</v>
      </c>
      <c r="F13" s="78"/>
      <c r="G13" s="144" t="s">
        <v>29</v>
      </c>
      <c r="H13" s="144"/>
      <c r="I13" s="144" t="s">
        <v>4857</v>
      </c>
      <c r="J13" s="144" t="s">
        <v>29</v>
      </c>
      <c r="K13" s="87" t="s">
        <v>31</v>
      </c>
      <c r="L13" s="87"/>
      <c r="M13" s="83" t="str">
        <f t="shared" si="0"/>
        <v xml:space="preserve">MESSAGE - HEADER. </v>
      </c>
      <c r="N13" s="142" t="s">
        <v>32</v>
      </c>
      <c r="O13" s="92" t="s">
        <v>32</v>
      </c>
      <c r="P13" s="142" t="s">
        <v>33</v>
      </c>
      <c r="Q13" s="92" t="s">
        <v>3807</v>
      </c>
      <c r="R13" s="142"/>
      <c r="S13" s="92"/>
      <c r="T13" s="68"/>
      <c r="U13" s="92"/>
      <c r="V13" s="68"/>
      <c r="W13" s="92"/>
      <c r="X13" s="17" t="s">
        <v>36</v>
      </c>
      <c r="Y13" s="17" t="s">
        <v>37</v>
      </c>
      <c r="Z13" s="17" t="s">
        <v>147</v>
      </c>
      <c r="AA13" s="17"/>
    </row>
    <row r="14" spans="1:27" ht="60" customHeight="1" x14ac:dyDescent="0.2">
      <c r="A14" s="29" t="s">
        <v>26</v>
      </c>
      <c r="B14" s="136" t="s">
        <v>4856</v>
      </c>
      <c r="C14" s="5" t="s">
        <v>1504</v>
      </c>
      <c r="D14" s="80" t="s">
        <v>28</v>
      </c>
      <c r="E14" s="15">
        <v>1</v>
      </c>
      <c r="F14" s="78" t="s">
        <v>39</v>
      </c>
      <c r="G14" s="144" t="s">
        <v>29</v>
      </c>
      <c r="H14" s="144" t="s">
        <v>40</v>
      </c>
      <c r="I14" s="144" t="s">
        <v>4858</v>
      </c>
      <c r="J14" s="144" t="s">
        <v>42</v>
      </c>
      <c r="K14" s="87" t="s">
        <v>31</v>
      </c>
      <c r="L14" s="87" t="s">
        <v>43</v>
      </c>
      <c r="M14" s="83" t="str">
        <f t="shared" si="0"/>
        <v>MESSAGE - HEADER. Document/reference number</v>
      </c>
      <c r="N14" s="142"/>
      <c r="O14" s="92"/>
      <c r="P14" s="142" t="s">
        <v>33</v>
      </c>
      <c r="Q14" s="92" t="s">
        <v>3807</v>
      </c>
      <c r="R14" s="142" t="s">
        <v>44</v>
      </c>
      <c r="S14" s="92" t="s">
        <v>45</v>
      </c>
      <c r="T14" s="68"/>
      <c r="U14" s="92"/>
      <c r="V14" s="68"/>
      <c r="W14" s="92"/>
      <c r="X14" s="17" t="s">
        <v>46</v>
      </c>
      <c r="Y14" s="17" t="s">
        <v>4859</v>
      </c>
      <c r="Z14" s="17" t="s">
        <v>38</v>
      </c>
      <c r="AA14" s="17"/>
    </row>
    <row r="15" spans="1:27" ht="60" customHeight="1" x14ac:dyDescent="0.2">
      <c r="A15" s="29" t="s">
        <v>26</v>
      </c>
      <c r="B15" s="136" t="s">
        <v>4856</v>
      </c>
      <c r="C15" s="5" t="s">
        <v>1504</v>
      </c>
      <c r="D15" s="80" t="s">
        <v>28</v>
      </c>
      <c r="E15" s="15">
        <v>1</v>
      </c>
      <c r="F15" s="78" t="s">
        <v>4860</v>
      </c>
      <c r="G15" s="144" t="s">
        <v>29</v>
      </c>
      <c r="H15" s="144" t="s">
        <v>4861</v>
      </c>
      <c r="I15" s="144" t="s">
        <v>4862</v>
      </c>
      <c r="J15" s="144" t="s">
        <v>4863</v>
      </c>
      <c r="K15" s="87" t="s">
        <v>31</v>
      </c>
      <c r="L15" s="87" t="s">
        <v>4861</v>
      </c>
      <c r="M15" s="83" t="str">
        <f t="shared" si="0"/>
        <v>MESSAGE - HEADER. Cancel enquiry notification date</v>
      </c>
      <c r="N15" s="142"/>
      <c r="O15" s="92"/>
      <c r="P15" s="142" t="s">
        <v>33</v>
      </c>
      <c r="Q15" s="92" t="s">
        <v>33</v>
      </c>
      <c r="R15" s="142" t="s">
        <v>79</v>
      </c>
      <c r="S15" s="92" t="s">
        <v>80</v>
      </c>
      <c r="T15" s="68"/>
      <c r="U15" s="92"/>
      <c r="V15" s="68" t="s">
        <v>81</v>
      </c>
      <c r="W15" s="92"/>
      <c r="X15" s="17" t="s">
        <v>46</v>
      </c>
      <c r="Y15" s="17" t="s">
        <v>4864</v>
      </c>
      <c r="Z15" s="17" t="s">
        <v>4865</v>
      </c>
      <c r="AA15" s="17"/>
    </row>
    <row r="16" spans="1:27" ht="60" customHeight="1" x14ac:dyDescent="0.2">
      <c r="A16" s="29" t="s">
        <v>26</v>
      </c>
      <c r="B16" s="136" t="s">
        <v>4856</v>
      </c>
      <c r="C16" s="5" t="s">
        <v>1504</v>
      </c>
      <c r="D16" s="80" t="s">
        <v>28</v>
      </c>
      <c r="E16" s="15">
        <v>1</v>
      </c>
      <c r="F16" s="78" t="s">
        <v>4866</v>
      </c>
      <c r="G16" s="144" t="s">
        <v>29</v>
      </c>
      <c r="H16" s="144" t="s">
        <v>4867</v>
      </c>
      <c r="I16" s="144" t="s">
        <v>4868</v>
      </c>
      <c r="J16" s="144" t="s">
        <v>4869</v>
      </c>
      <c r="K16" s="87" t="s">
        <v>31</v>
      </c>
      <c r="L16" s="87" t="s">
        <v>4870</v>
      </c>
      <c r="M16" s="83" t="str">
        <f t="shared" si="0"/>
        <v>MESSAGE - HEADER. Cancel enquiry notification remarks</v>
      </c>
      <c r="N16" s="142"/>
      <c r="O16" s="92"/>
      <c r="P16" s="142" t="s">
        <v>103</v>
      </c>
      <c r="Q16" s="92" t="s">
        <v>103</v>
      </c>
      <c r="R16" s="142" t="s">
        <v>305</v>
      </c>
      <c r="S16" s="92" t="s">
        <v>1107</v>
      </c>
      <c r="T16" s="68"/>
      <c r="U16" s="92"/>
      <c r="V16" s="68" t="s">
        <v>348</v>
      </c>
      <c r="W16" s="92"/>
      <c r="X16" s="17" t="s">
        <v>36</v>
      </c>
      <c r="Y16" s="17" t="s">
        <v>37</v>
      </c>
      <c r="Z16" s="17" t="s">
        <v>147</v>
      </c>
      <c r="AA16" s="17"/>
    </row>
    <row r="17" spans="1:27" ht="60" customHeight="1" x14ac:dyDescent="0.2">
      <c r="A17" s="29" t="s">
        <v>26</v>
      </c>
      <c r="B17" s="136" t="s">
        <v>4856</v>
      </c>
      <c r="C17" s="5" t="s">
        <v>1504</v>
      </c>
      <c r="D17" s="80" t="s">
        <v>28</v>
      </c>
      <c r="E17" s="15">
        <v>1</v>
      </c>
      <c r="F17" s="78"/>
      <c r="G17" s="144" t="s">
        <v>176</v>
      </c>
      <c r="H17" s="144"/>
      <c r="I17" s="144" t="s">
        <v>4871</v>
      </c>
      <c r="J17" s="144" t="s">
        <v>176</v>
      </c>
      <c r="K17" s="87" t="s">
        <v>178</v>
      </c>
      <c r="L17" s="87"/>
      <c r="M17" s="83" t="str">
        <f t="shared" si="0"/>
        <v xml:space="preserve">MESSAGE - (DEPARTURE) CUSTOMS OFFICE. </v>
      </c>
      <c r="N17" s="142" t="s">
        <v>32</v>
      </c>
      <c r="O17" s="92" t="s">
        <v>32</v>
      </c>
      <c r="P17" s="142" t="s">
        <v>33</v>
      </c>
      <c r="Q17" s="92" t="s">
        <v>33</v>
      </c>
      <c r="R17" s="142"/>
      <c r="S17" s="92"/>
      <c r="T17" s="68"/>
      <c r="U17" s="92"/>
      <c r="V17" s="68"/>
      <c r="W17" s="92"/>
      <c r="X17" s="17" t="s">
        <v>36</v>
      </c>
      <c r="Y17" s="17" t="s">
        <v>37</v>
      </c>
      <c r="Z17" s="17" t="s">
        <v>147</v>
      </c>
      <c r="AA17" s="17"/>
    </row>
    <row r="18" spans="1:27" ht="60" customHeight="1" x14ac:dyDescent="0.2">
      <c r="A18" s="29" t="s">
        <v>26</v>
      </c>
      <c r="B18" s="136" t="s">
        <v>4856</v>
      </c>
      <c r="C18" s="5" t="s">
        <v>1504</v>
      </c>
      <c r="D18" s="80" t="s">
        <v>28</v>
      </c>
      <c r="E18" s="15">
        <v>1</v>
      </c>
      <c r="F18" s="78" t="s">
        <v>179</v>
      </c>
      <c r="G18" s="144" t="s">
        <v>176</v>
      </c>
      <c r="H18" s="144" t="s">
        <v>180</v>
      </c>
      <c r="I18" s="144" t="s">
        <v>4872</v>
      </c>
      <c r="J18" s="144" t="s">
        <v>182</v>
      </c>
      <c r="K18" s="87" t="s">
        <v>4873</v>
      </c>
      <c r="L18" s="87" t="s">
        <v>4874</v>
      </c>
      <c r="M18" s="83" t="str">
        <f t="shared" si="0"/>
        <v>MESSAGE - (REQUESTED) CUSTOMS OFFICE. Reference numbe</v>
      </c>
      <c r="N18" s="142"/>
      <c r="O18" s="92"/>
      <c r="P18" s="142" t="s">
        <v>33</v>
      </c>
      <c r="Q18" s="92" t="s">
        <v>33</v>
      </c>
      <c r="R18" s="142" t="s">
        <v>183</v>
      </c>
      <c r="S18" s="92" t="s">
        <v>183</v>
      </c>
      <c r="T18" s="68" t="s">
        <v>184</v>
      </c>
      <c r="U18" s="92"/>
      <c r="V18" s="68"/>
      <c r="W18" s="92"/>
      <c r="X18" s="17" t="s">
        <v>36</v>
      </c>
      <c r="Y18" s="17" t="s">
        <v>37</v>
      </c>
      <c r="Z18" s="17" t="s">
        <v>147</v>
      </c>
      <c r="AA18" s="17"/>
    </row>
    <row r="19" spans="1:27" ht="60" customHeight="1" x14ac:dyDescent="0.2">
      <c r="A19" s="29" t="s">
        <v>26</v>
      </c>
      <c r="B19" s="136" t="s">
        <v>4856</v>
      </c>
      <c r="C19" s="5" t="s">
        <v>1504</v>
      </c>
      <c r="D19" s="80" t="s">
        <v>28</v>
      </c>
      <c r="E19" s="15">
        <v>1</v>
      </c>
      <c r="F19" s="78"/>
      <c r="G19" s="144" t="s">
        <v>3235</v>
      </c>
      <c r="H19" s="144"/>
      <c r="I19" s="144" t="s">
        <v>4875</v>
      </c>
      <c r="J19" s="144" t="s">
        <v>3235</v>
      </c>
      <c r="K19" s="87" t="s">
        <v>4873</v>
      </c>
      <c r="L19" s="87"/>
      <c r="M19" s="83" t="str">
        <f t="shared" si="0"/>
        <v xml:space="preserve">MESSAGE - (REQUESTED) CUSTOMS OFFICE. </v>
      </c>
      <c r="N19" s="142" t="s">
        <v>32</v>
      </c>
      <c r="O19" s="92" t="s">
        <v>32</v>
      </c>
      <c r="P19" s="142" t="s">
        <v>33</v>
      </c>
      <c r="Q19" s="92" t="s">
        <v>33</v>
      </c>
      <c r="R19" s="142"/>
      <c r="S19" s="92"/>
      <c r="T19" s="68"/>
      <c r="U19" s="92"/>
      <c r="V19" s="68"/>
      <c r="W19" s="92"/>
      <c r="X19" s="17" t="s">
        <v>36</v>
      </c>
      <c r="Y19" s="17" t="s">
        <v>37</v>
      </c>
      <c r="Z19" s="17" t="s">
        <v>147</v>
      </c>
      <c r="AA19" s="17"/>
    </row>
    <row r="20" spans="1:27" ht="60" customHeight="1" x14ac:dyDescent="0.2">
      <c r="A20" s="29" t="s">
        <v>26</v>
      </c>
      <c r="B20" s="136" t="s">
        <v>4856</v>
      </c>
      <c r="C20" s="5" t="s">
        <v>1504</v>
      </c>
      <c r="D20" s="80" t="s">
        <v>28</v>
      </c>
      <c r="E20" s="15">
        <v>1</v>
      </c>
      <c r="F20" s="78"/>
      <c r="G20" s="144" t="s">
        <v>3235</v>
      </c>
      <c r="H20" s="144" t="s">
        <v>180</v>
      </c>
      <c r="I20" s="144" t="s">
        <v>4876</v>
      </c>
      <c r="J20" s="144" t="s">
        <v>3240</v>
      </c>
      <c r="K20" s="87" t="s">
        <v>4873</v>
      </c>
      <c r="L20" s="87" t="s">
        <v>4874</v>
      </c>
      <c r="M20" s="83" t="str">
        <f t="shared" si="0"/>
        <v>MESSAGE - (REQUESTED) CUSTOMS OFFICE. Reference numbe</v>
      </c>
      <c r="N20" s="142"/>
      <c r="O20" s="92"/>
      <c r="P20" s="142" t="s">
        <v>33</v>
      </c>
      <c r="Q20" s="92" t="s">
        <v>33</v>
      </c>
      <c r="R20" s="142" t="s">
        <v>183</v>
      </c>
      <c r="S20" s="92" t="s">
        <v>183</v>
      </c>
      <c r="T20" s="68" t="s">
        <v>184</v>
      </c>
      <c r="U20" s="92"/>
      <c r="V20" s="68"/>
      <c r="W20" s="92"/>
      <c r="X20" s="17" t="s">
        <v>36</v>
      </c>
      <c r="Y20" s="17" t="s">
        <v>37</v>
      </c>
      <c r="Z20" s="17" t="s">
        <v>147</v>
      </c>
      <c r="AA20" s="17"/>
    </row>
    <row r="21" spans="1:27" ht="60" customHeight="1" x14ac:dyDescent="0.2">
      <c r="A21" s="29" t="s">
        <v>1502</v>
      </c>
      <c r="B21" s="136" t="s">
        <v>4877</v>
      </c>
      <c r="C21" s="5" t="s">
        <v>1504</v>
      </c>
      <c r="D21" s="5" t="s">
        <v>1504</v>
      </c>
      <c r="E21" s="15">
        <v>1</v>
      </c>
      <c r="F21" s="78"/>
      <c r="G21" s="185" t="s">
        <v>29</v>
      </c>
      <c r="H21" s="185"/>
      <c r="I21" s="185" t="s">
        <v>4878</v>
      </c>
      <c r="J21" s="185" t="s">
        <v>29</v>
      </c>
      <c r="K21" s="87" t="s">
        <v>31</v>
      </c>
      <c r="L21" s="87"/>
      <c r="M21" s="83" t="str">
        <f t="shared" si="0"/>
        <v xml:space="preserve">MESSAGE - HEADER. </v>
      </c>
      <c r="N21" s="186" t="s">
        <v>32</v>
      </c>
      <c r="O21" s="92" t="s">
        <v>32</v>
      </c>
      <c r="P21" s="186" t="s">
        <v>33</v>
      </c>
      <c r="Q21" s="92" t="s">
        <v>33</v>
      </c>
      <c r="R21" s="186"/>
      <c r="S21" s="92"/>
      <c r="T21" s="186"/>
      <c r="U21" s="92"/>
      <c r="V21" s="186"/>
      <c r="W21" s="92"/>
      <c r="X21" s="17"/>
      <c r="Y21" s="17"/>
      <c r="Z21" s="17"/>
      <c r="AA21" s="17"/>
    </row>
    <row r="22" spans="1:27" ht="60" customHeight="1" x14ac:dyDescent="0.2">
      <c r="A22" s="29" t="s">
        <v>1502</v>
      </c>
      <c r="B22" s="136" t="s">
        <v>4877</v>
      </c>
      <c r="C22" s="5" t="s">
        <v>1504</v>
      </c>
      <c r="D22" s="5" t="s">
        <v>1504</v>
      </c>
      <c r="E22" s="15">
        <v>1</v>
      </c>
      <c r="F22" s="78" t="s">
        <v>39</v>
      </c>
      <c r="G22" s="185" t="s">
        <v>29</v>
      </c>
      <c r="H22" s="185" t="s">
        <v>40</v>
      </c>
      <c r="I22" s="185" t="s">
        <v>4879</v>
      </c>
      <c r="J22" s="185" t="s">
        <v>42</v>
      </c>
      <c r="K22" s="87" t="s">
        <v>31</v>
      </c>
      <c r="L22" s="87" t="s">
        <v>43</v>
      </c>
      <c r="M22" s="83" t="str">
        <f t="shared" si="0"/>
        <v>MESSAGE - HEADER. Document/reference number</v>
      </c>
      <c r="N22" s="186"/>
      <c r="O22" s="92"/>
      <c r="P22" s="186" t="s">
        <v>33</v>
      </c>
      <c r="Q22" s="92" t="s">
        <v>33</v>
      </c>
      <c r="R22" s="186" t="s">
        <v>44</v>
      </c>
      <c r="S22" s="92" t="s">
        <v>45</v>
      </c>
      <c r="T22" s="186"/>
      <c r="U22" s="92"/>
      <c r="V22" s="186"/>
      <c r="W22" s="92"/>
      <c r="X22" s="17"/>
      <c r="Y22" s="17"/>
      <c r="Z22" s="17"/>
      <c r="AA22" s="17"/>
    </row>
    <row r="23" spans="1:27" ht="60" customHeight="1" x14ac:dyDescent="0.2">
      <c r="A23" s="29" t="s">
        <v>1502</v>
      </c>
      <c r="B23" s="136" t="s">
        <v>4877</v>
      </c>
      <c r="C23" s="5" t="s">
        <v>1504</v>
      </c>
      <c r="D23" s="5" t="s">
        <v>1504</v>
      </c>
      <c r="E23" s="15">
        <v>1</v>
      </c>
      <c r="F23" s="78" t="s">
        <v>4880</v>
      </c>
      <c r="G23" s="185" t="s">
        <v>29</v>
      </c>
      <c r="H23" s="185" t="s">
        <v>4881</v>
      </c>
      <c r="I23" s="185" t="s">
        <v>4882</v>
      </c>
      <c r="J23" s="185" t="s">
        <v>4883</v>
      </c>
      <c r="K23" s="87" t="s">
        <v>31</v>
      </c>
      <c r="L23" s="87" t="s">
        <v>4884</v>
      </c>
      <c r="M23" s="83" t="str">
        <f t="shared" si="0"/>
        <v>MESSAGE - HEADER. Date of control notification</v>
      </c>
      <c r="N23" s="186"/>
      <c r="O23" s="92"/>
      <c r="P23" s="186" t="s">
        <v>33</v>
      </c>
      <c r="Q23" s="92" t="s">
        <v>33</v>
      </c>
      <c r="R23" s="186" t="s">
        <v>222</v>
      </c>
      <c r="S23" s="92" t="s">
        <v>80</v>
      </c>
      <c r="T23" s="186"/>
      <c r="U23" s="92"/>
      <c r="V23" s="186" t="s">
        <v>81</v>
      </c>
      <c r="W23" s="92"/>
      <c r="X23" s="17"/>
      <c r="Y23" s="17"/>
      <c r="Z23" s="17"/>
      <c r="AA23" s="17"/>
    </row>
    <row r="24" spans="1:27" ht="60" customHeight="1" x14ac:dyDescent="0.2">
      <c r="A24" s="29" t="s">
        <v>1502</v>
      </c>
      <c r="B24" s="136" t="s">
        <v>4877</v>
      </c>
      <c r="C24" s="5" t="s">
        <v>1504</v>
      </c>
      <c r="D24" s="5" t="s">
        <v>1504</v>
      </c>
      <c r="E24" s="15">
        <v>1</v>
      </c>
      <c r="F24" s="78"/>
      <c r="G24" s="185" t="s">
        <v>176</v>
      </c>
      <c r="H24" s="185"/>
      <c r="I24" s="185" t="s">
        <v>4885</v>
      </c>
      <c r="J24" s="185" t="s">
        <v>176</v>
      </c>
      <c r="K24" s="87" t="s">
        <v>178</v>
      </c>
      <c r="L24" s="87"/>
      <c r="M24" s="83" t="str">
        <f t="shared" si="0"/>
        <v xml:space="preserve">MESSAGE - (DEPARTURE) CUSTOMS OFFICE. </v>
      </c>
      <c r="N24" s="186" t="s">
        <v>32</v>
      </c>
      <c r="O24" s="92" t="s">
        <v>32</v>
      </c>
      <c r="P24" s="186" t="s">
        <v>33</v>
      </c>
      <c r="Q24" s="92" t="s">
        <v>33</v>
      </c>
      <c r="R24" s="186"/>
      <c r="S24" s="92"/>
      <c r="T24" s="186"/>
      <c r="U24" s="92"/>
      <c r="V24" s="186"/>
      <c r="W24" s="92"/>
      <c r="X24" s="17"/>
      <c r="Y24" s="17"/>
      <c r="Z24" s="17"/>
      <c r="AA24" s="17"/>
    </row>
    <row r="25" spans="1:27" ht="60" customHeight="1" x14ac:dyDescent="0.2">
      <c r="A25" s="29" t="s">
        <v>1502</v>
      </c>
      <c r="B25" s="136" t="s">
        <v>4877</v>
      </c>
      <c r="C25" s="5" t="s">
        <v>1504</v>
      </c>
      <c r="D25" s="5" t="s">
        <v>1504</v>
      </c>
      <c r="E25" s="15">
        <v>1</v>
      </c>
      <c r="F25" s="78" t="s">
        <v>179</v>
      </c>
      <c r="G25" s="185" t="s">
        <v>176</v>
      </c>
      <c r="H25" s="185" t="s">
        <v>180</v>
      </c>
      <c r="I25" s="185" t="s">
        <v>4886</v>
      </c>
      <c r="J25" s="185" t="s">
        <v>182</v>
      </c>
      <c r="K25" s="87" t="s">
        <v>178</v>
      </c>
      <c r="L25" s="87" t="s">
        <v>180</v>
      </c>
      <c r="M25" s="83" t="str">
        <f t="shared" si="0"/>
        <v>MESSAGE - (DEPARTURE) CUSTOMS OFFICE. Reference number</v>
      </c>
      <c r="N25" s="186"/>
      <c r="O25" s="92"/>
      <c r="P25" s="186" t="s">
        <v>33</v>
      </c>
      <c r="Q25" s="92" t="s">
        <v>33</v>
      </c>
      <c r="R25" s="186" t="s">
        <v>183</v>
      </c>
      <c r="S25" s="92" t="s">
        <v>183</v>
      </c>
      <c r="T25" s="186" t="s">
        <v>1520</v>
      </c>
      <c r="U25" s="92"/>
      <c r="V25" s="186"/>
      <c r="W25" s="92"/>
      <c r="X25" s="17"/>
      <c r="Y25" s="17"/>
      <c r="Z25" s="17"/>
      <c r="AA25" s="17"/>
    </row>
    <row r="26" spans="1:27" ht="60" customHeight="1" x14ac:dyDescent="0.2">
      <c r="A26" s="29" t="s">
        <v>1502</v>
      </c>
      <c r="B26" s="136" t="s">
        <v>4877</v>
      </c>
      <c r="C26" s="5" t="s">
        <v>1504</v>
      </c>
      <c r="D26" s="5" t="s">
        <v>1504</v>
      </c>
      <c r="E26" s="15">
        <v>1</v>
      </c>
      <c r="F26" s="78" t="s">
        <v>4775</v>
      </c>
      <c r="G26" s="185" t="s">
        <v>236</v>
      </c>
      <c r="H26" s="185"/>
      <c r="I26" s="185" t="s">
        <v>4887</v>
      </c>
      <c r="J26" s="185" t="s">
        <v>236</v>
      </c>
      <c r="K26" s="87" t="s">
        <v>31</v>
      </c>
      <c r="L26" s="87"/>
      <c r="M26" s="83" t="str">
        <f t="shared" si="0"/>
        <v xml:space="preserve">MESSAGE - HEADER. </v>
      </c>
      <c r="N26" s="186" t="s">
        <v>32</v>
      </c>
      <c r="O26" s="92" t="s">
        <v>32</v>
      </c>
      <c r="P26" s="186" t="s">
        <v>33</v>
      </c>
      <c r="Q26" s="92" t="s">
        <v>33</v>
      </c>
      <c r="R26" s="186"/>
      <c r="S26" s="92"/>
      <c r="T26" s="186"/>
      <c r="U26" s="92"/>
      <c r="V26" s="186"/>
      <c r="W26" s="92"/>
      <c r="X26" s="17"/>
      <c r="Y26" s="17"/>
      <c r="Z26" s="17"/>
      <c r="AA26" s="17"/>
    </row>
    <row r="27" spans="1:27" ht="60" customHeight="1" x14ac:dyDescent="0.2">
      <c r="A27" s="29" t="s">
        <v>1502</v>
      </c>
      <c r="B27" s="136" t="s">
        <v>4877</v>
      </c>
      <c r="C27" s="5" t="s">
        <v>1504</v>
      </c>
      <c r="D27" s="5" t="s">
        <v>1504</v>
      </c>
      <c r="E27" s="15">
        <v>1</v>
      </c>
      <c r="F27" s="78" t="s">
        <v>239</v>
      </c>
      <c r="G27" s="185" t="s">
        <v>236</v>
      </c>
      <c r="H27" s="185" t="s">
        <v>240</v>
      </c>
      <c r="I27" s="185" t="s">
        <v>4888</v>
      </c>
      <c r="J27" s="185" t="s">
        <v>242</v>
      </c>
      <c r="K27" s="87" t="s">
        <v>238</v>
      </c>
      <c r="L27" s="87" t="s">
        <v>243</v>
      </c>
      <c r="M27" s="83" t="str">
        <f t="shared" si="0"/>
        <v>MESSAGE - (PRINCIPAL) TRADER. TIN</v>
      </c>
      <c r="N27" s="186"/>
      <c r="O27" s="92"/>
      <c r="P27" s="186" t="s">
        <v>33</v>
      </c>
      <c r="Q27" s="92" t="s">
        <v>103</v>
      </c>
      <c r="R27" s="186" t="s">
        <v>244</v>
      </c>
      <c r="S27" s="92" t="s">
        <v>244</v>
      </c>
      <c r="T27" s="186"/>
      <c r="U27" s="92"/>
      <c r="V27" s="186" t="s">
        <v>1525</v>
      </c>
      <c r="W27" s="92" t="s">
        <v>1526</v>
      </c>
      <c r="X27" s="17"/>
      <c r="Y27" s="17"/>
      <c r="Z27" s="17"/>
      <c r="AA27" s="17"/>
    </row>
    <row r="28" spans="1:27" ht="60" customHeight="1" x14ac:dyDescent="0.2">
      <c r="A28" s="29" t="s">
        <v>1502</v>
      </c>
      <c r="B28" s="136" t="s">
        <v>4877</v>
      </c>
      <c r="C28" s="5" t="s">
        <v>1504</v>
      </c>
      <c r="D28" s="5" t="s">
        <v>1504</v>
      </c>
      <c r="E28" s="15">
        <v>1</v>
      </c>
      <c r="F28" s="78" t="s">
        <v>247</v>
      </c>
      <c r="G28" s="185" t="s">
        <v>236</v>
      </c>
      <c r="H28" s="185" t="s">
        <v>248</v>
      </c>
      <c r="I28" s="185" t="s">
        <v>4889</v>
      </c>
      <c r="J28" s="185" t="s">
        <v>250</v>
      </c>
      <c r="K28" s="87" t="s">
        <v>238</v>
      </c>
      <c r="L28" s="87" t="s">
        <v>251</v>
      </c>
      <c r="M28" s="83" t="str">
        <f t="shared" si="0"/>
        <v>MESSAGE - (PRINCIPAL) TRADER. Holder ID TIR</v>
      </c>
      <c r="N28" s="186"/>
      <c r="O28" s="92"/>
      <c r="P28" s="186" t="s">
        <v>103</v>
      </c>
      <c r="Q28" s="92" t="s">
        <v>66</v>
      </c>
      <c r="R28" s="186" t="s">
        <v>244</v>
      </c>
      <c r="S28" s="92" t="s">
        <v>244</v>
      </c>
      <c r="T28" s="186"/>
      <c r="U28" s="92"/>
      <c r="V28" s="186" t="s">
        <v>81</v>
      </c>
      <c r="W28" s="92" t="s">
        <v>253</v>
      </c>
      <c r="X28" s="17"/>
      <c r="Y28" s="17"/>
      <c r="Z28" s="17"/>
      <c r="AA28" s="17"/>
    </row>
    <row r="29" spans="1:27" ht="60" customHeight="1" x14ac:dyDescent="0.2">
      <c r="A29" s="29" t="s">
        <v>1502</v>
      </c>
      <c r="B29" s="136" t="s">
        <v>4877</v>
      </c>
      <c r="C29" s="5" t="s">
        <v>1504</v>
      </c>
      <c r="D29" s="5" t="s">
        <v>1504</v>
      </c>
      <c r="E29" s="15">
        <v>1</v>
      </c>
      <c r="F29" s="78" t="s">
        <v>1521</v>
      </c>
      <c r="G29" s="185" t="s">
        <v>236</v>
      </c>
      <c r="H29" s="185" t="s">
        <v>255</v>
      </c>
      <c r="I29" s="185" t="s">
        <v>4890</v>
      </c>
      <c r="J29" s="185" t="s">
        <v>257</v>
      </c>
      <c r="K29" s="87" t="s">
        <v>238</v>
      </c>
      <c r="L29" s="87" t="s">
        <v>255</v>
      </c>
      <c r="M29" s="83" t="str">
        <f t="shared" si="0"/>
        <v>MESSAGE - (PRINCIPAL) TRADER. Name</v>
      </c>
      <c r="N29" s="186"/>
      <c r="O29" s="92"/>
      <c r="P29" s="186" t="s">
        <v>66</v>
      </c>
      <c r="Q29" s="92" t="s">
        <v>33</v>
      </c>
      <c r="R29" s="186" t="s">
        <v>258</v>
      </c>
      <c r="S29" s="92" t="s">
        <v>68</v>
      </c>
      <c r="T29" s="186"/>
      <c r="U29" s="92"/>
      <c r="V29" s="186" t="s">
        <v>1531</v>
      </c>
      <c r="W29" s="92"/>
      <c r="X29" s="17"/>
      <c r="Y29" s="17"/>
      <c r="Z29" s="17"/>
      <c r="AA29" s="17"/>
    </row>
    <row r="30" spans="1:27" ht="60" customHeight="1" x14ac:dyDescent="0.2">
      <c r="A30" s="29" t="s">
        <v>1502</v>
      </c>
      <c r="B30" s="136" t="s">
        <v>4877</v>
      </c>
      <c r="C30" s="5" t="s">
        <v>1504</v>
      </c>
      <c r="D30" s="5" t="s">
        <v>1504</v>
      </c>
      <c r="E30" s="15">
        <v>2</v>
      </c>
      <c r="F30" s="78"/>
      <c r="G30" s="185" t="e">
        <f>---ADDRESS</f>
        <v>#NAME?</v>
      </c>
      <c r="H30" s="185"/>
      <c r="I30" s="185" t="s">
        <v>4891</v>
      </c>
      <c r="J30" s="185" t="s">
        <v>263</v>
      </c>
      <c r="K30" s="87" t="s">
        <v>1128</v>
      </c>
      <c r="L30" s="87" t="s">
        <v>1128</v>
      </c>
      <c r="M30" s="83" t="str">
        <f t="shared" si="0"/>
        <v>x. x</v>
      </c>
      <c r="N30" s="186" t="s">
        <v>32</v>
      </c>
      <c r="O30" s="92"/>
      <c r="P30" s="186" t="s">
        <v>66</v>
      </c>
      <c r="Q30" s="92"/>
      <c r="R30" s="186"/>
      <c r="S30" s="92"/>
      <c r="T30" s="186"/>
      <c r="U30" s="92"/>
      <c r="V30" s="186" t="s">
        <v>1531</v>
      </c>
      <c r="W30" s="92"/>
      <c r="X30" s="17"/>
      <c r="Y30" s="17"/>
      <c r="Z30" s="17"/>
      <c r="AA30" s="17"/>
    </row>
    <row r="31" spans="1:27" ht="60" customHeight="1" x14ac:dyDescent="0.2">
      <c r="A31" s="29" t="s">
        <v>1502</v>
      </c>
      <c r="B31" s="136" t="s">
        <v>4877</v>
      </c>
      <c r="C31" s="5" t="s">
        <v>1504</v>
      </c>
      <c r="D31" s="5" t="s">
        <v>1504</v>
      </c>
      <c r="E31" s="15">
        <v>2</v>
      </c>
      <c r="F31" s="78"/>
      <c r="G31" s="185" t="e">
        <f>---ADDRESS</f>
        <v>#NAME?</v>
      </c>
      <c r="H31" s="185" t="s">
        <v>265</v>
      </c>
      <c r="I31" s="185" t="s">
        <v>4892</v>
      </c>
      <c r="J31" s="185" t="s">
        <v>267</v>
      </c>
      <c r="K31" s="87" t="s">
        <v>4788</v>
      </c>
      <c r="L31" s="87" t="s">
        <v>265</v>
      </c>
      <c r="M31" s="83" t="str">
        <f t="shared" si="0"/>
        <v>MESSAGE - (PRINCIPAL) TRADER . Street and number</v>
      </c>
      <c r="N31" s="186"/>
      <c r="O31" s="92"/>
      <c r="P31" s="186" t="s">
        <v>33</v>
      </c>
      <c r="Q31" s="92" t="s">
        <v>33</v>
      </c>
      <c r="R31" s="186" t="s">
        <v>258</v>
      </c>
      <c r="S31" s="92" t="s">
        <v>68</v>
      </c>
      <c r="T31" s="186"/>
      <c r="U31" s="92"/>
      <c r="V31" s="186"/>
      <c r="W31" s="92"/>
      <c r="X31" s="17"/>
      <c r="Y31" s="17"/>
      <c r="Z31" s="17"/>
      <c r="AA31" s="17"/>
    </row>
    <row r="32" spans="1:27" ht="60" customHeight="1" x14ac:dyDescent="0.2">
      <c r="A32" s="29" t="s">
        <v>1502</v>
      </c>
      <c r="B32" s="136" t="s">
        <v>4877</v>
      </c>
      <c r="C32" s="5" t="s">
        <v>1504</v>
      </c>
      <c r="D32" s="5" t="s">
        <v>1504</v>
      </c>
      <c r="E32" s="15">
        <v>2</v>
      </c>
      <c r="F32" s="78"/>
      <c r="G32" s="185" t="e">
        <f>---ADDRESS</f>
        <v>#NAME?</v>
      </c>
      <c r="H32" s="185" t="s">
        <v>269</v>
      </c>
      <c r="I32" s="185" t="s">
        <v>4893</v>
      </c>
      <c r="J32" s="185" t="s">
        <v>271</v>
      </c>
      <c r="K32" s="87" t="s">
        <v>4788</v>
      </c>
      <c r="L32" s="87" t="s">
        <v>862</v>
      </c>
      <c r="M32" s="83" t="str">
        <f t="shared" si="0"/>
        <v>MESSAGE - (PRINCIPAL) TRADER . Postal code</v>
      </c>
      <c r="N32" s="186"/>
      <c r="O32" s="92"/>
      <c r="P32" s="186" t="s">
        <v>66</v>
      </c>
      <c r="Q32" s="92" t="s">
        <v>33</v>
      </c>
      <c r="R32" s="186" t="s">
        <v>244</v>
      </c>
      <c r="S32" s="92" t="s">
        <v>54</v>
      </c>
      <c r="T32" s="186"/>
      <c r="U32" s="92"/>
      <c r="V32" s="186" t="s">
        <v>1339</v>
      </c>
      <c r="W32" s="92"/>
      <c r="X32" s="17"/>
      <c r="Y32" s="17"/>
      <c r="Z32" s="17"/>
      <c r="AA32" s="17"/>
    </row>
    <row r="33" spans="1:27" ht="60" customHeight="1" x14ac:dyDescent="0.2">
      <c r="A33" s="29" t="s">
        <v>1502</v>
      </c>
      <c r="B33" s="136" t="s">
        <v>4877</v>
      </c>
      <c r="C33" s="5" t="s">
        <v>1504</v>
      </c>
      <c r="D33" s="5" t="s">
        <v>1504</v>
      </c>
      <c r="E33" s="15">
        <v>2</v>
      </c>
      <c r="F33" s="78"/>
      <c r="G33" s="185" t="e">
        <f>---ADDRESS</f>
        <v>#NAME?</v>
      </c>
      <c r="H33" s="185" t="s">
        <v>276</v>
      </c>
      <c r="I33" s="185" t="s">
        <v>4894</v>
      </c>
      <c r="J33" s="185" t="s">
        <v>278</v>
      </c>
      <c r="K33" s="87" t="s">
        <v>4788</v>
      </c>
      <c r="L33" s="87" t="s">
        <v>276</v>
      </c>
      <c r="M33" s="83" t="str">
        <f t="shared" ref="M33:M81" si="1" xml:space="preserve"> CONCATENATE(K33,". ", L33)</f>
        <v>MESSAGE - (PRINCIPAL) TRADER . City</v>
      </c>
      <c r="N33" s="186"/>
      <c r="O33" s="92"/>
      <c r="P33" s="186" t="s">
        <v>33</v>
      </c>
      <c r="Q33" s="92" t="s">
        <v>33</v>
      </c>
      <c r="R33" s="186" t="s">
        <v>68</v>
      </c>
      <c r="S33" s="92" t="s">
        <v>68</v>
      </c>
      <c r="T33" s="186"/>
      <c r="U33" s="92"/>
      <c r="V33" s="186"/>
      <c r="W33" s="92"/>
      <c r="X33" s="17"/>
      <c r="Y33" s="17"/>
      <c r="Z33" s="17"/>
      <c r="AA33" s="17"/>
    </row>
    <row r="34" spans="1:27" ht="60" customHeight="1" x14ac:dyDescent="0.2">
      <c r="A34" s="29" t="s">
        <v>1502</v>
      </c>
      <c r="B34" s="136" t="s">
        <v>4877</v>
      </c>
      <c r="C34" s="5" t="s">
        <v>1504</v>
      </c>
      <c r="D34" s="5" t="s">
        <v>1504</v>
      </c>
      <c r="E34" s="15">
        <v>2</v>
      </c>
      <c r="F34" s="78"/>
      <c r="G34" s="185" t="e">
        <f>---ADDRESS</f>
        <v>#NAME?</v>
      </c>
      <c r="H34" s="185" t="s">
        <v>279</v>
      </c>
      <c r="I34" s="185" t="s">
        <v>4895</v>
      </c>
      <c r="J34" s="185" t="s">
        <v>281</v>
      </c>
      <c r="K34" s="87" t="s">
        <v>4788</v>
      </c>
      <c r="L34" s="87" t="s">
        <v>282</v>
      </c>
      <c r="M34" s="83" t="str">
        <f t="shared" si="1"/>
        <v>MESSAGE - (PRINCIPAL) TRADER . Country code</v>
      </c>
      <c r="N34" s="186"/>
      <c r="O34" s="92"/>
      <c r="P34" s="186" t="s">
        <v>33</v>
      </c>
      <c r="Q34" s="92" t="s">
        <v>33</v>
      </c>
      <c r="R34" s="186" t="s">
        <v>94</v>
      </c>
      <c r="S34" s="92" t="s">
        <v>94</v>
      </c>
      <c r="T34" s="186" t="s">
        <v>95</v>
      </c>
      <c r="U34" s="92" t="s">
        <v>95</v>
      </c>
      <c r="V34" s="186"/>
      <c r="W34" s="92"/>
      <c r="X34" s="17"/>
      <c r="Y34" s="17"/>
      <c r="Z34" s="17"/>
      <c r="AA34" s="17"/>
    </row>
    <row r="35" spans="1:27" ht="60" customHeight="1" x14ac:dyDescent="0.2">
      <c r="A35" s="29" t="s">
        <v>1502</v>
      </c>
      <c r="B35" s="136" t="s">
        <v>4896</v>
      </c>
      <c r="C35" s="5" t="s">
        <v>1504</v>
      </c>
      <c r="D35" s="5" t="s">
        <v>1504</v>
      </c>
      <c r="E35" s="15">
        <v>1</v>
      </c>
      <c r="F35" s="78"/>
      <c r="G35" s="185" t="s">
        <v>29</v>
      </c>
      <c r="H35" s="185"/>
      <c r="I35" s="185" t="s">
        <v>4897</v>
      </c>
      <c r="J35" s="185" t="s">
        <v>29</v>
      </c>
      <c r="K35" s="87" t="s">
        <v>31</v>
      </c>
      <c r="L35" s="87"/>
      <c r="M35" s="83" t="str">
        <f t="shared" si="1"/>
        <v xml:space="preserve">MESSAGE - HEADER. </v>
      </c>
      <c r="N35" s="68" t="s">
        <v>32</v>
      </c>
      <c r="O35" s="92" t="s">
        <v>32</v>
      </c>
      <c r="P35" s="68" t="s">
        <v>33</v>
      </c>
      <c r="Q35" s="92" t="s">
        <v>33</v>
      </c>
      <c r="R35" s="68"/>
      <c r="S35" s="92"/>
      <c r="T35" s="68"/>
      <c r="U35" s="92"/>
      <c r="V35" s="68"/>
      <c r="W35" s="92"/>
      <c r="X35" s="17"/>
      <c r="Y35" s="17"/>
      <c r="Z35" s="17"/>
      <c r="AA35" s="17"/>
    </row>
    <row r="36" spans="1:27" ht="60" customHeight="1" x14ac:dyDescent="0.2">
      <c r="A36" s="29" t="s">
        <v>1502</v>
      </c>
      <c r="B36" s="136" t="s">
        <v>4896</v>
      </c>
      <c r="C36" s="5" t="s">
        <v>1504</v>
      </c>
      <c r="D36" s="5" t="s">
        <v>1504</v>
      </c>
      <c r="E36" s="15">
        <v>1</v>
      </c>
      <c r="F36" s="78" t="s">
        <v>39</v>
      </c>
      <c r="G36" s="185" t="s">
        <v>29</v>
      </c>
      <c r="H36" s="185" t="s">
        <v>40</v>
      </c>
      <c r="I36" s="185" t="s">
        <v>4898</v>
      </c>
      <c r="J36" s="185" t="s">
        <v>42</v>
      </c>
      <c r="K36" s="87" t="s">
        <v>31</v>
      </c>
      <c r="L36" s="87" t="s">
        <v>43</v>
      </c>
      <c r="M36" s="83" t="str">
        <f t="shared" si="1"/>
        <v>MESSAGE - HEADER. Document/reference number</v>
      </c>
      <c r="N36" s="68"/>
      <c r="O36" s="92"/>
      <c r="P36" s="68" t="s">
        <v>33</v>
      </c>
      <c r="Q36" s="92" t="s">
        <v>33</v>
      </c>
      <c r="R36" s="68" t="s">
        <v>44</v>
      </c>
      <c r="S36" s="92" t="s">
        <v>45</v>
      </c>
      <c r="T36" s="68"/>
      <c r="U36" s="92"/>
      <c r="V36" s="68"/>
      <c r="W36" s="92"/>
      <c r="X36" s="17"/>
      <c r="Y36" s="17"/>
      <c r="Z36" s="17"/>
      <c r="AA36" s="17"/>
    </row>
    <row r="37" spans="1:27" ht="60" customHeight="1" x14ac:dyDescent="0.2">
      <c r="A37" s="29" t="s">
        <v>1502</v>
      </c>
      <c r="B37" s="136" t="s">
        <v>4896</v>
      </c>
      <c r="C37" s="5" t="s">
        <v>1504</v>
      </c>
      <c r="D37" s="5" t="s">
        <v>1504</v>
      </c>
      <c r="E37" s="15">
        <v>1</v>
      </c>
      <c r="F37" s="78" t="s">
        <v>4771</v>
      </c>
      <c r="G37" s="185" t="s">
        <v>29</v>
      </c>
      <c r="H37" s="185" t="s">
        <v>4772</v>
      </c>
      <c r="I37" s="185" t="s">
        <v>4899</v>
      </c>
      <c r="J37" s="185" t="s">
        <v>4774</v>
      </c>
      <c r="K37" s="87" t="s">
        <v>31</v>
      </c>
      <c r="L37" s="87" t="s">
        <v>4772</v>
      </c>
      <c r="M37" s="83" t="str">
        <f t="shared" si="1"/>
        <v>MESSAGE - HEADER. Release requested</v>
      </c>
      <c r="N37" s="68"/>
      <c r="O37" s="92"/>
      <c r="P37" s="68" t="s">
        <v>33</v>
      </c>
      <c r="Q37" s="92" t="s">
        <v>33</v>
      </c>
      <c r="R37" s="68" t="s">
        <v>104</v>
      </c>
      <c r="S37" s="92" t="s">
        <v>104</v>
      </c>
      <c r="T37" s="68" t="s">
        <v>114</v>
      </c>
      <c r="U37" s="92" t="s">
        <v>114</v>
      </c>
      <c r="V37" s="68"/>
      <c r="W37" s="92"/>
      <c r="X37" s="17"/>
      <c r="Y37" s="17"/>
      <c r="Z37" s="17"/>
      <c r="AA37" s="17"/>
    </row>
    <row r="38" spans="1:27" ht="60" customHeight="1" x14ac:dyDescent="0.2">
      <c r="A38" s="29" t="s">
        <v>1502</v>
      </c>
      <c r="B38" s="136" t="s">
        <v>4896</v>
      </c>
      <c r="C38" s="5" t="s">
        <v>1504</v>
      </c>
      <c r="D38" s="5" t="s">
        <v>1504</v>
      </c>
      <c r="E38" s="15">
        <v>1</v>
      </c>
      <c r="F38" s="78" t="s">
        <v>4775</v>
      </c>
      <c r="G38" s="185" t="s">
        <v>29</v>
      </c>
      <c r="H38" s="185" t="s">
        <v>4776</v>
      </c>
      <c r="I38" s="185" t="s">
        <v>4900</v>
      </c>
      <c r="J38" s="185" t="s">
        <v>4778</v>
      </c>
      <c r="K38" s="87" t="s">
        <v>31</v>
      </c>
      <c r="L38" s="87" t="s">
        <v>4779</v>
      </c>
      <c r="M38" s="83" t="str">
        <f t="shared" si="1"/>
        <v>MESSAGE - HEADER. Date of release request</v>
      </c>
      <c r="N38" s="68"/>
      <c r="O38" s="92"/>
      <c r="P38" s="68" t="s">
        <v>33</v>
      </c>
      <c r="Q38" s="92" t="s">
        <v>33</v>
      </c>
      <c r="R38" s="68" t="s">
        <v>222</v>
      </c>
      <c r="S38" s="92" t="s">
        <v>80</v>
      </c>
      <c r="T38" s="68"/>
      <c r="U38" s="92"/>
      <c r="V38" s="68" t="s">
        <v>81</v>
      </c>
      <c r="W38" s="92"/>
      <c r="X38" s="17"/>
      <c r="Y38" s="17"/>
      <c r="Z38" s="17"/>
      <c r="AA38" s="17"/>
    </row>
    <row r="39" spans="1:27" ht="60" customHeight="1" x14ac:dyDescent="0.2">
      <c r="A39" s="29" t="s">
        <v>1502</v>
      </c>
      <c r="B39" s="136" t="s">
        <v>4896</v>
      </c>
      <c r="C39" s="5" t="s">
        <v>1504</v>
      </c>
      <c r="D39" s="5" t="s">
        <v>1504</v>
      </c>
      <c r="E39" s="15">
        <v>1</v>
      </c>
      <c r="F39" s="78" t="s">
        <v>4901</v>
      </c>
      <c r="G39" s="185" t="s">
        <v>29</v>
      </c>
      <c r="H39" s="185" t="s">
        <v>4902</v>
      </c>
      <c r="I39" s="185" t="s">
        <v>4903</v>
      </c>
      <c r="J39" s="185" t="s">
        <v>4904</v>
      </c>
      <c r="K39" s="87" t="s">
        <v>31</v>
      </c>
      <c r="L39" s="87" t="s">
        <v>4905</v>
      </c>
      <c r="M39" s="83" t="str">
        <f t="shared" si="1"/>
        <v>MESSAGE - HEADER. Date of release request rejection</v>
      </c>
      <c r="N39" s="68"/>
      <c r="O39" s="92"/>
      <c r="P39" s="68" t="s">
        <v>33</v>
      </c>
      <c r="Q39" s="92" t="s">
        <v>33</v>
      </c>
      <c r="R39" s="68" t="s">
        <v>222</v>
      </c>
      <c r="S39" s="92" t="s">
        <v>80</v>
      </c>
      <c r="T39" s="68"/>
      <c r="U39" s="92"/>
      <c r="V39" s="68" t="s">
        <v>81</v>
      </c>
      <c r="W39" s="92"/>
      <c r="X39" s="17"/>
      <c r="Y39" s="17"/>
      <c r="Z39" s="17"/>
      <c r="AA39" s="17"/>
    </row>
    <row r="40" spans="1:27" ht="60" customHeight="1" x14ac:dyDescent="0.2">
      <c r="A40" s="29" t="s">
        <v>1502</v>
      </c>
      <c r="B40" s="136" t="s">
        <v>4896</v>
      </c>
      <c r="C40" s="5" t="s">
        <v>1504</v>
      </c>
      <c r="D40" s="5" t="s">
        <v>1504</v>
      </c>
      <c r="E40" s="15">
        <v>1</v>
      </c>
      <c r="F40" s="78" t="s">
        <v>4906</v>
      </c>
      <c r="G40" s="185" t="s">
        <v>29</v>
      </c>
      <c r="H40" s="185" t="s">
        <v>4907</v>
      </c>
      <c r="I40" s="185" t="s">
        <v>4908</v>
      </c>
      <c r="J40" s="185" t="s">
        <v>4909</v>
      </c>
      <c r="K40" s="87" t="s">
        <v>31</v>
      </c>
      <c r="L40" s="87" t="s">
        <v>4907</v>
      </c>
      <c r="M40" s="83" t="str">
        <f t="shared" si="1"/>
        <v>MESSAGE - HEADER. Release request rejection reason</v>
      </c>
      <c r="N40" s="68"/>
      <c r="O40" s="92"/>
      <c r="P40" s="68" t="s">
        <v>103</v>
      </c>
      <c r="Q40" s="92" t="s">
        <v>103</v>
      </c>
      <c r="R40" s="68" t="s">
        <v>305</v>
      </c>
      <c r="S40" s="92" t="s">
        <v>1107</v>
      </c>
      <c r="T40" s="68"/>
      <c r="U40" s="92"/>
      <c r="V40" s="68" t="s">
        <v>348</v>
      </c>
      <c r="W40" s="92"/>
      <c r="X40" s="17"/>
      <c r="Y40" s="17"/>
      <c r="Z40" s="17"/>
      <c r="AA40" s="17"/>
    </row>
    <row r="41" spans="1:27" ht="60" customHeight="1" x14ac:dyDescent="0.2">
      <c r="A41" s="29" t="s">
        <v>1502</v>
      </c>
      <c r="B41" s="136" t="s">
        <v>4896</v>
      </c>
      <c r="C41" s="5" t="s">
        <v>1504</v>
      </c>
      <c r="D41" s="5" t="s">
        <v>1504</v>
      </c>
      <c r="E41" s="15">
        <v>1</v>
      </c>
      <c r="F41" s="78"/>
      <c r="G41" s="185" t="s">
        <v>176</v>
      </c>
      <c r="H41" s="185"/>
      <c r="I41" s="185" t="s">
        <v>4910</v>
      </c>
      <c r="J41" s="185" t="s">
        <v>176</v>
      </c>
      <c r="K41" s="87" t="s">
        <v>178</v>
      </c>
      <c r="L41" s="87"/>
      <c r="M41" s="83" t="str">
        <f t="shared" si="1"/>
        <v xml:space="preserve">MESSAGE - (DEPARTURE) CUSTOMS OFFICE. </v>
      </c>
      <c r="N41" s="68" t="s">
        <v>32</v>
      </c>
      <c r="O41" s="92" t="s">
        <v>32</v>
      </c>
      <c r="P41" s="68" t="s">
        <v>33</v>
      </c>
      <c r="Q41" s="92" t="s">
        <v>33</v>
      </c>
      <c r="R41" s="68"/>
      <c r="S41" s="92"/>
      <c r="T41" s="68"/>
      <c r="U41" s="92"/>
      <c r="V41" s="68"/>
      <c r="W41" s="92"/>
      <c r="X41" s="17"/>
      <c r="Y41" s="17"/>
      <c r="Z41" s="17"/>
      <c r="AA41" s="17"/>
    </row>
    <row r="42" spans="1:27" ht="60" customHeight="1" x14ac:dyDescent="0.2">
      <c r="A42" s="29" t="s">
        <v>1502</v>
      </c>
      <c r="B42" s="136" t="s">
        <v>4896</v>
      </c>
      <c r="C42" s="5" t="s">
        <v>1504</v>
      </c>
      <c r="D42" s="5" t="s">
        <v>1504</v>
      </c>
      <c r="E42" s="15">
        <v>1</v>
      </c>
      <c r="F42" s="78" t="s">
        <v>179</v>
      </c>
      <c r="G42" s="185" t="s">
        <v>176</v>
      </c>
      <c r="H42" s="185" t="s">
        <v>180</v>
      </c>
      <c r="I42" s="185" t="s">
        <v>4911</v>
      </c>
      <c r="J42" s="185" t="s">
        <v>182</v>
      </c>
      <c r="K42" s="87" t="s">
        <v>178</v>
      </c>
      <c r="L42" s="87" t="s">
        <v>180</v>
      </c>
      <c r="M42" s="83" t="str">
        <f t="shared" si="1"/>
        <v>MESSAGE - (DEPARTURE) CUSTOMS OFFICE. Reference number</v>
      </c>
      <c r="N42" s="68"/>
      <c r="O42" s="92"/>
      <c r="P42" s="68" t="s">
        <v>33</v>
      </c>
      <c r="Q42" s="92" t="s">
        <v>33</v>
      </c>
      <c r="R42" s="68" t="s">
        <v>183</v>
      </c>
      <c r="S42" s="92" t="s">
        <v>183</v>
      </c>
      <c r="T42" s="68" t="s">
        <v>1520</v>
      </c>
      <c r="U42" s="92"/>
      <c r="V42" s="68"/>
      <c r="W42" s="92"/>
      <c r="X42" s="17"/>
      <c r="Y42" s="17"/>
      <c r="Z42" s="17"/>
      <c r="AA42" s="17"/>
    </row>
    <row r="43" spans="1:27" ht="60" customHeight="1" x14ac:dyDescent="0.2">
      <c r="A43" s="29" t="s">
        <v>1502</v>
      </c>
      <c r="B43" s="136" t="s">
        <v>4896</v>
      </c>
      <c r="C43" s="5" t="s">
        <v>1504</v>
      </c>
      <c r="D43" s="5" t="s">
        <v>1504</v>
      </c>
      <c r="E43" s="15">
        <v>1</v>
      </c>
      <c r="F43" s="78" t="s">
        <v>1521</v>
      </c>
      <c r="G43" s="185" t="s">
        <v>236</v>
      </c>
      <c r="H43" s="185"/>
      <c r="I43" s="185" t="s">
        <v>4912</v>
      </c>
      <c r="J43" s="185" t="s">
        <v>236</v>
      </c>
      <c r="K43" s="87" t="s">
        <v>238</v>
      </c>
      <c r="L43" s="87"/>
      <c r="M43" s="83" t="str">
        <f t="shared" si="1"/>
        <v xml:space="preserve">MESSAGE - (PRINCIPAL) TRADER. </v>
      </c>
      <c r="N43" s="68" t="s">
        <v>32</v>
      </c>
      <c r="O43" s="92" t="s">
        <v>32</v>
      </c>
      <c r="P43" s="68" t="s">
        <v>33</v>
      </c>
      <c r="Q43" s="92" t="s">
        <v>33</v>
      </c>
      <c r="R43" s="68"/>
      <c r="S43" s="92"/>
      <c r="T43" s="68"/>
      <c r="U43" s="92"/>
      <c r="V43" s="68"/>
      <c r="W43" s="92"/>
      <c r="X43" s="17"/>
      <c r="Y43" s="17"/>
      <c r="Z43" s="17"/>
      <c r="AA43" s="17"/>
    </row>
    <row r="44" spans="1:27" ht="60" customHeight="1" x14ac:dyDescent="0.2">
      <c r="A44" s="29" t="s">
        <v>1502</v>
      </c>
      <c r="B44" s="136" t="s">
        <v>4896</v>
      </c>
      <c r="C44" s="5" t="s">
        <v>1504</v>
      </c>
      <c r="D44" s="5" t="s">
        <v>1504</v>
      </c>
      <c r="E44" s="15">
        <v>1</v>
      </c>
      <c r="F44" s="78" t="s">
        <v>239</v>
      </c>
      <c r="G44" s="185" t="s">
        <v>236</v>
      </c>
      <c r="H44" s="185" t="s">
        <v>240</v>
      </c>
      <c r="I44" s="185" t="s">
        <v>4913</v>
      </c>
      <c r="J44" s="185" t="s">
        <v>242</v>
      </c>
      <c r="K44" s="87" t="s">
        <v>238</v>
      </c>
      <c r="L44" s="87" t="s">
        <v>243</v>
      </c>
      <c r="M44" s="83" t="str">
        <f t="shared" si="1"/>
        <v>MESSAGE - (PRINCIPAL) TRADER. TIN</v>
      </c>
      <c r="N44" s="68"/>
      <c r="O44" s="92"/>
      <c r="P44" s="68" t="s">
        <v>33</v>
      </c>
      <c r="Q44" s="92" t="s">
        <v>103</v>
      </c>
      <c r="R44" s="68" t="s">
        <v>244</v>
      </c>
      <c r="S44" s="92" t="s">
        <v>244</v>
      </c>
      <c r="T44" s="68"/>
      <c r="U44" s="92"/>
      <c r="V44" s="68" t="s">
        <v>1525</v>
      </c>
      <c r="W44" s="92" t="s">
        <v>2666</v>
      </c>
      <c r="X44" s="17"/>
      <c r="Y44" s="17"/>
      <c r="Z44" s="17"/>
      <c r="AA44" s="17"/>
    </row>
    <row r="45" spans="1:27" ht="60" customHeight="1" x14ac:dyDescent="0.2">
      <c r="A45" s="29" t="s">
        <v>1502</v>
      </c>
      <c r="B45" s="136" t="s">
        <v>4896</v>
      </c>
      <c r="C45" s="32" t="s">
        <v>1504</v>
      </c>
      <c r="D45" s="5" t="s">
        <v>1504</v>
      </c>
      <c r="E45" s="15">
        <v>1</v>
      </c>
      <c r="F45" s="78"/>
      <c r="G45" s="185" t="s">
        <v>236</v>
      </c>
      <c r="H45" s="185" t="s">
        <v>255</v>
      </c>
      <c r="I45" s="185" t="s">
        <v>4914</v>
      </c>
      <c r="J45" s="185" t="s">
        <v>257</v>
      </c>
      <c r="K45" s="87" t="s">
        <v>238</v>
      </c>
      <c r="L45" s="87" t="s">
        <v>255</v>
      </c>
      <c r="M45" s="83" t="str">
        <f t="shared" si="1"/>
        <v>MESSAGE - (PRINCIPAL) TRADER. Name</v>
      </c>
      <c r="N45" s="68"/>
      <c r="O45" s="92"/>
      <c r="P45" s="68" t="s">
        <v>66</v>
      </c>
      <c r="Q45" s="92" t="s">
        <v>66</v>
      </c>
      <c r="R45" s="68" t="s">
        <v>258</v>
      </c>
      <c r="S45" s="92" t="s">
        <v>68</v>
      </c>
      <c r="T45" s="68"/>
      <c r="U45" s="92"/>
      <c r="V45" s="68" t="s">
        <v>1531</v>
      </c>
      <c r="W45" s="92" t="s">
        <v>1532</v>
      </c>
      <c r="X45" s="17"/>
      <c r="Y45" s="17"/>
      <c r="Z45" s="17"/>
      <c r="AA45" s="17"/>
    </row>
    <row r="46" spans="1:27" ht="60" customHeight="1" x14ac:dyDescent="0.2">
      <c r="A46" s="29" t="s">
        <v>1502</v>
      </c>
      <c r="B46" s="136" t="s">
        <v>4896</v>
      </c>
      <c r="C46" s="32" t="s">
        <v>1504</v>
      </c>
      <c r="D46" s="5" t="s">
        <v>1504</v>
      </c>
      <c r="E46" s="15">
        <v>2</v>
      </c>
      <c r="F46" s="78"/>
      <c r="G46" s="185" t="e">
        <f>---ADDRESS</f>
        <v>#NAME?</v>
      </c>
      <c r="H46" s="185"/>
      <c r="I46" s="185" t="s">
        <v>4915</v>
      </c>
      <c r="J46" s="185" t="s">
        <v>263</v>
      </c>
      <c r="K46" s="87" t="s">
        <v>1128</v>
      </c>
      <c r="L46" s="87" t="s">
        <v>1128</v>
      </c>
      <c r="M46" s="83" t="str">
        <f t="shared" si="1"/>
        <v>x. x</v>
      </c>
      <c r="N46" s="68" t="s">
        <v>32</v>
      </c>
      <c r="O46" s="92"/>
      <c r="P46" s="68" t="s">
        <v>66</v>
      </c>
      <c r="Q46" s="92"/>
      <c r="R46" s="68"/>
      <c r="S46" s="92"/>
      <c r="T46" s="68"/>
      <c r="U46" s="92"/>
      <c r="V46" s="68" t="s">
        <v>1531</v>
      </c>
      <c r="W46" s="92"/>
      <c r="X46" s="17"/>
      <c r="Y46" s="17"/>
      <c r="Z46" s="17"/>
      <c r="AA46" s="17"/>
    </row>
    <row r="47" spans="1:27" ht="60" customHeight="1" x14ac:dyDescent="0.2">
      <c r="A47" s="29" t="s">
        <v>1502</v>
      </c>
      <c r="B47" s="136" t="s">
        <v>4896</v>
      </c>
      <c r="C47" s="32" t="s">
        <v>1504</v>
      </c>
      <c r="D47" s="5" t="s">
        <v>1504</v>
      </c>
      <c r="E47" s="15">
        <v>2</v>
      </c>
      <c r="F47" s="78"/>
      <c r="G47" s="185" t="e">
        <f>---ADDRESS</f>
        <v>#NAME?</v>
      </c>
      <c r="H47" s="185" t="s">
        <v>265</v>
      </c>
      <c r="I47" s="185" t="s">
        <v>4916</v>
      </c>
      <c r="J47" s="185" t="s">
        <v>267</v>
      </c>
      <c r="K47" s="87" t="s">
        <v>4788</v>
      </c>
      <c r="L47" s="87" t="s">
        <v>265</v>
      </c>
      <c r="M47" s="83" t="str">
        <f t="shared" si="1"/>
        <v>MESSAGE - (PRINCIPAL) TRADER . Street and number</v>
      </c>
      <c r="N47" s="68"/>
      <c r="O47" s="92"/>
      <c r="P47" s="68" t="s">
        <v>33</v>
      </c>
      <c r="Q47" s="92" t="s">
        <v>66</v>
      </c>
      <c r="R47" s="68" t="s">
        <v>258</v>
      </c>
      <c r="S47" s="92" t="s">
        <v>68</v>
      </c>
      <c r="T47" s="68"/>
      <c r="U47" s="92"/>
      <c r="V47" s="68"/>
      <c r="W47" s="92" t="s">
        <v>1532</v>
      </c>
      <c r="X47" s="17"/>
      <c r="Y47" s="17"/>
      <c r="Z47" s="17"/>
      <c r="AA47" s="17"/>
    </row>
    <row r="48" spans="1:27" ht="60" customHeight="1" x14ac:dyDescent="0.2">
      <c r="A48" s="29" t="s">
        <v>1502</v>
      </c>
      <c r="B48" s="136" t="s">
        <v>4896</v>
      </c>
      <c r="C48" s="32" t="s">
        <v>1504</v>
      </c>
      <c r="D48" s="5" t="s">
        <v>1504</v>
      </c>
      <c r="E48" s="15">
        <v>2</v>
      </c>
      <c r="F48" s="78"/>
      <c r="G48" s="185" t="e">
        <f>---ADDRESS</f>
        <v>#NAME?</v>
      </c>
      <c r="H48" s="185" t="s">
        <v>269</v>
      </c>
      <c r="I48" s="185" t="s">
        <v>4917</v>
      </c>
      <c r="J48" s="185" t="s">
        <v>271</v>
      </c>
      <c r="K48" s="87" t="s">
        <v>4788</v>
      </c>
      <c r="L48" s="87" t="s">
        <v>862</v>
      </c>
      <c r="M48" s="83" t="str">
        <f t="shared" si="1"/>
        <v>MESSAGE - (PRINCIPAL) TRADER . Postal code</v>
      </c>
      <c r="N48" s="68"/>
      <c r="O48" s="92"/>
      <c r="P48" s="68" t="s">
        <v>66</v>
      </c>
      <c r="Q48" s="92" t="s">
        <v>66</v>
      </c>
      <c r="R48" s="68" t="s">
        <v>244</v>
      </c>
      <c r="S48" s="92" t="s">
        <v>54</v>
      </c>
      <c r="T48" s="68"/>
      <c r="U48" s="92"/>
      <c r="V48" s="68" t="s">
        <v>1339</v>
      </c>
      <c r="W48" s="92" t="s">
        <v>1532</v>
      </c>
      <c r="X48" s="17"/>
      <c r="Y48" s="17"/>
      <c r="Z48" s="17"/>
      <c r="AA48" s="17"/>
    </row>
    <row r="49" spans="1:27" ht="60" customHeight="1" x14ac:dyDescent="0.2">
      <c r="A49" s="29" t="s">
        <v>1502</v>
      </c>
      <c r="B49" s="136" t="s">
        <v>4896</v>
      </c>
      <c r="C49" s="32" t="s">
        <v>1504</v>
      </c>
      <c r="D49" s="5" t="s">
        <v>1504</v>
      </c>
      <c r="E49" s="15">
        <v>2</v>
      </c>
      <c r="F49" s="78"/>
      <c r="G49" s="185" t="e">
        <f>---ADDRESS</f>
        <v>#NAME?</v>
      </c>
      <c r="H49" s="185" t="s">
        <v>276</v>
      </c>
      <c r="I49" s="185" t="s">
        <v>4918</v>
      </c>
      <c r="J49" s="185" t="s">
        <v>278</v>
      </c>
      <c r="K49" s="87" t="s">
        <v>4788</v>
      </c>
      <c r="L49" s="87" t="s">
        <v>276</v>
      </c>
      <c r="M49" s="83" t="str">
        <f t="shared" si="1"/>
        <v>MESSAGE - (PRINCIPAL) TRADER . City</v>
      </c>
      <c r="N49" s="68"/>
      <c r="O49" s="92"/>
      <c r="P49" s="68" t="s">
        <v>33</v>
      </c>
      <c r="Q49" s="92" t="s">
        <v>66</v>
      </c>
      <c r="R49" s="68" t="s">
        <v>68</v>
      </c>
      <c r="S49" s="92" t="s">
        <v>68</v>
      </c>
      <c r="T49" s="68"/>
      <c r="U49" s="92"/>
      <c r="V49" s="68"/>
      <c r="W49" s="92" t="s">
        <v>1532</v>
      </c>
      <c r="X49" s="17"/>
      <c r="Y49" s="17"/>
      <c r="Z49" s="17"/>
      <c r="AA49" s="17"/>
    </row>
    <row r="50" spans="1:27" ht="60" customHeight="1" x14ac:dyDescent="0.2">
      <c r="A50" s="29" t="s">
        <v>1502</v>
      </c>
      <c r="B50" s="136" t="s">
        <v>4896</v>
      </c>
      <c r="C50" s="32" t="s">
        <v>1504</v>
      </c>
      <c r="D50" s="5" t="s">
        <v>1504</v>
      </c>
      <c r="E50" s="15">
        <v>2</v>
      </c>
      <c r="F50" s="78"/>
      <c r="G50" s="185" t="e">
        <f>---ADDRESS</f>
        <v>#NAME?</v>
      </c>
      <c r="H50" s="185" t="s">
        <v>279</v>
      </c>
      <c r="I50" s="185" t="s">
        <v>4919</v>
      </c>
      <c r="J50" s="185" t="s">
        <v>281</v>
      </c>
      <c r="K50" s="87" t="s">
        <v>4788</v>
      </c>
      <c r="L50" s="87" t="s">
        <v>282</v>
      </c>
      <c r="M50" s="83" t="str">
        <f t="shared" si="1"/>
        <v>MESSAGE - (PRINCIPAL) TRADER . Country code</v>
      </c>
      <c r="N50" s="68"/>
      <c r="O50" s="92"/>
      <c r="P50" s="68" t="s">
        <v>33</v>
      </c>
      <c r="Q50" s="92" t="s">
        <v>66</v>
      </c>
      <c r="R50" s="68" t="s">
        <v>94</v>
      </c>
      <c r="S50" s="92" t="s">
        <v>94</v>
      </c>
      <c r="T50" s="68" t="s">
        <v>95</v>
      </c>
      <c r="U50" s="92" t="s">
        <v>95</v>
      </c>
      <c r="V50" s="68"/>
      <c r="W50" s="92" t="s">
        <v>1532</v>
      </c>
      <c r="X50" s="17"/>
      <c r="Y50" s="17"/>
      <c r="Z50" s="17"/>
      <c r="AA50" s="17"/>
    </row>
    <row r="51" spans="1:27" ht="60" customHeight="1" x14ac:dyDescent="0.2">
      <c r="A51" s="29" t="s">
        <v>1502</v>
      </c>
      <c r="B51" s="136" t="s">
        <v>4896</v>
      </c>
      <c r="C51" s="32" t="s">
        <v>1504</v>
      </c>
      <c r="D51" s="5" t="s">
        <v>1504</v>
      </c>
      <c r="E51" s="15">
        <v>1</v>
      </c>
      <c r="F51" s="78"/>
      <c r="G51" s="185" t="s">
        <v>1562</v>
      </c>
      <c r="H51" s="185"/>
      <c r="I51" s="185" t="s">
        <v>4920</v>
      </c>
      <c r="J51" s="185" t="s">
        <v>1562</v>
      </c>
      <c r="K51" s="87" t="s">
        <v>1564</v>
      </c>
      <c r="L51" s="87"/>
      <c r="M51" s="83" t="str">
        <f t="shared" si="1"/>
        <v xml:space="preserve">MESSAGE - FUNCTIONAL ERROR. </v>
      </c>
      <c r="N51" s="68" t="s">
        <v>316</v>
      </c>
      <c r="O51" s="92" t="s">
        <v>316</v>
      </c>
      <c r="P51" s="68" t="s">
        <v>103</v>
      </c>
      <c r="Q51" s="92" t="s">
        <v>66</v>
      </c>
      <c r="R51" s="68"/>
      <c r="S51" s="92"/>
      <c r="T51" s="68"/>
      <c r="U51" s="92"/>
      <c r="V51" s="68" t="s">
        <v>1565</v>
      </c>
      <c r="W51" s="92" t="s">
        <v>1566</v>
      </c>
      <c r="X51" s="17"/>
      <c r="Y51" s="17"/>
      <c r="Z51" s="17"/>
      <c r="AA51" s="17"/>
    </row>
    <row r="52" spans="1:27" ht="60" customHeight="1" x14ac:dyDescent="0.2">
      <c r="A52" s="29" t="s">
        <v>1502</v>
      </c>
      <c r="B52" s="136" t="s">
        <v>4896</v>
      </c>
      <c r="C52" s="32" t="s">
        <v>1504</v>
      </c>
      <c r="D52" s="5" t="s">
        <v>1504</v>
      </c>
      <c r="E52" s="15">
        <v>1</v>
      </c>
      <c r="F52" s="78"/>
      <c r="G52" s="185" t="s">
        <v>1562</v>
      </c>
      <c r="H52" s="185" t="s">
        <v>206</v>
      </c>
      <c r="I52" s="185" t="s">
        <v>4921</v>
      </c>
      <c r="J52" s="185" t="s">
        <v>1568</v>
      </c>
      <c r="K52" s="87" t="s">
        <v>1128</v>
      </c>
      <c r="L52" s="87" t="s">
        <v>1128</v>
      </c>
      <c r="M52" s="83" t="str">
        <f t="shared" si="1"/>
        <v>x. x</v>
      </c>
      <c r="N52" s="68"/>
      <c r="O52" s="92"/>
      <c r="P52" s="68" t="s">
        <v>33</v>
      </c>
      <c r="Q52" s="92"/>
      <c r="R52" s="68" t="s">
        <v>146</v>
      </c>
      <c r="S52" s="92"/>
      <c r="T52" s="68"/>
      <c r="U52" s="92"/>
      <c r="V52" s="68" t="s">
        <v>209</v>
      </c>
      <c r="W52" s="92"/>
      <c r="X52" s="17"/>
      <c r="Y52" s="17"/>
      <c r="Z52" s="17"/>
      <c r="AA52" s="17"/>
    </row>
    <row r="53" spans="1:27" ht="60" customHeight="1" x14ac:dyDescent="0.2">
      <c r="A53" s="29" t="s">
        <v>1502</v>
      </c>
      <c r="B53" s="136" t="s">
        <v>4896</v>
      </c>
      <c r="C53" s="32" t="s">
        <v>1504</v>
      </c>
      <c r="D53" s="5" t="s">
        <v>1504</v>
      </c>
      <c r="E53" s="15">
        <v>1</v>
      </c>
      <c r="F53" s="78" t="s">
        <v>1569</v>
      </c>
      <c r="G53" s="185" t="s">
        <v>1562</v>
      </c>
      <c r="H53" s="185" t="s">
        <v>1570</v>
      </c>
      <c r="I53" s="185" t="s">
        <v>4922</v>
      </c>
      <c r="J53" s="185" t="s">
        <v>1572</v>
      </c>
      <c r="K53" s="87" t="s">
        <v>1564</v>
      </c>
      <c r="L53" s="87" t="s">
        <v>1573</v>
      </c>
      <c r="M53" s="83" t="str">
        <f t="shared" si="1"/>
        <v>MESSAGE - FUNCTIONAL ERROR. Error type</v>
      </c>
      <c r="N53" s="68"/>
      <c r="O53" s="92"/>
      <c r="P53" s="68" t="s">
        <v>33</v>
      </c>
      <c r="Q53" s="92" t="s">
        <v>33</v>
      </c>
      <c r="R53" s="68" t="s">
        <v>526</v>
      </c>
      <c r="S53" s="92" t="s">
        <v>526</v>
      </c>
      <c r="T53" s="68" t="s">
        <v>1574</v>
      </c>
      <c r="U53" s="92" t="s">
        <v>1575</v>
      </c>
      <c r="V53" s="68"/>
      <c r="W53" s="92"/>
      <c r="X53" s="17"/>
      <c r="Y53" s="17"/>
      <c r="Z53" s="17"/>
      <c r="AA53" s="17"/>
    </row>
    <row r="54" spans="1:27" ht="60" customHeight="1" x14ac:dyDescent="0.2">
      <c r="A54" s="29" t="s">
        <v>1502</v>
      </c>
      <c r="B54" s="136" t="s">
        <v>4896</v>
      </c>
      <c r="C54" s="32" t="s">
        <v>1504</v>
      </c>
      <c r="D54" s="5" t="s">
        <v>1504</v>
      </c>
      <c r="E54" s="15">
        <v>1</v>
      </c>
      <c r="F54" s="78" t="s">
        <v>1576</v>
      </c>
      <c r="G54" s="185" t="s">
        <v>1562</v>
      </c>
      <c r="H54" s="185" t="s">
        <v>1577</v>
      </c>
      <c r="I54" s="185" t="s">
        <v>4923</v>
      </c>
      <c r="J54" s="185" t="s">
        <v>1579</v>
      </c>
      <c r="K54" s="87" t="s">
        <v>1564</v>
      </c>
      <c r="L54" s="87" t="s">
        <v>1577</v>
      </c>
      <c r="M54" s="83" t="str">
        <f t="shared" si="1"/>
        <v>MESSAGE - FUNCTIONAL ERROR. Error pointer</v>
      </c>
      <c r="N54" s="68"/>
      <c r="O54" s="92"/>
      <c r="P54" s="68" t="s">
        <v>33</v>
      </c>
      <c r="Q54" s="92" t="s">
        <v>33</v>
      </c>
      <c r="R54" s="68" t="s">
        <v>1580</v>
      </c>
      <c r="S54" s="92" t="s">
        <v>1580</v>
      </c>
      <c r="T54" s="68"/>
      <c r="U54" s="92"/>
      <c r="V54" s="68"/>
      <c r="W54" s="92"/>
      <c r="X54" s="17"/>
      <c r="Y54" s="17"/>
      <c r="Z54" s="17"/>
      <c r="AA54" s="17"/>
    </row>
    <row r="55" spans="1:27" ht="60" customHeight="1" x14ac:dyDescent="0.2">
      <c r="A55" s="29" t="s">
        <v>1502</v>
      </c>
      <c r="B55" s="136" t="s">
        <v>4896</v>
      </c>
      <c r="C55" s="32" t="s">
        <v>1504</v>
      </c>
      <c r="D55" s="5" t="s">
        <v>1504</v>
      </c>
      <c r="E55" s="15">
        <v>1</v>
      </c>
      <c r="F55" s="78" t="s">
        <v>1581</v>
      </c>
      <c r="G55" s="185" t="s">
        <v>1562</v>
      </c>
      <c r="H55" s="185" t="s">
        <v>1582</v>
      </c>
      <c r="I55" s="185" t="s">
        <v>4924</v>
      </c>
      <c r="J55" s="185" t="s">
        <v>1584</v>
      </c>
      <c r="K55" s="87" t="s">
        <v>1564</v>
      </c>
      <c r="L55" s="87" t="s">
        <v>1582</v>
      </c>
      <c r="M55" s="83" t="str">
        <f t="shared" si="1"/>
        <v>MESSAGE - FUNCTIONAL ERROR. Error reason</v>
      </c>
      <c r="N55" s="68"/>
      <c r="O55" s="92"/>
      <c r="P55" s="68" t="s">
        <v>103</v>
      </c>
      <c r="Q55" s="92" t="s">
        <v>103</v>
      </c>
      <c r="R55" s="68" t="s">
        <v>1585</v>
      </c>
      <c r="S55" s="92" t="s">
        <v>1019</v>
      </c>
      <c r="T55" s="68"/>
      <c r="U55" s="92"/>
      <c r="V55" s="68"/>
      <c r="W55" s="92"/>
      <c r="X55" s="17"/>
      <c r="Y55" s="17"/>
      <c r="Z55" s="17"/>
      <c r="AA55" s="17"/>
    </row>
    <row r="56" spans="1:27" ht="58.5" customHeight="1" x14ac:dyDescent="0.2">
      <c r="A56" s="29" t="s">
        <v>1502</v>
      </c>
      <c r="B56" s="136" t="s">
        <v>4896</v>
      </c>
      <c r="C56" s="32" t="s">
        <v>1504</v>
      </c>
      <c r="D56" s="5" t="s">
        <v>1504</v>
      </c>
      <c r="E56" s="15">
        <v>1</v>
      </c>
      <c r="F56" s="78" t="s">
        <v>1586</v>
      </c>
      <c r="G56" s="185" t="s">
        <v>1562</v>
      </c>
      <c r="H56" s="185" t="s">
        <v>1587</v>
      </c>
      <c r="I56" s="185" t="s">
        <v>4925</v>
      </c>
      <c r="J56" s="185" t="s">
        <v>1589</v>
      </c>
      <c r="K56" s="87" t="s">
        <v>1564</v>
      </c>
      <c r="L56" s="87" t="s">
        <v>1587</v>
      </c>
      <c r="M56" s="83" t="str">
        <f t="shared" si="1"/>
        <v>MESSAGE - FUNCTIONAL ERROR. Original attribute value</v>
      </c>
      <c r="N56" s="68"/>
      <c r="O56" s="92"/>
      <c r="P56" s="68" t="s">
        <v>103</v>
      </c>
      <c r="Q56" s="92" t="s">
        <v>103</v>
      </c>
      <c r="R56" s="68" t="s">
        <v>305</v>
      </c>
      <c r="S56" s="92" t="s">
        <v>1590</v>
      </c>
      <c r="T56" s="68"/>
      <c r="U56" s="92"/>
      <c r="V56" s="68"/>
      <c r="W56" s="92"/>
      <c r="X56" s="17"/>
      <c r="Y56" s="17"/>
      <c r="Z56" s="17"/>
      <c r="AA56" s="17"/>
    </row>
    <row r="57" spans="1:27" ht="60" customHeight="1" x14ac:dyDescent="0.2">
      <c r="A57" s="29" t="s">
        <v>26</v>
      </c>
      <c r="B57" s="136" t="s">
        <v>4926</v>
      </c>
      <c r="C57" s="32" t="s">
        <v>2825</v>
      </c>
      <c r="D57" s="80" t="s">
        <v>2825</v>
      </c>
      <c r="E57" s="15">
        <v>1</v>
      </c>
      <c r="F57" s="78"/>
      <c r="G57" s="185" t="s">
        <v>29</v>
      </c>
      <c r="H57" s="185"/>
      <c r="I57" s="185" t="s">
        <v>4927</v>
      </c>
      <c r="J57" s="185" t="s">
        <v>29</v>
      </c>
      <c r="K57" s="87" t="s">
        <v>1128</v>
      </c>
      <c r="L57" s="87" t="s">
        <v>1128</v>
      </c>
      <c r="M57" s="87" t="s">
        <v>1128</v>
      </c>
      <c r="N57" s="142" t="s">
        <v>32</v>
      </c>
      <c r="O57" s="92" t="s">
        <v>32</v>
      </c>
      <c r="P57" s="186" t="s">
        <v>33</v>
      </c>
      <c r="Q57" s="92" t="s">
        <v>33</v>
      </c>
      <c r="R57" s="186"/>
      <c r="S57" s="92"/>
      <c r="T57" s="186"/>
      <c r="U57" s="92"/>
      <c r="V57" s="186" t="s">
        <v>4928</v>
      </c>
      <c r="W57" s="92" t="s">
        <v>3191</v>
      </c>
      <c r="X57" s="17" t="s">
        <v>36</v>
      </c>
      <c r="Y57" s="17" t="s">
        <v>37</v>
      </c>
      <c r="Z57" s="17" t="s">
        <v>38</v>
      </c>
      <c r="AA57" s="17"/>
    </row>
    <row r="58" spans="1:27" ht="60" customHeight="1" x14ac:dyDescent="0.2">
      <c r="A58" s="29" t="s">
        <v>26</v>
      </c>
      <c r="B58" s="136" t="s">
        <v>4926</v>
      </c>
      <c r="C58" s="32" t="s">
        <v>2825</v>
      </c>
      <c r="D58" s="80" t="s">
        <v>2825</v>
      </c>
      <c r="E58" s="15">
        <v>1</v>
      </c>
      <c r="F58" s="78" t="s">
        <v>39</v>
      </c>
      <c r="G58" s="185" t="s">
        <v>29</v>
      </c>
      <c r="H58" s="185" t="s">
        <v>40</v>
      </c>
      <c r="I58" s="185" t="s">
        <v>4929</v>
      </c>
      <c r="J58" s="185" t="s">
        <v>42</v>
      </c>
      <c r="K58" s="87" t="s">
        <v>31</v>
      </c>
      <c r="L58" s="87" t="s">
        <v>43</v>
      </c>
      <c r="M58" s="83" t="str">
        <f t="shared" si="1"/>
        <v>MESSAGE - HEADER. Document/reference number</v>
      </c>
      <c r="N58" s="142"/>
      <c r="O58" s="92"/>
      <c r="P58" s="186" t="s">
        <v>33</v>
      </c>
      <c r="Q58" s="92" t="s">
        <v>33</v>
      </c>
      <c r="R58" s="186" t="s">
        <v>44</v>
      </c>
      <c r="S58" s="92" t="s">
        <v>45</v>
      </c>
      <c r="T58" s="186"/>
      <c r="U58" s="92"/>
      <c r="V58" s="186"/>
      <c r="W58" s="92"/>
      <c r="X58" s="17" t="s">
        <v>46</v>
      </c>
      <c r="Y58" s="17" t="s">
        <v>47</v>
      </c>
      <c r="Z58" s="17" t="s">
        <v>38</v>
      </c>
      <c r="AA58" s="17"/>
    </row>
    <row r="59" spans="1:27" ht="60" customHeight="1" x14ac:dyDescent="0.2">
      <c r="A59" s="29" t="s">
        <v>26</v>
      </c>
      <c r="B59" s="136" t="s">
        <v>4926</v>
      </c>
      <c r="C59" s="32" t="s">
        <v>2825</v>
      </c>
      <c r="D59" s="80" t="s">
        <v>2825</v>
      </c>
      <c r="E59" s="15">
        <v>1</v>
      </c>
      <c r="F59" s="78"/>
      <c r="G59" s="185" t="s">
        <v>29</v>
      </c>
      <c r="H59" s="185" t="s">
        <v>4930</v>
      </c>
      <c r="I59" s="185" t="s">
        <v>4931</v>
      </c>
      <c r="J59" s="185" t="s">
        <v>4932</v>
      </c>
      <c r="K59" s="87" t="s">
        <v>31</v>
      </c>
      <c r="L59" s="87" t="s">
        <v>4930</v>
      </c>
      <c r="M59" s="83" t="str">
        <f t="shared" si="1"/>
        <v>MESSAGE - HEADER. Recovery communication date</v>
      </c>
      <c r="N59" s="142"/>
      <c r="O59" s="92"/>
      <c r="P59" s="186" t="s">
        <v>33</v>
      </c>
      <c r="Q59" s="92" t="s">
        <v>103</v>
      </c>
      <c r="R59" s="186" t="s">
        <v>79</v>
      </c>
      <c r="S59" s="92" t="s">
        <v>4933</v>
      </c>
      <c r="T59" s="186"/>
      <c r="U59" s="92"/>
      <c r="V59" s="186" t="s">
        <v>81</v>
      </c>
      <c r="W59" s="92"/>
      <c r="X59" s="17" t="s">
        <v>46</v>
      </c>
      <c r="Y59" s="151" t="s">
        <v>4934</v>
      </c>
      <c r="Z59" s="151" t="s">
        <v>4934</v>
      </c>
      <c r="AA59" s="4"/>
    </row>
    <row r="60" spans="1:27" ht="60" customHeight="1" x14ac:dyDescent="0.2">
      <c r="A60" s="29" t="s">
        <v>26</v>
      </c>
      <c r="B60" s="136" t="s">
        <v>4926</v>
      </c>
      <c r="C60" s="32" t="s">
        <v>2825</v>
      </c>
      <c r="D60" s="80" t="s">
        <v>2825</v>
      </c>
      <c r="E60" s="15">
        <v>1</v>
      </c>
      <c r="F60" s="78"/>
      <c r="G60" s="185" t="s">
        <v>188</v>
      </c>
      <c r="H60" s="185"/>
      <c r="I60" s="185" t="s">
        <v>4935</v>
      </c>
      <c r="J60" s="185" t="s">
        <v>188</v>
      </c>
      <c r="K60" s="87" t="s">
        <v>1841</v>
      </c>
      <c r="L60" s="87"/>
      <c r="M60" s="83" t="str">
        <f t="shared" si="1"/>
        <v xml:space="preserve">MESSAGE - (DESTINATION DECLARED) CUSTOMS OFFICE. </v>
      </c>
      <c r="N60" s="142" t="s">
        <v>32</v>
      </c>
      <c r="O60" s="92" t="s">
        <v>32</v>
      </c>
      <c r="P60" s="186" t="s">
        <v>33</v>
      </c>
      <c r="Q60" s="92" t="s">
        <v>33</v>
      </c>
      <c r="R60" s="186"/>
      <c r="S60" s="92"/>
      <c r="T60" s="186"/>
      <c r="U60" s="92"/>
      <c r="V60" s="186"/>
      <c r="W60" s="92"/>
      <c r="X60" s="17" t="s">
        <v>36</v>
      </c>
      <c r="Y60" s="17" t="s">
        <v>37</v>
      </c>
      <c r="Z60" s="17" t="s">
        <v>38</v>
      </c>
      <c r="AA60" s="17"/>
    </row>
    <row r="61" spans="1:27" ht="60" customHeight="1" x14ac:dyDescent="0.2">
      <c r="A61" s="29" t="s">
        <v>26</v>
      </c>
      <c r="B61" s="136" t="s">
        <v>4926</v>
      </c>
      <c r="C61" s="32" t="s">
        <v>2825</v>
      </c>
      <c r="D61" s="80" t="s">
        <v>2825</v>
      </c>
      <c r="E61" s="15">
        <v>1</v>
      </c>
      <c r="F61" s="78" t="s">
        <v>192</v>
      </c>
      <c r="G61" s="185" t="s">
        <v>188</v>
      </c>
      <c r="H61" s="185" t="s">
        <v>180</v>
      </c>
      <c r="I61" s="185" t="s">
        <v>4936</v>
      </c>
      <c r="J61" s="185" t="s">
        <v>194</v>
      </c>
      <c r="K61" s="87" t="s">
        <v>1841</v>
      </c>
      <c r="L61" s="87" t="s">
        <v>4937</v>
      </c>
      <c r="M61" s="83" t="str">
        <f t="shared" si="1"/>
        <v xml:space="preserve">MESSAGE - (DESTINATION DECLARED) CUSTOMS OFFICE. Reference number </v>
      </c>
      <c r="N61" s="142"/>
      <c r="O61" s="92"/>
      <c r="P61" s="186" t="s">
        <v>33</v>
      </c>
      <c r="Q61" s="92" t="s">
        <v>33</v>
      </c>
      <c r="R61" s="186" t="s">
        <v>183</v>
      </c>
      <c r="S61" s="92" t="s">
        <v>183</v>
      </c>
      <c r="T61" s="186" t="s">
        <v>184</v>
      </c>
      <c r="U61" s="92"/>
      <c r="V61" s="186"/>
      <c r="W61" s="92"/>
      <c r="X61" s="17" t="s">
        <v>36</v>
      </c>
      <c r="Y61" s="17" t="s">
        <v>37</v>
      </c>
      <c r="Z61" s="17" t="s">
        <v>38</v>
      </c>
      <c r="AA61" s="17"/>
    </row>
    <row r="62" spans="1:27" ht="60" customHeight="1" x14ac:dyDescent="0.2">
      <c r="A62" s="29" t="s">
        <v>26</v>
      </c>
      <c r="B62" s="136" t="s">
        <v>4926</v>
      </c>
      <c r="C62" s="32" t="s">
        <v>2825</v>
      </c>
      <c r="D62" s="80" t="s">
        <v>2825</v>
      </c>
      <c r="E62" s="15">
        <v>1</v>
      </c>
      <c r="F62" s="78"/>
      <c r="G62" s="185" t="s">
        <v>1045</v>
      </c>
      <c r="H62" s="185"/>
      <c r="I62" s="185" t="s">
        <v>4938</v>
      </c>
      <c r="J62" s="185" t="s">
        <v>1045</v>
      </c>
      <c r="K62" s="87" t="s">
        <v>1128</v>
      </c>
      <c r="L62" s="87" t="s">
        <v>1128</v>
      </c>
      <c r="M62" s="87" t="s">
        <v>1128</v>
      </c>
      <c r="N62" s="142" t="s">
        <v>32</v>
      </c>
      <c r="O62" s="92"/>
      <c r="P62" s="186" t="s">
        <v>103</v>
      </c>
      <c r="Q62" s="92"/>
      <c r="R62" s="186"/>
      <c r="S62" s="92"/>
      <c r="T62" s="186"/>
      <c r="U62" s="92"/>
      <c r="V62" s="186"/>
      <c r="W62" s="92"/>
      <c r="X62" s="17" t="s">
        <v>115</v>
      </c>
      <c r="Y62" s="17" t="s">
        <v>307</v>
      </c>
      <c r="Z62" s="17" t="s">
        <v>307</v>
      </c>
      <c r="AA62" s="17"/>
    </row>
    <row r="63" spans="1:27" ht="60" customHeight="1" x14ac:dyDescent="0.2">
      <c r="A63" s="29" t="s">
        <v>26</v>
      </c>
      <c r="B63" s="136" t="s">
        <v>4926</v>
      </c>
      <c r="C63" s="32" t="s">
        <v>2825</v>
      </c>
      <c r="D63" s="80" t="s">
        <v>2825</v>
      </c>
      <c r="E63" s="15">
        <v>1</v>
      </c>
      <c r="F63" s="78"/>
      <c r="G63" s="185" t="s">
        <v>1045</v>
      </c>
      <c r="H63" s="185" t="s">
        <v>180</v>
      </c>
      <c r="I63" s="185" t="s">
        <v>4939</v>
      </c>
      <c r="J63" s="185" t="s">
        <v>1051</v>
      </c>
      <c r="K63" s="87" t="s">
        <v>1128</v>
      </c>
      <c r="L63" s="87" t="s">
        <v>1128</v>
      </c>
      <c r="M63" s="87" t="s">
        <v>1128</v>
      </c>
      <c r="N63" s="142"/>
      <c r="O63" s="92"/>
      <c r="P63" s="186" t="s">
        <v>33</v>
      </c>
      <c r="Q63" s="92"/>
      <c r="R63" s="186" t="s">
        <v>183</v>
      </c>
      <c r="S63" s="92"/>
      <c r="T63" s="186" t="s">
        <v>184</v>
      </c>
      <c r="U63" s="92"/>
      <c r="V63" s="186"/>
      <c r="W63" s="92"/>
      <c r="X63" s="17" t="s">
        <v>115</v>
      </c>
      <c r="Y63" s="17" t="s">
        <v>307</v>
      </c>
      <c r="Z63" s="17" t="s">
        <v>307</v>
      </c>
      <c r="AA63" s="17"/>
    </row>
    <row r="64" spans="1:27" ht="60" customHeight="1" x14ac:dyDescent="0.2">
      <c r="A64" s="29" t="s">
        <v>26</v>
      </c>
      <c r="B64" s="136" t="s">
        <v>4926</v>
      </c>
      <c r="C64" s="32" t="s">
        <v>2825</v>
      </c>
      <c r="D64" s="80" t="s">
        <v>2825</v>
      </c>
      <c r="E64" s="15">
        <v>1</v>
      </c>
      <c r="F64" s="78" t="s">
        <v>192</v>
      </c>
      <c r="G64" s="185" t="s">
        <v>198</v>
      </c>
      <c r="H64" s="185"/>
      <c r="I64" s="185" t="s">
        <v>4940</v>
      </c>
      <c r="J64" s="185" t="s">
        <v>198</v>
      </c>
      <c r="K64" s="87" t="s">
        <v>1845</v>
      </c>
      <c r="L64" s="87"/>
      <c r="M64" s="83" t="str">
        <f t="shared" si="1"/>
        <v xml:space="preserve">MESSAGE - (TRANSIT DECLARED) CUSTOMS OFFICE. </v>
      </c>
      <c r="N64" s="142" t="s">
        <v>201</v>
      </c>
      <c r="O64" s="92" t="s">
        <v>201</v>
      </c>
      <c r="P64" s="186" t="s">
        <v>103</v>
      </c>
      <c r="Q64" s="92" t="s">
        <v>103</v>
      </c>
      <c r="R64" s="186"/>
      <c r="S64" s="92"/>
      <c r="T64" s="186"/>
      <c r="U64" s="92"/>
      <c r="V64" s="186"/>
      <c r="W64" s="92"/>
      <c r="X64" s="17" t="s">
        <v>36</v>
      </c>
      <c r="Y64" s="17" t="s">
        <v>37</v>
      </c>
      <c r="Z64" s="17" t="s">
        <v>38</v>
      </c>
      <c r="AA64" s="17"/>
    </row>
    <row r="65" spans="1:27" ht="60" customHeight="1" x14ac:dyDescent="0.2">
      <c r="A65" s="29" t="s">
        <v>26</v>
      </c>
      <c r="B65" s="136" t="s">
        <v>4926</v>
      </c>
      <c r="C65" s="32" t="s">
        <v>2825</v>
      </c>
      <c r="D65" s="80" t="s">
        <v>2825</v>
      </c>
      <c r="E65" s="15">
        <v>1</v>
      </c>
      <c r="F65" s="78" t="s">
        <v>212</v>
      </c>
      <c r="G65" s="185" t="s">
        <v>198</v>
      </c>
      <c r="H65" s="185" t="s">
        <v>206</v>
      </c>
      <c r="I65" s="185" t="s">
        <v>4941</v>
      </c>
      <c r="J65" s="185" t="s">
        <v>208</v>
      </c>
      <c r="K65" s="87" t="s">
        <v>1128</v>
      </c>
      <c r="L65" s="87" t="s">
        <v>1128</v>
      </c>
      <c r="M65" s="87" t="s">
        <v>1128</v>
      </c>
      <c r="N65" s="142"/>
      <c r="O65" s="92"/>
      <c r="P65" s="186" t="s">
        <v>33</v>
      </c>
      <c r="Q65" s="92"/>
      <c r="R65" s="186" t="s">
        <v>146</v>
      </c>
      <c r="S65" s="92"/>
      <c r="T65" s="186"/>
      <c r="U65" s="92"/>
      <c r="V65" s="186" t="s">
        <v>209</v>
      </c>
      <c r="W65" s="92"/>
      <c r="X65" s="17" t="s">
        <v>115</v>
      </c>
      <c r="Y65" s="17" t="s">
        <v>307</v>
      </c>
      <c r="Z65" s="17" t="s">
        <v>307</v>
      </c>
      <c r="AA65" s="17"/>
    </row>
    <row r="66" spans="1:27" ht="60" customHeight="1" x14ac:dyDescent="0.2">
      <c r="A66" s="29" t="s">
        <v>26</v>
      </c>
      <c r="B66" s="136" t="s">
        <v>4926</v>
      </c>
      <c r="C66" s="32" t="s">
        <v>2825</v>
      </c>
      <c r="D66" s="80" t="s">
        <v>2825</v>
      </c>
      <c r="E66" s="15">
        <v>1</v>
      </c>
      <c r="F66" s="78" t="s">
        <v>212</v>
      </c>
      <c r="G66" s="185" t="s">
        <v>198</v>
      </c>
      <c r="H66" s="185" t="s">
        <v>180</v>
      </c>
      <c r="I66" s="185" t="s">
        <v>4942</v>
      </c>
      <c r="J66" s="185" t="s">
        <v>214</v>
      </c>
      <c r="K66" s="87" t="s">
        <v>1845</v>
      </c>
      <c r="L66" s="87" t="s">
        <v>4937</v>
      </c>
      <c r="M66" s="83" t="str">
        <f t="shared" si="1"/>
        <v xml:space="preserve">MESSAGE - (TRANSIT DECLARED) CUSTOMS OFFICE. Reference number </v>
      </c>
      <c r="N66" s="142"/>
      <c r="O66" s="92"/>
      <c r="P66" s="186" t="s">
        <v>33</v>
      </c>
      <c r="Q66" s="92" t="s">
        <v>33</v>
      </c>
      <c r="R66" s="186" t="s">
        <v>183</v>
      </c>
      <c r="S66" s="92" t="s">
        <v>183</v>
      </c>
      <c r="T66" s="186" t="s">
        <v>184</v>
      </c>
      <c r="U66" s="92"/>
      <c r="V66" s="186"/>
      <c r="W66" s="92"/>
      <c r="X66" s="17" t="s">
        <v>36</v>
      </c>
      <c r="Y66" s="17" t="s">
        <v>37</v>
      </c>
      <c r="Z66" s="17" t="s">
        <v>38</v>
      </c>
      <c r="AA66" s="17"/>
    </row>
    <row r="67" spans="1:27" ht="60" customHeight="1" x14ac:dyDescent="0.2">
      <c r="A67" s="29" t="s">
        <v>26</v>
      </c>
      <c r="B67" s="136" t="s">
        <v>4926</v>
      </c>
      <c r="C67" s="32" t="s">
        <v>2825</v>
      </c>
      <c r="D67" s="80" t="s">
        <v>2825</v>
      </c>
      <c r="E67" s="15">
        <v>1</v>
      </c>
      <c r="F67" s="78"/>
      <c r="G67" s="185" t="s">
        <v>3209</v>
      </c>
      <c r="H67" s="185"/>
      <c r="I67" s="185" t="s">
        <v>4943</v>
      </c>
      <c r="J67" s="185" t="s">
        <v>3209</v>
      </c>
      <c r="K67" s="87" t="s">
        <v>1128</v>
      </c>
      <c r="L67" s="87" t="s">
        <v>1128</v>
      </c>
      <c r="M67" s="87" t="s">
        <v>1128</v>
      </c>
      <c r="N67" s="142" t="s">
        <v>201</v>
      </c>
      <c r="O67" s="92"/>
      <c r="P67" s="186" t="s">
        <v>103</v>
      </c>
      <c r="Q67" s="92"/>
      <c r="R67" s="186"/>
      <c r="S67" s="92"/>
      <c r="T67" s="186"/>
      <c r="U67" s="92"/>
      <c r="V67" s="186"/>
      <c r="W67" s="92"/>
      <c r="X67" s="17" t="s">
        <v>115</v>
      </c>
      <c r="Y67" s="17" t="s">
        <v>307</v>
      </c>
      <c r="Z67" s="17" t="s">
        <v>335</v>
      </c>
      <c r="AA67" s="17"/>
    </row>
    <row r="68" spans="1:27" ht="60" customHeight="1" x14ac:dyDescent="0.2">
      <c r="A68" s="29" t="s">
        <v>26</v>
      </c>
      <c r="B68" s="136" t="s">
        <v>4926</v>
      </c>
      <c r="C68" s="32" t="s">
        <v>2825</v>
      </c>
      <c r="D68" s="80" t="s">
        <v>2825</v>
      </c>
      <c r="E68" s="15">
        <v>1</v>
      </c>
      <c r="F68" s="78"/>
      <c r="G68" s="185" t="s">
        <v>3209</v>
      </c>
      <c r="H68" s="185" t="s">
        <v>206</v>
      </c>
      <c r="I68" s="185" t="s">
        <v>4944</v>
      </c>
      <c r="J68" s="185" t="s">
        <v>3214</v>
      </c>
      <c r="K68" s="87" t="s">
        <v>1128</v>
      </c>
      <c r="L68" s="87" t="s">
        <v>1128</v>
      </c>
      <c r="M68" s="87" t="s">
        <v>1128</v>
      </c>
      <c r="N68" s="142"/>
      <c r="O68" s="92"/>
      <c r="P68" s="186" t="s">
        <v>33</v>
      </c>
      <c r="Q68" s="92"/>
      <c r="R68" s="186" t="s">
        <v>146</v>
      </c>
      <c r="S68" s="92"/>
      <c r="T68" s="186"/>
      <c r="U68" s="92"/>
      <c r="V68" s="186" t="s">
        <v>209</v>
      </c>
      <c r="W68" s="92"/>
      <c r="X68" s="17" t="s">
        <v>115</v>
      </c>
      <c r="Y68" s="17" t="s">
        <v>307</v>
      </c>
      <c r="Z68" s="17" t="s">
        <v>307</v>
      </c>
      <c r="AA68" s="17"/>
    </row>
    <row r="69" spans="1:27" ht="60" customHeight="1" x14ac:dyDescent="0.2">
      <c r="A69" s="29" t="s">
        <v>26</v>
      </c>
      <c r="B69" s="136" t="s">
        <v>4926</v>
      </c>
      <c r="C69" s="32" t="s">
        <v>2825</v>
      </c>
      <c r="D69" s="80" t="s">
        <v>2825</v>
      </c>
      <c r="E69" s="15">
        <v>1</v>
      </c>
      <c r="F69" s="78"/>
      <c r="G69" s="185" t="s">
        <v>3209</v>
      </c>
      <c r="H69" s="185" t="s">
        <v>180</v>
      </c>
      <c r="I69" s="185" t="s">
        <v>4945</v>
      </c>
      <c r="J69" s="185" t="s">
        <v>3216</v>
      </c>
      <c r="K69" s="87" t="s">
        <v>1128</v>
      </c>
      <c r="L69" s="87" t="s">
        <v>1128</v>
      </c>
      <c r="M69" s="87" t="s">
        <v>1128</v>
      </c>
      <c r="N69" s="142"/>
      <c r="O69" s="92"/>
      <c r="P69" s="186" t="s">
        <v>33</v>
      </c>
      <c r="Q69" s="92"/>
      <c r="R69" s="186" t="s">
        <v>183</v>
      </c>
      <c r="S69" s="92"/>
      <c r="T69" s="186" t="s">
        <v>184</v>
      </c>
      <c r="U69" s="92"/>
      <c r="V69" s="186"/>
      <c r="W69" s="92"/>
      <c r="X69" s="17" t="s">
        <v>115</v>
      </c>
      <c r="Y69" s="17" t="s">
        <v>307</v>
      </c>
      <c r="Z69" s="17" t="s">
        <v>307</v>
      </c>
      <c r="AA69" s="17"/>
    </row>
    <row r="70" spans="1:27" ht="60" customHeight="1" x14ac:dyDescent="0.2">
      <c r="A70" s="29" t="s">
        <v>26</v>
      </c>
      <c r="B70" s="136" t="s">
        <v>4926</v>
      </c>
      <c r="C70" s="32" t="s">
        <v>2825</v>
      </c>
      <c r="D70" s="80" t="s">
        <v>2825</v>
      </c>
      <c r="E70" s="15">
        <v>1</v>
      </c>
      <c r="F70" s="78"/>
      <c r="G70" s="185" t="s">
        <v>226</v>
      </c>
      <c r="H70" s="185"/>
      <c r="I70" s="185" t="s">
        <v>4946</v>
      </c>
      <c r="J70" s="185" t="s">
        <v>226</v>
      </c>
      <c r="K70" s="87" t="s">
        <v>1128</v>
      </c>
      <c r="L70" s="87" t="s">
        <v>1128</v>
      </c>
      <c r="M70" s="87" t="s">
        <v>1128</v>
      </c>
      <c r="N70" s="142" t="s">
        <v>201</v>
      </c>
      <c r="O70" s="92"/>
      <c r="P70" s="186" t="s">
        <v>66</v>
      </c>
      <c r="Q70" s="92"/>
      <c r="R70" s="186"/>
      <c r="S70" s="92"/>
      <c r="T70" s="186"/>
      <c r="U70" s="92"/>
      <c r="V70" s="186" t="s">
        <v>137</v>
      </c>
      <c r="W70" s="92"/>
      <c r="X70" s="17" t="s">
        <v>115</v>
      </c>
      <c r="Y70" s="17" t="s">
        <v>307</v>
      </c>
      <c r="Z70" s="17" t="s">
        <v>307</v>
      </c>
      <c r="AA70" s="17"/>
    </row>
    <row r="71" spans="1:27" ht="60" customHeight="1" x14ac:dyDescent="0.2">
      <c r="A71" s="29" t="s">
        <v>26</v>
      </c>
      <c r="B71" s="136" t="s">
        <v>4926</v>
      </c>
      <c r="C71" s="32" t="s">
        <v>2825</v>
      </c>
      <c r="D71" s="80" t="s">
        <v>2825</v>
      </c>
      <c r="E71" s="15">
        <v>1</v>
      </c>
      <c r="F71" s="78"/>
      <c r="G71" s="185" t="s">
        <v>226</v>
      </c>
      <c r="H71" s="185" t="s">
        <v>206</v>
      </c>
      <c r="I71" s="185" t="s">
        <v>4947</v>
      </c>
      <c r="J71" s="185" t="s">
        <v>232</v>
      </c>
      <c r="K71" s="87" t="s">
        <v>1128</v>
      </c>
      <c r="L71" s="87" t="s">
        <v>1128</v>
      </c>
      <c r="M71" s="87" t="s">
        <v>1128</v>
      </c>
      <c r="N71" s="142"/>
      <c r="O71" s="92"/>
      <c r="P71" s="186" t="s">
        <v>33</v>
      </c>
      <c r="Q71" s="92"/>
      <c r="R71" s="186" t="s">
        <v>146</v>
      </c>
      <c r="S71" s="92"/>
      <c r="T71" s="186"/>
      <c r="U71" s="92"/>
      <c r="V71" s="186" t="s">
        <v>209</v>
      </c>
      <c r="W71" s="92"/>
      <c r="X71" s="17" t="s">
        <v>115</v>
      </c>
      <c r="Y71" s="17" t="s">
        <v>307</v>
      </c>
      <c r="Z71" s="17" t="s">
        <v>307</v>
      </c>
      <c r="AA71" s="17"/>
    </row>
    <row r="72" spans="1:27" ht="60" customHeight="1" x14ac:dyDescent="0.2">
      <c r="A72" s="29" t="s">
        <v>26</v>
      </c>
      <c r="B72" s="136" t="s">
        <v>4926</v>
      </c>
      <c r="C72" s="32" t="s">
        <v>2825</v>
      </c>
      <c r="D72" s="80" t="s">
        <v>2825</v>
      </c>
      <c r="E72" s="15">
        <v>1</v>
      </c>
      <c r="F72" s="78"/>
      <c r="G72" s="185" t="s">
        <v>226</v>
      </c>
      <c r="H72" s="185" t="s">
        <v>180</v>
      </c>
      <c r="I72" s="185" t="s">
        <v>4948</v>
      </c>
      <c r="J72" s="185" t="s">
        <v>234</v>
      </c>
      <c r="K72" s="87" t="s">
        <v>1128</v>
      </c>
      <c r="L72" s="87" t="s">
        <v>1128</v>
      </c>
      <c r="M72" s="87" t="s">
        <v>1128</v>
      </c>
      <c r="N72" s="142"/>
      <c r="O72" s="92"/>
      <c r="P72" s="186" t="s">
        <v>33</v>
      </c>
      <c r="Q72" s="92"/>
      <c r="R72" s="186" t="s">
        <v>183</v>
      </c>
      <c r="S72" s="92"/>
      <c r="T72" s="186" t="s">
        <v>184</v>
      </c>
      <c r="U72" s="92"/>
      <c r="V72" s="186"/>
      <c r="W72" s="92"/>
      <c r="X72" s="17" t="s">
        <v>115</v>
      </c>
      <c r="Y72" s="17" t="s">
        <v>307</v>
      </c>
      <c r="Z72" s="17" t="s">
        <v>307</v>
      </c>
      <c r="AA72" s="17"/>
    </row>
    <row r="73" spans="1:27" ht="60" customHeight="1" x14ac:dyDescent="0.2">
      <c r="A73" s="29" t="s">
        <v>26</v>
      </c>
      <c r="B73" s="136" t="s">
        <v>4926</v>
      </c>
      <c r="C73" s="32" t="s">
        <v>2825</v>
      </c>
      <c r="D73" s="80" t="s">
        <v>2825</v>
      </c>
      <c r="E73" s="15">
        <v>1</v>
      </c>
      <c r="F73" s="78"/>
      <c r="G73" s="185" t="s">
        <v>4949</v>
      </c>
      <c r="H73" s="185"/>
      <c r="I73" s="185" t="s">
        <v>4950</v>
      </c>
      <c r="J73" s="185" t="s">
        <v>4949</v>
      </c>
      <c r="K73" s="87" t="s">
        <v>1128</v>
      </c>
      <c r="L73" s="87" t="s">
        <v>1128</v>
      </c>
      <c r="M73" s="87" t="s">
        <v>1128</v>
      </c>
      <c r="N73" s="142" t="s">
        <v>201</v>
      </c>
      <c r="O73" s="92"/>
      <c r="P73" s="186" t="s">
        <v>66</v>
      </c>
      <c r="Q73" s="92"/>
      <c r="R73" s="186"/>
      <c r="S73" s="92"/>
      <c r="T73" s="186"/>
      <c r="U73" s="92"/>
      <c r="V73" s="186" t="s">
        <v>137</v>
      </c>
      <c r="W73" s="92"/>
      <c r="X73" s="17" t="s">
        <v>115</v>
      </c>
      <c r="Y73" s="17" t="s">
        <v>307</v>
      </c>
      <c r="Z73" s="17" t="s">
        <v>307</v>
      </c>
      <c r="AA73" s="17"/>
    </row>
    <row r="74" spans="1:27" ht="60" customHeight="1" x14ac:dyDescent="0.2">
      <c r="A74" s="29" t="s">
        <v>26</v>
      </c>
      <c r="B74" s="136" t="s">
        <v>4926</v>
      </c>
      <c r="C74" s="32" t="s">
        <v>2825</v>
      </c>
      <c r="D74" s="80" t="s">
        <v>2825</v>
      </c>
      <c r="E74" s="15">
        <v>1</v>
      </c>
      <c r="F74" s="78"/>
      <c r="G74" s="185" t="s">
        <v>4949</v>
      </c>
      <c r="H74" s="185" t="s">
        <v>206</v>
      </c>
      <c r="I74" s="185" t="s">
        <v>4951</v>
      </c>
      <c r="J74" s="185" t="s">
        <v>4952</v>
      </c>
      <c r="K74" s="87" t="s">
        <v>1128</v>
      </c>
      <c r="L74" s="87" t="s">
        <v>1128</v>
      </c>
      <c r="M74" s="87" t="s">
        <v>1128</v>
      </c>
      <c r="N74" s="142"/>
      <c r="O74" s="92"/>
      <c r="P74" s="186" t="s">
        <v>33</v>
      </c>
      <c r="Q74" s="92"/>
      <c r="R74" s="186" t="s">
        <v>146</v>
      </c>
      <c r="S74" s="92"/>
      <c r="T74" s="186"/>
      <c r="U74" s="92"/>
      <c r="V74" s="186" t="s">
        <v>209</v>
      </c>
      <c r="W74" s="92"/>
      <c r="X74" s="17" t="s">
        <v>115</v>
      </c>
      <c r="Y74" s="17" t="s">
        <v>307</v>
      </c>
      <c r="Z74" s="17" t="s">
        <v>307</v>
      </c>
      <c r="AA74" s="17"/>
    </row>
    <row r="75" spans="1:27" ht="60" customHeight="1" x14ac:dyDescent="0.2">
      <c r="A75" s="29" t="s">
        <v>26</v>
      </c>
      <c r="B75" s="136" t="s">
        <v>4926</v>
      </c>
      <c r="C75" s="32" t="s">
        <v>2825</v>
      </c>
      <c r="D75" s="80" t="s">
        <v>2825</v>
      </c>
      <c r="E75" s="15">
        <v>1</v>
      </c>
      <c r="F75" s="78"/>
      <c r="G75" s="185" t="s">
        <v>4949</v>
      </c>
      <c r="H75" s="185" t="s">
        <v>180</v>
      </c>
      <c r="I75" s="185" t="s">
        <v>4953</v>
      </c>
      <c r="J75" s="185" t="s">
        <v>4954</v>
      </c>
      <c r="K75" s="87" t="s">
        <v>1128</v>
      </c>
      <c r="L75" s="87" t="s">
        <v>1128</v>
      </c>
      <c r="M75" s="87" t="s">
        <v>1128</v>
      </c>
      <c r="N75" s="142"/>
      <c r="O75" s="92"/>
      <c r="P75" s="186" t="s">
        <v>33</v>
      </c>
      <c r="Q75" s="92"/>
      <c r="R75" s="186" t="s">
        <v>183</v>
      </c>
      <c r="S75" s="92"/>
      <c r="T75" s="186" t="s">
        <v>184</v>
      </c>
      <c r="U75" s="92"/>
      <c r="V75" s="186"/>
      <c r="W75" s="92"/>
      <c r="X75" s="17" t="s">
        <v>115</v>
      </c>
      <c r="Y75" s="17" t="s">
        <v>307</v>
      </c>
      <c r="Z75" s="17" t="s">
        <v>307</v>
      </c>
      <c r="AA75" s="17"/>
    </row>
    <row r="76" spans="1:27" ht="60" customHeight="1" x14ac:dyDescent="0.2">
      <c r="A76" s="29" t="s">
        <v>26</v>
      </c>
      <c r="B76" s="136" t="s">
        <v>4926</v>
      </c>
      <c r="C76" s="32" t="s">
        <v>2825</v>
      </c>
      <c r="D76" s="80" t="s">
        <v>2825</v>
      </c>
      <c r="E76" s="15">
        <v>1</v>
      </c>
      <c r="F76" s="78"/>
      <c r="G76" s="185" t="s">
        <v>4955</v>
      </c>
      <c r="H76" s="185"/>
      <c r="I76" s="185" t="s">
        <v>4956</v>
      </c>
      <c r="J76" s="185" t="s">
        <v>4955</v>
      </c>
      <c r="K76" s="87" t="s">
        <v>4957</v>
      </c>
      <c r="L76" s="87"/>
      <c r="M76" s="83" t="str">
        <f t="shared" si="1"/>
        <v xml:space="preserve">MESSAGE - (COMPETENT AUTHORITY OF DEPARTURE) CUSTOMS OFFICE. </v>
      </c>
      <c r="N76" s="142" t="s">
        <v>32</v>
      </c>
      <c r="O76" s="92" t="s">
        <v>32</v>
      </c>
      <c r="P76" s="186" t="s">
        <v>33</v>
      </c>
      <c r="Q76" s="92" t="s">
        <v>33</v>
      </c>
      <c r="R76" s="186"/>
      <c r="S76" s="92"/>
      <c r="T76" s="186"/>
      <c r="U76" s="92"/>
      <c r="V76" s="186"/>
      <c r="W76" s="92"/>
      <c r="X76" s="17" t="s">
        <v>36</v>
      </c>
      <c r="Y76" s="17" t="s">
        <v>37</v>
      </c>
      <c r="Z76" s="17" t="s">
        <v>38</v>
      </c>
      <c r="AA76" s="17"/>
    </row>
    <row r="77" spans="1:27" ht="60" customHeight="1" x14ac:dyDescent="0.2">
      <c r="A77" s="29" t="s">
        <v>26</v>
      </c>
      <c r="B77" s="136" t="s">
        <v>4926</v>
      </c>
      <c r="C77" s="32" t="s">
        <v>2825</v>
      </c>
      <c r="D77" s="80" t="s">
        <v>2825</v>
      </c>
      <c r="E77" s="15">
        <v>1</v>
      </c>
      <c r="F77" s="78" t="s">
        <v>4958</v>
      </c>
      <c r="G77" s="185" t="s">
        <v>4955</v>
      </c>
      <c r="H77" s="185" t="s">
        <v>180</v>
      </c>
      <c r="I77" s="185" t="s">
        <v>4959</v>
      </c>
      <c r="J77" s="185" t="s">
        <v>4960</v>
      </c>
      <c r="K77" s="87" t="s">
        <v>4957</v>
      </c>
      <c r="L77" s="87" t="s">
        <v>180</v>
      </c>
      <c r="M77" s="83" t="str">
        <f t="shared" si="1"/>
        <v>MESSAGE - (COMPETENT AUTHORITY OF DEPARTURE) CUSTOMS OFFICE. Reference number</v>
      </c>
      <c r="N77" s="142"/>
      <c r="O77" s="92"/>
      <c r="P77" s="186" t="s">
        <v>33</v>
      </c>
      <c r="Q77" s="92" t="s">
        <v>33</v>
      </c>
      <c r="R77" s="186" t="s">
        <v>183</v>
      </c>
      <c r="S77" s="92" t="s">
        <v>183</v>
      </c>
      <c r="T77" s="186" t="s">
        <v>4961</v>
      </c>
      <c r="U77" s="92"/>
      <c r="V77" s="186"/>
      <c r="W77" s="92"/>
      <c r="X77" s="17" t="s">
        <v>36</v>
      </c>
      <c r="Y77" s="17" t="s">
        <v>37</v>
      </c>
      <c r="Z77" s="17" t="s">
        <v>38</v>
      </c>
      <c r="AA77" s="17"/>
    </row>
    <row r="78" spans="1:27" ht="60" customHeight="1" x14ac:dyDescent="0.2">
      <c r="A78" s="29" t="s">
        <v>26</v>
      </c>
      <c r="B78" s="136" t="s">
        <v>4962</v>
      </c>
      <c r="C78" s="32" t="s">
        <v>28</v>
      </c>
      <c r="D78" s="80" t="s">
        <v>28</v>
      </c>
      <c r="E78" s="15">
        <v>1</v>
      </c>
      <c r="F78" s="78"/>
      <c r="G78" s="185" t="s">
        <v>29</v>
      </c>
      <c r="H78" s="185"/>
      <c r="I78" s="185" t="s">
        <v>4963</v>
      </c>
      <c r="J78" s="185" t="s">
        <v>29</v>
      </c>
      <c r="K78" s="87" t="s">
        <v>31</v>
      </c>
      <c r="L78" s="87"/>
      <c r="M78" s="83" t="str">
        <f t="shared" si="1"/>
        <v xml:space="preserve">MESSAGE - HEADER. </v>
      </c>
      <c r="N78" s="68" t="s">
        <v>32</v>
      </c>
      <c r="O78" s="92" t="s">
        <v>32</v>
      </c>
      <c r="P78" s="68" t="s">
        <v>33</v>
      </c>
      <c r="Q78" s="92" t="s">
        <v>33</v>
      </c>
      <c r="R78" s="68"/>
      <c r="S78" s="92"/>
      <c r="T78" s="68"/>
      <c r="U78" s="92"/>
      <c r="V78" s="68"/>
      <c r="W78" s="92"/>
      <c r="X78" s="17" t="s">
        <v>36</v>
      </c>
      <c r="Y78" s="17" t="s">
        <v>37</v>
      </c>
      <c r="Z78" s="17" t="s">
        <v>38</v>
      </c>
      <c r="AA78" s="17"/>
    </row>
    <row r="79" spans="1:27" ht="60" customHeight="1" x14ac:dyDescent="0.2">
      <c r="A79" s="29" t="s">
        <v>26</v>
      </c>
      <c r="B79" s="136" t="s">
        <v>4962</v>
      </c>
      <c r="C79" s="32" t="s">
        <v>28</v>
      </c>
      <c r="D79" s="80" t="s">
        <v>28</v>
      </c>
      <c r="E79" s="15">
        <v>1</v>
      </c>
      <c r="F79" s="78" t="s">
        <v>39</v>
      </c>
      <c r="G79" s="185" t="s">
        <v>29</v>
      </c>
      <c r="H79" s="185" t="s">
        <v>40</v>
      </c>
      <c r="I79" s="185" t="s">
        <v>4964</v>
      </c>
      <c r="J79" s="185" t="s">
        <v>42</v>
      </c>
      <c r="K79" s="87" t="s">
        <v>31</v>
      </c>
      <c r="L79" s="87" t="s">
        <v>43</v>
      </c>
      <c r="M79" s="83" t="str">
        <f t="shared" si="1"/>
        <v>MESSAGE - HEADER. Document/reference number</v>
      </c>
      <c r="N79" s="68"/>
      <c r="O79" s="92"/>
      <c r="P79" s="68" t="s">
        <v>33</v>
      </c>
      <c r="Q79" s="92" t="s">
        <v>33</v>
      </c>
      <c r="R79" s="68" t="s">
        <v>44</v>
      </c>
      <c r="S79" s="92" t="s">
        <v>45</v>
      </c>
      <c r="T79" s="68"/>
      <c r="U79" s="92"/>
      <c r="V79" s="68"/>
      <c r="W79" s="92"/>
      <c r="X79" s="17" t="s">
        <v>46</v>
      </c>
      <c r="Y79" s="17" t="s">
        <v>47</v>
      </c>
      <c r="Z79" s="17" t="s">
        <v>38</v>
      </c>
      <c r="AA79" s="17"/>
    </row>
    <row r="80" spans="1:27" ht="60" customHeight="1" x14ac:dyDescent="0.2">
      <c r="A80" s="29" t="s">
        <v>26</v>
      </c>
      <c r="B80" s="136" t="s">
        <v>4962</v>
      </c>
      <c r="C80" s="32" t="s">
        <v>28</v>
      </c>
      <c r="D80" s="80" t="s">
        <v>28</v>
      </c>
      <c r="E80" s="15">
        <v>1</v>
      </c>
      <c r="F80" s="78"/>
      <c r="G80" s="185" t="s">
        <v>3209</v>
      </c>
      <c r="H80" s="185"/>
      <c r="I80" s="185" t="s">
        <v>4965</v>
      </c>
      <c r="J80" s="185" t="s">
        <v>3209</v>
      </c>
      <c r="K80" s="87" t="s">
        <v>31</v>
      </c>
      <c r="L80" s="87" t="s">
        <v>4966</v>
      </c>
      <c r="M80" s="83" t="str">
        <f t="shared" si="1"/>
        <v xml:space="preserve">MESSAGE - HEADER. (ACTUAL OFFICE OF TRANSIT) CUSTOMS OFFICE </v>
      </c>
      <c r="N80" s="68" t="s">
        <v>32</v>
      </c>
      <c r="O80" s="92" t="s">
        <v>32</v>
      </c>
      <c r="P80" s="68" t="s">
        <v>33</v>
      </c>
      <c r="Q80" s="92" t="s">
        <v>33</v>
      </c>
      <c r="R80" s="68"/>
      <c r="S80" s="92"/>
      <c r="T80" s="68"/>
      <c r="U80" s="92"/>
      <c r="V80" s="68"/>
      <c r="W80" s="92"/>
      <c r="X80" s="17" t="s">
        <v>36</v>
      </c>
      <c r="Y80" s="17" t="s">
        <v>37</v>
      </c>
      <c r="Z80" s="17" t="s">
        <v>38</v>
      </c>
      <c r="AA80" s="17"/>
    </row>
    <row r="81" spans="1:27" ht="60" customHeight="1" x14ac:dyDescent="0.2">
      <c r="A81" s="29" t="s">
        <v>26</v>
      </c>
      <c r="B81" s="136" t="s">
        <v>4962</v>
      </c>
      <c r="C81" s="32" t="s">
        <v>28</v>
      </c>
      <c r="D81" s="80" t="s">
        <v>28</v>
      </c>
      <c r="E81" s="15">
        <v>1</v>
      </c>
      <c r="F81" s="78" t="s">
        <v>4967</v>
      </c>
      <c r="G81" s="185" t="s">
        <v>3209</v>
      </c>
      <c r="H81" s="185" t="s">
        <v>180</v>
      </c>
      <c r="I81" s="185" t="s">
        <v>4968</v>
      </c>
      <c r="J81" s="185" t="s">
        <v>3216</v>
      </c>
      <c r="K81" s="87" t="s">
        <v>4969</v>
      </c>
      <c r="L81" s="87" t="s">
        <v>1052</v>
      </c>
      <c r="M81" s="83" t="str">
        <f t="shared" si="1"/>
        <v>MESSAGE - (ACTUAL OFFICE OF TRANSIT) CUSTOMS OFFICE. Reference number </v>
      </c>
      <c r="N81" s="125"/>
      <c r="O81" s="92"/>
      <c r="P81" s="125" t="s">
        <v>33</v>
      </c>
      <c r="Q81" s="92" t="s">
        <v>33</v>
      </c>
      <c r="R81" s="125" t="s">
        <v>183</v>
      </c>
      <c r="S81" s="92" t="s">
        <v>183</v>
      </c>
      <c r="T81" s="125" t="s">
        <v>184</v>
      </c>
      <c r="U81" s="92"/>
      <c r="V81" s="68"/>
      <c r="W81" s="92"/>
      <c r="X81" s="17" t="s">
        <v>36</v>
      </c>
      <c r="Y81" s="17" t="s">
        <v>37</v>
      </c>
      <c r="Z81" s="17" t="s">
        <v>38</v>
      </c>
      <c r="AA81" s="17"/>
    </row>
    <row r="82" spans="1:27" ht="60" customHeight="1" x14ac:dyDescent="0.2">
      <c r="A82" s="29" t="s">
        <v>26</v>
      </c>
      <c r="B82" s="15" t="s">
        <v>4970</v>
      </c>
      <c r="C82" s="32" t="s">
        <v>28</v>
      </c>
      <c r="D82" s="32" t="s">
        <v>28</v>
      </c>
      <c r="E82" s="15">
        <v>1</v>
      </c>
      <c r="F82" s="78"/>
      <c r="G82" s="169" t="s">
        <v>29</v>
      </c>
      <c r="H82" s="71"/>
      <c r="I82" s="126" t="s">
        <v>4971</v>
      </c>
      <c r="J82" s="126" t="s">
        <v>29</v>
      </c>
      <c r="K82" s="87" t="s">
        <v>31</v>
      </c>
      <c r="L82" s="87"/>
      <c r="M82" s="83" t="str">
        <f xml:space="preserve"> CONCATENATE(K82,". ", L82)</f>
        <v xml:space="preserve">MESSAGE - HEADER. </v>
      </c>
      <c r="N82" s="125" t="s">
        <v>32</v>
      </c>
      <c r="O82" s="92" t="s">
        <v>32</v>
      </c>
      <c r="P82" s="142" t="s">
        <v>33</v>
      </c>
      <c r="Q82" s="92" t="s">
        <v>33</v>
      </c>
      <c r="R82" s="142"/>
      <c r="S82" s="92"/>
      <c r="T82" s="142"/>
      <c r="U82" s="92"/>
      <c r="V82" s="142"/>
      <c r="W82" s="92" t="s">
        <v>4972</v>
      </c>
      <c r="X82" s="17" t="s">
        <v>36</v>
      </c>
      <c r="Y82" s="17" t="s">
        <v>37</v>
      </c>
      <c r="Z82" s="17" t="s">
        <v>38</v>
      </c>
      <c r="AA82" s="17"/>
    </row>
    <row r="83" spans="1:27" ht="60" customHeight="1" x14ac:dyDescent="0.2">
      <c r="A83" s="29" t="s">
        <v>26</v>
      </c>
      <c r="B83" s="15" t="s">
        <v>4970</v>
      </c>
      <c r="C83" s="32" t="s">
        <v>28</v>
      </c>
      <c r="D83" s="32" t="s">
        <v>28</v>
      </c>
      <c r="E83" s="15">
        <v>1</v>
      </c>
      <c r="F83" s="78" t="s">
        <v>39</v>
      </c>
      <c r="G83" s="71" t="s">
        <v>29</v>
      </c>
      <c r="H83" s="71" t="s">
        <v>40</v>
      </c>
      <c r="I83" s="126" t="s">
        <v>4973</v>
      </c>
      <c r="J83" s="126" t="s">
        <v>42</v>
      </c>
      <c r="K83" s="87" t="s">
        <v>31</v>
      </c>
      <c r="L83" s="87" t="s">
        <v>43</v>
      </c>
      <c r="M83" s="83" t="str">
        <f t="shared" ref="M83:M142" si="2" xml:space="preserve"> CONCATENATE(K83,". ", L83)</f>
        <v>MESSAGE - HEADER. Document/reference number</v>
      </c>
      <c r="N83" s="125"/>
      <c r="O83" s="92"/>
      <c r="P83" s="142" t="s">
        <v>33</v>
      </c>
      <c r="Q83" s="92" t="s">
        <v>33</v>
      </c>
      <c r="R83" s="142" t="s">
        <v>44</v>
      </c>
      <c r="S83" s="92" t="s">
        <v>4974</v>
      </c>
      <c r="T83" s="142"/>
      <c r="U83" s="92"/>
      <c r="V83" s="142"/>
      <c r="W83" s="92"/>
      <c r="X83" s="17" t="s">
        <v>46</v>
      </c>
      <c r="Y83" s="17" t="s">
        <v>47</v>
      </c>
      <c r="Z83" s="17" t="s">
        <v>38</v>
      </c>
      <c r="AA83" s="283" t="s">
        <v>48</v>
      </c>
    </row>
    <row r="84" spans="1:27" ht="60" customHeight="1" x14ac:dyDescent="0.2">
      <c r="A84" s="29" t="s">
        <v>26</v>
      </c>
      <c r="B84" s="15" t="s">
        <v>4970</v>
      </c>
      <c r="C84" s="32" t="s">
        <v>28</v>
      </c>
      <c r="D84" s="32" t="s">
        <v>28</v>
      </c>
      <c r="E84" s="15">
        <v>1</v>
      </c>
      <c r="F84" s="78" t="s">
        <v>39</v>
      </c>
      <c r="G84" s="71" t="s">
        <v>29</v>
      </c>
      <c r="H84" s="71" t="s">
        <v>49</v>
      </c>
      <c r="I84" s="126" t="s">
        <v>4975</v>
      </c>
      <c r="J84" s="126" t="s">
        <v>51</v>
      </c>
      <c r="K84" s="87" t="s">
        <v>31</v>
      </c>
      <c r="L84" s="87" t="s">
        <v>52</v>
      </c>
      <c r="M84" s="83" t="str">
        <f t="shared" si="2"/>
        <v>MESSAGE - HEADER. Type of declaration</v>
      </c>
      <c r="N84" s="125"/>
      <c r="O84" s="92"/>
      <c r="P84" s="142" t="s">
        <v>66</v>
      </c>
      <c r="Q84" s="92" t="s">
        <v>66</v>
      </c>
      <c r="R84" s="142" t="s">
        <v>53</v>
      </c>
      <c r="S84" s="92" t="s">
        <v>54</v>
      </c>
      <c r="T84" s="142" t="s">
        <v>55</v>
      </c>
      <c r="U84" s="92" t="s">
        <v>55</v>
      </c>
      <c r="V84" s="142" t="s">
        <v>1059</v>
      </c>
      <c r="W84" s="92" t="s">
        <v>4976</v>
      </c>
      <c r="X84" s="17" t="s">
        <v>36</v>
      </c>
      <c r="Y84" s="17" t="s">
        <v>37</v>
      </c>
      <c r="Z84" s="17" t="s">
        <v>38</v>
      </c>
      <c r="AA84" s="283" t="s">
        <v>59</v>
      </c>
    </row>
    <row r="85" spans="1:27" ht="60" customHeight="1" x14ac:dyDescent="0.2">
      <c r="A85" s="29" t="s">
        <v>26</v>
      </c>
      <c r="B85" s="15" t="s">
        <v>4970</v>
      </c>
      <c r="C85" s="32" t="s">
        <v>28</v>
      </c>
      <c r="D85" s="32" t="s">
        <v>28</v>
      </c>
      <c r="E85" s="15">
        <v>1</v>
      </c>
      <c r="F85" s="78" t="s">
        <v>60</v>
      </c>
      <c r="G85" s="71" t="s">
        <v>29</v>
      </c>
      <c r="H85" s="71" t="s">
        <v>61</v>
      </c>
      <c r="I85" s="126" t="s">
        <v>4977</v>
      </c>
      <c r="J85" s="126" t="s">
        <v>63</v>
      </c>
      <c r="K85" s="87" t="s">
        <v>64</v>
      </c>
      <c r="L85" s="87" t="s">
        <v>65</v>
      </c>
      <c r="M85" s="83" t="str">
        <f t="shared" si="2"/>
        <v>MESSAGE - GOODS ITEM - PRODUCED DOCUMENTS/CERTIFICATES. Document reference</v>
      </c>
      <c r="N85" s="125"/>
      <c r="O85" s="92"/>
      <c r="P85" s="142" t="s">
        <v>66</v>
      </c>
      <c r="Q85" s="92" t="s">
        <v>66</v>
      </c>
      <c r="R85" s="142" t="s">
        <v>67</v>
      </c>
      <c r="S85" s="91" t="s">
        <v>68</v>
      </c>
      <c r="T85" s="142"/>
      <c r="U85" s="92"/>
      <c r="V85" s="142" t="s">
        <v>1061</v>
      </c>
      <c r="W85" s="92" t="s">
        <v>4978</v>
      </c>
      <c r="X85" s="17" t="s">
        <v>36</v>
      </c>
      <c r="Y85" s="17" t="s">
        <v>71</v>
      </c>
      <c r="Z85" s="17" t="s">
        <v>72</v>
      </c>
      <c r="AA85" s="283" t="s">
        <v>73</v>
      </c>
    </row>
    <row r="86" spans="1:27" ht="60" customHeight="1" x14ac:dyDescent="0.2">
      <c r="A86" s="29" t="s">
        <v>26</v>
      </c>
      <c r="B86" s="15" t="s">
        <v>4970</v>
      </c>
      <c r="C86" s="32" t="s">
        <v>28</v>
      </c>
      <c r="D86" s="32" t="s">
        <v>28</v>
      </c>
      <c r="E86" s="15">
        <v>1</v>
      </c>
      <c r="F86" s="78" t="s">
        <v>74</v>
      </c>
      <c r="G86" s="71" t="s">
        <v>29</v>
      </c>
      <c r="H86" s="71" t="s">
        <v>75</v>
      </c>
      <c r="I86" s="126" t="s">
        <v>4979</v>
      </c>
      <c r="J86" s="126" t="s">
        <v>77</v>
      </c>
      <c r="K86" s="87" t="s">
        <v>31</v>
      </c>
      <c r="L86" s="87" t="s">
        <v>4980</v>
      </c>
      <c r="M86" s="83" t="str">
        <f t="shared" si="2"/>
        <v xml:space="preserve">MESSAGE - HEADER. 	Acceptance date </v>
      </c>
      <c r="N86" s="125"/>
      <c r="O86" s="92"/>
      <c r="P86" s="142" t="s">
        <v>66</v>
      </c>
      <c r="Q86" s="92" t="s">
        <v>66</v>
      </c>
      <c r="R86" s="142" t="s">
        <v>79</v>
      </c>
      <c r="S86" s="92" t="s">
        <v>4981</v>
      </c>
      <c r="T86" s="142"/>
      <c r="U86" s="92"/>
      <c r="V86" s="142" t="s">
        <v>1064</v>
      </c>
      <c r="W86" s="92" t="s">
        <v>827</v>
      </c>
      <c r="X86" s="17" t="s">
        <v>46</v>
      </c>
      <c r="Y86" s="17" t="s">
        <v>82</v>
      </c>
      <c r="Z86" s="17" t="s">
        <v>83</v>
      </c>
      <c r="AA86" s="283" t="s">
        <v>1862</v>
      </c>
    </row>
    <row r="87" spans="1:27" ht="60" customHeight="1" x14ac:dyDescent="0.2">
      <c r="A87" s="29" t="s">
        <v>26</v>
      </c>
      <c r="B87" s="15" t="s">
        <v>4970</v>
      </c>
      <c r="C87" s="32" t="s">
        <v>28</v>
      </c>
      <c r="D87" s="32" t="s">
        <v>28</v>
      </c>
      <c r="E87" s="15">
        <v>1</v>
      </c>
      <c r="F87" s="78"/>
      <c r="G87" s="71" t="s">
        <v>29</v>
      </c>
      <c r="H87" s="71" t="s">
        <v>85</v>
      </c>
      <c r="I87" s="126" t="s">
        <v>4982</v>
      </c>
      <c r="J87" s="126" t="s">
        <v>87</v>
      </c>
      <c r="K87" s="87" t="s">
        <v>31</v>
      </c>
      <c r="L87" s="87" t="s">
        <v>88</v>
      </c>
      <c r="M87" s="83" t="str">
        <f t="shared" si="2"/>
        <v>MESSAGE - HEADER. Issuing date</v>
      </c>
      <c r="N87" s="125"/>
      <c r="O87" s="92"/>
      <c r="P87" s="142" t="s">
        <v>66</v>
      </c>
      <c r="Q87" s="92" t="s">
        <v>66</v>
      </c>
      <c r="R87" s="142" t="s">
        <v>79</v>
      </c>
      <c r="S87" s="92" t="s">
        <v>4981</v>
      </c>
      <c r="T87" s="142"/>
      <c r="U87" s="92"/>
      <c r="V87" s="142" t="s">
        <v>1064</v>
      </c>
      <c r="W87" s="92" t="s">
        <v>827</v>
      </c>
      <c r="X87" s="17" t="s">
        <v>46</v>
      </c>
      <c r="Y87" s="17" t="s">
        <v>82</v>
      </c>
      <c r="Z87" s="17" t="s">
        <v>83</v>
      </c>
      <c r="AA87" s="283" t="s">
        <v>1862</v>
      </c>
    </row>
    <row r="88" spans="1:27" ht="60" customHeight="1" x14ac:dyDescent="0.2">
      <c r="A88" s="29" t="s">
        <v>26</v>
      </c>
      <c r="B88" s="15" t="s">
        <v>4970</v>
      </c>
      <c r="C88" s="32" t="s">
        <v>28</v>
      </c>
      <c r="D88" s="32" t="s">
        <v>28</v>
      </c>
      <c r="E88" s="15">
        <v>1</v>
      </c>
      <c r="F88" s="78" t="s">
        <v>89</v>
      </c>
      <c r="G88" s="71" t="s">
        <v>29</v>
      </c>
      <c r="H88" s="71" t="s">
        <v>90</v>
      </c>
      <c r="I88" s="126" t="s">
        <v>4983</v>
      </c>
      <c r="J88" s="126" t="s">
        <v>92</v>
      </c>
      <c r="K88" s="87" t="s">
        <v>31</v>
      </c>
      <c r="L88" s="87" t="s">
        <v>93</v>
      </c>
      <c r="M88" s="83" t="str">
        <f t="shared" si="2"/>
        <v>MESSAGE - HEADER. Country of dispatch/export code</v>
      </c>
      <c r="N88" s="125"/>
      <c r="O88" s="92"/>
      <c r="P88" s="142" t="s">
        <v>66</v>
      </c>
      <c r="Q88" s="92" t="s">
        <v>66</v>
      </c>
      <c r="R88" s="142" t="s">
        <v>94</v>
      </c>
      <c r="S88" s="92" t="s">
        <v>94</v>
      </c>
      <c r="T88" s="142" t="s">
        <v>95</v>
      </c>
      <c r="U88" s="92" t="s">
        <v>95</v>
      </c>
      <c r="V88" s="142" t="s">
        <v>1070</v>
      </c>
      <c r="W88" s="92" t="s">
        <v>4984</v>
      </c>
      <c r="X88" s="115" t="s">
        <v>36</v>
      </c>
      <c r="Y88" s="17" t="s">
        <v>37</v>
      </c>
      <c r="Z88" s="17" t="s">
        <v>38</v>
      </c>
      <c r="AA88" s="283" t="s">
        <v>98</v>
      </c>
    </row>
    <row r="89" spans="1:27" ht="60" customHeight="1" x14ac:dyDescent="0.2">
      <c r="A89" s="29" t="s">
        <v>26</v>
      </c>
      <c r="B89" s="15" t="s">
        <v>4970</v>
      </c>
      <c r="C89" s="32" t="s">
        <v>28</v>
      </c>
      <c r="D89" s="32" t="s">
        <v>28</v>
      </c>
      <c r="E89" s="15">
        <v>1</v>
      </c>
      <c r="F89" s="78" t="s">
        <v>99</v>
      </c>
      <c r="G89" s="71" t="s">
        <v>29</v>
      </c>
      <c r="H89" s="71" t="s">
        <v>100</v>
      </c>
      <c r="I89" s="126" t="s">
        <v>4985</v>
      </c>
      <c r="J89" s="126" t="s">
        <v>102</v>
      </c>
      <c r="K89" s="87" t="s">
        <v>31</v>
      </c>
      <c r="L89" s="87" t="s">
        <v>100</v>
      </c>
      <c r="M89" s="83" t="str">
        <f t="shared" si="2"/>
        <v>MESSAGE - HEADER. Security</v>
      </c>
      <c r="N89" s="125"/>
      <c r="O89" s="92"/>
      <c r="P89" s="142" t="s">
        <v>66</v>
      </c>
      <c r="Q89" s="92" t="s">
        <v>66</v>
      </c>
      <c r="R89" s="142" t="s">
        <v>104</v>
      </c>
      <c r="S89" s="92" t="s">
        <v>104</v>
      </c>
      <c r="T89" s="142" t="s">
        <v>105</v>
      </c>
      <c r="U89" s="92" t="s">
        <v>105</v>
      </c>
      <c r="V89" s="142" t="s">
        <v>1073</v>
      </c>
      <c r="W89" s="92" t="s">
        <v>4986</v>
      </c>
      <c r="X89" s="115" t="s">
        <v>36</v>
      </c>
      <c r="Y89" s="17" t="s">
        <v>107</v>
      </c>
      <c r="Z89" s="17" t="s">
        <v>108</v>
      </c>
      <c r="AA89" s="283" t="s">
        <v>109</v>
      </c>
    </row>
    <row r="90" spans="1:27" ht="60" customHeight="1" x14ac:dyDescent="0.2">
      <c r="A90" s="29" t="s">
        <v>26</v>
      </c>
      <c r="B90" s="15" t="s">
        <v>4970</v>
      </c>
      <c r="C90" s="32" t="s">
        <v>28</v>
      </c>
      <c r="D90" s="32" t="s">
        <v>28</v>
      </c>
      <c r="E90" s="15">
        <v>1</v>
      </c>
      <c r="F90" s="78" t="s">
        <v>110</v>
      </c>
      <c r="G90" s="71" t="s">
        <v>29</v>
      </c>
      <c r="H90" s="71" t="s">
        <v>111</v>
      </c>
      <c r="I90" s="126" t="s">
        <v>4987</v>
      </c>
      <c r="J90" s="126" t="s">
        <v>113</v>
      </c>
      <c r="K90" s="87" t="s">
        <v>1128</v>
      </c>
      <c r="L90" s="87" t="s">
        <v>1128</v>
      </c>
      <c r="M90" s="83" t="str">
        <f t="shared" si="2"/>
        <v>x. x</v>
      </c>
      <c r="N90" s="125"/>
      <c r="O90" s="92"/>
      <c r="P90" s="142" t="s">
        <v>66</v>
      </c>
      <c r="Q90" s="92"/>
      <c r="R90" s="142" t="s">
        <v>104</v>
      </c>
      <c r="S90" s="92"/>
      <c r="T90" s="142" t="s">
        <v>114</v>
      </c>
      <c r="U90" s="92"/>
      <c r="V90" s="142" t="s">
        <v>1073</v>
      </c>
      <c r="W90" s="92"/>
      <c r="X90" s="17" t="s">
        <v>115</v>
      </c>
      <c r="Y90" s="17" t="s">
        <v>116</v>
      </c>
      <c r="Z90" s="17" t="s">
        <v>117</v>
      </c>
      <c r="AA90" s="283" t="s">
        <v>118</v>
      </c>
    </row>
    <row r="91" spans="1:27" ht="60" customHeight="1" x14ac:dyDescent="0.2">
      <c r="A91" s="29" t="s">
        <v>26</v>
      </c>
      <c r="B91" s="15" t="s">
        <v>4970</v>
      </c>
      <c r="C91" s="32" t="s">
        <v>28</v>
      </c>
      <c r="D91" s="32" t="s">
        <v>28</v>
      </c>
      <c r="E91" s="15">
        <v>1</v>
      </c>
      <c r="F91" s="78" t="s">
        <v>110</v>
      </c>
      <c r="G91" s="71" t="s">
        <v>29</v>
      </c>
      <c r="H91" s="71" t="s">
        <v>119</v>
      </c>
      <c r="I91" s="126" t="s">
        <v>4988</v>
      </c>
      <c r="J91" s="126" t="s">
        <v>121</v>
      </c>
      <c r="K91" s="87" t="s">
        <v>31</v>
      </c>
      <c r="L91" s="87" t="s">
        <v>122</v>
      </c>
      <c r="M91" s="83" t="str">
        <f t="shared" si="2"/>
        <v>MESSAGE - HEADER. Transport mode at border</v>
      </c>
      <c r="N91" s="125"/>
      <c r="O91" s="92"/>
      <c r="P91" s="142" t="s">
        <v>66</v>
      </c>
      <c r="Q91" s="92" t="s">
        <v>66</v>
      </c>
      <c r="R91" s="142" t="s">
        <v>104</v>
      </c>
      <c r="S91" s="92" t="s">
        <v>526</v>
      </c>
      <c r="T91" s="142" t="s">
        <v>124</v>
      </c>
      <c r="U91" s="92" t="s">
        <v>124</v>
      </c>
      <c r="V91" s="142" t="s">
        <v>1079</v>
      </c>
      <c r="W91" s="92" t="s">
        <v>4989</v>
      </c>
      <c r="X91" s="115" t="s">
        <v>36</v>
      </c>
      <c r="Y91" s="17" t="s">
        <v>127</v>
      </c>
      <c r="Z91" s="17" t="s">
        <v>127</v>
      </c>
      <c r="AA91" s="283" t="s">
        <v>128</v>
      </c>
    </row>
    <row r="92" spans="1:27" ht="60" customHeight="1" x14ac:dyDescent="0.2">
      <c r="A92" s="29" t="s">
        <v>26</v>
      </c>
      <c r="B92" s="15" t="s">
        <v>4970</v>
      </c>
      <c r="C92" s="32" t="s">
        <v>28</v>
      </c>
      <c r="D92" s="32" t="s">
        <v>28</v>
      </c>
      <c r="E92" s="15">
        <v>1</v>
      </c>
      <c r="F92" s="78" t="s">
        <v>129</v>
      </c>
      <c r="G92" s="71" t="s">
        <v>29</v>
      </c>
      <c r="H92" s="71" t="s">
        <v>130</v>
      </c>
      <c r="I92" s="126" t="s">
        <v>4990</v>
      </c>
      <c r="J92" s="126" t="s">
        <v>132</v>
      </c>
      <c r="K92" s="87" t="s">
        <v>31</v>
      </c>
      <c r="L92" s="87" t="s">
        <v>130</v>
      </c>
      <c r="M92" s="83" t="str">
        <f t="shared" si="2"/>
        <v>MESSAGE - HEADER. Specific circumstance indicator</v>
      </c>
      <c r="N92" s="125"/>
      <c r="O92" s="92"/>
      <c r="P92" s="142" t="s">
        <v>66</v>
      </c>
      <c r="Q92" s="92" t="s">
        <v>66</v>
      </c>
      <c r="R92" s="142" t="s">
        <v>133</v>
      </c>
      <c r="S92" s="92" t="s">
        <v>134</v>
      </c>
      <c r="T92" s="142" t="s">
        <v>135</v>
      </c>
      <c r="U92" s="92" t="s">
        <v>136</v>
      </c>
      <c r="V92" s="142" t="s">
        <v>1083</v>
      </c>
      <c r="W92" s="92" t="s">
        <v>4991</v>
      </c>
      <c r="X92" s="17" t="s">
        <v>139</v>
      </c>
      <c r="Y92" s="17" t="s">
        <v>140</v>
      </c>
      <c r="Z92" s="17" t="s">
        <v>141</v>
      </c>
      <c r="AA92" s="283"/>
    </row>
    <row r="93" spans="1:27" ht="60" customHeight="1" x14ac:dyDescent="0.2">
      <c r="A93" s="29" t="s">
        <v>26</v>
      </c>
      <c r="B93" s="15" t="s">
        <v>4970</v>
      </c>
      <c r="C93" s="32" t="s">
        <v>28</v>
      </c>
      <c r="D93" s="32" t="s">
        <v>28</v>
      </c>
      <c r="E93" s="15">
        <v>1</v>
      </c>
      <c r="F93" s="78" t="s">
        <v>142</v>
      </c>
      <c r="G93" s="71" t="s">
        <v>29</v>
      </c>
      <c r="H93" s="71" t="s">
        <v>143</v>
      </c>
      <c r="I93" s="126" t="s">
        <v>4992</v>
      </c>
      <c r="J93" s="126" t="s">
        <v>145</v>
      </c>
      <c r="K93" s="87" t="s">
        <v>31</v>
      </c>
      <c r="L93" s="87" t="s">
        <v>143</v>
      </c>
      <c r="M93" s="83" t="str">
        <f t="shared" si="2"/>
        <v>MESSAGE - HEADER. Total number of items</v>
      </c>
      <c r="N93" s="125"/>
      <c r="O93" s="92"/>
      <c r="P93" s="142" t="s">
        <v>66</v>
      </c>
      <c r="Q93" s="92" t="s">
        <v>66</v>
      </c>
      <c r="R93" s="142" t="s">
        <v>146</v>
      </c>
      <c r="S93" s="92" t="s">
        <v>146</v>
      </c>
      <c r="T93" s="142"/>
      <c r="U93" s="92"/>
      <c r="V93" s="142" t="s">
        <v>1073</v>
      </c>
      <c r="W93" s="92" t="s">
        <v>827</v>
      </c>
      <c r="X93" s="17" t="s">
        <v>36</v>
      </c>
      <c r="Y93" s="17" t="s">
        <v>37</v>
      </c>
      <c r="Z93" s="17" t="s">
        <v>38</v>
      </c>
      <c r="AA93" s="283" t="s">
        <v>148</v>
      </c>
    </row>
    <row r="94" spans="1:27" ht="60" customHeight="1" x14ac:dyDescent="0.2">
      <c r="A94" s="29" t="s">
        <v>26</v>
      </c>
      <c r="B94" s="15" t="s">
        <v>4970</v>
      </c>
      <c r="C94" s="32" t="s">
        <v>28</v>
      </c>
      <c r="D94" s="32" t="s">
        <v>28</v>
      </c>
      <c r="E94" s="15">
        <v>1</v>
      </c>
      <c r="F94" s="78" t="s">
        <v>149</v>
      </c>
      <c r="G94" s="71" t="s">
        <v>29</v>
      </c>
      <c r="H94" s="71" t="s">
        <v>150</v>
      </c>
      <c r="I94" s="126" t="s">
        <v>4993</v>
      </c>
      <c r="J94" s="126" t="s">
        <v>152</v>
      </c>
      <c r="K94" s="87" t="s">
        <v>31</v>
      </c>
      <c r="L94" s="87" t="s">
        <v>150</v>
      </c>
      <c r="M94" s="83" t="str">
        <f t="shared" si="2"/>
        <v>MESSAGE - HEADER. Total number of packages</v>
      </c>
      <c r="N94" s="125"/>
      <c r="O94" s="92"/>
      <c r="P94" s="142" t="s">
        <v>66</v>
      </c>
      <c r="Q94" s="92" t="s">
        <v>66</v>
      </c>
      <c r="R94" s="142" t="s">
        <v>153</v>
      </c>
      <c r="S94" s="92" t="s">
        <v>154</v>
      </c>
      <c r="T94" s="142"/>
      <c r="U94" s="92"/>
      <c r="V94" s="142" t="s">
        <v>1087</v>
      </c>
      <c r="W94" s="92" t="s">
        <v>1088</v>
      </c>
      <c r="X94" s="17" t="s">
        <v>46</v>
      </c>
      <c r="Y94" s="17" t="s">
        <v>158</v>
      </c>
      <c r="Z94" s="17" t="s">
        <v>159</v>
      </c>
      <c r="AA94" s="283" t="s">
        <v>160</v>
      </c>
    </row>
    <row r="95" spans="1:27" ht="60" customHeight="1" x14ac:dyDescent="0.2">
      <c r="A95" s="29" t="s">
        <v>26</v>
      </c>
      <c r="B95" s="15" t="s">
        <v>4970</v>
      </c>
      <c r="C95" s="32" t="s">
        <v>28</v>
      </c>
      <c r="D95" s="32" t="s">
        <v>28</v>
      </c>
      <c r="E95" s="15">
        <v>1</v>
      </c>
      <c r="F95" s="78" t="s">
        <v>161</v>
      </c>
      <c r="G95" s="71" t="s">
        <v>29</v>
      </c>
      <c r="H95" s="71" t="s">
        <v>162</v>
      </c>
      <c r="I95" s="126" t="s">
        <v>4994</v>
      </c>
      <c r="J95" s="126" t="s">
        <v>164</v>
      </c>
      <c r="K95" s="87" t="s">
        <v>31</v>
      </c>
      <c r="L95" s="87" t="s">
        <v>165</v>
      </c>
      <c r="M95" s="83" t="str">
        <f t="shared" si="2"/>
        <v xml:space="preserve">MESSAGE - HEADER. Total gross mass </v>
      </c>
      <c r="N95" s="125"/>
      <c r="O95" s="92"/>
      <c r="P95" s="142" t="s">
        <v>66</v>
      </c>
      <c r="Q95" s="92" t="s">
        <v>66</v>
      </c>
      <c r="R95" s="142" t="s">
        <v>166</v>
      </c>
      <c r="S95" s="92" t="s">
        <v>4995</v>
      </c>
      <c r="T95" s="142"/>
      <c r="U95" s="92"/>
      <c r="V95" s="142" t="s">
        <v>1091</v>
      </c>
      <c r="W95" s="92" t="s">
        <v>827</v>
      </c>
      <c r="X95" s="17" t="s">
        <v>46</v>
      </c>
      <c r="Y95" s="17" t="s">
        <v>37</v>
      </c>
      <c r="Z95" s="17" t="s">
        <v>169</v>
      </c>
      <c r="AA95" s="283" t="s">
        <v>1881</v>
      </c>
    </row>
    <row r="96" spans="1:27" ht="60" customHeight="1" x14ac:dyDescent="0.2">
      <c r="A96" s="29" t="s">
        <v>26</v>
      </c>
      <c r="B96" s="15" t="s">
        <v>4970</v>
      </c>
      <c r="C96" s="32" t="s">
        <v>28</v>
      </c>
      <c r="D96" s="32" t="s">
        <v>28</v>
      </c>
      <c r="E96" s="15">
        <v>1</v>
      </c>
      <c r="F96" s="78" t="s">
        <v>171</v>
      </c>
      <c r="G96" s="71" t="s">
        <v>29</v>
      </c>
      <c r="H96" s="71" t="s">
        <v>172</v>
      </c>
      <c r="I96" s="126" t="s">
        <v>4996</v>
      </c>
      <c r="J96" s="126" t="s">
        <v>174</v>
      </c>
      <c r="K96" s="87" t="s">
        <v>1128</v>
      </c>
      <c r="L96" s="87" t="s">
        <v>1128</v>
      </c>
      <c r="M96" s="83" t="str">
        <f t="shared" si="2"/>
        <v>x. x</v>
      </c>
      <c r="N96" s="125"/>
      <c r="O96" s="92"/>
      <c r="P96" s="142" t="s">
        <v>66</v>
      </c>
      <c r="Q96" s="92"/>
      <c r="R96" s="142" t="s">
        <v>104</v>
      </c>
      <c r="S96" s="92"/>
      <c r="T96" s="142" t="s">
        <v>114</v>
      </c>
      <c r="U96" s="92"/>
      <c r="V96" s="142" t="s">
        <v>1073</v>
      </c>
      <c r="W96" s="92"/>
      <c r="X96" s="17" t="s">
        <v>115</v>
      </c>
      <c r="Y96" s="17" t="s">
        <v>175</v>
      </c>
      <c r="Z96" s="17" t="s">
        <v>117</v>
      </c>
      <c r="AA96" s="283" t="s">
        <v>187</v>
      </c>
    </row>
    <row r="97" spans="1:27" ht="60" customHeight="1" x14ac:dyDescent="0.2">
      <c r="A97" s="29" t="s">
        <v>26</v>
      </c>
      <c r="B97" s="15" t="s">
        <v>4970</v>
      </c>
      <c r="C97" s="32" t="s">
        <v>28</v>
      </c>
      <c r="D97" s="32" t="s">
        <v>28</v>
      </c>
      <c r="E97" s="15">
        <v>1</v>
      </c>
      <c r="F97" s="78"/>
      <c r="G97" s="71" t="s">
        <v>29</v>
      </c>
      <c r="H97" s="71" t="s">
        <v>1095</v>
      </c>
      <c r="I97" s="126" t="s">
        <v>4997</v>
      </c>
      <c r="J97" s="126" t="s">
        <v>1097</v>
      </c>
      <c r="K97" s="87" t="s">
        <v>31</v>
      </c>
      <c r="L97" s="87" t="s">
        <v>4998</v>
      </c>
      <c r="M97" s="83" t="str">
        <f t="shared" si="2"/>
        <v>MESSAGE - HEADER. ATR rejection reason code</v>
      </c>
      <c r="N97" s="125"/>
      <c r="O97" s="92"/>
      <c r="P97" s="142" t="s">
        <v>103</v>
      </c>
      <c r="Q97" s="92" t="s">
        <v>66</v>
      </c>
      <c r="R97" s="142" t="s">
        <v>123</v>
      </c>
      <c r="S97" s="92" t="s">
        <v>123</v>
      </c>
      <c r="T97" s="142" t="s">
        <v>1099</v>
      </c>
      <c r="U97" s="92" t="s">
        <v>4999</v>
      </c>
      <c r="V97" s="142" t="s">
        <v>1100</v>
      </c>
      <c r="W97" s="92" t="s">
        <v>5000</v>
      </c>
      <c r="X97" s="17" t="s">
        <v>36</v>
      </c>
      <c r="Y97" s="17" t="s">
        <v>37</v>
      </c>
      <c r="Z97" s="17" t="s">
        <v>38</v>
      </c>
      <c r="AA97" s="283" t="s">
        <v>191</v>
      </c>
    </row>
    <row r="98" spans="1:27" ht="60" customHeight="1" x14ac:dyDescent="0.2">
      <c r="A98" s="29" t="s">
        <v>26</v>
      </c>
      <c r="B98" s="15" t="s">
        <v>4970</v>
      </c>
      <c r="C98" s="32" t="s">
        <v>28</v>
      </c>
      <c r="D98" s="32" t="s">
        <v>28</v>
      </c>
      <c r="E98" s="15">
        <v>1</v>
      </c>
      <c r="F98" s="78"/>
      <c r="G98" s="71" t="s">
        <v>29</v>
      </c>
      <c r="H98" s="71" t="s">
        <v>1103</v>
      </c>
      <c r="I98" s="126" t="s">
        <v>5001</v>
      </c>
      <c r="J98" s="126" t="s">
        <v>1105</v>
      </c>
      <c r="K98" s="87" t="s">
        <v>31</v>
      </c>
      <c r="L98" s="87" t="s">
        <v>5002</v>
      </c>
      <c r="M98" s="83" t="str">
        <f t="shared" si="2"/>
        <v>MESSAGE - HEADER. ATR rejection reason</v>
      </c>
      <c r="N98" s="125"/>
      <c r="O98" s="92"/>
      <c r="P98" s="142" t="s">
        <v>66</v>
      </c>
      <c r="Q98" s="92" t="s">
        <v>66</v>
      </c>
      <c r="R98" s="142" t="s">
        <v>305</v>
      </c>
      <c r="S98" s="92" t="s">
        <v>1107</v>
      </c>
      <c r="T98" s="142"/>
      <c r="U98" s="92"/>
      <c r="V98" s="142" t="s">
        <v>1108</v>
      </c>
      <c r="W98" s="92" t="s">
        <v>5003</v>
      </c>
      <c r="X98" s="17" t="s">
        <v>36</v>
      </c>
      <c r="Y98" s="17" t="s">
        <v>37</v>
      </c>
      <c r="Z98" s="17" t="s">
        <v>38</v>
      </c>
      <c r="AA98" s="283" t="s">
        <v>197</v>
      </c>
    </row>
    <row r="99" spans="1:27" ht="60" customHeight="1" x14ac:dyDescent="0.2">
      <c r="A99" s="29" t="s">
        <v>26</v>
      </c>
      <c r="B99" s="15" t="s">
        <v>4970</v>
      </c>
      <c r="C99" s="32" t="s">
        <v>28</v>
      </c>
      <c r="D99" s="32" t="s">
        <v>28</v>
      </c>
      <c r="E99" s="15">
        <v>1</v>
      </c>
      <c r="F99" s="78"/>
      <c r="G99" s="169" t="s">
        <v>176</v>
      </c>
      <c r="H99" s="71"/>
      <c r="I99" s="126" t="s">
        <v>5004</v>
      </c>
      <c r="J99" s="126" t="s">
        <v>176</v>
      </c>
      <c r="K99" s="87" t="s">
        <v>178</v>
      </c>
      <c r="L99" s="87"/>
      <c r="M99" s="83" t="str">
        <f t="shared" si="2"/>
        <v xml:space="preserve">MESSAGE - (DEPARTURE) CUSTOMS OFFICE. </v>
      </c>
      <c r="N99" s="125" t="s">
        <v>32</v>
      </c>
      <c r="O99" s="92"/>
      <c r="P99" s="125" t="s">
        <v>66</v>
      </c>
      <c r="Q99" s="92" t="s">
        <v>66</v>
      </c>
      <c r="R99" s="125"/>
      <c r="S99" s="92"/>
      <c r="T99" s="125"/>
      <c r="U99" s="92"/>
      <c r="V99" s="142" t="s">
        <v>1111</v>
      </c>
      <c r="W99" s="92" t="s">
        <v>5005</v>
      </c>
      <c r="X99" s="17" t="s">
        <v>36</v>
      </c>
      <c r="Y99" s="17" t="s">
        <v>37</v>
      </c>
      <c r="Z99" s="17" t="s">
        <v>38</v>
      </c>
      <c r="AA99" s="283" t="s">
        <v>1126</v>
      </c>
    </row>
    <row r="100" spans="1:27" ht="60" customHeight="1" x14ac:dyDescent="0.2">
      <c r="A100" s="29" t="s">
        <v>26</v>
      </c>
      <c r="B100" s="15" t="s">
        <v>4970</v>
      </c>
      <c r="C100" s="32" t="s">
        <v>28</v>
      </c>
      <c r="D100" s="32" t="s">
        <v>28</v>
      </c>
      <c r="E100" s="15">
        <v>1</v>
      </c>
      <c r="F100" s="78" t="s">
        <v>179</v>
      </c>
      <c r="G100" s="71" t="s">
        <v>176</v>
      </c>
      <c r="H100" s="71" t="s">
        <v>180</v>
      </c>
      <c r="I100" s="126" t="s">
        <v>5006</v>
      </c>
      <c r="J100" s="126" t="s">
        <v>182</v>
      </c>
      <c r="K100" s="87" t="s">
        <v>178</v>
      </c>
      <c r="L100" s="87" t="s">
        <v>180</v>
      </c>
      <c r="M100" s="83" t="str">
        <f t="shared" si="2"/>
        <v>MESSAGE - (DEPARTURE) CUSTOMS OFFICE. Reference number</v>
      </c>
      <c r="N100" s="125"/>
      <c r="O100" s="92"/>
      <c r="P100" s="125" t="s">
        <v>33</v>
      </c>
      <c r="Q100" s="92" t="s">
        <v>33</v>
      </c>
      <c r="R100" s="125" t="s">
        <v>183</v>
      </c>
      <c r="S100" s="92" t="s">
        <v>183</v>
      </c>
      <c r="T100" s="125" t="s">
        <v>184</v>
      </c>
      <c r="U100" s="92"/>
      <c r="V100" s="142" t="s">
        <v>185</v>
      </c>
      <c r="W100" s="92" t="s">
        <v>185</v>
      </c>
      <c r="X100" s="17" t="s">
        <v>36</v>
      </c>
      <c r="Y100" s="17" t="s">
        <v>37</v>
      </c>
      <c r="Z100" s="17" t="s">
        <v>38</v>
      </c>
      <c r="AA100" s="283" t="s">
        <v>1628</v>
      </c>
    </row>
    <row r="101" spans="1:27" ht="60" customHeight="1" x14ac:dyDescent="0.2">
      <c r="A101" s="29" t="s">
        <v>26</v>
      </c>
      <c r="B101" s="15" t="s">
        <v>4970</v>
      </c>
      <c r="C101" s="32" t="s">
        <v>28</v>
      </c>
      <c r="D101" s="32" t="s">
        <v>28</v>
      </c>
      <c r="E101" s="15">
        <v>1</v>
      </c>
      <c r="F101" s="78"/>
      <c r="G101" s="169" t="s">
        <v>188</v>
      </c>
      <c r="H101" s="71"/>
      <c r="I101" s="126" t="s">
        <v>5007</v>
      </c>
      <c r="J101" s="126" t="s">
        <v>188</v>
      </c>
      <c r="K101" s="87" t="s">
        <v>190</v>
      </c>
      <c r="L101" s="87"/>
      <c r="M101" s="83" t="str">
        <f t="shared" si="2"/>
        <v xml:space="preserve">MESSAGE - (DESTINATION) CUSTOMS OFFICE. </v>
      </c>
      <c r="N101" s="125" t="s">
        <v>32</v>
      </c>
      <c r="O101" s="92"/>
      <c r="P101" s="125" t="s">
        <v>66</v>
      </c>
      <c r="Q101" s="92" t="s">
        <v>66</v>
      </c>
      <c r="R101" s="125"/>
      <c r="S101" s="92"/>
      <c r="T101" s="125"/>
      <c r="U101" s="92"/>
      <c r="V101" s="142" t="s">
        <v>1073</v>
      </c>
      <c r="W101" s="92" t="s">
        <v>827</v>
      </c>
      <c r="X101" s="17" t="s">
        <v>36</v>
      </c>
      <c r="Y101" s="17" t="s">
        <v>37</v>
      </c>
      <c r="Z101" s="17" t="s">
        <v>38</v>
      </c>
      <c r="AA101" s="283" t="s">
        <v>187</v>
      </c>
    </row>
    <row r="102" spans="1:27" ht="60" customHeight="1" x14ac:dyDescent="0.2">
      <c r="A102" s="29" t="s">
        <v>26</v>
      </c>
      <c r="B102" s="15" t="s">
        <v>4970</v>
      </c>
      <c r="C102" s="32" t="s">
        <v>28</v>
      </c>
      <c r="D102" s="32" t="s">
        <v>28</v>
      </c>
      <c r="E102" s="15">
        <v>1</v>
      </c>
      <c r="F102" s="78" t="s">
        <v>192</v>
      </c>
      <c r="G102" s="71" t="s">
        <v>188</v>
      </c>
      <c r="H102" s="71" t="s">
        <v>180</v>
      </c>
      <c r="I102" s="126" t="s">
        <v>5008</v>
      </c>
      <c r="J102" s="126" t="s">
        <v>194</v>
      </c>
      <c r="K102" s="87" t="s">
        <v>190</v>
      </c>
      <c r="L102" s="87" t="s">
        <v>180</v>
      </c>
      <c r="M102" s="83" t="str">
        <f t="shared" si="2"/>
        <v>MESSAGE - (DESTINATION) CUSTOMS OFFICE. Reference number</v>
      </c>
      <c r="N102" s="125"/>
      <c r="O102" s="92"/>
      <c r="P102" s="125" t="s">
        <v>33</v>
      </c>
      <c r="Q102" s="92" t="s">
        <v>33</v>
      </c>
      <c r="R102" s="125" t="s">
        <v>183</v>
      </c>
      <c r="S102" s="92" t="s">
        <v>183</v>
      </c>
      <c r="T102" s="125" t="s">
        <v>184</v>
      </c>
      <c r="U102" s="92"/>
      <c r="V102" s="142" t="s">
        <v>195</v>
      </c>
      <c r="W102" s="92" t="s">
        <v>5009</v>
      </c>
      <c r="X102" s="17" t="s">
        <v>36</v>
      </c>
      <c r="Y102" s="17" t="s">
        <v>37</v>
      </c>
      <c r="Z102" s="17" t="s">
        <v>38</v>
      </c>
      <c r="AA102" s="283" t="s">
        <v>5010</v>
      </c>
    </row>
    <row r="103" spans="1:27" ht="60" customHeight="1" x14ac:dyDescent="0.2">
      <c r="A103" s="29" t="s">
        <v>26</v>
      </c>
      <c r="B103" s="15" t="s">
        <v>4970</v>
      </c>
      <c r="C103" s="32" t="s">
        <v>28</v>
      </c>
      <c r="D103" s="32" t="s">
        <v>28</v>
      </c>
      <c r="E103" s="15">
        <v>1</v>
      </c>
      <c r="F103" s="78"/>
      <c r="G103" s="169" t="s">
        <v>198</v>
      </c>
      <c r="H103" s="71"/>
      <c r="I103" s="126" t="s">
        <v>5011</v>
      </c>
      <c r="J103" s="126" t="s">
        <v>198</v>
      </c>
      <c r="K103" s="87" t="s">
        <v>200</v>
      </c>
      <c r="L103" s="87"/>
      <c r="M103" s="83" t="str">
        <f t="shared" si="2"/>
        <v xml:space="preserve">MESSAGE - (TRANSIT) CUSTOMS OFFICE. </v>
      </c>
      <c r="N103" s="125" t="s">
        <v>201</v>
      </c>
      <c r="O103" s="92"/>
      <c r="P103" s="125" t="s">
        <v>66</v>
      </c>
      <c r="Q103" s="92" t="s">
        <v>66</v>
      </c>
      <c r="R103" s="125"/>
      <c r="S103" s="92"/>
      <c r="T103" s="125"/>
      <c r="U103" s="92"/>
      <c r="V103" s="142" t="s">
        <v>1124</v>
      </c>
      <c r="W103" s="92" t="s">
        <v>1125</v>
      </c>
      <c r="X103" s="17" t="s">
        <v>36</v>
      </c>
      <c r="Y103" s="17" t="s">
        <v>37</v>
      </c>
      <c r="Z103" s="17" t="s">
        <v>38</v>
      </c>
      <c r="AA103" s="283" t="s">
        <v>246</v>
      </c>
    </row>
    <row r="104" spans="1:27" ht="60" customHeight="1" x14ac:dyDescent="0.2">
      <c r="A104" s="29" t="s">
        <v>26</v>
      </c>
      <c r="B104" s="15" t="s">
        <v>4970</v>
      </c>
      <c r="C104" s="32" t="s">
        <v>28</v>
      </c>
      <c r="D104" s="32" t="s">
        <v>28</v>
      </c>
      <c r="E104" s="15">
        <v>1</v>
      </c>
      <c r="F104" s="78" t="s">
        <v>205</v>
      </c>
      <c r="G104" s="71" t="s">
        <v>198</v>
      </c>
      <c r="H104" s="71" t="s">
        <v>206</v>
      </c>
      <c r="I104" s="126" t="s">
        <v>5012</v>
      </c>
      <c r="J104" s="126" t="s">
        <v>208</v>
      </c>
      <c r="K104" s="87"/>
      <c r="L104" s="87"/>
      <c r="M104" s="83" t="str">
        <f t="shared" si="2"/>
        <v xml:space="preserve">. </v>
      </c>
      <c r="N104" s="125"/>
      <c r="O104" s="92"/>
      <c r="P104" s="125" t="s">
        <v>33</v>
      </c>
      <c r="Q104" s="92" t="s">
        <v>33</v>
      </c>
      <c r="R104" s="125" t="s">
        <v>146</v>
      </c>
      <c r="S104" s="92" t="s">
        <v>146</v>
      </c>
      <c r="T104" s="125"/>
      <c r="U104" s="92"/>
      <c r="V104" s="142" t="s">
        <v>209</v>
      </c>
      <c r="W104" s="92"/>
      <c r="X104" s="17" t="s">
        <v>115</v>
      </c>
      <c r="Y104" s="17" t="s">
        <v>1130</v>
      </c>
      <c r="Z104" s="17" t="s">
        <v>117</v>
      </c>
      <c r="AA104" s="283" t="s">
        <v>254</v>
      </c>
    </row>
    <row r="105" spans="1:27" ht="60" customHeight="1" x14ac:dyDescent="0.2">
      <c r="A105" s="29" t="s">
        <v>26</v>
      </c>
      <c r="B105" s="15" t="s">
        <v>4970</v>
      </c>
      <c r="C105" s="32" t="s">
        <v>28</v>
      </c>
      <c r="D105" s="32" t="s">
        <v>28</v>
      </c>
      <c r="E105" s="15">
        <v>1</v>
      </c>
      <c r="F105" s="78" t="s">
        <v>212</v>
      </c>
      <c r="G105" s="71" t="s">
        <v>198</v>
      </c>
      <c r="H105" s="71" t="s">
        <v>180</v>
      </c>
      <c r="I105" s="126" t="s">
        <v>5013</v>
      </c>
      <c r="J105" s="126" t="s">
        <v>214</v>
      </c>
      <c r="K105" s="87" t="s">
        <v>200</v>
      </c>
      <c r="L105" s="87" t="s">
        <v>180</v>
      </c>
      <c r="M105" s="83" t="str">
        <f t="shared" si="2"/>
        <v>MESSAGE - (TRANSIT) CUSTOMS OFFICE. Reference number</v>
      </c>
      <c r="N105" s="125"/>
      <c r="O105" s="92"/>
      <c r="P105" s="125" t="s">
        <v>33</v>
      </c>
      <c r="Q105" s="92" t="s">
        <v>33</v>
      </c>
      <c r="R105" s="125" t="s">
        <v>183</v>
      </c>
      <c r="S105" s="92" t="s">
        <v>183</v>
      </c>
      <c r="T105" s="125" t="s">
        <v>184</v>
      </c>
      <c r="U105" s="92"/>
      <c r="V105" s="142" t="s">
        <v>215</v>
      </c>
      <c r="W105" s="92" t="s">
        <v>5014</v>
      </c>
      <c r="X105" s="17" t="s">
        <v>36</v>
      </c>
      <c r="Y105" s="17" t="s">
        <v>37</v>
      </c>
      <c r="Z105" s="17" t="s">
        <v>38</v>
      </c>
      <c r="AA105" s="283" t="s">
        <v>275</v>
      </c>
    </row>
    <row r="106" spans="1:27" ht="60" customHeight="1" x14ac:dyDescent="0.2">
      <c r="A106" s="29" t="s">
        <v>26</v>
      </c>
      <c r="B106" s="15" t="s">
        <v>4970</v>
      </c>
      <c r="C106" s="32" t="s">
        <v>28</v>
      </c>
      <c r="D106" s="32" t="s">
        <v>28</v>
      </c>
      <c r="E106" s="15">
        <v>1</v>
      </c>
      <c r="F106" s="78"/>
      <c r="G106" s="71" t="s">
        <v>198</v>
      </c>
      <c r="H106" s="71" t="s">
        <v>218</v>
      </c>
      <c r="I106" s="126" t="s">
        <v>5015</v>
      </c>
      <c r="J106" s="126" t="s">
        <v>220</v>
      </c>
      <c r="K106" s="87"/>
      <c r="L106" s="87"/>
      <c r="M106" s="83"/>
      <c r="N106" s="125"/>
      <c r="O106" s="92"/>
      <c r="P106" s="125" t="s">
        <v>66</v>
      </c>
      <c r="Q106" s="92"/>
      <c r="R106" s="125" t="s">
        <v>222</v>
      </c>
      <c r="S106" s="92"/>
      <c r="T106" s="125"/>
      <c r="U106" s="92"/>
      <c r="V106" s="142" t="s">
        <v>223</v>
      </c>
      <c r="W106" s="92"/>
      <c r="X106" s="17"/>
      <c r="Y106" s="17"/>
      <c r="Z106" s="17"/>
      <c r="AA106" s="283"/>
    </row>
    <row r="107" spans="1:27" ht="60" customHeight="1" x14ac:dyDescent="0.2">
      <c r="A107" s="29" t="s">
        <v>26</v>
      </c>
      <c r="B107" s="15" t="s">
        <v>4970</v>
      </c>
      <c r="C107" s="32" t="s">
        <v>28</v>
      </c>
      <c r="D107" s="32" t="s">
        <v>28</v>
      </c>
      <c r="E107" s="15">
        <v>1</v>
      </c>
      <c r="F107" s="78"/>
      <c r="G107" s="169" t="s">
        <v>3209</v>
      </c>
      <c r="H107" s="71"/>
      <c r="I107" s="126" t="s">
        <v>5016</v>
      </c>
      <c r="J107" s="126" t="s">
        <v>3209</v>
      </c>
      <c r="K107" s="87" t="s">
        <v>5017</v>
      </c>
      <c r="L107" s="87"/>
      <c r="M107" s="83" t="str">
        <f t="shared" si="2"/>
        <v xml:space="preserve">MESSAGE - (ACTUAL OFFICE OF TRANSIT) CUSTOMS OFFICE . </v>
      </c>
      <c r="N107" s="125" t="s">
        <v>32</v>
      </c>
      <c r="O107" s="92" t="s">
        <v>32</v>
      </c>
      <c r="P107" s="142" t="s">
        <v>66</v>
      </c>
      <c r="Q107" s="92" t="s">
        <v>33</v>
      </c>
      <c r="R107" s="125"/>
      <c r="S107" s="92"/>
      <c r="T107" s="125"/>
      <c r="U107" s="92"/>
      <c r="V107" s="142" t="s">
        <v>1073</v>
      </c>
      <c r="W107" s="92"/>
      <c r="X107" s="17" t="s">
        <v>157</v>
      </c>
      <c r="Y107" s="17" t="s">
        <v>37</v>
      </c>
      <c r="Z107" s="17" t="s">
        <v>38</v>
      </c>
      <c r="AA107" s="283" t="s">
        <v>295</v>
      </c>
    </row>
    <row r="108" spans="1:27" ht="60" customHeight="1" x14ac:dyDescent="0.2">
      <c r="A108" s="29" t="s">
        <v>26</v>
      </c>
      <c r="B108" s="15" t="s">
        <v>4970</v>
      </c>
      <c r="C108" s="32" t="s">
        <v>28</v>
      </c>
      <c r="D108" s="32" t="s">
        <v>28</v>
      </c>
      <c r="E108" s="15">
        <v>1</v>
      </c>
      <c r="F108" s="78"/>
      <c r="G108" s="71" t="s">
        <v>3209</v>
      </c>
      <c r="H108" s="71" t="s">
        <v>180</v>
      </c>
      <c r="I108" s="126" t="s">
        <v>5018</v>
      </c>
      <c r="J108" s="126" t="s">
        <v>3216</v>
      </c>
      <c r="K108" s="87" t="s">
        <v>5017</v>
      </c>
      <c r="L108" s="87" t="s">
        <v>180</v>
      </c>
      <c r="M108" s="83" t="str">
        <f t="shared" si="2"/>
        <v>MESSAGE - (ACTUAL OFFICE OF TRANSIT) CUSTOMS OFFICE . Reference number</v>
      </c>
      <c r="N108" s="125"/>
      <c r="O108" s="92"/>
      <c r="P108" s="142" t="s">
        <v>33</v>
      </c>
      <c r="Q108" s="92" t="s">
        <v>33</v>
      </c>
      <c r="R108" s="125" t="s">
        <v>183</v>
      </c>
      <c r="S108" s="92" t="s">
        <v>183</v>
      </c>
      <c r="T108" s="125" t="s">
        <v>184</v>
      </c>
      <c r="U108" s="92"/>
      <c r="V108" s="142" t="s">
        <v>215</v>
      </c>
      <c r="W108" s="92" t="s">
        <v>5019</v>
      </c>
      <c r="X108" s="115" t="s">
        <v>36</v>
      </c>
      <c r="Y108" s="17" t="s">
        <v>37</v>
      </c>
      <c r="Z108" s="17" t="s">
        <v>38</v>
      </c>
      <c r="AA108" s="283" t="s">
        <v>1602</v>
      </c>
    </row>
    <row r="109" spans="1:27" ht="60" customHeight="1" x14ac:dyDescent="0.2">
      <c r="A109" s="29" t="s">
        <v>26</v>
      </c>
      <c r="B109" s="15" t="s">
        <v>4970</v>
      </c>
      <c r="C109" s="32" t="s">
        <v>28</v>
      </c>
      <c r="D109" s="32" t="s">
        <v>28</v>
      </c>
      <c r="E109" s="15">
        <v>1</v>
      </c>
      <c r="F109" s="78"/>
      <c r="G109" s="169" t="s">
        <v>226</v>
      </c>
      <c r="H109" s="71"/>
      <c r="I109" s="126" t="s">
        <v>5020</v>
      </c>
      <c r="J109" s="126" t="s">
        <v>226</v>
      </c>
      <c r="K109" s="87" t="s">
        <v>1128</v>
      </c>
      <c r="L109" s="87"/>
      <c r="M109" s="83" t="str">
        <f t="shared" si="2"/>
        <v xml:space="preserve">x. </v>
      </c>
      <c r="N109" s="125" t="s">
        <v>201</v>
      </c>
      <c r="O109" s="92"/>
      <c r="P109" s="142" t="s">
        <v>66</v>
      </c>
      <c r="Q109" s="92"/>
      <c r="R109" s="142"/>
      <c r="S109" s="92"/>
      <c r="T109" s="125"/>
      <c r="U109" s="92"/>
      <c r="V109" s="142" t="s">
        <v>1139</v>
      </c>
      <c r="W109" s="92"/>
      <c r="X109" s="17" t="s">
        <v>115</v>
      </c>
      <c r="Y109" s="17" t="s">
        <v>37</v>
      </c>
      <c r="Z109" s="17" t="s">
        <v>38</v>
      </c>
      <c r="AA109" s="283" t="s">
        <v>2942</v>
      </c>
    </row>
    <row r="110" spans="1:27" ht="60" customHeight="1" x14ac:dyDescent="0.2">
      <c r="A110" s="29" t="s">
        <v>26</v>
      </c>
      <c r="B110" s="15" t="s">
        <v>4970</v>
      </c>
      <c r="C110" s="32" t="s">
        <v>28</v>
      </c>
      <c r="D110" s="32" t="s">
        <v>28</v>
      </c>
      <c r="E110" s="15">
        <v>1</v>
      </c>
      <c r="F110" s="78"/>
      <c r="G110" s="71" t="s">
        <v>226</v>
      </c>
      <c r="H110" s="71" t="s">
        <v>206</v>
      </c>
      <c r="I110" s="126" t="s">
        <v>5021</v>
      </c>
      <c r="J110" s="126" t="s">
        <v>232</v>
      </c>
      <c r="K110" s="87" t="s">
        <v>1128</v>
      </c>
      <c r="L110" s="87"/>
      <c r="M110" s="83" t="str">
        <f t="shared" si="2"/>
        <v xml:space="preserve">x. </v>
      </c>
      <c r="N110" s="125"/>
      <c r="O110" s="92"/>
      <c r="P110" s="142" t="s">
        <v>33</v>
      </c>
      <c r="Q110" s="92"/>
      <c r="R110" s="142" t="s">
        <v>146</v>
      </c>
      <c r="S110" s="92"/>
      <c r="T110" s="125"/>
      <c r="U110" s="92"/>
      <c r="V110" s="142" t="s">
        <v>209</v>
      </c>
      <c r="W110" s="92"/>
      <c r="X110" s="17" t="s">
        <v>115</v>
      </c>
      <c r="Y110" s="17" t="s">
        <v>37</v>
      </c>
      <c r="Z110" s="17" t="s">
        <v>38</v>
      </c>
      <c r="AA110" s="283" t="s">
        <v>330</v>
      </c>
    </row>
    <row r="111" spans="1:27" ht="60" customHeight="1" x14ac:dyDescent="0.2">
      <c r="A111" s="29" t="s">
        <v>26</v>
      </c>
      <c r="B111" s="15" t="s">
        <v>4970</v>
      </c>
      <c r="C111" s="32" t="s">
        <v>28</v>
      </c>
      <c r="D111" s="32" t="s">
        <v>28</v>
      </c>
      <c r="E111" s="15">
        <v>1</v>
      </c>
      <c r="F111" s="78"/>
      <c r="G111" s="71" t="s">
        <v>226</v>
      </c>
      <c r="H111" s="71" t="s">
        <v>180</v>
      </c>
      <c r="I111" s="126" t="s">
        <v>5022</v>
      </c>
      <c r="J111" s="126" t="s">
        <v>234</v>
      </c>
      <c r="K111" s="87" t="s">
        <v>1128</v>
      </c>
      <c r="L111" s="87"/>
      <c r="M111" s="83" t="str">
        <f t="shared" si="2"/>
        <v xml:space="preserve">x. </v>
      </c>
      <c r="N111" s="125"/>
      <c r="O111" s="92"/>
      <c r="P111" s="142" t="s">
        <v>33</v>
      </c>
      <c r="Q111" s="92"/>
      <c r="R111" s="142" t="s">
        <v>183</v>
      </c>
      <c r="S111" s="92"/>
      <c r="T111" s="125" t="s">
        <v>184</v>
      </c>
      <c r="U111" s="92"/>
      <c r="V111" s="142"/>
      <c r="W111" s="92"/>
      <c r="X111" s="17" t="s">
        <v>115</v>
      </c>
      <c r="Y111" s="17" t="s">
        <v>37</v>
      </c>
      <c r="Z111" s="17" t="s">
        <v>38</v>
      </c>
      <c r="AA111" s="283" t="s">
        <v>5023</v>
      </c>
    </row>
    <row r="112" spans="1:27" ht="60" customHeight="1" x14ac:dyDescent="0.2">
      <c r="A112" s="29" t="s">
        <v>26</v>
      </c>
      <c r="B112" s="15" t="s">
        <v>4970</v>
      </c>
      <c r="C112" s="32" t="s">
        <v>28</v>
      </c>
      <c r="D112" s="32" t="s">
        <v>28</v>
      </c>
      <c r="E112" s="15">
        <v>1</v>
      </c>
      <c r="F112" s="78"/>
      <c r="G112" s="169" t="s">
        <v>4949</v>
      </c>
      <c r="H112" s="71"/>
      <c r="I112" s="126" t="s">
        <v>5024</v>
      </c>
      <c r="J112" s="126" t="s">
        <v>4949</v>
      </c>
      <c r="K112" s="87"/>
      <c r="L112" s="87"/>
      <c r="M112" s="83" t="str">
        <f t="shared" si="2"/>
        <v xml:space="preserve">. </v>
      </c>
      <c r="N112" s="125" t="s">
        <v>32</v>
      </c>
      <c r="O112" s="92"/>
      <c r="P112" s="125" t="s">
        <v>66</v>
      </c>
      <c r="Q112" s="92"/>
      <c r="R112" s="125"/>
      <c r="S112" s="92"/>
      <c r="T112" s="125"/>
      <c r="U112" s="92"/>
      <c r="V112" s="148" t="s">
        <v>228</v>
      </c>
      <c r="W112" s="92"/>
      <c r="X112" s="17" t="s">
        <v>115</v>
      </c>
      <c r="Y112" s="17" t="s">
        <v>37</v>
      </c>
      <c r="Z112" s="17" t="s">
        <v>38</v>
      </c>
      <c r="AA112" s="283" t="s">
        <v>343</v>
      </c>
    </row>
    <row r="113" spans="1:27" ht="60" customHeight="1" x14ac:dyDescent="0.2">
      <c r="A113" s="29" t="s">
        <v>26</v>
      </c>
      <c r="B113" s="15" t="s">
        <v>4970</v>
      </c>
      <c r="C113" s="32" t="s">
        <v>28</v>
      </c>
      <c r="D113" s="32" t="s">
        <v>28</v>
      </c>
      <c r="E113" s="15">
        <v>1</v>
      </c>
      <c r="F113" s="78"/>
      <c r="G113" s="71" t="s">
        <v>4949</v>
      </c>
      <c r="H113" s="71" t="s">
        <v>180</v>
      </c>
      <c r="I113" s="126" t="s">
        <v>5025</v>
      </c>
      <c r="J113" s="126" t="s">
        <v>4954</v>
      </c>
      <c r="K113" s="87"/>
      <c r="L113" s="87"/>
      <c r="M113" s="83" t="str">
        <f t="shared" si="2"/>
        <v xml:space="preserve">. </v>
      </c>
      <c r="N113" s="125"/>
      <c r="O113" s="92"/>
      <c r="P113" s="125" t="s">
        <v>33</v>
      </c>
      <c r="Q113" s="92"/>
      <c r="R113" s="125" t="s">
        <v>183</v>
      </c>
      <c r="S113" s="92"/>
      <c r="T113" s="125" t="s">
        <v>184</v>
      </c>
      <c r="U113" s="92"/>
      <c r="V113" s="148"/>
      <c r="W113" s="92"/>
      <c r="X113" s="17" t="s">
        <v>115</v>
      </c>
      <c r="Y113" s="17" t="s">
        <v>37</v>
      </c>
      <c r="Z113" s="17" t="s">
        <v>38</v>
      </c>
      <c r="AA113" s="283" t="s">
        <v>349</v>
      </c>
    </row>
    <row r="114" spans="1:27" ht="60" customHeight="1" x14ac:dyDescent="0.2">
      <c r="A114" s="29" t="s">
        <v>26</v>
      </c>
      <c r="B114" s="15" t="s">
        <v>4970</v>
      </c>
      <c r="C114" s="32" t="s">
        <v>28</v>
      </c>
      <c r="D114" s="32" t="s">
        <v>28</v>
      </c>
      <c r="E114" s="15">
        <v>1</v>
      </c>
      <c r="F114" s="78" t="s">
        <v>235</v>
      </c>
      <c r="G114" s="169" t="s">
        <v>236</v>
      </c>
      <c r="H114" s="71"/>
      <c r="I114" s="126" t="s">
        <v>5026</v>
      </c>
      <c r="J114" s="126" t="s">
        <v>236</v>
      </c>
      <c r="K114" s="87" t="s">
        <v>238</v>
      </c>
      <c r="L114" s="87"/>
      <c r="M114" s="83" t="str">
        <f t="shared" si="2"/>
        <v xml:space="preserve">MESSAGE - (PRINCIPAL) TRADER. </v>
      </c>
      <c r="N114" s="125" t="s">
        <v>32</v>
      </c>
      <c r="O114" s="92" t="s">
        <v>32</v>
      </c>
      <c r="P114" s="142" t="s">
        <v>66</v>
      </c>
      <c r="Q114" s="92" t="s">
        <v>66</v>
      </c>
      <c r="R114" s="142"/>
      <c r="S114" s="92"/>
      <c r="T114" s="125"/>
      <c r="U114" s="92"/>
      <c r="V114" s="142" t="s">
        <v>1073</v>
      </c>
      <c r="W114" s="92" t="s">
        <v>827</v>
      </c>
      <c r="X114" s="17" t="s">
        <v>36</v>
      </c>
      <c r="Y114" s="17" t="s">
        <v>37</v>
      </c>
      <c r="Z114" s="17" t="s">
        <v>38</v>
      </c>
      <c r="AA114" s="283" t="s">
        <v>5027</v>
      </c>
    </row>
    <row r="115" spans="1:27" ht="60" customHeight="1" x14ac:dyDescent="0.2">
      <c r="A115" s="29" t="s">
        <v>26</v>
      </c>
      <c r="B115" s="15" t="s">
        <v>4970</v>
      </c>
      <c r="C115" s="32" t="s">
        <v>28</v>
      </c>
      <c r="D115" s="32" t="s">
        <v>28</v>
      </c>
      <c r="E115" s="15">
        <v>1</v>
      </c>
      <c r="F115" s="78" t="s">
        <v>239</v>
      </c>
      <c r="G115" s="71" t="s">
        <v>236</v>
      </c>
      <c r="H115" s="71" t="s">
        <v>240</v>
      </c>
      <c r="I115" s="126" t="s">
        <v>5028</v>
      </c>
      <c r="J115" s="126" t="s">
        <v>242</v>
      </c>
      <c r="K115" s="87" t="s">
        <v>238</v>
      </c>
      <c r="L115" s="87" t="s">
        <v>243</v>
      </c>
      <c r="M115" s="83" t="str">
        <f t="shared" si="2"/>
        <v>MESSAGE - (PRINCIPAL) TRADER. TIN</v>
      </c>
      <c r="N115" s="125"/>
      <c r="O115" s="92"/>
      <c r="P115" s="142" t="s">
        <v>33</v>
      </c>
      <c r="Q115" s="92" t="s">
        <v>103</v>
      </c>
      <c r="R115" s="142" t="s">
        <v>244</v>
      </c>
      <c r="S115" s="92" t="s">
        <v>244</v>
      </c>
      <c r="T115" s="125"/>
      <c r="U115" s="92"/>
      <c r="V115" s="142" t="s">
        <v>81</v>
      </c>
      <c r="W115" s="92"/>
      <c r="X115" s="17" t="s">
        <v>36</v>
      </c>
      <c r="Y115" s="17" t="s">
        <v>245</v>
      </c>
      <c r="Z115" s="17" t="s">
        <v>38</v>
      </c>
      <c r="AA115" s="283" t="s">
        <v>3663</v>
      </c>
    </row>
    <row r="116" spans="1:27" ht="60" customHeight="1" x14ac:dyDescent="0.2">
      <c r="A116" s="29" t="s">
        <v>26</v>
      </c>
      <c r="B116" s="15" t="s">
        <v>4970</v>
      </c>
      <c r="C116" s="32" t="s">
        <v>28</v>
      </c>
      <c r="D116" s="32" t="s">
        <v>28</v>
      </c>
      <c r="E116" s="15">
        <v>1</v>
      </c>
      <c r="F116" s="78" t="s">
        <v>247</v>
      </c>
      <c r="G116" s="71" t="s">
        <v>236</v>
      </c>
      <c r="H116" s="71" t="s">
        <v>248</v>
      </c>
      <c r="I116" s="126" t="s">
        <v>5029</v>
      </c>
      <c r="J116" s="126" t="s">
        <v>250</v>
      </c>
      <c r="K116" s="87" t="s">
        <v>238</v>
      </c>
      <c r="L116" s="87" t="s">
        <v>251</v>
      </c>
      <c r="M116" s="83" t="str">
        <f t="shared" si="2"/>
        <v>MESSAGE - (PRINCIPAL) TRADER. Holder ID TIR</v>
      </c>
      <c r="N116" s="125"/>
      <c r="O116" s="92"/>
      <c r="P116" s="142" t="s">
        <v>103</v>
      </c>
      <c r="Q116" s="92" t="s">
        <v>66</v>
      </c>
      <c r="R116" s="142" t="s">
        <v>244</v>
      </c>
      <c r="S116" s="92" t="s">
        <v>244</v>
      </c>
      <c r="T116" s="125"/>
      <c r="U116" s="92"/>
      <c r="V116" s="142" t="s">
        <v>252</v>
      </c>
      <c r="W116" s="92" t="s">
        <v>5030</v>
      </c>
      <c r="X116" s="17" t="s">
        <v>36</v>
      </c>
      <c r="Y116" s="17" t="s">
        <v>37</v>
      </c>
      <c r="Z116" s="17" t="s">
        <v>38</v>
      </c>
      <c r="AA116" s="283" t="s">
        <v>3666</v>
      </c>
    </row>
    <row r="117" spans="1:27" ht="60" customHeight="1" x14ac:dyDescent="0.2">
      <c r="A117" s="29" t="s">
        <v>26</v>
      </c>
      <c r="B117" s="15" t="s">
        <v>4970</v>
      </c>
      <c r="C117" s="32" t="s">
        <v>28</v>
      </c>
      <c r="D117" s="32" t="s">
        <v>28</v>
      </c>
      <c r="E117" s="15">
        <v>1</v>
      </c>
      <c r="F117" s="78" t="s">
        <v>235</v>
      </c>
      <c r="G117" s="71" t="s">
        <v>236</v>
      </c>
      <c r="H117" s="71" t="s">
        <v>255</v>
      </c>
      <c r="I117" s="126" t="s">
        <v>5031</v>
      </c>
      <c r="J117" s="126" t="s">
        <v>257</v>
      </c>
      <c r="K117" s="87" t="s">
        <v>238</v>
      </c>
      <c r="L117" s="87" t="s">
        <v>255</v>
      </c>
      <c r="M117" s="83" t="str">
        <f t="shared" si="2"/>
        <v>MESSAGE - (PRINCIPAL) TRADER. Name</v>
      </c>
      <c r="N117" s="125"/>
      <c r="O117" s="92"/>
      <c r="P117" s="142" t="s">
        <v>33</v>
      </c>
      <c r="Q117" s="92" t="s">
        <v>33</v>
      </c>
      <c r="R117" s="142" t="s">
        <v>258</v>
      </c>
      <c r="S117" s="92" t="s">
        <v>258</v>
      </c>
      <c r="T117" s="125"/>
      <c r="U117" s="92"/>
      <c r="V117" s="142" t="s">
        <v>259</v>
      </c>
      <c r="W117" s="92"/>
      <c r="X117" s="17" t="s">
        <v>46</v>
      </c>
      <c r="Y117" s="17" t="s">
        <v>37</v>
      </c>
      <c r="Z117" s="17" t="s">
        <v>260</v>
      </c>
      <c r="AA117" s="283" t="s">
        <v>5032</v>
      </c>
    </row>
    <row r="118" spans="1:27" ht="60" customHeight="1" x14ac:dyDescent="0.2">
      <c r="A118" s="29" t="s">
        <v>26</v>
      </c>
      <c r="B118" s="15" t="s">
        <v>4970</v>
      </c>
      <c r="C118" s="32" t="s">
        <v>28</v>
      </c>
      <c r="D118" s="32" t="s">
        <v>28</v>
      </c>
      <c r="E118" s="15">
        <v>2</v>
      </c>
      <c r="F118" s="78"/>
      <c r="G118" s="169" t="e">
        <f>---ADDRESS</f>
        <v>#NAME?</v>
      </c>
      <c r="H118" s="71"/>
      <c r="I118" s="126" t="s">
        <v>5033</v>
      </c>
      <c r="J118" s="126" t="s">
        <v>263</v>
      </c>
      <c r="K118" s="87" t="s">
        <v>1128</v>
      </c>
      <c r="L118" s="87"/>
      <c r="M118" s="83" t="str">
        <f t="shared" si="2"/>
        <v xml:space="preserve">x. </v>
      </c>
      <c r="N118" s="125" t="s">
        <v>32</v>
      </c>
      <c r="O118" s="92"/>
      <c r="P118" s="142" t="s">
        <v>33</v>
      </c>
      <c r="Q118" s="92" t="s">
        <v>33</v>
      </c>
      <c r="R118" s="142"/>
      <c r="S118" s="92"/>
      <c r="T118" s="125"/>
      <c r="U118" s="92"/>
      <c r="V118" s="142"/>
      <c r="W118" s="92"/>
      <c r="X118" s="17" t="s">
        <v>115</v>
      </c>
      <c r="Y118" s="17" t="s">
        <v>264</v>
      </c>
      <c r="Z118" s="17" t="s">
        <v>264</v>
      </c>
      <c r="AA118" s="283" t="s">
        <v>5034</v>
      </c>
    </row>
    <row r="119" spans="1:27" ht="60" customHeight="1" x14ac:dyDescent="0.2">
      <c r="A119" s="29" t="s">
        <v>26</v>
      </c>
      <c r="B119" s="15" t="s">
        <v>4970</v>
      </c>
      <c r="C119" s="32" t="s">
        <v>28</v>
      </c>
      <c r="D119" s="32" t="s">
        <v>28</v>
      </c>
      <c r="E119" s="15">
        <v>2</v>
      </c>
      <c r="F119" s="78" t="s">
        <v>235</v>
      </c>
      <c r="G119" s="71" t="e">
        <f>---ADDRESS</f>
        <v>#NAME?</v>
      </c>
      <c r="H119" s="71" t="s">
        <v>265</v>
      </c>
      <c r="I119" s="126" t="s">
        <v>5035</v>
      </c>
      <c r="J119" s="126" t="s">
        <v>267</v>
      </c>
      <c r="K119" s="87" t="s">
        <v>238</v>
      </c>
      <c r="L119" s="87" t="s">
        <v>265</v>
      </c>
      <c r="M119" s="83" t="str">
        <f t="shared" si="2"/>
        <v>MESSAGE - (PRINCIPAL) TRADER. Street and number</v>
      </c>
      <c r="N119" s="125"/>
      <c r="O119" s="92"/>
      <c r="P119" s="142" t="s">
        <v>33</v>
      </c>
      <c r="Q119" s="92" t="s">
        <v>33</v>
      </c>
      <c r="R119" s="142" t="s">
        <v>258</v>
      </c>
      <c r="S119" s="92" t="s">
        <v>68</v>
      </c>
      <c r="T119" s="125"/>
      <c r="U119" s="92"/>
      <c r="V119" s="142" t="s">
        <v>259</v>
      </c>
      <c r="W119" s="92"/>
      <c r="X119" s="17" t="s">
        <v>46</v>
      </c>
      <c r="Y119" s="17" t="s">
        <v>37</v>
      </c>
      <c r="Z119" s="17" t="s">
        <v>268</v>
      </c>
      <c r="AA119" s="283" t="s">
        <v>358</v>
      </c>
    </row>
    <row r="120" spans="1:27" ht="60" customHeight="1" x14ac:dyDescent="0.2">
      <c r="A120" s="29" t="s">
        <v>26</v>
      </c>
      <c r="B120" s="15" t="s">
        <v>4970</v>
      </c>
      <c r="C120" s="32" t="s">
        <v>28</v>
      </c>
      <c r="D120" s="32" t="s">
        <v>28</v>
      </c>
      <c r="E120" s="15">
        <v>2</v>
      </c>
      <c r="F120" s="78" t="s">
        <v>235</v>
      </c>
      <c r="G120" s="71" t="e">
        <f>---ADDRESS</f>
        <v>#NAME?</v>
      </c>
      <c r="H120" s="71" t="s">
        <v>269</v>
      </c>
      <c r="I120" s="126" t="s">
        <v>5036</v>
      </c>
      <c r="J120" s="126" t="s">
        <v>271</v>
      </c>
      <c r="K120" s="87" t="s">
        <v>238</v>
      </c>
      <c r="L120" s="87" t="s">
        <v>272</v>
      </c>
      <c r="M120" s="83" t="str">
        <f t="shared" si="2"/>
        <v>MESSAGE - (PRINCIPAL) TRADER. Postal Code</v>
      </c>
      <c r="N120" s="125"/>
      <c r="O120" s="92"/>
      <c r="P120" s="142" t="s">
        <v>66</v>
      </c>
      <c r="Q120" s="92" t="s">
        <v>33</v>
      </c>
      <c r="R120" s="142" t="s">
        <v>244</v>
      </c>
      <c r="S120" s="92" t="s">
        <v>54</v>
      </c>
      <c r="T120" s="125"/>
      <c r="U120" s="92"/>
      <c r="V120" s="142" t="s">
        <v>273</v>
      </c>
      <c r="W120" s="92"/>
      <c r="X120" s="17" t="s">
        <v>157</v>
      </c>
      <c r="Y120" s="17" t="s">
        <v>37</v>
      </c>
      <c r="Z120" s="17" t="s">
        <v>274</v>
      </c>
      <c r="AA120" s="283" t="s">
        <v>369</v>
      </c>
    </row>
    <row r="121" spans="1:27" ht="60" customHeight="1" x14ac:dyDescent="0.2">
      <c r="A121" s="29" t="s">
        <v>26</v>
      </c>
      <c r="B121" s="15" t="s">
        <v>4970</v>
      </c>
      <c r="C121" s="32" t="s">
        <v>28</v>
      </c>
      <c r="D121" s="32" t="s">
        <v>28</v>
      </c>
      <c r="E121" s="15">
        <v>2</v>
      </c>
      <c r="F121" s="78" t="s">
        <v>235</v>
      </c>
      <c r="G121" s="71" t="e">
        <f>---ADDRESS</f>
        <v>#NAME?</v>
      </c>
      <c r="H121" s="71" t="s">
        <v>276</v>
      </c>
      <c r="I121" s="126" t="s">
        <v>5037</v>
      </c>
      <c r="J121" s="126" t="s">
        <v>278</v>
      </c>
      <c r="K121" s="87" t="s">
        <v>238</v>
      </c>
      <c r="L121" s="87" t="s">
        <v>276</v>
      </c>
      <c r="M121" s="83" t="str">
        <f t="shared" si="2"/>
        <v>MESSAGE - (PRINCIPAL) TRADER. City</v>
      </c>
      <c r="N121" s="125"/>
      <c r="O121" s="92"/>
      <c r="P121" s="142" t="s">
        <v>33</v>
      </c>
      <c r="Q121" s="92" t="s">
        <v>33</v>
      </c>
      <c r="R121" s="142" t="s">
        <v>68</v>
      </c>
      <c r="S121" s="92" t="s">
        <v>68</v>
      </c>
      <c r="T121" s="125"/>
      <c r="U121" s="92"/>
      <c r="V121" s="142"/>
      <c r="W121" s="92"/>
      <c r="X121" s="17" t="s">
        <v>36</v>
      </c>
      <c r="Y121" s="17" t="s">
        <v>37</v>
      </c>
      <c r="Z121" s="17" t="s">
        <v>38</v>
      </c>
      <c r="AA121" s="283" t="s">
        <v>381</v>
      </c>
    </row>
    <row r="122" spans="1:27" ht="60" customHeight="1" x14ac:dyDescent="0.2">
      <c r="A122" s="29" t="s">
        <v>26</v>
      </c>
      <c r="B122" s="15" t="s">
        <v>4970</v>
      </c>
      <c r="C122" s="32" t="s">
        <v>28</v>
      </c>
      <c r="D122" s="32" t="s">
        <v>28</v>
      </c>
      <c r="E122" s="15">
        <v>2</v>
      </c>
      <c r="F122" s="78" t="s">
        <v>235</v>
      </c>
      <c r="G122" s="71" t="e">
        <f>---ADDRESS</f>
        <v>#NAME?</v>
      </c>
      <c r="H122" s="71" t="s">
        <v>279</v>
      </c>
      <c r="I122" s="126" t="s">
        <v>5038</v>
      </c>
      <c r="J122" s="126" t="s">
        <v>281</v>
      </c>
      <c r="K122" s="87" t="s">
        <v>238</v>
      </c>
      <c r="L122" s="87" t="s">
        <v>282</v>
      </c>
      <c r="M122" s="83" t="str">
        <f t="shared" si="2"/>
        <v>MESSAGE - (PRINCIPAL) TRADER. Country code</v>
      </c>
      <c r="N122" s="125"/>
      <c r="O122" s="92"/>
      <c r="P122" s="142" t="s">
        <v>33</v>
      </c>
      <c r="Q122" s="92" t="s">
        <v>33</v>
      </c>
      <c r="R122" s="142" t="s">
        <v>94</v>
      </c>
      <c r="S122" s="92" t="s">
        <v>94</v>
      </c>
      <c r="T122" s="125" t="s">
        <v>95</v>
      </c>
      <c r="U122" s="92" t="s">
        <v>95</v>
      </c>
      <c r="V122" s="142"/>
      <c r="W122" s="92"/>
      <c r="X122" s="17" t="s">
        <v>36</v>
      </c>
      <c r="Y122" s="17" t="s">
        <v>37</v>
      </c>
      <c r="Z122" s="17" t="s">
        <v>38</v>
      </c>
      <c r="AA122" s="283" t="s">
        <v>385</v>
      </c>
    </row>
    <row r="123" spans="1:27" ht="60" customHeight="1" x14ac:dyDescent="0.2">
      <c r="A123" s="29" t="s">
        <v>26</v>
      </c>
      <c r="B123" s="15" t="s">
        <v>4970</v>
      </c>
      <c r="C123" s="32" t="s">
        <v>28</v>
      </c>
      <c r="D123" s="32" t="s">
        <v>28</v>
      </c>
      <c r="E123" s="15">
        <v>1</v>
      </c>
      <c r="F123" s="78"/>
      <c r="G123" s="169" t="s">
        <v>283</v>
      </c>
      <c r="H123" s="71"/>
      <c r="I123" s="126" t="s">
        <v>5039</v>
      </c>
      <c r="J123" s="126" t="s">
        <v>283</v>
      </c>
      <c r="K123" s="87" t="s">
        <v>285</v>
      </c>
      <c r="L123" s="87"/>
      <c r="M123" s="83" t="str">
        <f t="shared" si="2"/>
        <v xml:space="preserve">MESSAGE - CONTROL RESULT. </v>
      </c>
      <c r="N123" s="125" t="s">
        <v>32</v>
      </c>
      <c r="O123" s="92"/>
      <c r="P123" s="142" t="s">
        <v>66</v>
      </c>
      <c r="Q123" s="92" t="s">
        <v>66</v>
      </c>
      <c r="R123" s="125"/>
      <c r="S123" s="92"/>
      <c r="T123" s="125"/>
      <c r="U123" s="92"/>
      <c r="V123" s="142" t="s">
        <v>1073</v>
      </c>
      <c r="W123" s="92" t="s">
        <v>827</v>
      </c>
      <c r="X123" s="17" t="s">
        <v>36</v>
      </c>
      <c r="Y123" s="17" t="s">
        <v>37</v>
      </c>
      <c r="Z123" s="17" t="s">
        <v>38</v>
      </c>
      <c r="AA123" s="283" t="s">
        <v>392</v>
      </c>
    </row>
    <row r="124" spans="1:27" ht="60" customHeight="1" x14ac:dyDescent="0.2">
      <c r="A124" s="29" t="s">
        <v>26</v>
      </c>
      <c r="B124" s="15" t="s">
        <v>4970</v>
      </c>
      <c r="C124" s="32" t="s">
        <v>28</v>
      </c>
      <c r="D124" s="32" t="s">
        <v>28</v>
      </c>
      <c r="E124" s="15">
        <v>1</v>
      </c>
      <c r="F124" s="78" t="s">
        <v>286</v>
      </c>
      <c r="G124" s="71" t="s">
        <v>283</v>
      </c>
      <c r="H124" s="71" t="s">
        <v>287</v>
      </c>
      <c r="I124" s="126" t="s">
        <v>5040</v>
      </c>
      <c r="J124" s="126" t="s">
        <v>289</v>
      </c>
      <c r="K124" s="87" t="s">
        <v>285</v>
      </c>
      <c r="L124" s="87" t="s">
        <v>290</v>
      </c>
      <c r="M124" s="83" t="str">
        <f t="shared" si="2"/>
        <v>MESSAGE - CONTROL RESULT. Control Result Code</v>
      </c>
      <c r="N124" s="125"/>
      <c r="O124" s="92"/>
      <c r="P124" s="142" t="s">
        <v>33</v>
      </c>
      <c r="Q124" s="92" t="s">
        <v>33</v>
      </c>
      <c r="R124" s="125" t="s">
        <v>291</v>
      </c>
      <c r="S124" s="92" t="s">
        <v>291</v>
      </c>
      <c r="T124" s="125" t="s">
        <v>292</v>
      </c>
      <c r="U124" s="92" t="s">
        <v>292</v>
      </c>
      <c r="V124" s="142" t="s">
        <v>293</v>
      </c>
      <c r="W124" s="92" t="s">
        <v>294</v>
      </c>
      <c r="X124" s="17" t="s">
        <v>36</v>
      </c>
      <c r="Y124" s="17" t="s">
        <v>37</v>
      </c>
      <c r="Z124" s="17" t="s">
        <v>38</v>
      </c>
      <c r="AA124" s="283" t="s">
        <v>396</v>
      </c>
    </row>
    <row r="125" spans="1:27" ht="60" customHeight="1" x14ac:dyDescent="0.2">
      <c r="A125" s="29" t="s">
        <v>26</v>
      </c>
      <c r="B125" s="15" t="s">
        <v>4970</v>
      </c>
      <c r="C125" s="32" t="s">
        <v>28</v>
      </c>
      <c r="D125" s="32" t="s">
        <v>28</v>
      </c>
      <c r="E125" s="15">
        <v>1</v>
      </c>
      <c r="F125" s="78" t="s">
        <v>296</v>
      </c>
      <c r="G125" s="71" t="s">
        <v>283</v>
      </c>
      <c r="H125" s="71" t="s">
        <v>297</v>
      </c>
      <c r="I125" s="126" t="s">
        <v>5041</v>
      </c>
      <c r="J125" s="126" t="s">
        <v>299</v>
      </c>
      <c r="K125" s="87" t="s">
        <v>285</v>
      </c>
      <c r="L125" s="87" t="s">
        <v>300</v>
      </c>
      <c r="M125" s="83" t="str">
        <f t="shared" si="2"/>
        <v>MESSAGE - CONTROL RESULT. Date Limit</v>
      </c>
      <c r="N125" s="125"/>
      <c r="O125" s="92"/>
      <c r="P125" s="142" t="s">
        <v>33</v>
      </c>
      <c r="Q125" s="92" t="s">
        <v>33</v>
      </c>
      <c r="R125" s="125" t="s">
        <v>79</v>
      </c>
      <c r="S125" s="92" t="s">
        <v>80</v>
      </c>
      <c r="T125" s="125"/>
      <c r="U125" s="92"/>
      <c r="V125" s="142" t="s">
        <v>81</v>
      </c>
      <c r="W125" s="92"/>
      <c r="X125" s="17" t="s">
        <v>46</v>
      </c>
      <c r="Y125" s="17" t="s">
        <v>82</v>
      </c>
      <c r="Z125" s="17" t="s">
        <v>83</v>
      </c>
      <c r="AA125" s="283" t="s">
        <v>406</v>
      </c>
    </row>
    <row r="126" spans="1:27" ht="60" customHeight="1" x14ac:dyDescent="0.2">
      <c r="A126" s="29" t="s">
        <v>26</v>
      </c>
      <c r="B126" s="15" t="s">
        <v>4970</v>
      </c>
      <c r="C126" s="32" t="s">
        <v>28</v>
      </c>
      <c r="D126" s="32" t="s">
        <v>28</v>
      </c>
      <c r="E126" s="15">
        <v>1</v>
      </c>
      <c r="F126" s="78"/>
      <c r="G126" s="71" t="s">
        <v>283</v>
      </c>
      <c r="H126" s="71" t="s">
        <v>302</v>
      </c>
      <c r="I126" s="126" t="s">
        <v>5042</v>
      </c>
      <c r="J126" s="126" t="s">
        <v>304</v>
      </c>
      <c r="K126" s="87"/>
      <c r="L126" s="87"/>
      <c r="M126" s="83"/>
      <c r="N126" s="125"/>
      <c r="O126" s="92"/>
      <c r="P126" s="142" t="s">
        <v>103</v>
      </c>
      <c r="Q126" s="92"/>
      <c r="R126" s="125" t="s">
        <v>305</v>
      </c>
      <c r="S126" s="92"/>
      <c r="T126" s="125"/>
      <c r="U126" s="92"/>
      <c r="V126" s="142"/>
      <c r="W126" s="92"/>
      <c r="X126" s="17" t="s">
        <v>115</v>
      </c>
      <c r="Y126" s="17" t="s">
        <v>37</v>
      </c>
      <c r="Z126" s="17" t="s">
        <v>38</v>
      </c>
      <c r="AA126" s="283"/>
    </row>
    <row r="127" spans="1:27" ht="60" customHeight="1" x14ac:dyDescent="0.2">
      <c r="A127" s="29" t="s">
        <v>26</v>
      </c>
      <c r="B127" s="15" t="s">
        <v>4970</v>
      </c>
      <c r="C127" s="32" t="s">
        <v>28</v>
      </c>
      <c r="D127" s="32" t="s">
        <v>28</v>
      </c>
      <c r="E127" s="15">
        <v>1</v>
      </c>
      <c r="F127" s="78"/>
      <c r="G127" s="71" t="s">
        <v>283</v>
      </c>
      <c r="H127" s="71" t="s">
        <v>308</v>
      </c>
      <c r="I127" s="126" t="s">
        <v>5043</v>
      </c>
      <c r="J127" s="126" t="s">
        <v>310</v>
      </c>
      <c r="K127" s="87"/>
      <c r="L127" s="87"/>
      <c r="M127" s="83"/>
      <c r="N127" s="125"/>
      <c r="O127" s="92"/>
      <c r="P127" s="142" t="s">
        <v>33</v>
      </c>
      <c r="Q127" s="92"/>
      <c r="R127" s="125" t="s">
        <v>311</v>
      </c>
      <c r="S127" s="92"/>
      <c r="T127" s="125"/>
      <c r="U127" s="92"/>
      <c r="V127" s="142"/>
      <c r="W127" s="92"/>
      <c r="X127" s="17"/>
      <c r="Y127" s="17"/>
      <c r="Z127" s="17"/>
      <c r="AA127" s="283"/>
    </row>
    <row r="128" spans="1:27" ht="60" customHeight="1" x14ac:dyDescent="0.2">
      <c r="A128" s="29" t="s">
        <v>26</v>
      </c>
      <c r="B128" s="15" t="s">
        <v>4970</v>
      </c>
      <c r="C128" s="32" t="s">
        <v>28</v>
      </c>
      <c r="D128" s="32" t="s">
        <v>28</v>
      </c>
      <c r="E128" s="15">
        <v>1</v>
      </c>
      <c r="F128" s="78"/>
      <c r="G128" s="169" t="s">
        <v>312</v>
      </c>
      <c r="H128" s="71"/>
      <c r="I128" s="126" t="s">
        <v>5044</v>
      </c>
      <c r="J128" s="126" t="s">
        <v>312</v>
      </c>
      <c r="K128" s="87" t="s">
        <v>314</v>
      </c>
      <c r="L128" s="87"/>
      <c r="M128" s="83" t="str">
        <f t="shared" si="2"/>
        <v xml:space="preserve">MESSAGE - RISK ANALYSIS. </v>
      </c>
      <c r="N128" s="125" t="s">
        <v>315</v>
      </c>
      <c r="O128" s="92" t="s">
        <v>5045</v>
      </c>
      <c r="P128" s="142" t="s">
        <v>66</v>
      </c>
      <c r="Q128" s="92" t="s">
        <v>66</v>
      </c>
      <c r="R128" s="125"/>
      <c r="S128" s="92"/>
      <c r="T128" s="125"/>
      <c r="U128" s="92"/>
      <c r="V128" s="142" t="s">
        <v>1160</v>
      </c>
      <c r="W128" s="92" t="s">
        <v>5046</v>
      </c>
      <c r="X128" s="17" t="s">
        <v>36</v>
      </c>
      <c r="Y128" s="17" t="s">
        <v>319</v>
      </c>
      <c r="Z128" s="17" t="s">
        <v>320</v>
      </c>
      <c r="AA128" s="283" t="s">
        <v>410</v>
      </c>
    </row>
    <row r="129" spans="1:27" ht="60" customHeight="1" x14ac:dyDescent="0.2">
      <c r="A129" s="29" t="s">
        <v>26</v>
      </c>
      <c r="B129" s="15" t="s">
        <v>4970</v>
      </c>
      <c r="C129" s="32" t="s">
        <v>28</v>
      </c>
      <c r="D129" s="32" t="s">
        <v>28</v>
      </c>
      <c r="E129" s="15">
        <v>1</v>
      </c>
      <c r="F129" s="78" t="s">
        <v>205</v>
      </c>
      <c r="G129" s="71" t="s">
        <v>312</v>
      </c>
      <c r="H129" s="71" t="s">
        <v>206</v>
      </c>
      <c r="I129" s="126" t="s">
        <v>5047</v>
      </c>
      <c r="J129" s="126" t="s">
        <v>323</v>
      </c>
      <c r="K129" s="87" t="s">
        <v>1128</v>
      </c>
      <c r="L129" s="87" t="s">
        <v>1128</v>
      </c>
      <c r="M129" s="83" t="str">
        <f t="shared" si="2"/>
        <v>x. x</v>
      </c>
      <c r="N129" s="125"/>
      <c r="O129" s="92"/>
      <c r="P129" s="142" t="s">
        <v>33</v>
      </c>
      <c r="Q129" s="92" t="s">
        <v>33</v>
      </c>
      <c r="R129" s="125" t="s">
        <v>146</v>
      </c>
      <c r="S129" s="92" t="s">
        <v>146</v>
      </c>
      <c r="T129" s="125"/>
      <c r="U129" s="92"/>
      <c r="V129" s="142" t="s">
        <v>209</v>
      </c>
      <c r="W129" s="92"/>
      <c r="X129" s="17" t="s">
        <v>115</v>
      </c>
      <c r="Y129" s="17" t="s">
        <v>1130</v>
      </c>
      <c r="Z129" s="17" t="s">
        <v>117</v>
      </c>
      <c r="AA129" s="283" t="s">
        <v>275</v>
      </c>
    </row>
    <row r="130" spans="1:27" ht="60" customHeight="1" x14ac:dyDescent="0.2">
      <c r="A130" s="29" t="s">
        <v>26</v>
      </c>
      <c r="B130" s="15" t="s">
        <v>4970</v>
      </c>
      <c r="C130" s="32" t="s">
        <v>28</v>
      </c>
      <c r="D130" s="32" t="s">
        <v>28</v>
      </c>
      <c r="E130" s="15">
        <v>1</v>
      </c>
      <c r="F130" s="78" t="s">
        <v>324</v>
      </c>
      <c r="G130" s="71" t="s">
        <v>312</v>
      </c>
      <c r="H130" s="71" t="s">
        <v>325</v>
      </c>
      <c r="I130" s="126" t="s">
        <v>5048</v>
      </c>
      <c r="J130" s="126" t="s">
        <v>327</v>
      </c>
      <c r="K130" s="87" t="s">
        <v>314</v>
      </c>
      <c r="L130" s="87" t="s">
        <v>328</v>
      </c>
      <c r="M130" s="83" t="str">
        <f t="shared" si="2"/>
        <v>MESSAGE - RISK ANALYSIS. Item Number involved</v>
      </c>
      <c r="N130" s="125"/>
      <c r="O130" s="92"/>
      <c r="P130" s="142" t="s">
        <v>103</v>
      </c>
      <c r="Q130" s="92" t="s">
        <v>103</v>
      </c>
      <c r="R130" s="125" t="s">
        <v>146</v>
      </c>
      <c r="S130" s="92" t="s">
        <v>146</v>
      </c>
      <c r="T130" s="125"/>
      <c r="U130" s="92"/>
      <c r="V130" s="142" t="s">
        <v>329</v>
      </c>
      <c r="W130" s="92" t="s">
        <v>5049</v>
      </c>
      <c r="X130" s="17" t="s">
        <v>36</v>
      </c>
      <c r="Y130" s="17" t="s">
        <v>37</v>
      </c>
      <c r="Z130" s="17" t="s">
        <v>38</v>
      </c>
      <c r="AA130" s="283"/>
    </row>
    <row r="131" spans="1:27" ht="60" customHeight="1" x14ac:dyDescent="0.2">
      <c r="A131" s="29" t="s">
        <v>26</v>
      </c>
      <c r="B131" s="15" t="s">
        <v>4970</v>
      </c>
      <c r="C131" s="32" t="s">
        <v>28</v>
      </c>
      <c r="D131" s="32" t="s">
        <v>28</v>
      </c>
      <c r="E131" s="15">
        <v>2</v>
      </c>
      <c r="F131" s="78"/>
      <c r="G131" s="169" t="e">
        <f>---RISK ANALYSIS RESULT</f>
        <v>#NAME?</v>
      </c>
      <c r="H131" s="71"/>
      <c r="I131" s="126" t="s">
        <v>5050</v>
      </c>
      <c r="J131" s="126" t="s">
        <v>333</v>
      </c>
      <c r="K131" s="87" t="s">
        <v>1128</v>
      </c>
      <c r="L131" s="87" t="s">
        <v>1128</v>
      </c>
      <c r="M131" s="83" t="str">
        <f t="shared" si="2"/>
        <v>x. x</v>
      </c>
      <c r="N131" s="125" t="s">
        <v>32</v>
      </c>
      <c r="O131" s="92"/>
      <c r="P131" s="142" t="s">
        <v>33</v>
      </c>
      <c r="Q131" s="92"/>
      <c r="R131" s="142"/>
      <c r="S131" s="92"/>
      <c r="T131" s="125"/>
      <c r="U131" s="92"/>
      <c r="V131" s="125"/>
      <c r="W131" s="92"/>
      <c r="X131" s="17" t="s">
        <v>115</v>
      </c>
      <c r="Y131" s="115" t="s">
        <v>334</v>
      </c>
      <c r="Z131" s="17" t="s">
        <v>335</v>
      </c>
      <c r="AA131" s="283" t="s">
        <v>431</v>
      </c>
    </row>
    <row r="132" spans="1:27" ht="60" customHeight="1" x14ac:dyDescent="0.2">
      <c r="A132" s="29" t="s">
        <v>26</v>
      </c>
      <c r="B132" s="15" t="s">
        <v>4970</v>
      </c>
      <c r="C132" s="32" t="s">
        <v>28</v>
      </c>
      <c r="D132" s="32" t="s">
        <v>28</v>
      </c>
      <c r="E132" s="15">
        <v>2</v>
      </c>
      <c r="F132" s="78" t="s">
        <v>336</v>
      </c>
      <c r="G132" s="71" t="e">
        <f>---RISK ANALYSIS RESULT</f>
        <v>#NAME?</v>
      </c>
      <c r="H132" s="71" t="s">
        <v>287</v>
      </c>
      <c r="I132" s="126" t="s">
        <v>5051</v>
      </c>
      <c r="J132" s="126" t="s">
        <v>338</v>
      </c>
      <c r="K132" s="87" t="s">
        <v>314</v>
      </c>
      <c r="L132" s="87" t="s">
        <v>339</v>
      </c>
      <c r="M132" s="83" t="str">
        <f t="shared" si="2"/>
        <v>MESSAGE - RISK ANALYSIS. Risk Analysis result code</v>
      </c>
      <c r="N132" s="125"/>
      <c r="O132" s="92"/>
      <c r="P132" s="142" t="s">
        <v>33</v>
      </c>
      <c r="Q132" s="92" t="s">
        <v>33</v>
      </c>
      <c r="R132" s="142" t="s">
        <v>244</v>
      </c>
      <c r="S132" s="92" t="s">
        <v>5052</v>
      </c>
      <c r="T132" s="125"/>
      <c r="U132" s="92"/>
      <c r="V132" s="125" t="s">
        <v>340</v>
      </c>
      <c r="W132" s="92" t="s">
        <v>5053</v>
      </c>
      <c r="X132" s="17" t="s">
        <v>46</v>
      </c>
      <c r="Y132" s="115" t="s">
        <v>37</v>
      </c>
      <c r="Z132" s="17" t="s">
        <v>38</v>
      </c>
      <c r="AA132" s="283" t="s">
        <v>447</v>
      </c>
    </row>
    <row r="133" spans="1:27" ht="60" customHeight="1" x14ac:dyDescent="0.2">
      <c r="A133" s="29" t="s">
        <v>26</v>
      </c>
      <c r="B133" s="15" t="s">
        <v>4970</v>
      </c>
      <c r="C133" s="32" t="s">
        <v>28</v>
      </c>
      <c r="D133" s="32" t="s">
        <v>28</v>
      </c>
      <c r="E133" s="15">
        <v>2</v>
      </c>
      <c r="F133" s="78" t="s">
        <v>344</v>
      </c>
      <c r="G133" s="71" t="e">
        <f>---RISK ANALYSIS RESULT</f>
        <v>#NAME?</v>
      </c>
      <c r="H133" s="71" t="s">
        <v>302</v>
      </c>
      <c r="I133" s="126" t="s">
        <v>5054</v>
      </c>
      <c r="J133" s="126" t="s">
        <v>346</v>
      </c>
      <c r="K133" s="87" t="s">
        <v>314</v>
      </c>
      <c r="L133" s="87" t="s">
        <v>347</v>
      </c>
      <c r="M133" s="83" t="str">
        <f t="shared" si="2"/>
        <v>MESSAGE - RISK ANALYSIS. Risk Analysis text</v>
      </c>
      <c r="N133" s="125"/>
      <c r="O133" s="92"/>
      <c r="P133" s="142" t="s">
        <v>103</v>
      </c>
      <c r="Q133" s="92" t="s">
        <v>103</v>
      </c>
      <c r="R133" s="142" t="s">
        <v>305</v>
      </c>
      <c r="S133" s="92" t="s">
        <v>1107</v>
      </c>
      <c r="T133" s="125"/>
      <c r="U133" s="92"/>
      <c r="V133" s="125" t="s">
        <v>348</v>
      </c>
      <c r="W133" s="92"/>
      <c r="X133" s="17" t="s">
        <v>36</v>
      </c>
      <c r="Y133" s="115" t="s">
        <v>37</v>
      </c>
      <c r="Z133" s="17" t="s">
        <v>38</v>
      </c>
      <c r="AA133" s="283" t="s">
        <v>1628</v>
      </c>
    </row>
    <row r="134" spans="1:27" ht="60" customHeight="1" x14ac:dyDescent="0.2">
      <c r="A134" s="29" t="s">
        <v>26</v>
      </c>
      <c r="B134" s="15" t="s">
        <v>4970</v>
      </c>
      <c r="C134" s="32" t="s">
        <v>28</v>
      </c>
      <c r="D134" s="32" t="s">
        <v>28</v>
      </c>
      <c r="E134" s="15">
        <v>1</v>
      </c>
      <c r="F134" s="78"/>
      <c r="G134" s="169" t="s">
        <v>350</v>
      </c>
      <c r="H134" s="71"/>
      <c r="I134" s="126" t="s">
        <v>5055</v>
      </c>
      <c r="J134" s="126" t="s">
        <v>350</v>
      </c>
      <c r="K134" s="87" t="s">
        <v>1128</v>
      </c>
      <c r="L134" s="87" t="s">
        <v>1128</v>
      </c>
      <c r="M134" s="83" t="str">
        <f t="shared" si="2"/>
        <v>x. x</v>
      </c>
      <c r="N134" s="125" t="s">
        <v>32</v>
      </c>
      <c r="O134" s="92"/>
      <c r="P134" s="125" t="s">
        <v>66</v>
      </c>
      <c r="Q134" s="92"/>
      <c r="R134" s="125"/>
      <c r="S134" s="92"/>
      <c r="T134" s="125"/>
      <c r="U134" s="92"/>
      <c r="V134" s="125" t="s">
        <v>1073</v>
      </c>
      <c r="W134" s="92"/>
      <c r="X134" s="17" t="s">
        <v>115</v>
      </c>
      <c r="Y134" s="115" t="s">
        <v>264</v>
      </c>
      <c r="Z134" s="17" t="s">
        <v>352</v>
      </c>
      <c r="AA134" s="283" t="s">
        <v>485</v>
      </c>
    </row>
    <row r="135" spans="1:27" ht="60" customHeight="1" x14ac:dyDescent="0.2">
      <c r="A135" s="29" t="s">
        <v>26</v>
      </c>
      <c r="B135" s="15" t="s">
        <v>4970</v>
      </c>
      <c r="C135" s="32" t="s">
        <v>28</v>
      </c>
      <c r="D135" s="32" t="s">
        <v>28</v>
      </c>
      <c r="E135" s="15">
        <v>1</v>
      </c>
      <c r="F135" s="78" t="s">
        <v>353</v>
      </c>
      <c r="G135" s="71" t="s">
        <v>350</v>
      </c>
      <c r="H135" s="71" t="s">
        <v>354</v>
      </c>
      <c r="I135" s="126" t="s">
        <v>5056</v>
      </c>
      <c r="J135" s="126" t="s">
        <v>356</v>
      </c>
      <c r="K135" s="87" t="s">
        <v>31</v>
      </c>
      <c r="L135" s="87" t="s">
        <v>357</v>
      </c>
      <c r="M135" s="83" t="str">
        <f t="shared" si="2"/>
        <v>MESSAGE - HEADER. Containerised indicator</v>
      </c>
      <c r="N135" s="125"/>
      <c r="O135" s="92"/>
      <c r="P135" s="125" t="s">
        <v>33</v>
      </c>
      <c r="Q135" s="92" t="s">
        <v>66</v>
      </c>
      <c r="R135" s="125" t="s">
        <v>104</v>
      </c>
      <c r="S135" s="92" t="s">
        <v>104</v>
      </c>
      <c r="T135" s="125" t="s">
        <v>114</v>
      </c>
      <c r="U135" s="92" t="s">
        <v>114</v>
      </c>
      <c r="V135" s="125"/>
      <c r="W135" s="92" t="s">
        <v>5057</v>
      </c>
      <c r="X135" s="17" t="s">
        <v>157</v>
      </c>
      <c r="Y135" s="115" t="s">
        <v>37</v>
      </c>
      <c r="Z135" s="17" t="s">
        <v>38</v>
      </c>
      <c r="AA135" s="283" t="s">
        <v>493</v>
      </c>
    </row>
    <row r="136" spans="1:27" ht="60" customHeight="1" x14ac:dyDescent="0.2">
      <c r="A136" s="29" t="s">
        <v>26</v>
      </c>
      <c r="B136" s="15" t="s">
        <v>4970</v>
      </c>
      <c r="C136" s="94" t="s">
        <v>28</v>
      </c>
      <c r="D136" s="95" t="s">
        <v>28</v>
      </c>
      <c r="E136" s="96">
        <v>1</v>
      </c>
      <c r="F136" s="65"/>
      <c r="G136" s="159" t="s">
        <v>350</v>
      </c>
      <c r="H136" s="97" t="s">
        <v>359</v>
      </c>
      <c r="I136" s="126" t="s">
        <v>5058</v>
      </c>
      <c r="J136" s="126" t="s">
        <v>361</v>
      </c>
      <c r="K136" s="87" t="s">
        <v>1128</v>
      </c>
      <c r="L136" s="87" t="s">
        <v>1128</v>
      </c>
      <c r="M136" s="83" t="str">
        <f t="shared" si="2"/>
        <v>x. x</v>
      </c>
      <c r="N136" s="125"/>
      <c r="O136" s="92"/>
      <c r="P136" s="125" t="s">
        <v>103</v>
      </c>
      <c r="Q136" s="92"/>
      <c r="R136" s="125" t="s">
        <v>104</v>
      </c>
      <c r="S136" s="92"/>
      <c r="T136" s="125" t="s">
        <v>124</v>
      </c>
      <c r="U136" s="92"/>
      <c r="V136" s="125"/>
      <c r="W136" s="92"/>
      <c r="X136" s="17" t="s">
        <v>115</v>
      </c>
      <c r="Y136" s="115" t="s">
        <v>306</v>
      </c>
      <c r="Z136" s="17" t="s">
        <v>5059</v>
      </c>
      <c r="AA136" s="283" t="s">
        <v>1628</v>
      </c>
    </row>
    <row r="137" spans="1:27" ht="60" customHeight="1" x14ac:dyDescent="0.2">
      <c r="A137" s="29" t="s">
        <v>26</v>
      </c>
      <c r="B137" s="15" t="s">
        <v>4970</v>
      </c>
      <c r="C137" s="32" t="s">
        <v>28</v>
      </c>
      <c r="D137" s="32" t="s">
        <v>28</v>
      </c>
      <c r="E137" s="15">
        <v>1</v>
      </c>
      <c r="F137" s="78" t="s">
        <v>362</v>
      </c>
      <c r="G137" s="71" t="s">
        <v>350</v>
      </c>
      <c r="H137" s="71" t="s">
        <v>363</v>
      </c>
      <c r="I137" s="126" t="s">
        <v>5060</v>
      </c>
      <c r="J137" s="126" t="s">
        <v>365</v>
      </c>
      <c r="K137" s="87" t="s">
        <v>31</v>
      </c>
      <c r="L137" s="87" t="s">
        <v>366</v>
      </c>
      <c r="M137" s="83" t="str">
        <f t="shared" si="2"/>
        <v>MESSAGE - HEADER. Country of destination code</v>
      </c>
      <c r="N137" s="125"/>
      <c r="O137" s="92"/>
      <c r="P137" s="125" t="s">
        <v>66</v>
      </c>
      <c r="Q137" s="92" t="s">
        <v>66</v>
      </c>
      <c r="R137" s="125" t="s">
        <v>94</v>
      </c>
      <c r="S137" s="92" t="s">
        <v>94</v>
      </c>
      <c r="T137" s="125" t="s">
        <v>95</v>
      </c>
      <c r="U137" s="92" t="s">
        <v>95</v>
      </c>
      <c r="V137" s="125" t="s">
        <v>367</v>
      </c>
      <c r="W137" s="92" t="s">
        <v>5061</v>
      </c>
      <c r="X137" s="17" t="s">
        <v>36</v>
      </c>
      <c r="Y137" s="115" t="s">
        <v>37</v>
      </c>
      <c r="Z137" s="17" t="s">
        <v>147</v>
      </c>
      <c r="AA137" s="283" t="s">
        <v>500</v>
      </c>
    </row>
    <row r="138" spans="1:27" ht="60" customHeight="1" x14ac:dyDescent="0.2">
      <c r="A138" s="29" t="s">
        <v>26</v>
      </c>
      <c r="B138" s="15" t="s">
        <v>4970</v>
      </c>
      <c r="C138" s="32" t="s">
        <v>28</v>
      </c>
      <c r="D138" s="32" t="s">
        <v>28</v>
      </c>
      <c r="E138" s="15">
        <v>2</v>
      </c>
      <c r="F138" s="78" t="s">
        <v>370</v>
      </c>
      <c r="G138" s="169" t="e">
        <f>---CARRIER</f>
        <v>#NAME?</v>
      </c>
      <c r="H138" s="71"/>
      <c r="I138" s="126" t="s">
        <v>5062</v>
      </c>
      <c r="J138" s="126" t="s">
        <v>373</v>
      </c>
      <c r="K138" s="87" t="s">
        <v>374</v>
      </c>
      <c r="L138" s="87"/>
      <c r="M138" s="83" t="str">
        <f t="shared" si="2"/>
        <v xml:space="preserve">MESSAGE - (CARRIER) TRADER. </v>
      </c>
      <c r="N138" s="125" t="s">
        <v>32</v>
      </c>
      <c r="O138" s="92" t="s">
        <v>32</v>
      </c>
      <c r="P138" s="125" t="s">
        <v>66</v>
      </c>
      <c r="Q138" s="92" t="s">
        <v>66</v>
      </c>
      <c r="R138" s="125"/>
      <c r="S138" s="92"/>
      <c r="T138" s="125"/>
      <c r="U138" s="92"/>
      <c r="V138" s="125" t="s">
        <v>375</v>
      </c>
      <c r="W138" s="92" t="s">
        <v>5063</v>
      </c>
      <c r="X138" s="17" t="s">
        <v>36</v>
      </c>
      <c r="Y138" s="115" t="s">
        <v>37</v>
      </c>
      <c r="Z138" s="17" t="s">
        <v>38</v>
      </c>
      <c r="AA138" s="283" t="s">
        <v>506</v>
      </c>
    </row>
    <row r="139" spans="1:27" ht="60" customHeight="1" x14ac:dyDescent="0.2">
      <c r="A139" s="29" t="s">
        <v>26</v>
      </c>
      <c r="B139" s="15" t="s">
        <v>4970</v>
      </c>
      <c r="C139" s="32" t="s">
        <v>28</v>
      </c>
      <c r="D139" s="32" t="s">
        <v>28</v>
      </c>
      <c r="E139" s="15">
        <v>2</v>
      </c>
      <c r="F139" s="78" t="s">
        <v>377</v>
      </c>
      <c r="G139" s="71" t="e">
        <f>---CARRIER</f>
        <v>#NAME?</v>
      </c>
      <c r="H139" s="71" t="s">
        <v>240</v>
      </c>
      <c r="I139" s="126" t="s">
        <v>5064</v>
      </c>
      <c r="J139" s="126" t="s">
        <v>379</v>
      </c>
      <c r="K139" s="87" t="s">
        <v>374</v>
      </c>
      <c r="L139" s="87" t="s">
        <v>243</v>
      </c>
      <c r="M139" s="83" t="str">
        <f t="shared" si="2"/>
        <v>MESSAGE - (CARRIER) TRADER. TIN</v>
      </c>
      <c r="N139" s="125"/>
      <c r="O139" s="92"/>
      <c r="P139" s="125" t="s">
        <v>33</v>
      </c>
      <c r="Q139" s="92" t="s">
        <v>103</v>
      </c>
      <c r="R139" s="125" t="s">
        <v>244</v>
      </c>
      <c r="S139" s="92" t="s">
        <v>244</v>
      </c>
      <c r="T139" s="125"/>
      <c r="U139" s="92"/>
      <c r="V139" s="125" t="s">
        <v>380</v>
      </c>
      <c r="W139" s="92"/>
      <c r="X139" s="17" t="s">
        <v>157</v>
      </c>
      <c r="Y139" s="115" t="s">
        <v>245</v>
      </c>
      <c r="Z139" s="17" t="s">
        <v>38</v>
      </c>
      <c r="AA139" s="283" t="s">
        <v>1628</v>
      </c>
    </row>
    <row r="140" spans="1:27" ht="60" customHeight="1" x14ac:dyDescent="0.2">
      <c r="A140" s="29" t="s">
        <v>26</v>
      </c>
      <c r="B140" s="15" t="s">
        <v>4970</v>
      </c>
      <c r="C140" s="32" t="s">
        <v>28</v>
      </c>
      <c r="D140" s="32" t="s">
        <v>28</v>
      </c>
      <c r="E140" s="15">
        <v>3</v>
      </c>
      <c r="F140" s="78"/>
      <c r="G140" s="169" t="e">
        <f>------COMMUNICATION</f>
        <v>#NAME?</v>
      </c>
      <c r="H140" s="71"/>
      <c r="I140" s="126" t="s">
        <v>5065</v>
      </c>
      <c r="J140" s="126" t="s">
        <v>384</v>
      </c>
      <c r="K140" s="87" t="s">
        <v>1128</v>
      </c>
      <c r="L140" s="87"/>
      <c r="M140" s="83" t="str">
        <f t="shared" si="2"/>
        <v xml:space="preserve">x. </v>
      </c>
      <c r="N140" s="125" t="s">
        <v>32</v>
      </c>
      <c r="O140" s="92"/>
      <c r="P140" s="125" t="s">
        <v>103</v>
      </c>
      <c r="Q140" s="92"/>
      <c r="R140" s="125"/>
      <c r="S140" s="92"/>
      <c r="T140" s="125"/>
      <c r="U140" s="92"/>
      <c r="V140" s="125"/>
      <c r="W140" s="92"/>
      <c r="X140" s="17" t="s">
        <v>115</v>
      </c>
      <c r="Y140" s="115" t="s">
        <v>306</v>
      </c>
      <c r="Z140" s="17" t="s">
        <v>307</v>
      </c>
      <c r="AA140" s="283" t="s">
        <v>513</v>
      </c>
    </row>
    <row r="141" spans="1:27" ht="60" customHeight="1" x14ac:dyDescent="0.2">
      <c r="A141" s="29" t="s">
        <v>26</v>
      </c>
      <c r="B141" s="15" t="s">
        <v>4970</v>
      </c>
      <c r="C141" s="32" t="s">
        <v>28</v>
      </c>
      <c r="D141" s="32" t="s">
        <v>28</v>
      </c>
      <c r="E141" s="15">
        <v>3</v>
      </c>
      <c r="F141" s="78"/>
      <c r="G141" s="71" t="e">
        <f>------COMMUNICATION</f>
        <v>#NAME?</v>
      </c>
      <c r="H141" s="71" t="s">
        <v>386</v>
      </c>
      <c r="I141" s="126" t="s">
        <v>5066</v>
      </c>
      <c r="J141" s="126" t="s">
        <v>388</v>
      </c>
      <c r="K141" s="87" t="s">
        <v>1128</v>
      </c>
      <c r="L141" s="87" t="s">
        <v>1128</v>
      </c>
      <c r="M141" s="83" t="str">
        <f t="shared" si="2"/>
        <v>x. x</v>
      </c>
      <c r="N141" s="125"/>
      <c r="O141" s="92"/>
      <c r="P141" s="125" t="s">
        <v>33</v>
      </c>
      <c r="Q141" s="92"/>
      <c r="R141" s="125" t="s">
        <v>389</v>
      </c>
      <c r="S141" s="92"/>
      <c r="T141" s="125" t="s">
        <v>390</v>
      </c>
      <c r="U141" s="92"/>
      <c r="V141" s="125"/>
      <c r="W141" s="92"/>
      <c r="X141" s="17" t="s">
        <v>115</v>
      </c>
      <c r="Y141" s="115" t="s">
        <v>391</v>
      </c>
      <c r="Z141" s="17" t="s">
        <v>391</v>
      </c>
      <c r="AA141" s="283" t="s">
        <v>520</v>
      </c>
    </row>
    <row r="142" spans="1:27" ht="60" customHeight="1" x14ac:dyDescent="0.2">
      <c r="A142" s="29" t="s">
        <v>26</v>
      </c>
      <c r="B142" s="15" t="s">
        <v>4970</v>
      </c>
      <c r="C142" s="32" t="s">
        <v>28</v>
      </c>
      <c r="D142" s="32" t="s">
        <v>28</v>
      </c>
      <c r="E142" s="15">
        <v>3</v>
      </c>
      <c r="F142" s="78" t="s">
        <v>370</v>
      </c>
      <c r="G142" s="71" t="e">
        <f>------COMMUNICATION</f>
        <v>#NAME?</v>
      </c>
      <c r="H142" s="71" t="s">
        <v>393</v>
      </c>
      <c r="I142" s="126" t="s">
        <v>5067</v>
      </c>
      <c r="J142" s="126" t="s">
        <v>395</v>
      </c>
      <c r="K142" s="87" t="s">
        <v>1128</v>
      </c>
      <c r="L142" s="87" t="s">
        <v>1128</v>
      </c>
      <c r="M142" s="83" t="str">
        <f t="shared" si="2"/>
        <v>x. x</v>
      </c>
      <c r="N142" s="125"/>
      <c r="O142" s="92"/>
      <c r="P142" s="125" t="s">
        <v>33</v>
      </c>
      <c r="Q142" s="92"/>
      <c r="R142" s="125" t="s">
        <v>305</v>
      </c>
      <c r="S142" s="92"/>
      <c r="T142" s="125"/>
      <c r="U142" s="92"/>
      <c r="V142" s="125"/>
      <c r="W142" s="92"/>
      <c r="X142" s="17" t="s">
        <v>115</v>
      </c>
      <c r="Y142" s="115" t="s">
        <v>391</v>
      </c>
      <c r="Z142" s="17" t="s">
        <v>391</v>
      </c>
      <c r="AA142" s="283" t="s">
        <v>1628</v>
      </c>
    </row>
    <row r="143" spans="1:27" ht="60" customHeight="1" x14ac:dyDescent="0.2">
      <c r="A143" s="29" t="s">
        <v>26</v>
      </c>
      <c r="B143" s="15" t="s">
        <v>4970</v>
      </c>
      <c r="C143" s="32" t="s">
        <v>28</v>
      </c>
      <c r="D143" s="32" t="s">
        <v>28</v>
      </c>
      <c r="E143" s="15">
        <v>2</v>
      </c>
      <c r="F143" s="78" t="s">
        <v>397</v>
      </c>
      <c r="G143" s="169" t="e">
        <f>---CONSIGNOR</f>
        <v>#NAME?</v>
      </c>
      <c r="H143" s="71"/>
      <c r="I143" s="126" t="s">
        <v>5068</v>
      </c>
      <c r="J143" s="126" t="s">
        <v>400</v>
      </c>
      <c r="K143" s="87" t="s">
        <v>401</v>
      </c>
      <c r="L143" s="87"/>
      <c r="M143" s="83" t="str">
        <f t="shared" ref="M143:M188" si="3" xml:space="preserve"> CONCATENATE(K143,". ", L143)</f>
        <v xml:space="preserve">MESSAGE - (CONSIGNOR) TRADER. </v>
      </c>
      <c r="N143" s="125" t="s">
        <v>32</v>
      </c>
      <c r="O143" s="92" t="s">
        <v>32</v>
      </c>
      <c r="P143" s="125" t="s">
        <v>66</v>
      </c>
      <c r="Q143" s="92" t="s">
        <v>66</v>
      </c>
      <c r="R143" s="125"/>
      <c r="S143" s="92"/>
      <c r="T143" s="125"/>
      <c r="U143" s="92"/>
      <c r="V143" s="125" t="s">
        <v>403</v>
      </c>
      <c r="W143" s="92" t="s">
        <v>1187</v>
      </c>
      <c r="X143" s="17" t="s">
        <v>405</v>
      </c>
      <c r="Y143" s="115" t="s">
        <v>37</v>
      </c>
      <c r="Z143" s="17" t="s">
        <v>38</v>
      </c>
      <c r="AA143" s="283" t="s">
        <v>530</v>
      </c>
    </row>
    <row r="144" spans="1:27" ht="60" customHeight="1" x14ac:dyDescent="0.2">
      <c r="A144" s="29" t="s">
        <v>26</v>
      </c>
      <c r="B144" s="15" t="s">
        <v>4970</v>
      </c>
      <c r="C144" s="32" t="s">
        <v>28</v>
      </c>
      <c r="D144" s="32" t="s">
        <v>28</v>
      </c>
      <c r="E144" s="15">
        <v>2</v>
      </c>
      <c r="F144" s="78" t="s">
        <v>407</v>
      </c>
      <c r="G144" s="71" t="e">
        <f>---CONSIGNOR</f>
        <v>#NAME?</v>
      </c>
      <c r="H144" s="71" t="s">
        <v>240</v>
      </c>
      <c r="I144" s="126" t="s">
        <v>5069</v>
      </c>
      <c r="J144" s="126" t="s">
        <v>409</v>
      </c>
      <c r="K144" s="87" t="s">
        <v>401</v>
      </c>
      <c r="L144" s="87" t="s">
        <v>243</v>
      </c>
      <c r="M144" s="83" t="str">
        <f t="shared" si="3"/>
        <v>MESSAGE - (CONSIGNOR) TRADER. TIN</v>
      </c>
      <c r="N144" s="125"/>
      <c r="O144" s="92"/>
      <c r="P144" s="125" t="s">
        <v>103</v>
      </c>
      <c r="Q144" s="92" t="s">
        <v>103</v>
      </c>
      <c r="R144" s="125" t="s">
        <v>244</v>
      </c>
      <c r="S144" s="92" t="s">
        <v>244</v>
      </c>
      <c r="T144" s="125"/>
      <c r="U144" s="92"/>
      <c r="V144" s="125" t="s">
        <v>81</v>
      </c>
      <c r="W144" s="92"/>
      <c r="X144" s="17" t="s">
        <v>36</v>
      </c>
      <c r="Y144" s="115" t="s">
        <v>37</v>
      </c>
      <c r="Z144" s="17" t="s">
        <v>38</v>
      </c>
      <c r="AA144" s="283" t="s">
        <v>545</v>
      </c>
    </row>
    <row r="145" spans="1:27" ht="60" customHeight="1" x14ac:dyDescent="0.2">
      <c r="A145" s="29" t="s">
        <v>26</v>
      </c>
      <c r="B145" s="15" t="s">
        <v>4970</v>
      </c>
      <c r="C145" s="32" t="s">
        <v>28</v>
      </c>
      <c r="D145" s="32" t="s">
        <v>28</v>
      </c>
      <c r="E145" s="15">
        <v>2</v>
      </c>
      <c r="F145" s="78" t="s">
        <v>397</v>
      </c>
      <c r="G145" s="71" t="e">
        <f>---CONSIGNOR</f>
        <v>#NAME?</v>
      </c>
      <c r="H145" s="71" t="s">
        <v>255</v>
      </c>
      <c r="I145" s="126" t="s">
        <v>5070</v>
      </c>
      <c r="J145" s="126" t="s">
        <v>412</v>
      </c>
      <c r="K145" s="87" t="s">
        <v>401</v>
      </c>
      <c r="L145" s="87" t="s">
        <v>255</v>
      </c>
      <c r="M145" s="83" t="str">
        <f t="shared" si="3"/>
        <v>MESSAGE - (CONSIGNOR) TRADER. Name</v>
      </c>
      <c r="N145" s="125"/>
      <c r="O145" s="92"/>
      <c r="P145" s="125" t="s">
        <v>33</v>
      </c>
      <c r="Q145" s="92" t="s">
        <v>33</v>
      </c>
      <c r="R145" s="125" t="s">
        <v>258</v>
      </c>
      <c r="S145" s="92" t="s">
        <v>5071</v>
      </c>
      <c r="T145" s="125"/>
      <c r="U145" s="92"/>
      <c r="V145" s="125" t="s">
        <v>259</v>
      </c>
      <c r="W145" s="92"/>
      <c r="X145" s="17" t="s">
        <v>46</v>
      </c>
      <c r="Y145" s="115" t="s">
        <v>37</v>
      </c>
      <c r="Z145" s="17" t="s">
        <v>260</v>
      </c>
      <c r="AA145" s="283" t="s">
        <v>554</v>
      </c>
    </row>
    <row r="146" spans="1:27" ht="60" customHeight="1" x14ac:dyDescent="0.2">
      <c r="A146" s="29" t="s">
        <v>26</v>
      </c>
      <c r="B146" s="15" t="s">
        <v>4970</v>
      </c>
      <c r="C146" s="32" t="s">
        <v>28</v>
      </c>
      <c r="D146" s="32" t="s">
        <v>28</v>
      </c>
      <c r="E146" s="15">
        <v>3</v>
      </c>
      <c r="F146" s="78"/>
      <c r="G146" s="169" t="e">
        <f>------ADDRESS</f>
        <v>#NAME?</v>
      </c>
      <c r="H146" s="71"/>
      <c r="I146" s="126" t="s">
        <v>5072</v>
      </c>
      <c r="J146" s="126" t="s">
        <v>263</v>
      </c>
      <c r="K146" s="87"/>
      <c r="L146" s="87"/>
      <c r="M146" s="83" t="str">
        <f t="shared" si="3"/>
        <v xml:space="preserve">. </v>
      </c>
      <c r="N146" s="125" t="s">
        <v>32</v>
      </c>
      <c r="O146" s="92"/>
      <c r="P146" s="125" t="s">
        <v>33</v>
      </c>
      <c r="Q146" s="92"/>
      <c r="R146" s="125"/>
      <c r="S146" s="92"/>
      <c r="T146" s="125"/>
      <c r="U146" s="92"/>
      <c r="V146" s="125"/>
      <c r="W146" s="92"/>
      <c r="X146" s="17" t="s">
        <v>115</v>
      </c>
      <c r="Y146" s="115" t="s">
        <v>264</v>
      </c>
      <c r="Z146" s="17" t="s">
        <v>264</v>
      </c>
      <c r="AA146" s="283" t="s">
        <v>3714</v>
      </c>
    </row>
    <row r="147" spans="1:27" ht="60" customHeight="1" x14ac:dyDescent="0.2">
      <c r="A147" s="29" t="s">
        <v>26</v>
      </c>
      <c r="B147" s="15" t="s">
        <v>4970</v>
      </c>
      <c r="C147" s="32" t="s">
        <v>28</v>
      </c>
      <c r="D147" s="32" t="s">
        <v>28</v>
      </c>
      <c r="E147" s="15">
        <v>3</v>
      </c>
      <c r="F147" s="78" t="s">
        <v>397</v>
      </c>
      <c r="G147" s="71" t="e">
        <f>------ADDRESS</f>
        <v>#NAME?</v>
      </c>
      <c r="H147" s="71" t="s">
        <v>265</v>
      </c>
      <c r="I147" s="126" t="s">
        <v>5073</v>
      </c>
      <c r="J147" s="126" t="s">
        <v>267</v>
      </c>
      <c r="K147" s="87" t="s">
        <v>401</v>
      </c>
      <c r="L147" s="87" t="s">
        <v>265</v>
      </c>
      <c r="M147" s="83" t="str">
        <f t="shared" si="3"/>
        <v>MESSAGE - (CONSIGNOR) TRADER. Street and number</v>
      </c>
      <c r="N147" s="125"/>
      <c r="O147" s="92"/>
      <c r="P147" s="125" t="s">
        <v>33</v>
      </c>
      <c r="Q147" s="92" t="s">
        <v>33</v>
      </c>
      <c r="R147" s="125" t="s">
        <v>258</v>
      </c>
      <c r="S147" s="92" t="s">
        <v>5071</v>
      </c>
      <c r="T147" s="125"/>
      <c r="U147" s="92"/>
      <c r="V147" s="125" t="s">
        <v>259</v>
      </c>
      <c r="W147" s="92"/>
      <c r="X147" s="17" t="s">
        <v>46</v>
      </c>
      <c r="Y147" s="115" t="s">
        <v>37</v>
      </c>
      <c r="Z147" s="17" t="s">
        <v>268</v>
      </c>
      <c r="AA147" s="283" t="s">
        <v>560</v>
      </c>
    </row>
    <row r="148" spans="1:27" ht="60" customHeight="1" x14ac:dyDescent="0.2">
      <c r="A148" s="29" t="s">
        <v>26</v>
      </c>
      <c r="B148" s="15" t="s">
        <v>4970</v>
      </c>
      <c r="C148" s="32" t="s">
        <v>28</v>
      </c>
      <c r="D148" s="32" t="s">
        <v>28</v>
      </c>
      <c r="E148" s="15">
        <v>3</v>
      </c>
      <c r="F148" s="78" t="s">
        <v>397</v>
      </c>
      <c r="G148" s="71" t="e">
        <f>------ADDRESS</f>
        <v>#NAME?</v>
      </c>
      <c r="H148" s="71" t="s">
        <v>269</v>
      </c>
      <c r="I148" s="126" t="s">
        <v>5074</v>
      </c>
      <c r="J148" s="126" t="s">
        <v>271</v>
      </c>
      <c r="K148" s="87" t="s">
        <v>401</v>
      </c>
      <c r="L148" s="87" t="s">
        <v>272</v>
      </c>
      <c r="M148" s="83" t="str">
        <f t="shared" si="3"/>
        <v>MESSAGE - (CONSIGNOR) TRADER. Postal Code</v>
      </c>
      <c r="N148" s="125"/>
      <c r="O148" s="92"/>
      <c r="P148" s="125" t="s">
        <v>66</v>
      </c>
      <c r="Q148" s="92" t="s">
        <v>33</v>
      </c>
      <c r="R148" s="125" t="s">
        <v>244</v>
      </c>
      <c r="S148" s="92" t="s">
        <v>5075</v>
      </c>
      <c r="T148" s="125"/>
      <c r="U148" s="92"/>
      <c r="V148" s="125" t="s">
        <v>273</v>
      </c>
      <c r="W148" s="92"/>
      <c r="X148" s="17" t="s">
        <v>157</v>
      </c>
      <c r="Y148" s="115" t="s">
        <v>37</v>
      </c>
      <c r="Z148" s="17" t="s">
        <v>274</v>
      </c>
      <c r="AA148" s="283" t="s">
        <v>566</v>
      </c>
    </row>
    <row r="149" spans="1:27" ht="60" customHeight="1" x14ac:dyDescent="0.2">
      <c r="A149" s="29" t="s">
        <v>26</v>
      </c>
      <c r="B149" s="15" t="s">
        <v>4970</v>
      </c>
      <c r="C149" s="32" t="s">
        <v>28</v>
      </c>
      <c r="D149" s="32" t="s">
        <v>28</v>
      </c>
      <c r="E149" s="15">
        <v>3</v>
      </c>
      <c r="F149" s="78" t="s">
        <v>397</v>
      </c>
      <c r="G149" s="71" t="e">
        <f>------ADDRESS</f>
        <v>#NAME?</v>
      </c>
      <c r="H149" s="71" t="s">
        <v>276</v>
      </c>
      <c r="I149" s="126" t="s">
        <v>5076</v>
      </c>
      <c r="J149" s="126" t="s">
        <v>278</v>
      </c>
      <c r="K149" s="87" t="s">
        <v>401</v>
      </c>
      <c r="L149" s="87" t="s">
        <v>276</v>
      </c>
      <c r="M149" s="83" t="str">
        <f t="shared" si="3"/>
        <v>MESSAGE - (CONSIGNOR) TRADER. City</v>
      </c>
      <c r="N149" s="125"/>
      <c r="O149" s="92"/>
      <c r="P149" s="125" t="s">
        <v>33</v>
      </c>
      <c r="Q149" s="92" t="s">
        <v>33</v>
      </c>
      <c r="R149" s="125" t="s">
        <v>68</v>
      </c>
      <c r="S149" s="92" t="s">
        <v>68</v>
      </c>
      <c r="T149" s="125"/>
      <c r="U149" s="92"/>
      <c r="V149" s="125"/>
      <c r="W149" s="92"/>
      <c r="X149" s="17" t="s">
        <v>36</v>
      </c>
      <c r="Y149" s="115" t="s">
        <v>37</v>
      </c>
      <c r="Z149" s="17" t="s">
        <v>38</v>
      </c>
      <c r="AA149" s="283" t="s">
        <v>5077</v>
      </c>
    </row>
    <row r="150" spans="1:27" ht="60" customHeight="1" x14ac:dyDescent="0.2">
      <c r="A150" s="29" t="s">
        <v>26</v>
      </c>
      <c r="B150" s="15" t="s">
        <v>4970</v>
      </c>
      <c r="C150" s="32" t="s">
        <v>28</v>
      </c>
      <c r="D150" s="32" t="s">
        <v>28</v>
      </c>
      <c r="E150" s="15">
        <v>3</v>
      </c>
      <c r="F150" s="78" t="s">
        <v>397</v>
      </c>
      <c r="G150" s="71" t="e">
        <f>------ADDRESS</f>
        <v>#NAME?</v>
      </c>
      <c r="H150" s="71" t="s">
        <v>279</v>
      </c>
      <c r="I150" s="126" t="s">
        <v>5078</v>
      </c>
      <c r="J150" s="126" t="s">
        <v>281</v>
      </c>
      <c r="K150" s="87" t="s">
        <v>401</v>
      </c>
      <c r="L150" s="87" t="s">
        <v>282</v>
      </c>
      <c r="M150" s="83" t="str">
        <f t="shared" si="3"/>
        <v>MESSAGE - (CONSIGNOR) TRADER. Country code</v>
      </c>
      <c r="N150" s="125"/>
      <c r="O150" s="92"/>
      <c r="P150" s="125" t="s">
        <v>33</v>
      </c>
      <c r="Q150" s="92" t="s">
        <v>33</v>
      </c>
      <c r="R150" s="125" t="s">
        <v>94</v>
      </c>
      <c r="S150" s="92" t="s">
        <v>94</v>
      </c>
      <c r="T150" s="125" t="s">
        <v>95</v>
      </c>
      <c r="U150" s="92" t="s">
        <v>95</v>
      </c>
      <c r="V150" s="125"/>
      <c r="W150" s="92"/>
      <c r="X150" s="17" t="s">
        <v>36</v>
      </c>
      <c r="Y150" s="115" t="s">
        <v>37</v>
      </c>
      <c r="Z150" s="17" t="s">
        <v>38</v>
      </c>
      <c r="AA150" s="283" t="s">
        <v>579</v>
      </c>
    </row>
    <row r="151" spans="1:27" ht="60" customHeight="1" x14ac:dyDescent="0.2">
      <c r="A151" s="29" t="s">
        <v>26</v>
      </c>
      <c r="B151" s="15" t="s">
        <v>4970</v>
      </c>
      <c r="C151" s="32" t="s">
        <v>28</v>
      </c>
      <c r="D151" s="32" t="s">
        <v>28</v>
      </c>
      <c r="E151" s="15">
        <v>2</v>
      </c>
      <c r="F151" s="78" t="s">
        <v>419</v>
      </c>
      <c r="G151" s="169" t="e">
        <f>---CONSIGNEE</f>
        <v>#NAME?</v>
      </c>
      <c r="H151" s="71"/>
      <c r="I151" s="126" t="s">
        <v>5079</v>
      </c>
      <c r="J151" s="126" t="s">
        <v>422</v>
      </c>
      <c r="K151" s="87" t="s">
        <v>423</v>
      </c>
      <c r="L151" s="87"/>
      <c r="M151" s="83" t="str">
        <f t="shared" si="3"/>
        <v xml:space="preserve">MESSAGE - (CONSIGNEE) TRADER. </v>
      </c>
      <c r="N151" s="125" t="s">
        <v>32</v>
      </c>
      <c r="O151" s="92" t="s">
        <v>32</v>
      </c>
      <c r="P151" s="125" t="s">
        <v>66</v>
      </c>
      <c r="Q151" s="92" t="s">
        <v>66</v>
      </c>
      <c r="R151" s="125"/>
      <c r="S151" s="92"/>
      <c r="T151" s="125"/>
      <c r="U151" s="92"/>
      <c r="V151" s="125" t="s">
        <v>424</v>
      </c>
      <c r="W151" s="92" t="s">
        <v>5080</v>
      </c>
      <c r="X151" s="17" t="s">
        <v>405</v>
      </c>
      <c r="Y151" s="115" t="s">
        <v>37</v>
      </c>
      <c r="Z151" s="17" t="s">
        <v>147</v>
      </c>
      <c r="AA151" s="283" t="s">
        <v>1992</v>
      </c>
    </row>
    <row r="152" spans="1:27" ht="60" customHeight="1" x14ac:dyDescent="0.2">
      <c r="A152" s="29" t="s">
        <v>26</v>
      </c>
      <c r="B152" s="15" t="s">
        <v>4970</v>
      </c>
      <c r="C152" s="32" t="s">
        <v>28</v>
      </c>
      <c r="D152" s="32" t="s">
        <v>28</v>
      </c>
      <c r="E152" s="15">
        <v>2</v>
      </c>
      <c r="F152" s="78" t="s">
        <v>427</v>
      </c>
      <c r="G152" s="71" t="e">
        <f>---CONSIGNEE</f>
        <v>#NAME?</v>
      </c>
      <c r="H152" s="71" t="s">
        <v>240</v>
      </c>
      <c r="I152" s="126" t="s">
        <v>5081</v>
      </c>
      <c r="J152" s="126" t="s">
        <v>429</v>
      </c>
      <c r="K152" s="87" t="s">
        <v>423</v>
      </c>
      <c r="L152" s="87" t="s">
        <v>243</v>
      </c>
      <c r="M152" s="83" t="str">
        <f t="shared" si="3"/>
        <v>MESSAGE - (CONSIGNEE) TRADER. TIN</v>
      </c>
      <c r="N152" s="125"/>
      <c r="O152" s="92"/>
      <c r="P152" s="125" t="s">
        <v>103</v>
      </c>
      <c r="Q152" s="92" t="s">
        <v>103</v>
      </c>
      <c r="R152" s="125" t="s">
        <v>244</v>
      </c>
      <c r="S152" s="92" t="s">
        <v>244</v>
      </c>
      <c r="T152" s="125"/>
      <c r="U152" s="92"/>
      <c r="V152" s="125" t="s">
        <v>430</v>
      </c>
      <c r="W152" s="92"/>
      <c r="X152" s="17" t="s">
        <v>36</v>
      </c>
      <c r="Y152" s="283" t="s">
        <v>37</v>
      </c>
      <c r="Z152" s="17" t="s">
        <v>38</v>
      </c>
      <c r="AA152" s="283"/>
    </row>
    <row r="153" spans="1:27" ht="60" customHeight="1" x14ac:dyDescent="0.2">
      <c r="A153" s="29" t="s">
        <v>26</v>
      </c>
      <c r="B153" s="15" t="s">
        <v>4970</v>
      </c>
      <c r="C153" s="32" t="s">
        <v>28</v>
      </c>
      <c r="D153" s="32" t="s">
        <v>28</v>
      </c>
      <c r="E153" s="15">
        <v>2</v>
      </c>
      <c r="F153" s="78" t="s">
        <v>419</v>
      </c>
      <c r="G153" s="71" t="e">
        <f>---CONSIGNEE</f>
        <v>#NAME?</v>
      </c>
      <c r="H153" s="71" t="s">
        <v>255</v>
      </c>
      <c r="I153" s="126" t="s">
        <v>5082</v>
      </c>
      <c r="J153" s="126" t="s">
        <v>433</v>
      </c>
      <c r="K153" s="87" t="s">
        <v>423</v>
      </c>
      <c r="L153" s="87" t="s">
        <v>255</v>
      </c>
      <c r="M153" s="83" t="str">
        <f t="shared" si="3"/>
        <v>MESSAGE - (CONSIGNEE) TRADER. Name</v>
      </c>
      <c r="N153" s="125"/>
      <c r="O153" s="92"/>
      <c r="P153" s="125" t="s">
        <v>33</v>
      </c>
      <c r="Q153" s="92" t="s">
        <v>33</v>
      </c>
      <c r="R153" s="125" t="s">
        <v>258</v>
      </c>
      <c r="S153" s="92" t="s">
        <v>68</v>
      </c>
      <c r="T153" s="125"/>
      <c r="U153" s="92"/>
      <c r="V153" s="125" t="s">
        <v>259</v>
      </c>
      <c r="W153" s="92"/>
      <c r="X153" s="17" t="s">
        <v>46</v>
      </c>
      <c r="Y153" s="115" t="s">
        <v>37</v>
      </c>
      <c r="Z153" s="17" t="s">
        <v>260</v>
      </c>
      <c r="AA153" s="283" t="s">
        <v>600</v>
      </c>
    </row>
    <row r="154" spans="1:27" ht="60" customHeight="1" x14ac:dyDescent="0.2">
      <c r="A154" s="29" t="s">
        <v>26</v>
      </c>
      <c r="B154" s="15" t="s">
        <v>4970</v>
      </c>
      <c r="C154" s="32" t="s">
        <v>28</v>
      </c>
      <c r="D154" s="32" t="s">
        <v>28</v>
      </c>
      <c r="E154" s="15">
        <v>3</v>
      </c>
      <c r="F154" s="78"/>
      <c r="G154" s="169" t="e">
        <f>------ADDRESS</f>
        <v>#NAME?</v>
      </c>
      <c r="H154" s="71"/>
      <c r="I154" s="126" t="s">
        <v>5083</v>
      </c>
      <c r="J154" s="126" t="s">
        <v>263</v>
      </c>
      <c r="K154" s="87" t="s">
        <v>1128</v>
      </c>
      <c r="L154" s="87"/>
      <c r="M154" s="83" t="str">
        <f t="shared" si="3"/>
        <v xml:space="preserve">x. </v>
      </c>
      <c r="N154" s="125" t="s">
        <v>32</v>
      </c>
      <c r="O154" s="92"/>
      <c r="P154" s="125" t="s">
        <v>33</v>
      </c>
      <c r="Q154" s="92"/>
      <c r="R154" s="125"/>
      <c r="S154" s="92"/>
      <c r="T154" s="125"/>
      <c r="U154" s="92"/>
      <c r="V154" s="125"/>
      <c r="W154" s="92"/>
      <c r="X154" s="17" t="s">
        <v>115</v>
      </c>
      <c r="Y154" s="115" t="s">
        <v>435</v>
      </c>
      <c r="Z154" s="17" t="s">
        <v>264</v>
      </c>
      <c r="AA154" s="283" t="s">
        <v>1247</v>
      </c>
    </row>
    <row r="155" spans="1:27" ht="60" customHeight="1" x14ac:dyDescent="0.2">
      <c r="A155" s="29" t="s">
        <v>26</v>
      </c>
      <c r="B155" s="15" t="s">
        <v>4970</v>
      </c>
      <c r="C155" s="32" t="s">
        <v>28</v>
      </c>
      <c r="D155" s="32" t="s">
        <v>28</v>
      </c>
      <c r="E155" s="15">
        <v>3</v>
      </c>
      <c r="F155" s="78" t="s">
        <v>419</v>
      </c>
      <c r="G155" s="71" t="e">
        <f>------ADDRESS</f>
        <v>#NAME?</v>
      </c>
      <c r="H155" s="71" t="s">
        <v>265</v>
      </c>
      <c r="I155" s="126" t="s">
        <v>5084</v>
      </c>
      <c r="J155" s="126" t="s">
        <v>267</v>
      </c>
      <c r="K155" s="87" t="s">
        <v>423</v>
      </c>
      <c r="L155" s="87" t="s">
        <v>265</v>
      </c>
      <c r="M155" s="83" t="str">
        <f t="shared" si="3"/>
        <v>MESSAGE - (CONSIGNEE) TRADER. Street and number</v>
      </c>
      <c r="N155" s="125"/>
      <c r="O155" s="92"/>
      <c r="P155" s="125" t="s">
        <v>33</v>
      </c>
      <c r="Q155" s="92" t="s">
        <v>33</v>
      </c>
      <c r="R155" s="125" t="s">
        <v>258</v>
      </c>
      <c r="S155" s="92" t="s">
        <v>68</v>
      </c>
      <c r="T155" s="125"/>
      <c r="U155" s="92"/>
      <c r="V155" s="125" t="s">
        <v>259</v>
      </c>
      <c r="W155" s="92"/>
      <c r="X155" s="17" t="s">
        <v>46</v>
      </c>
      <c r="Y155" s="115" t="s">
        <v>37</v>
      </c>
      <c r="Z155" s="17" t="s">
        <v>268</v>
      </c>
      <c r="AA155" s="283" t="s">
        <v>610</v>
      </c>
    </row>
    <row r="156" spans="1:27" ht="60" customHeight="1" x14ac:dyDescent="0.2">
      <c r="A156" s="29" t="s">
        <v>26</v>
      </c>
      <c r="B156" s="15" t="s">
        <v>4970</v>
      </c>
      <c r="C156" s="32" t="s">
        <v>28</v>
      </c>
      <c r="D156" s="32" t="s">
        <v>28</v>
      </c>
      <c r="E156" s="15">
        <v>3</v>
      </c>
      <c r="F156" s="78" t="s">
        <v>419</v>
      </c>
      <c r="G156" s="71" t="e">
        <f>------ADDRESS</f>
        <v>#NAME?</v>
      </c>
      <c r="H156" s="71" t="s">
        <v>269</v>
      </c>
      <c r="I156" s="126" t="s">
        <v>5085</v>
      </c>
      <c r="J156" s="126" t="s">
        <v>271</v>
      </c>
      <c r="K156" s="87" t="s">
        <v>423</v>
      </c>
      <c r="L156" s="87" t="s">
        <v>272</v>
      </c>
      <c r="M156" s="83" t="str">
        <f t="shared" si="3"/>
        <v>MESSAGE - (CONSIGNEE) TRADER. Postal Code</v>
      </c>
      <c r="N156" s="125"/>
      <c r="O156" s="92"/>
      <c r="P156" s="125" t="s">
        <v>66</v>
      </c>
      <c r="Q156" s="92" t="s">
        <v>33</v>
      </c>
      <c r="R156" s="125" t="s">
        <v>244</v>
      </c>
      <c r="S156" s="92" t="s">
        <v>54</v>
      </c>
      <c r="T156" s="125"/>
      <c r="U156" s="92"/>
      <c r="V156" s="125" t="s">
        <v>273</v>
      </c>
      <c r="W156" s="92"/>
      <c r="X156" s="17" t="s">
        <v>157</v>
      </c>
      <c r="Y156" s="115" t="s">
        <v>37</v>
      </c>
      <c r="Z156" s="17" t="s">
        <v>274</v>
      </c>
      <c r="AA156" s="283" t="s">
        <v>2000</v>
      </c>
    </row>
    <row r="157" spans="1:27" ht="60" customHeight="1" x14ac:dyDescent="0.2">
      <c r="A157" s="29" t="s">
        <v>26</v>
      </c>
      <c r="B157" s="15" t="s">
        <v>4970</v>
      </c>
      <c r="C157" s="32" t="s">
        <v>28</v>
      </c>
      <c r="D157" s="32" t="s">
        <v>28</v>
      </c>
      <c r="E157" s="15">
        <v>3</v>
      </c>
      <c r="F157" s="78" t="s">
        <v>419</v>
      </c>
      <c r="G157" s="71" t="e">
        <f>------ADDRESS</f>
        <v>#NAME?</v>
      </c>
      <c r="H157" s="71" t="s">
        <v>276</v>
      </c>
      <c r="I157" s="126" t="s">
        <v>5086</v>
      </c>
      <c r="J157" s="126" t="s">
        <v>278</v>
      </c>
      <c r="K157" s="87" t="s">
        <v>423</v>
      </c>
      <c r="L157" s="87" t="s">
        <v>276</v>
      </c>
      <c r="M157" s="83" t="str">
        <f t="shared" si="3"/>
        <v>MESSAGE - (CONSIGNEE) TRADER. City</v>
      </c>
      <c r="N157" s="125"/>
      <c r="O157" s="92"/>
      <c r="P157" s="125" t="s">
        <v>33</v>
      </c>
      <c r="Q157" s="92" t="s">
        <v>33</v>
      </c>
      <c r="R157" s="125" t="s">
        <v>68</v>
      </c>
      <c r="S157" s="92" t="s">
        <v>5071</v>
      </c>
      <c r="T157" s="125"/>
      <c r="U157" s="92"/>
      <c r="V157" s="125"/>
      <c r="W157" s="92"/>
      <c r="X157" s="17" t="s">
        <v>36</v>
      </c>
      <c r="Y157" s="115" t="s">
        <v>37</v>
      </c>
      <c r="Z157" s="17" t="s">
        <v>38</v>
      </c>
      <c r="AA157" s="283" t="s">
        <v>2003</v>
      </c>
    </row>
    <row r="158" spans="1:27" ht="60" customHeight="1" x14ac:dyDescent="0.2">
      <c r="A158" s="29" t="s">
        <v>26</v>
      </c>
      <c r="B158" s="15" t="s">
        <v>4970</v>
      </c>
      <c r="C158" s="32" t="s">
        <v>28</v>
      </c>
      <c r="D158" s="32" t="s">
        <v>28</v>
      </c>
      <c r="E158" s="15">
        <v>3</v>
      </c>
      <c r="F158" s="78" t="s">
        <v>419</v>
      </c>
      <c r="G158" s="71" t="e">
        <f>------ADDRESS</f>
        <v>#NAME?</v>
      </c>
      <c r="H158" s="71" t="s">
        <v>279</v>
      </c>
      <c r="I158" s="126" t="s">
        <v>5087</v>
      </c>
      <c r="J158" s="126" t="s">
        <v>281</v>
      </c>
      <c r="K158" s="87" t="s">
        <v>423</v>
      </c>
      <c r="L158" s="87" t="s">
        <v>282</v>
      </c>
      <c r="M158" s="83" t="str">
        <f t="shared" si="3"/>
        <v>MESSAGE - (CONSIGNEE) TRADER. Country code</v>
      </c>
      <c r="N158" s="125"/>
      <c r="O158" s="92"/>
      <c r="P158" s="125" t="s">
        <v>33</v>
      </c>
      <c r="Q158" s="92" t="s">
        <v>33</v>
      </c>
      <c r="R158" s="125" t="s">
        <v>94</v>
      </c>
      <c r="S158" s="92" t="s">
        <v>94</v>
      </c>
      <c r="T158" s="125" t="s">
        <v>95</v>
      </c>
      <c r="U158" s="92" t="s">
        <v>95</v>
      </c>
      <c r="V158" s="125"/>
      <c r="W158" s="92"/>
      <c r="X158" s="17" t="s">
        <v>36</v>
      </c>
      <c r="Y158" s="115" t="s">
        <v>37</v>
      </c>
      <c r="Z158" s="17" t="s">
        <v>38</v>
      </c>
      <c r="AA158" s="283" t="s">
        <v>629</v>
      </c>
    </row>
    <row r="159" spans="1:27" ht="60" customHeight="1" x14ac:dyDescent="0.2">
      <c r="A159" s="29" t="s">
        <v>26</v>
      </c>
      <c r="B159" s="15" t="s">
        <v>4970</v>
      </c>
      <c r="C159" s="32" t="s">
        <v>28</v>
      </c>
      <c r="D159" s="32" t="s">
        <v>28</v>
      </c>
      <c r="E159" s="15">
        <v>2</v>
      </c>
      <c r="F159" s="78" t="s">
        <v>440</v>
      </c>
      <c r="G159" s="169" t="e">
        <f>---ADDITIONAL SUPPLY CHAIN ACTOR</f>
        <v>#NAME?</v>
      </c>
      <c r="H159" s="71"/>
      <c r="I159" s="126" t="s">
        <v>5088</v>
      </c>
      <c r="J159" s="126" t="s">
        <v>443</v>
      </c>
      <c r="K159" s="87"/>
      <c r="L159" s="87"/>
      <c r="M159" s="83" t="str">
        <f t="shared" si="3"/>
        <v xml:space="preserve">. </v>
      </c>
      <c r="N159" s="125" t="s">
        <v>444</v>
      </c>
      <c r="O159" s="92"/>
      <c r="P159" s="125" t="s">
        <v>66</v>
      </c>
      <c r="Q159" s="92"/>
      <c r="R159" s="125"/>
      <c r="S159" s="92"/>
      <c r="T159" s="125"/>
      <c r="U159" s="92"/>
      <c r="V159" s="125" t="s">
        <v>445</v>
      </c>
      <c r="W159" s="92"/>
      <c r="X159" s="17" t="s">
        <v>115</v>
      </c>
      <c r="Y159" s="17" t="s">
        <v>446</v>
      </c>
      <c r="Z159" s="17" t="s">
        <v>117</v>
      </c>
      <c r="AA159" s="283" t="s">
        <v>634</v>
      </c>
    </row>
    <row r="160" spans="1:27" ht="60" customHeight="1" x14ac:dyDescent="0.2">
      <c r="A160" s="29" t="s">
        <v>26</v>
      </c>
      <c r="B160" s="15" t="s">
        <v>4970</v>
      </c>
      <c r="C160" s="32" t="s">
        <v>28</v>
      </c>
      <c r="D160" s="32" t="s">
        <v>28</v>
      </c>
      <c r="E160" s="15">
        <v>2</v>
      </c>
      <c r="F160" s="78" t="s">
        <v>205</v>
      </c>
      <c r="G160" s="71" t="e">
        <f>---ADDITIONAL SUPPLY CHAIN ACTOR</f>
        <v>#NAME?</v>
      </c>
      <c r="H160" s="71" t="s">
        <v>206</v>
      </c>
      <c r="I160" s="126" t="s">
        <v>5089</v>
      </c>
      <c r="J160" s="126" t="s">
        <v>449</v>
      </c>
      <c r="K160" s="87"/>
      <c r="L160" s="87"/>
      <c r="M160" s="83" t="str">
        <f t="shared" si="3"/>
        <v xml:space="preserve">. </v>
      </c>
      <c r="N160" s="125"/>
      <c r="O160" s="92"/>
      <c r="P160" s="125" t="s">
        <v>33</v>
      </c>
      <c r="Q160" s="92"/>
      <c r="R160" s="125" t="s">
        <v>146</v>
      </c>
      <c r="S160" s="92"/>
      <c r="T160" s="125"/>
      <c r="U160" s="92"/>
      <c r="V160" s="125" t="s">
        <v>209</v>
      </c>
      <c r="W160" s="92"/>
      <c r="X160" s="17" t="s">
        <v>115</v>
      </c>
      <c r="Y160" s="17" t="s">
        <v>446</v>
      </c>
      <c r="Z160" s="17" t="s">
        <v>117</v>
      </c>
      <c r="AA160" s="283" t="s">
        <v>640</v>
      </c>
    </row>
    <row r="161" spans="1:27" ht="60" customHeight="1" x14ac:dyDescent="0.2">
      <c r="A161" s="29" t="s">
        <v>26</v>
      </c>
      <c r="B161" s="15" t="s">
        <v>4970</v>
      </c>
      <c r="C161" s="32" t="s">
        <v>28</v>
      </c>
      <c r="D161" s="32" t="s">
        <v>28</v>
      </c>
      <c r="E161" s="15">
        <v>2</v>
      </c>
      <c r="F161" s="78" t="s">
        <v>440</v>
      </c>
      <c r="G161" s="71" t="e">
        <f>---ADDITIONAL SUPPLY CHAIN ACTOR</f>
        <v>#NAME?</v>
      </c>
      <c r="H161" s="71" t="s">
        <v>450</v>
      </c>
      <c r="I161" s="126" t="s">
        <v>5090</v>
      </c>
      <c r="J161" s="126" t="s">
        <v>452</v>
      </c>
      <c r="K161" s="87"/>
      <c r="L161" s="87"/>
      <c r="M161" s="83" t="str">
        <f t="shared" si="3"/>
        <v xml:space="preserve">. </v>
      </c>
      <c r="N161" s="125"/>
      <c r="O161" s="92"/>
      <c r="P161" s="125" t="s">
        <v>33</v>
      </c>
      <c r="Q161" s="92"/>
      <c r="R161" s="125" t="s">
        <v>453</v>
      </c>
      <c r="S161" s="92"/>
      <c r="T161" s="125" t="s">
        <v>454</v>
      </c>
      <c r="U161" s="92"/>
      <c r="V161" s="125"/>
      <c r="W161" s="92"/>
      <c r="X161" s="17" t="s">
        <v>115</v>
      </c>
      <c r="Y161" s="17" t="s">
        <v>446</v>
      </c>
      <c r="Z161" s="17" t="s">
        <v>117</v>
      </c>
      <c r="AA161" s="283" t="s">
        <v>1628</v>
      </c>
    </row>
    <row r="162" spans="1:27" ht="60" customHeight="1" x14ac:dyDescent="0.2">
      <c r="A162" s="29" t="s">
        <v>26</v>
      </c>
      <c r="B162" s="15" t="s">
        <v>4970</v>
      </c>
      <c r="C162" s="32" t="s">
        <v>28</v>
      </c>
      <c r="D162" s="32" t="s">
        <v>28</v>
      </c>
      <c r="E162" s="15">
        <v>2</v>
      </c>
      <c r="F162" s="78" t="s">
        <v>440</v>
      </c>
      <c r="G162" s="71" t="e">
        <f>---ADDITIONAL SUPPLY CHAIN ACTOR</f>
        <v>#NAME?</v>
      </c>
      <c r="H162" s="71" t="s">
        <v>240</v>
      </c>
      <c r="I162" s="126" t="s">
        <v>5091</v>
      </c>
      <c r="J162" s="126" t="s">
        <v>457</v>
      </c>
      <c r="K162" s="87"/>
      <c r="L162" s="87"/>
      <c r="M162" s="83" t="str">
        <f t="shared" si="3"/>
        <v xml:space="preserve">. </v>
      </c>
      <c r="N162" s="125"/>
      <c r="O162" s="92"/>
      <c r="P162" s="125" t="s">
        <v>33</v>
      </c>
      <c r="Q162" s="92"/>
      <c r="R162" s="125" t="s">
        <v>244</v>
      </c>
      <c r="S162" s="92"/>
      <c r="T162" s="125"/>
      <c r="U162" s="92"/>
      <c r="V162" s="125" t="s">
        <v>380</v>
      </c>
      <c r="W162" s="92"/>
      <c r="X162" s="17" t="s">
        <v>115</v>
      </c>
      <c r="Y162" s="17" t="s">
        <v>446</v>
      </c>
      <c r="Z162" s="17" t="s">
        <v>117</v>
      </c>
      <c r="AA162" s="283" t="s">
        <v>5092</v>
      </c>
    </row>
    <row r="163" spans="1:27" ht="60" customHeight="1" x14ac:dyDescent="0.2">
      <c r="A163" s="29" t="s">
        <v>26</v>
      </c>
      <c r="B163" s="15" t="s">
        <v>4970</v>
      </c>
      <c r="C163" s="32" t="s">
        <v>28</v>
      </c>
      <c r="D163" s="32" t="s">
        <v>28</v>
      </c>
      <c r="E163" s="15">
        <v>2</v>
      </c>
      <c r="F163" s="78"/>
      <c r="G163" s="169" t="e">
        <f>---TRANSPORT EQUIPMENT</f>
        <v>#NAME?</v>
      </c>
      <c r="H163" s="71"/>
      <c r="I163" s="126" t="s">
        <v>5093</v>
      </c>
      <c r="J163" s="126" t="s">
        <v>461</v>
      </c>
      <c r="K163" s="87" t="s">
        <v>462</v>
      </c>
      <c r="L163" s="87"/>
      <c r="M163" s="83" t="str">
        <f t="shared" si="3"/>
        <v xml:space="preserve">MESSAGE - GOODS ITEM - CONTAINERS. </v>
      </c>
      <c r="N163" s="125" t="s">
        <v>463</v>
      </c>
      <c r="O163" s="92" t="s">
        <v>444</v>
      </c>
      <c r="P163" s="125" t="s">
        <v>66</v>
      </c>
      <c r="Q163" s="92" t="s">
        <v>66</v>
      </c>
      <c r="R163" s="125"/>
      <c r="S163" s="92"/>
      <c r="T163" s="125"/>
      <c r="U163" s="92"/>
      <c r="V163" s="125" t="s">
        <v>464</v>
      </c>
      <c r="W163" s="92" t="s">
        <v>465</v>
      </c>
      <c r="X163" s="17" t="s">
        <v>115</v>
      </c>
      <c r="Y163" s="115" t="s">
        <v>264</v>
      </c>
      <c r="Z163" s="17" t="s">
        <v>264</v>
      </c>
      <c r="AA163" s="283" t="s">
        <v>650</v>
      </c>
    </row>
    <row r="164" spans="1:27" ht="60" customHeight="1" x14ac:dyDescent="0.2">
      <c r="A164" s="29" t="s">
        <v>26</v>
      </c>
      <c r="B164" s="15" t="s">
        <v>4970</v>
      </c>
      <c r="C164" s="32" t="s">
        <v>28</v>
      </c>
      <c r="D164" s="32" t="s">
        <v>28</v>
      </c>
      <c r="E164" s="15">
        <v>2</v>
      </c>
      <c r="F164" s="78" t="s">
        <v>205</v>
      </c>
      <c r="G164" s="71" t="e">
        <f>---TRANSPORT EQUIPMENT</f>
        <v>#NAME?</v>
      </c>
      <c r="H164" s="71" t="s">
        <v>206</v>
      </c>
      <c r="I164" s="126" t="s">
        <v>5094</v>
      </c>
      <c r="J164" s="126" t="s">
        <v>468</v>
      </c>
      <c r="K164" s="87"/>
      <c r="L164" s="87"/>
      <c r="M164" s="83" t="str">
        <f t="shared" si="3"/>
        <v xml:space="preserve">. </v>
      </c>
      <c r="N164" s="125"/>
      <c r="O164" s="92"/>
      <c r="P164" s="125" t="s">
        <v>33</v>
      </c>
      <c r="Q164" s="92" t="s">
        <v>33</v>
      </c>
      <c r="R164" s="125" t="s">
        <v>146</v>
      </c>
      <c r="S164" s="92" t="s">
        <v>146</v>
      </c>
      <c r="T164" s="125"/>
      <c r="U164" s="92"/>
      <c r="V164" s="125" t="s">
        <v>209</v>
      </c>
      <c r="W164" s="92"/>
      <c r="X164" s="17" t="s">
        <v>115</v>
      </c>
      <c r="Y164" s="115" t="s">
        <v>1130</v>
      </c>
      <c r="Z164" s="17" t="s">
        <v>117</v>
      </c>
      <c r="AA164" s="283" t="s">
        <v>655</v>
      </c>
    </row>
    <row r="165" spans="1:27" ht="60" customHeight="1" x14ac:dyDescent="0.2">
      <c r="A165" s="29" t="s">
        <v>26</v>
      </c>
      <c r="B165" s="15" t="s">
        <v>4970</v>
      </c>
      <c r="C165" s="32" t="s">
        <v>28</v>
      </c>
      <c r="D165" s="32" t="s">
        <v>28</v>
      </c>
      <c r="E165" s="15">
        <v>2</v>
      </c>
      <c r="F165" s="78" t="s">
        <v>469</v>
      </c>
      <c r="G165" s="71" t="e">
        <f>---TRANSPORT EQUIPMENT</f>
        <v>#NAME?</v>
      </c>
      <c r="H165" s="71" t="s">
        <v>470</v>
      </c>
      <c r="I165" s="126" t="s">
        <v>5095</v>
      </c>
      <c r="J165" s="126" t="s">
        <v>472</v>
      </c>
      <c r="K165" s="87" t="s">
        <v>462</v>
      </c>
      <c r="L165" s="87" t="s">
        <v>473</v>
      </c>
      <c r="M165" s="83" t="str">
        <f t="shared" si="3"/>
        <v>MESSAGE - GOODS ITEM - CONTAINERS. Container number</v>
      </c>
      <c r="N165" s="125"/>
      <c r="O165" s="92"/>
      <c r="P165" s="125" t="s">
        <v>66</v>
      </c>
      <c r="Q165" s="92" t="s">
        <v>33</v>
      </c>
      <c r="R165" s="125" t="s">
        <v>244</v>
      </c>
      <c r="S165" s="92" t="s">
        <v>244</v>
      </c>
      <c r="T165" s="125"/>
      <c r="U165" s="92"/>
      <c r="V165" s="125" t="s">
        <v>475</v>
      </c>
      <c r="W165" s="92"/>
      <c r="X165" s="17" t="s">
        <v>157</v>
      </c>
      <c r="Y165" s="115" t="s">
        <v>37</v>
      </c>
      <c r="Z165" s="17" t="s">
        <v>147</v>
      </c>
      <c r="AA165" s="283" t="s">
        <v>3738</v>
      </c>
    </row>
    <row r="166" spans="1:27" ht="60" customHeight="1" x14ac:dyDescent="0.2">
      <c r="A166" s="29" t="s">
        <v>26</v>
      </c>
      <c r="B166" s="15" t="s">
        <v>4970</v>
      </c>
      <c r="C166" s="32" t="s">
        <v>28</v>
      </c>
      <c r="D166" s="32" t="s">
        <v>28</v>
      </c>
      <c r="E166" s="15">
        <v>2</v>
      </c>
      <c r="F166" s="78" t="s">
        <v>477</v>
      </c>
      <c r="G166" s="71" t="e">
        <f>---TRANSPORT EQUIPMENT</f>
        <v>#NAME?</v>
      </c>
      <c r="H166" s="71" t="s">
        <v>478</v>
      </c>
      <c r="I166" s="126" t="s">
        <v>5096</v>
      </c>
      <c r="J166" s="126" t="s">
        <v>480</v>
      </c>
      <c r="K166" s="87" t="s">
        <v>481</v>
      </c>
      <c r="L166" s="87" t="s">
        <v>482</v>
      </c>
      <c r="M166" s="83" t="str">
        <f t="shared" si="3"/>
        <v>MESSAGE - SEALS INFO. Seals number</v>
      </c>
      <c r="N166" s="125"/>
      <c r="O166" s="92"/>
      <c r="P166" s="125" t="s">
        <v>33</v>
      </c>
      <c r="Q166" s="92" t="s">
        <v>33</v>
      </c>
      <c r="R166" s="125" t="s">
        <v>483</v>
      </c>
      <c r="S166" s="92" t="s">
        <v>483</v>
      </c>
      <c r="T166" s="125"/>
      <c r="U166" s="92"/>
      <c r="V166" s="125" t="s">
        <v>484</v>
      </c>
      <c r="W166" s="92"/>
      <c r="X166" s="17" t="s">
        <v>36</v>
      </c>
      <c r="Y166" s="115" t="s">
        <v>37</v>
      </c>
      <c r="Z166" s="17" t="s">
        <v>147</v>
      </c>
      <c r="AA166" s="283" t="s">
        <v>5097</v>
      </c>
    </row>
    <row r="167" spans="1:27" ht="60" customHeight="1" x14ac:dyDescent="0.2">
      <c r="A167" s="29" t="s">
        <v>26</v>
      </c>
      <c r="B167" s="15" t="s">
        <v>4970</v>
      </c>
      <c r="C167" s="32" t="s">
        <v>28</v>
      </c>
      <c r="D167" s="32" t="s">
        <v>28</v>
      </c>
      <c r="E167" s="15">
        <v>3</v>
      </c>
      <c r="F167" s="78"/>
      <c r="G167" s="169" t="e">
        <f>------SEAL</f>
        <v>#NAME?</v>
      </c>
      <c r="H167" s="71"/>
      <c r="I167" s="126" t="s">
        <v>5098</v>
      </c>
      <c r="J167" s="126" t="s">
        <v>488</v>
      </c>
      <c r="K167" s="87" t="s">
        <v>489</v>
      </c>
      <c r="L167" s="87"/>
      <c r="M167" s="83" t="str">
        <f t="shared" si="3"/>
        <v xml:space="preserve">MESSAGE - SEALS INFO - SEALS ID. </v>
      </c>
      <c r="N167" s="125" t="s">
        <v>444</v>
      </c>
      <c r="O167" s="92" t="s">
        <v>5099</v>
      </c>
      <c r="P167" s="125" t="s">
        <v>66</v>
      </c>
      <c r="Q167" s="92" t="s">
        <v>33</v>
      </c>
      <c r="R167" s="125"/>
      <c r="S167" s="92"/>
      <c r="T167" s="125"/>
      <c r="U167" s="92"/>
      <c r="V167" s="125" t="s">
        <v>490</v>
      </c>
      <c r="W167" s="92"/>
      <c r="X167" s="17" t="s">
        <v>491</v>
      </c>
      <c r="Y167" s="115" t="s">
        <v>492</v>
      </c>
      <c r="Z167" s="17" t="s">
        <v>147</v>
      </c>
      <c r="AA167" s="283" t="s">
        <v>666</v>
      </c>
    </row>
    <row r="168" spans="1:27" ht="60" customHeight="1" x14ac:dyDescent="0.2">
      <c r="A168" s="29" t="s">
        <v>26</v>
      </c>
      <c r="B168" s="15" t="s">
        <v>4970</v>
      </c>
      <c r="C168" s="32" t="s">
        <v>28</v>
      </c>
      <c r="D168" s="32" t="s">
        <v>28</v>
      </c>
      <c r="E168" s="15">
        <v>3</v>
      </c>
      <c r="F168" s="78" t="s">
        <v>205</v>
      </c>
      <c r="G168" s="71" t="e">
        <f>------SEAL</f>
        <v>#NAME?</v>
      </c>
      <c r="H168" s="71" t="s">
        <v>206</v>
      </c>
      <c r="I168" s="126" t="s">
        <v>5100</v>
      </c>
      <c r="J168" s="126" t="s">
        <v>495</v>
      </c>
      <c r="K168" s="87"/>
      <c r="L168" s="87"/>
      <c r="M168" s="83" t="str">
        <f t="shared" si="3"/>
        <v xml:space="preserve">. </v>
      </c>
      <c r="N168" s="125"/>
      <c r="O168" s="92"/>
      <c r="P168" s="125" t="s">
        <v>33</v>
      </c>
      <c r="Q168" s="92"/>
      <c r="R168" s="125" t="s">
        <v>146</v>
      </c>
      <c r="S168" s="92"/>
      <c r="T168" s="125"/>
      <c r="U168" s="92"/>
      <c r="V168" s="125" t="s">
        <v>209</v>
      </c>
      <c r="W168" s="92"/>
      <c r="X168" s="17" t="s">
        <v>115</v>
      </c>
      <c r="Y168" s="115" t="s">
        <v>1130</v>
      </c>
      <c r="Z168" s="17" t="s">
        <v>117</v>
      </c>
      <c r="AA168" s="283" t="s">
        <v>670</v>
      </c>
    </row>
    <row r="169" spans="1:27" ht="60" customHeight="1" x14ac:dyDescent="0.2">
      <c r="A169" s="29" t="s">
        <v>26</v>
      </c>
      <c r="B169" s="15" t="s">
        <v>4970</v>
      </c>
      <c r="C169" s="32" t="s">
        <v>28</v>
      </c>
      <c r="D169" s="32" t="s">
        <v>28</v>
      </c>
      <c r="E169" s="15">
        <v>3</v>
      </c>
      <c r="F169" s="78" t="s">
        <v>477</v>
      </c>
      <c r="G169" s="71" t="e">
        <f>------SEAL</f>
        <v>#NAME?</v>
      </c>
      <c r="H169" s="71" t="s">
        <v>393</v>
      </c>
      <c r="I169" s="126" t="s">
        <v>5101</v>
      </c>
      <c r="J169" s="126" t="s">
        <v>497</v>
      </c>
      <c r="K169" s="87" t="s">
        <v>489</v>
      </c>
      <c r="L169" s="87" t="s">
        <v>498</v>
      </c>
      <c r="M169" s="83" t="str">
        <f t="shared" si="3"/>
        <v>MESSAGE - SEALS INFO - SEALS ID. Seals identity</v>
      </c>
      <c r="N169" s="125"/>
      <c r="O169" s="92"/>
      <c r="P169" s="125" t="s">
        <v>33</v>
      </c>
      <c r="Q169" s="92" t="s">
        <v>33</v>
      </c>
      <c r="R169" s="125" t="s">
        <v>499</v>
      </c>
      <c r="S169" s="92" t="s">
        <v>499</v>
      </c>
      <c r="T169" s="125"/>
      <c r="U169" s="92"/>
      <c r="V169" s="125" t="s">
        <v>81</v>
      </c>
      <c r="W169" s="92"/>
      <c r="X169" s="17" t="s">
        <v>36</v>
      </c>
      <c r="Y169" s="115" t="s">
        <v>37</v>
      </c>
      <c r="Z169" s="17" t="s">
        <v>147</v>
      </c>
      <c r="AA169" s="283" t="s">
        <v>675</v>
      </c>
    </row>
    <row r="170" spans="1:27" ht="60" customHeight="1" x14ac:dyDescent="0.2">
      <c r="A170" s="29" t="s">
        <v>26</v>
      </c>
      <c r="B170" s="15" t="s">
        <v>4970</v>
      </c>
      <c r="C170" s="32" t="s">
        <v>28</v>
      </c>
      <c r="D170" s="32" t="s">
        <v>28</v>
      </c>
      <c r="E170" s="15">
        <v>3</v>
      </c>
      <c r="F170" s="78"/>
      <c r="G170" s="169" t="e">
        <f>------GOODS REFERENCE</f>
        <v>#NAME?</v>
      </c>
      <c r="H170" s="71"/>
      <c r="I170" s="126" t="s">
        <v>5102</v>
      </c>
      <c r="J170" s="126" t="s">
        <v>503</v>
      </c>
      <c r="K170" s="87" t="s">
        <v>1128</v>
      </c>
      <c r="L170" s="87"/>
      <c r="M170" s="83" t="str">
        <f t="shared" si="3"/>
        <v xml:space="preserve">x. </v>
      </c>
      <c r="N170" s="125" t="s">
        <v>463</v>
      </c>
      <c r="O170" s="92"/>
      <c r="P170" s="125" t="s">
        <v>66</v>
      </c>
      <c r="Q170" s="92"/>
      <c r="R170" s="125"/>
      <c r="S170" s="92"/>
      <c r="T170" s="125"/>
      <c r="U170" s="92"/>
      <c r="V170" s="125" t="s">
        <v>504</v>
      </c>
      <c r="W170" s="92"/>
      <c r="X170" s="17" t="s">
        <v>115</v>
      </c>
      <c r="Y170" s="115" t="s">
        <v>505</v>
      </c>
      <c r="Z170" s="17" t="s">
        <v>335</v>
      </c>
      <c r="AA170" s="283" t="s">
        <v>2942</v>
      </c>
    </row>
    <row r="171" spans="1:27" ht="60" customHeight="1" x14ac:dyDescent="0.2">
      <c r="A171" s="29" t="s">
        <v>26</v>
      </c>
      <c r="B171" s="15" t="s">
        <v>4970</v>
      </c>
      <c r="C171" s="32" t="s">
        <v>28</v>
      </c>
      <c r="D171" s="32" t="s">
        <v>28</v>
      </c>
      <c r="E171" s="15">
        <v>3</v>
      </c>
      <c r="F171" s="78"/>
      <c r="G171" s="71" t="e">
        <f>------GOODS REFERENCE</f>
        <v>#NAME?</v>
      </c>
      <c r="H171" s="71" t="s">
        <v>206</v>
      </c>
      <c r="I171" s="126" t="s">
        <v>5103</v>
      </c>
      <c r="J171" s="126" t="s">
        <v>508</v>
      </c>
      <c r="K171" s="87" t="s">
        <v>1128</v>
      </c>
      <c r="L171" s="87" t="s">
        <v>1128</v>
      </c>
      <c r="M171" s="83" t="str">
        <f t="shared" si="3"/>
        <v>x. x</v>
      </c>
      <c r="N171" s="125"/>
      <c r="O171" s="92"/>
      <c r="P171" s="125" t="s">
        <v>33</v>
      </c>
      <c r="Q171" s="92"/>
      <c r="R171" s="125" t="s">
        <v>146</v>
      </c>
      <c r="S171" s="92"/>
      <c r="T171" s="125"/>
      <c r="U171" s="92"/>
      <c r="V171" s="125" t="s">
        <v>209</v>
      </c>
      <c r="W171" s="92"/>
      <c r="X171" s="17" t="s">
        <v>115</v>
      </c>
      <c r="Y171" s="115" t="s">
        <v>1130</v>
      </c>
      <c r="Z171" s="17" t="s">
        <v>117</v>
      </c>
      <c r="AA171" s="283" t="s">
        <v>1274</v>
      </c>
    </row>
    <row r="172" spans="1:27" ht="60" customHeight="1" x14ac:dyDescent="0.2">
      <c r="A172" s="29" t="s">
        <v>26</v>
      </c>
      <c r="B172" s="15" t="s">
        <v>4970</v>
      </c>
      <c r="C172" s="32" t="s">
        <v>28</v>
      </c>
      <c r="D172" s="32" t="s">
        <v>28</v>
      </c>
      <c r="E172" s="15">
        <v>3</v>
      </c>
      <c r="F172" s="78"/>
      <c r="G172" s="71" t="e">
        <f>------GOODS REFERENCE</f>
        <v>#NAME?</v>
      </c>
      <c r="H172" s="71" t="s">
        <v>509</v>
      </c>
      <c r="I172" s="126" t="s">
        <v>5104</v>
      </c>
      <c r="J172" s="126" t="s">
        <v>511</v>
      </c>
      <c r="K172" s="87" t="s">
        <v>1128</v>
      </c>
      <c r="L172" s="87" t="s">
        <v>1128</v>
      </c>
      <c r="M172" s="83" t="str">
        <f t="shared" si="3"/>
        <v>x. x</v>
      </c>
      <c r="N172" s="125"/>
      <c r="O172" s="92"/>
      <c r="P172" s="125" t="s">
        <v>33</v>
      </c>
      <c r="Q172" s="92"/>
      <c r="R172" s="125" t="s">
        <v>146</v>
      </c>
      <c r="S172" s="92"/>
      <c r="T172" s="125"/>
      <c r="U172" s="92"/>
      <c r="V172" s="125" t="s">
        <v>512</v>
      </c>
      <c r="W172" s="92"/>
      <c r="X172" s="17" t="s">
        <v>115</v>
      </c>
      <c r="Y172" s="115" t="s">
        <v>505</v>
      </c>
      <c r="Z172" s="17" t="s">
        <v>335</v>
      </c>
      <c r="AA172" s="283" t="s">
        <v>686</v>
      </c>
    </row>
    <row r="173" spans="1:27" ht="60" customHeight="1" x14ac:dyDescent="0.2">
      <c r="A173" s="29" t="s">
        <v>26</v>
      </c>
      <c r="B173" s="15" t="s">
        <v>4970</v>
      </c>
      <c r="C173" s="32" t="s">
        <v>28</v>
      </c>
      <c r="D173" s="32" t="s">
        <v>28</v>
      </c>
      <c r="E173" s="15">
        <v>2</v>
      </c>
      <c r="F173" s="78" t="s">
        <v>514</v>
      </c>
      <c r="G173" s="169" t="e">
        <f>---DEPARTURE TRANSPORT MEANS</f>
        <v>#NAME?</v>
      </c>
      <c r="H173" s="71"/>
      <c r="I173" s="126" t="s">
        <v>5105</v>
      </c>
      <c r="J173" s="126" t="s">
        <v>517</v>
      </c>
      <c r="K173" s="87" t="s">
        <v>1128</v>
      </c>
      <c r="L173" s="87"/>
      <c r="M173" s="83" t="str">
        <f t="shared" si="3"/>
        <v xml:space="preserve">x. </v>
      </c>
      <c r="N173" s="125" t="s">
        <v>316</v>
      </c>
      <c r="O173" s="92"/>
      <c r="P173" s="125" t="s">
        <v>66</v>
      </c>
      <c r="Q173" s="92"/>
      <c r="R173" s="125"/>
      <c r="S173" s="92"/>
      <c r="T173" s="125"/>
      <c r="U173" s="92"/>
      <c r="V173" s="125" t="s">
        <v>518</v>
      </c>
      <c r="W173" s="92"/>
      <c r="X173" s="17" t="s">
        <v>115</v>
      </c>
      <c r="Y173" s="115" t="s">
        <v>519</v>
      </c>
      <c r="Z173" s="17" t="s">
        <v>352</v>
      </c>
      <c r="AA173" s="283" t="s">
        <v>670</v>
      </c>
    </row>
    <row r="174" spans="1:27" ht="60" customHeight="1" x14ac:dyDescent="0.2">
      <c r="A174" s="29" t="s">
        <v>26</v>
      </c>
      <c r="B174" s="15" t="s">
        <v>4970</v>
      </c>
      <c r="C174" s="32" t="s">
        <v>28</v>
      </c>
      <c r="D174" s="32" t="s">
        <v>28</v>
      </c>
      <c r="E174" s="15">
        <v>2</v>
      </c>
      <c r="F174" s="78" t="s">
        <v>205</v>
      </c>
      <c r="G174" s="71" t="e">
        <f>---DEPARTURE TRANSPORT MEANS</f>
        <v>#NAME?</v>
      </c>
      <c r="H174" s="71" t="s">
        <v>206</v>
      </c>
      <c r="I174" s="126" t="s">
        <v>5106</v>
      </c>
      <c r="J174" s="126" t="s">
        <v>522</v>
      </c>
      <c r="K174" s="87" t="s">
        <v>1128</v>
      </c>
      <c r="L174" s="87" t="s">
        <v>1128</v>
      </c>
      <c r="M174" s="83" t="str">
        <f t="shared" si="3"/>
        <v>x. x</v>
      </c>
      <c r="N174" s="125"/>
      <c r="O174" s="92"/>
      <c r="P174" s="125" t="s">
        <v>33</v>
      </c>
      <c r="Q174" s="92"/>
      <c r="R174" s="125" t="s">
        <v>146</v>
      </c>
      <c r="S174" s="92"/>
      <c r="T174" s="125"/>
      <c r="U174" s="92"/>
      <c r="V174" s="125" t="s">
        <v>209</v>
      </c>
      <c r="W174" s="92"/>
      <c r="X174" s="17" t="s">
        <v>115</v>
      </c>
      <c r="Y174" s="115" t="s">
        <v>1130</v>
      </c>
      <c r="Z174" s="17" t="s">
        <v>117</v>
      </c>
      <c r="AA174" s="283" t="s">
        <v>694</v>
      </c>
    </row>
    <row r="175" spans="1:27" ht="60" customHeight="1" x14ac:dyDescent="0.2">
      <c r="A175" s="29" t="s">
        <v>26</v>
      </c>
      <c r="B175" s="15" t="s">
        <v>4970</v>
      </c>
      <c r="C175" s="32" t="s">
        <v>28</v>
      </c>
      <c r="D175" s="32" t="s">
        <v>28</v>
      </c>
      <c r="E175" s="15">
        <v>2</v>
      </c>
      <c r="F175" s="78" t="s">
        <v>514</v>
      </c>
      <c r="G175" s="71" t="e">
        <f>---DEPARTURE TRANSPORT MEANS</f>
        <v>#NAME?</v>
      </c>
      <c r="H175" s="71" t="s">
        <v>523</v>
      </c>
      <c r="I175" s="126" t="s">
        <v>5107</v>
      </c>
      <c r="J175" s="126" t="s">
        <v>525</v>
      </c>
      <c r="K175" s="87" t="s">
        <v>1128</v>
      </c>
      <c r="L175" s="87" t="s">
        <v>1128</v>
      </c>
      <c r="M175" s="83" t="str">
        <f t="shared" si="3"/>
        <v>x. x</v>
      </c>
      <c r="N175" s="125"/>
      <c r="O175" s="92"/>
      <c r="P175" s="125" t="s">
        <v>66</v>
      </c>
      <c r="Q175" s="92"/>
      <c r="R175" s="125" t="s">
        <v>526</v>
      </c>
      <c r="S175" s="92"/>
      <c r="T175" s="125" t="s">
        <v>527</v>
      </c>
      <c r="U175" s="92"/>
      <c r="V175" s="125" t="s">
        <v>528</v>
      </c>
      <c r="W175" s="92"/>
      <c r="X175" s="17" t="s">
        <v>115</v>
      </c>
      <c r="Y175" s="115" t="s">
        <v>529</v>
      </c>
      <c r="Z175" s="17" t="s">
        <v>307</v>
      </c>
      <c r="AA175" s="283" t="s">
        <v>3749</v>
      </c>
    </row>
    <row r="176" spans="1:27" ht="60" customHeight="1" x14ac:dyDescent="0.2">
      <c r="A176" s="29" t="s">
        <v>26</v>
      </c>
      <c r="B176" s="15" t="s">
        <v>4970</v>
      </c>
      <c r="C176" s="32" t="s">
        <v>28</v>
      </c>
      <c r="D176" s="32" t="s">
        <v>28</v>
      </c>
      <c r="E176" s="15">
        <v>2</v>
      </c>
      <c r="F176" s="78" t="s">
        <v>514</v>
      </c>
      <c r="G176" s="71" t="e">
        <f>---DEPARTURE TRANSPORT MEANS</f>
        <v>#NAME?</v>
      </c>
      <c r="H176" s="71" t="s">
        <v>240</v>
      </c>
      <c r="I176" s="126" t="s">
        <v>5108</v>
      </c>
      <c r="J176" s="126" t="s">
        <v>532</v>
      </c>
      <c r="K176" s="87" t="s">
        <v>31</v>
      </c>
      <c r="L176" s="87" t="s">
        <v>533</v>
      </c>
      <c r="M176" s="83" t="str">
        <f t="shared" si="3"/>
        <v>MESSAGE - HEADER. Identity of means of transport at departure (exp/trans)</v>
      </c>
      <c r="N176" s="125"/>
      <c r="O176" s="92"/>
      <c r="P176" s="125" t="s">
        <v>66</v>
      </c>
      <c r="Q176" s="92" t="s">
        <v>66</v>
      </c>
      <c r="R176" s="125" t="s">
        <v>68</v>
      </c>
      <c r="S176" s="92" t="s">
        <v>5109</v>
      </c>
      <c r="T176" s="125"/>
      <c r="U176" s="92"/>
      <c r="V176" s="125" t="s">
        <v>535</v>
      </c>
      <c r="W176" s="92" t="s">
        <v>5110</v>
      </c>
      <c r="X176" s="17" t="s">
        <v>46</v>
      </c>
      <c r="Y176" s="115" t="s">
        <v>37</v>
      </c>
      <c r="Z176" s="17" t="s">
        <v>537</v>
      </c>
      <c r="AA176" s="283" t="s">
        <v>5111</v>
      </c>
    </row>
    <row r="177" spans="1:27" ht="60" customHeight="1" x14ac:dyDescent="0.2">
      <c r="A177" s="29" t="s">
        <v>26</v>
      </c>
      <c r="B177" s="15" t="s">
        <v>4970</v>
      </c>
      <c r="C177" s="32" t="s">
        <v>28</v>
      </c>
      <c r="D177" s="32" t="s">
        <v>28</v>
      </c>
      <c r="E177" s="15">
        <v>2</v>
      </c>
      <c r="F177" s="78" t="s">
        <v>538</v>
      </c>
      <c r="G177" s="71" t="e">
        <f>---DEPARTURE TRANSPORT MEANS</f>
        <v>#NAME?</v>
      </c>
      <c r="H177" s="71" t="s">
        <v>539</v>
      </c>
      <c r="I177" s="126" t="s">
        <v>5112</v>
      </c>
      <c r="J177" s="126" t="s">
        <v>541</v>
      </c>
      <c r="K177" s="87" t="s">
        <v>31</v>
      </c>
      <c r="L177" s="87" t="s">
        <v>542</v>
      </c>
      <c r="M177" s="83" t="str">
        <f t="shared" si="3"/>
        <v>MESSAGE - HEADER. Nationality of means of transport at departure</v>
      </c>
      <c r="N177" s="125"/>
      <c r="O177" s="92"/>
      <c r="P177" s="125" t="s">
        <v>66</v>
      </c>
      <c r="Q177" s="92" t="s">
        <v>66</v>
      </c>
      <c r="R177" s="125" t="s">
        <v>94</v>
      </c>
      <c r="S177" s="92" t="s">
        <v>94</v>
      </c>
      <c r="T177" s="125" t="s">
        <v>95</v>
      </c>
      <c r="U177" s="92" t="s">
        <v>95</v>
      </c>
      <c r="V177" s="125" t="s">
        <v>543</v>
      </c>
      <c r="W177" s="92" t="s">
        <v>5113</v>
      </c>
      <c r="X177" s="17" t="s">
        <v>36</v>
      </c>
      <c r="Y177" s="115" t="s">
        <v>37</v>
      </c>
      <c r="Z177" s="17" t="s">
        <v>147</v>
      </c>
      <c r="AA177" s="283" t="s">
        <v>703</v>
      </c>
    </row>
    <row r="178" spans="1:27" ht="60" customHeight="1" x14ac:dyDescent="0.2">
      <c r="A178" s="29" t="s">
        <v>26</v>
      </c>
      <c r="B178" s="15" t="s">
        <v>4970</v>
      </c>
      <c r="C178" s="32" t="s">
        <v>28</v>
      </c>
      <c r="D178" s="32" t="s">
        <v>28</v>
      </c>
      <c r="E178" s="15">
        <v>2</v>
      </c>
      <c r="F178" s="78" t="s">
        <v>546</v>
      </c>
      <c r="G178" s="169" t="e">
        <f>---COUNTRIES OF ROUTING OF CONSIGNMENT</f>
        <v>#NAME?</v>
      </c>
      <c r="H178" s="71"/>
      <c r="I178" s="126" t="s">
        <v>5114</v>
      </c>
      <c r="J178" s="126" t="s">
        <v>549</v>
      </c>
      <c r="K178" s="87" t="s">
        <v>550</v>
      </c>
      <c r="L178" s="87"/>
      <c r="M178" s="83" t="str">
        <f t="shared" si="3"/>
        <v xml:space="preserve">MESSAGE - ITINERARY. </v>
      </c>
      <c r="N178" s="125" t="s">
        <v>444</v>
      </c>
      <c r="O178" s="92" t="s">
        <v>444</v>
      </c>
      <c r="P178" s="125" t="s">
        <v>66</v>
      </c>
      <c r="Q178" s="92" t="s">
        <v>66</v>
      </c>
      <c r="R178" s="125"/>
      <c r="S178" s="92"/>
      <c r="T178" s="125"/>
      <c r="U178" s="92"/>
      <c r="V178" s="125" t="s">
        <v>551</v>
      </c>
      <c r="W178" s="92" t="s">
        <v>5115</v>
      </c>
      <c r="X178" s="17" t="s">
        <v>405</v>
      </c>
      <c r="Y178" s="115" t="s">
        <v>553</v>
      </c>
      <c r="Z178" s="17" t="s">
        <v>147</v>
      </c>
      <c r="AA178" s="283" t="s">
        <v>708</v>
      </c>
    </row>
    <row r="179" spans="1:27" ht="60" customHeight="1" x14ac:dyDescent="0.2">
      <c r="A179" s="29" t="s">
        <v>26</v>
      </c>
      <c r="B179" s="15" t="s">
        <v>4970</v>
      </c>
      <c r="C179" s="32" t="s">
        <v>28</v>
      </c>
      <c r="D179" s="32" t="s">
        <v>28</v>
      </c>
      <c r="E179" s="15">
        <v>2</v>
      </c>
      <c r="F179" s="78" t="s">
        <v>205</v>
      </c>
      <c r="G179" s="71" t="e">
        <f>---COUNTRIES OF ROUTING OF CONSIGNMENT</f>
        <v>#NAME?</v>
      </c>
      <c r="H179" s="71" t="s">
        <v>206</v>
      </c>
      <c r="I179" s="126" t="s">
        <v>5116</v>
      </c>
      <c r="J179" s="126" t="s">
        <v>556</v>
      </c>
      <c r="K179" s="87" t="s">
        <v>1128</v>
      </c>
      <c r="L179" s="87" t="s">
        <v>1128</v>
      </c>
      <c r="M179" s="83" t="str">
        <f t="shared" si="3"/>
        <v>x. x</v>
      </c>
      <c r="N179" s="125"/>
      <c r="O179" s="92"/>
      <c r="P179" s="125" t="s">
        <v>33</v>
      </c>
      <c r="Q179" s="92"/>
      <c r="R179" s="125" t="s">
        <v>146</v>
      </c>
      <c r="S179" s="92"/>
      <c r="T179" s="125"/>
      <c r="U179" s="92"/>
      <c r="V179" s="125" t="s">
        <v>209</v>
      </c>
      <c r="W179" s="92"/>
      <c r="X179" s="17" t="s">
        <v>115</v>
      </c>
      <c r="Y179" s="115" t="s">
        <v>229</v>
      </c>
      <c r="Z179" s="17" t="s">
        <v>117</v>
      </c>
      <c r="AA179" s="283" t="s">
        <v>715</v>
      </c>
    </row>
    <row r="180" spans="1:27" ht="60" customHeight="1" x14ac:dyDescent="0.2">
      <c r="A180" s="29" t="s">
        <v>26</v>
      </c>
      <c r="B180" s="15" t="s">
        <v>4970</v>
      </c>
      <c r="C180" s="32" t="s">
        <v>28</v>
      </c>
      <c r="D180" s="32" t="s">
        <v>28</v>
      </c>
      <c r="E180" s="15">
        <v>2</v>
      </c>
      <c r="F180" s="78" t="s">
        <v>546</v>
      </c>
      <c r="G180" s="71" t="e">
        <f>---COUNTRIES OF ROUTING OF CONSIGNMENT</f>
        <v>#NAME?</v>
      </c>
      <c r="H180" s="71" t="s">
        <v>279</v>
      </c>
      <c r="I180" s="126" t="s">
        <v>5117</v>
      </c>
      <c r="J180" s="126" t="s">
        <v>558</v>
      </c>
      <c r="K180" s="87" t="s">
        <v>550</v>
      </c>
      <c r="L180" s="87" t="s">
        <v>559</v>
      </c>
      <c r="M180" s="83" t="str">
        <f t="shared" si="3"/>
        <v>MESSAGE - ITINERARY. Country of routing code</v>
      </c>
      <c r="N180" s="125"/>
      <c r="O180" s="92"/>
      <c r="P180" s="125" t="s">
        <v>33</v>
      </c>
      <c r="Q180" s="92" t="s">
        <v>33</v>
      </c>
      <c r="R180" s="125" t="s">
        <v>94</v>
      </c>
      <c r="S180" s="92" t="s">
        <v>94</v>
      </c>
      <c r="T180" s="125" t="s">
        <v>95</v>
      </c>
      <c r="U180" s="92" t="s">
        <v>95</v>
      </c>
      <c r="V180" s="125"/>
      <c r="W180" s="92"/>
      <c r="X180" s="17" t="s">
        <v>36</v>
      </c>
      <c r="Y180" s="115" t="s">
        <v>37</v>
      </c>
      <c r="Z180" s="17" t="s">
        <v>38</v>
      </c>
      <c r="AA180" s="283" t="s">
        <v>721</v>
      </c>
    </row>
    <row r="181" spans="1:27" ht="60" customHeight="1" x14ac:dyDescent="0.2">
      <c r="A181" s="29" t="s">
        <v>26</v>
      </c>
      <c r="B181" s="15" t="s">
        <v>4970</v>
      </c>
      <c r="C181" s="32" t="s">
        <v>28</v>
      </c>
      <c r="D181" s="32" t="s">
        <v>28</v>
      </c>
      <c r="E181" s="15">
        <v>2</v>
      </c>
      <c r="F181" s="78" t="s">
        <v>561</v>
      </c>
      <c r="G181" s="169" t="e">
        <f>---ACTIVE BORDER TRANSPORT MEANS</f>
        <v>#NAME?</v>
      </c>
      <c r="H181" s="71"/>
      <c r="I181" s="126" t="s">
        <v>5118</v>
      </c>
      <c r="J181" s="126" t="s">
        <v>564</v>
      </c>
      <c r="K181" s="87" t="s">
        <v>1128</v>
      </c>
      <c r="L181" s="87" t="s">
        <v>1128</v>
      </c>
      <c r="M181" s="83" t="str">
        <f t="shared" si="3"/>
        <v>x. x</v>
      </c>
      <c r="N181" s="125" t="s">
        <v>32</v>
      </c>
      <c r="O181" s="92"/>
      <c r="P181" s="125" t="s">
        <v>66</v>
      </c>
      <c r="Q181" s="92" t="s">
        <v>66</v>
      </c>
      <c r="R181" s="125"/>
      <c r="S181" s="92"/>
      <c r="T181" s="125"/>
      <c r="U181" s="92"/>
      <c r="V181" s="125" t="s">
        <v>565</v>
      </c>
      <c r="W181" s="92"/>
      <c r="X181" s="17" t="s">
        <v>115</v>
      </c>
      <c r="Y181" s="115" t="s">
        <v>264</v>
      </c>
      <c r="Z181" s="17" t="s">
        <v>264</v>
      </c>
      <c r="AA181" s="283" t="s">
        <v>3738</v>
      </c>
    </row>
    <row r="182" spans="1:27" ht="60" customHeight="1" x14ac:dyDescent="0.2">
      <c r="A182" s="29" t="s">
        <v>26</v>
      </c>
      <c r="B182" s="15" t="s">
        <v>4970</v>
      </c>
      <c r="C182" s="32" t="s">
        <v>28</v>
      </c>
      <c r="D182" s="32" t="s">
        <v>28</v>
      </c>
      <c r="E182" s="15">
        <v>2</v>
      </c>
      <c r="F182" s="78" t="s">
        <v>561</v>
      </c>
      <c r="G182" s="71" t="e">
        <f>---ACTIVE BORDER TRANSPORT MEANS</f>
        <v>#NAME?</v>
      </c>
      <c r="H182" s="71" t="s">
        <v>523</v>
      </c>
      <c r="I182" s="126" t="s">
        <v>5119</v>
      </c>
      <c r="J182" s="126" t="s">
        <v>568</v>
      </c>
      <c r="K182" s="87" t="s">
        <v>1128</v>
      </c>
      <c r="L182" s="87" t="s">
        <v>1128</v>
      </c>
      <c r="M182" s="83" t="str">
        <f t="shared" si="3"/>
        <v>x. x</v>
      </c>
      <c r="N182" s="125"/>
      <c r="O182" s="92"/>
      <c r="P182" s="125" t="s">
        <v>66</v>
      </c>
      <c r="Q182" s="92"/>
      <c r="R182" s="125" t="s">
        <v>526</v>
      </c>
      <c r="S182" s="92"/>
      <c r="T182" s="125" t="s">
        <v>527</v>
      </c>
      <c r="U182" s="92"/>
      <c r="V182" s="125" t="s">
        <v>569</v>
      </c>
      <c r="W182" s="92"/>
      <c r="X182" s="17" t="s">
        <v>115</v>
      </c>
      <c r="Y182" s="115" t="s">
        <v>570</v>
      </c>
      <c r="Z182" s="17" t="s">
        <v>117</v>
      </c>
      <c r="AA182" s="283" t="s">
        <v>728</v>
      </c>
    </row>
    <row r="183" spans="1:27" ht="60" customHeight="1" x14ac:dyDescent="0.2">
      <c r="A183" s="29" t="s">
        <v>26</v>
      </c>
      <c r="B183" s="15" t="s">
        <v>4970</v>
      </c>
      <c r="C183" s="32" t="s">
        <v>28</v>
      </c>
      <c r="D183" s="32" t="s">
        <v>28</v>
      </c>
      <c r="E183" s="15">
        <v>2</v>
      </c>
      <c r="F183" s="78" t="s">
        <v>561</v>
      </c>
      <c r="G183" s="71" t="e">
        <f>---ACTIVE BORDER TRANSPORT MEANS</f>
        <v>#NAME?</v>
      </c>
      <c r="H183" s="71" t="s">
        <v>240</v>
      </c>
      <c r="I183" s="126" t="s">
        <v>5120</v>
      </c>
      <c r="J183" s="126" t="s">
        <v>573</v>
      </c>
      <c r="K183" s="87" t="s">
        <v>31</v>
      </c>
      <c r="L183" s="87" t="s">
        <v>574</v>
      </c>
      <c r="M183" s="83" t="str">
        <f t="shared" si="3"/>
        <v>MESSAGE - HEADER. Identity of means of transport crossing border</v>
      </c>
      <c r="N183" s="125"/>
      <c r="O183" s="92"/>
      <c r="P183" s="125" t="s">
        <v>66</v>
      </c>
      <c r="Q183" s="92" t="s">
        <v>66</v>
      </c>
      <c r="R183" s="125" t="s">
        <v>68</v>
      </c>
      <c r="S183" s="92" t="s">
        <v>534</v>
      </c>
      <c r="T183" s="125"/>
      <c r="U183" s="92"/>
      <c r="V183" s="125" t="s">
        <v>3436</v>
      </c>
      <c r="W183" s="92" t="s">
        <v>5121</v>
      </c>
      <c r="X183" s="17" t="s">
        <v>405</v>
      </c>
      <c r="Y183" s="115" t="s">
        <v>577</v>
      </c>
      <c r="Z183" s="17" t="s">
        <v>578</v>
      </c>
      <c r="AA183" s="283" t="s">
        <v>736</v>
      </c>
    </row>
    <row r="184" spans="1:27" ht="60" customHeight="1" x14ac:dyDescent="0.2">
      <c r="A184" s="29" t="s">
        <v>26</v>
      </c>
      <c r="B184" s="15" t="s">
        <v>4970</v>
      </c>
      <c r="C184" s="32" t="s">
        <v>28</v>
      </c>
      <c r="D184" s="32" t="s">
        <v>28</v>
      </c>
      <c r="E184" s="15">
        <v>2</v>
      </c>
      <c r="F184" s="78" t="s">
        <v>580</v>
      </c>
      <c r="G184" s="71" t="e">
        <f>---ACTIVE BORDER TRANSPORT MEANS</f>
        <v>#NAME?</v>
      </c>
      <c r="H184" s="71" t="s">
        <v>539</v>
      </c>
      <c r="I184" s="126" t="s">
        <v>5122</v>
      </c>
      <c r="J184" s="126" t="s">
        <v>582</v>
      </c>
      <c r="K184" s="87" t="s">
        <v>31</v>
      </c>
      <c r="L184" s="87" t="s">
        <v>583</v>
      </c>
      <c r="M184" s="83" t="str">
        <f t="shared" si="3"/>
        <v>MESSAGE - HEADER. Nationality of means of transport crossing border</v>
      </c>
      <c r="N184" s="125"/>
      <c r="O184" s="92"/>
      <c r="P184" s="125" t="s">
        <v>66</v>
      </c>
      <c r="Q184" s="92" t="s">
        <v>66</v>
      </c>
      <c r="R184" s="125" t="s">
        <v>94</v>
      </c>
      <c r="S184" s="92" t="s">
        <v>94</v>
      </c>
      <c r="T184" s="125" t="s">
        <v>95</v>
      </c>
      <c r="U184" s="92" t="s">
        <v>95</v>
      </c>
      <c r="V184" s="125" t="s">
        <v>584</v>
      </c>
      <c r="W184" s="92" t="s">
        <v>5113</v>
      </c>
      <c r="X184" s="17" t="s">
        <v>405</v>
      </c>
      <c r="Y184" s="115" t="s">
        <v>37</v>
      </c>
      <c r="Z184" s="17" t="s">
        <v>586</v>
      </c>
      <c r="AA184" s="283" t="s">
        <v>741</v>
      </c>
    </row>
    <row r="185" spans="1:27" ht="60" customHeight="1" x14ac:dyDescent="0.2">
      <c r="A185" s="29" t="s">
        <v>26</v>
      </c>
      <c r="B185" s="15" t="s">
        <v>4970</v>
      </c>
      <c r="C185" s="32" t="s">
        <v>28</v>
      </c>
      <c r="D185" s="32" t="s">
        <v>28</v>
      </c>
      <c r="E185" s="15">
        <v>2</v>
      </c>
      <c r="F185" s="78" t="s">
        <v>588</v>
      </c>
      <c r="G185" s="71" t="e">
        <f>---ACTIVE BORDER TRANSPORT MEANS</f>
        <v>#NAME?</v>
      </c>
      <c r="H185" s="71" t="s">
        <v>589</v>
      </c>
      <c r="I185" s="126" t="s">
        <v>5123</v>
      </c>
      <c r="J185" s="126" t="s">
        <v>591</v>
      </c>
      <c r="K185" s="87" t="s">
        <v>31</v>
      </c>
      <c r="L185" s="87" t="s">
        <v>589</v>
      </c>
      <c r="M185" s="83" t="str">
        <f t="shared" si="3"/>
        <v>MESSAGE - HEADER. Conveyance reference number</v>
      </c>
      <c r="N185" s="125"/>
      <c r="O185" s="92"/>
      <c r="P185" s="125" t="s">
        <v>66</v>
      </c>
      <c r="Q185" s="92" t="s">
        <v>66</v>
      </c>
      <c r="R185" s="125" t="s">
        <v>68</v>
      </c>
      <c r="S185" s="92" t="s">
        <v>68</v>
      </c>
      <c r="T185" s="125"/>
      <c r="U185" s="92"/>
      <c r="V185" s="125" t="s">
        <v>592</v>
      </c>
      <c r="W185" s="92" t="s">
        <v>5124</v>
      </c>
      <c r="X185" s="17" t="s">
        <v>46</v>
      </c>
      <c r="Y185" s="283" t="s">
        <v>37</v>
      </c>
      <c r="Z185" s="283" t="s">
        <v>147</v>
      </c>
      <c r="AA185" s="283" t="s">
        <v>2045</v>
      </c>
    </row>
    <row r="186" spans="1:27" ht="60" customHeight="1" x14ac:dyDescent="0.2">
      <c r="A186" s="29" t="s">
        <v>26</v>
      </c>
      <c r="B186" s="15" t="s">
        <v>4970</v>
      </c>
      <c r="C186" s="32" t="s">
        <v>28</v>
      </c>
      <c r="D186" s="32" t="s">
        <v>28</v>
      </c>
      <c r="E186" s="15">
        <v>2</v>
      </c>
      <c r="F186" s="78" t="s">
        <v>594</v>
      </c>
      <c r="G186" s="169" t="e">
        <f>---PLACE OF LOADING</f>
        <v>#NAME?</v>
      </c>
      <c r="H186" s="71"/>
      <c r="I186" s="126" t="s">
        <v>5125</v>
      </c>
      <c r="J186" s="126" t="s">
        <v>597</v>
      </c>
      <c r="K186" s="87" t="s">
        <v>1128</v>
      </c>
      <c r="L186" s="87" t="s">
        <v>1128</v>
      </c>
      <c r="M186" s="83" t="str">
        <f t="shared" si="3"/>
        <v>x. x</v>
      </c>
      <c r="N186" s="125" t="s">
        <v>32</v>
      </c>
      <c r="O186" s="92"/>
      <c r="P186" s="125" t="s">
        <v>66</v>
      </c>
      <c r="Q186" s="92"/>
      <c r="R186" s="125"/>
      <c r="S186" s="92"/>
      <c r="T186" s="125"/>
      <c r="U186" s="92"/>
      <c r="V186" s="125" t="s">
        <v>598</v>
      </c>
      <c r="W186" s="92"/>
      <c r="X186" s="17" t="s">
        <v>115</v>
      </c>
      <c r="Y186" s="115" t="s">
        <v>599</v>
      </c>
      <c r="Z186" s="17" t="s">
        <v>599</v>
      </c>
      <c r="AA186" s="283" t="s">
        <v>757</v>
      </c>
    </row>
    <row r="187" spans="1:27" ht="60" customHeight="1" x14ac:dyDescent="0.2">
      <c r="A187" s="29" t="s">
        <v>26</v>
      </c>
      <c r="B187" s="15" t="s">
        <v>4970</v>
      </c>
      <c r="C187" s="32" t="s">
        <v>28</v>
      </c>
      <c r="D187" s="32" t="s">
        <v>28</v>
      </c>
      <c r="E187" s="15">
        <v>2</v>
      </c>
      <c r="F187" s="78" t="s">
        <v>594</v>
      </c>
      <c r="G187" s="71" t="e">
        <f>---PLACE OF LOADING</f>
        <v>#NAME?</v>
      </c>
      <c r="H187" s="71" t="s">
        <v>601</v>
      </c>
      <c r="I187" s="126" t="s">
        <v>5126</v>
      </c>
      <c r="J187" s="126" t="s">
        <v>603</v>
      </c>
      <c r="K187" s="87" t="s">
        <v>1128</v>
      </c>
      <c r="L187" s="87" t="s">
        <v>1128</v>
      </c>
      <c r="M187" s="83" t="str">
        <f t="shared" si="3"/>
        <v>x. x</v>
      </c>
      <c r="N187" s="125"/>
      <c r="O187" s="92"/>
      <c r="P187" s="125" t="s">
        <v>103</v>
      </c>
      <c r="Q187" s="92"/>
      <c r="R187" s="125" t="s">
        <v>244</v>
      </c>
      <c r="S187" s="92"/>
      <c r="T187" s="125"/>
      <c r="U187" s="92"/>
      <c r="V187" s="125"/>
      <c r="W187" s="92"/>
      <c r="X187" s="17" t="s">
        <v>115</v>
      </c>
      <c r="Y187" s="61" t="s">
        <v>604</v>
      </c>
      <c r="Z187" s="17" t="s">
        <v>117</v>
      </c>
      <c r="AA187" s="283" t="s">
        <v>759</v>
      </c>
    </row>
    <row r="188" spans="1:27" ht="60" customHeight="1" x14ac:dyDescent="0.2">
      <c r="A188" s="29" t="s">
        <v>26</v>
      </c>
      <c r="B188" s="15" t="s">
        <v>4970</v>
      </c>
      <c r="C188" s="32" t="s">
        <v>28</v>
      </c>
      <c r="D188" s="32" t="s">
        <v>28</v>
      </c>
      <c r="E188" s="15">
        <v>2</v>
      </c>
      <c r="F188" s="78" t="s">
        <v>594</v>
      </c>
      <c r="G188" s="71" t="e">
        <f>---PLACE OF LOADING</f>
        <v>#NAME?</v>
      </c>
      <c r="H188" s="71" t="s">
        <v>279</v>
      </c>
      <c r="I188" s="126" t="s">
        <v>5127</v>
      </c>
      <c r="J188" s="126" t="s">
        <v>607</v>
      </c>
      <c r="K188" s="87" t="s">
        <v>1128</v>
      </c>
      <c r="L188" s="87" t="s">
        <v>1128</v>
      </c>
      <c r="M188" s="83" t="str">
        <f t="shared" si="3"/>
        <v>x. x</v>
      </c>
      <c r="N188" s="125"/>
      <c r="O188" s="92"/>
      <c r="P188" s="125" t="s">
        <v>66</v>
      </c>
      <c r="Q188" s="92"/>
      <c r="R188" s="125" t="s">
        <v>94</v>
      </c>
      <c r="S188" s="92"/>
      <c r="T188" s="125" t="s">
        <v>95</v>
      </c>
      <c r="U188" s="92"/>
      <c r="V188" s="125" t="s">
        <v>608</v>
      </c>
      <c r="W188" s="92"/>
      <c r="X188" s="17" t="s">
        <v>115</v>
      </c>
      <c r="Y188" s="61" t="s">
        <v>609</v>
      </c>
      <c r="Z188" s="17" t="s">
        <v>117</v>
      </c>
      <c r="AA188" s="283" t="s">
        <v>275</v>
      </c>
    </row>
    <row r="189" spans="1:27" ht="60" customHeight="1" x14ac:dyDescent="0.2">
      <c r="A189" s="29" t="s">
        <v>26</v>
      </c>
      <c r="B189" s="15" t="s">
        <v>4970</v>
      </c>
      <c r="C189" s="32" t="s">
        <v>28</v>
      </c>
      <c r="D189" s="32" t="s">
        <v>28</v>
      </c>
      <c r="E189" s="15">
        <v>2</v>
      </c>
      <c r="F189" s="78" t="s">
        <v>594</v>
      </c>
      <c r="G189" s="71" t="e">
        <f>---PLACE OF LOADING</f>
        <v>#NAME?</v>
      </c>
      <c r="H189" s="71" t="s">
        <v>611</v>
      </c>
      <c r="I189" s="126" t="s">
        <v>5128</v>
      </c>
      <c r="J189" s="126" t="s">
        <v>613</v>
      </c>
      <c r="K189" s="87" t="s">
        <v>31</v>
      </c>
      <c r="L189" s="87" t="s">
        <v>614</v>
      </c>
      <c r="M189" s="83" t="str">
        <f xml:space="preserve"> CONCATENATE(K189,". ", L189)</f>
        <v>MESSAGE - HEADER. Place of loading, code</v>
      </c>
      <c r="N189" s="125"/>
      <c r="O189" s="92"/>
      <c r="P189" s="125" t="s">
        <v>66</v>
      </c>
      <c r="Q189" s="92" t="s">
        <v>103</v>
      </c>
      <c r="R189" s="125" t="s">
        <v>68</v>
      </c>
      <c r="S189" s="92" t="s">
        <v>244</v>
      </c>
      <c r="T189" s="125"/>
      <c r="U189" s="92"/>
      <c r="V189" s="125" t="s">
        <v>615</v>
      </c>
      <c r="W189" s="92"/>
      <c r="X189" s="17" t="s">
        <v>46</v>
      </c>
      <c r="Y189" s="17" t="s">
        <v>617</v>
      </c>
      <c r="Z189" s="17" t="s">
        <v>147</v>
      </c>
      <c r="AA189" s="283" t="s">
        <v>768</v>
      </c>
    </row>
    <row r="190" spans="1:27" ht="60" customHeight="1" x14ac:dyDescent="0.2">
      <c r="A190" s="29" t="s">
        <v>26</v>
      </c>
      <c r="B190" s="15" t="s">
        <v>4970</v>
      </c>
      <c r="C190" s="32" t="s">
        <v>28</v>
      </c>
      <c r="D190" s="32" t="s">
        <v>28</v>
      </c>
      <c r="E190" s="15">
        <v>2</v>
      </c>
      <c r="F190" s="78" t="s">
        <v>619</v>
      </c>
      <c r="G190" s="169" t="e">
        <f>---PLACE OF UNLOADING</f>
        <v>#NAME?</v>
      </c>
      <c r="H190" s="71"/>
      <c r="I190" s="126" t="s">
        <v>5129</v>
      </c>
      <c r="J190" s="126" t="s">
        <v>622</v>
      </c>
      <c r="K190" s="87" t="s">
        <v>1128</v>
      </c>
      <c r="L190" s="87" t="s">
        <v>1128</v>
      </c>
      <c r="M190" s="83" t="str">
        <f t="shared" ref="M190:M192" si="4" xml:space="preserve"> CONCATENATE(K190,". ", L190)</f>
        <v>x. x</v>
      </c>
      <c r="N190" s="125" t="s">
        <v>32</v>
      </c>
      <c r="O190" s="92"/>
      <c r="P190" s="125" t="s">
        <v>66</v>
      </c>
      <c r="Q190" s="92"/>
      <c r="R190" s="125"/>
      <c r="S190" s="92"/>
      <c r="T190" s="125"/>
      <c r="U190" s="92"/>
      <c r="V190" s="125" t="s">
        <v>623</v>
      </c>
      <c r="W190" s="92"/>
      <c r="X190" s="17" t="s">
        <v>115</v>
      </c>
      <c r="Y190" s="115" t="s">
        <v>599</v>
      </c>
      <c r="Z190" s="17" t="s">
        <v>599</v>
      </c>
      <c r="AA190" s="283" t="s">
        <v>1628</v>
      </c>
    </row>
    <row r="191" spans="1:27" ht="60" customHeight="1" x14ac:dyDescent="0.2">
      <c r="A191" s="29" t="s">
        <v>26</v>
      </c>
      <c r="B191" s="15" t="s">
        <v>4970</v>
      </c>
      <c r="C191" s="32" t="s">
        <v>28</v>
      </c>
      <c r="D191" s="32" t="s">
        <v>28</v>
      </c>
      <c r="E191" s="15">
        <v>2</v>
      </c>
      <c r="F191" s="78" t="s">
        <v>619</v>
      </c>
      <c r="G191" s="71" t="e">
        <f>---PLACE OF UNLOADING</f>
        <v>#NAME?</v>
      </c>
      <c r="H191" s="71" t="s">
        <v>601</v>
      </c>
      <c r="I191" s="126" t="s">
        <v>5130</v>
      </c>
      <c r="J191" s="126" t="s">
        <v>625</v>
      </c>
      <c r="K191" s="87" t="s">
        <v>1128</v>
      </c>
      <c r="L191" s="87" t="s">
        <v>1128</v>
      </c>
      <c r="M191" s="83" t="str">
        <f t="shared" si="4"/>
        <v>x. x</v>
      </c>
      <c r="N191" s="125"/>
      <c r="O191" s="92"/>
      <c r="P191" s="125" t="s">
        <v>103</v>
      </c>
      <c r="Q191" s="92" t="s">
        <v>103</v>
      </c>
      <c r="R191" s="125" t="s">
        <v>244</v>
      </c>
      <c r="S191" s="92"/>
      <c r="T191" s="125"/>
      <c r="U191" s="92"/>
      <c r="V191" s="125"/>
      <c r="W191" s="92"/>
      <c r="X191" s="17" t="s">
        <v>115</v>
      </c>
      <c r="Y191" s="61" t="s">
        <v>604</v>
      </c>
      <c r="Z191" s="17" t="s">
        <v>117</v>
      </c>
      <c r="AA191" s="283" t="s">
        <v>771</v>
      </c>
    </row>
    <row r="192" spans="1:27" ht="60" customHeight="1" x14ac:dyDescent="0.2">
      <c r="A192" s="29" t="s">
        <v>26</v>
      </c>
      <c r="B192" s="15" t="s">
        <v>4970</v>
      </c>
      <c r="C192" s="32" t="s">
        <v>28</v>
      </c>
      <c r="D192" s="32" t="s">
        <v>28</v>
      </c>
      <c r="E192" s="15">
        <v>2</v>
      </c>
      <c r="F192" s="78" t="s">
        <v>619</v>
      </c>
      <c r="G192" s="71" t="e">
        <f>---PLACE OF UNLOADING</f>
        <v>#NAME?</v>
      </c>
      <c r="H192" s="71" t="s">
        <v>279</v>
      </c>
      <c r="I192" s="126" t="s">
        <v>5131</v>
      </c>
      <c r="J192" s="126" t="s">
        <v>628</v>
      </c>
      <c r="K192" s="87" t="s">
        <v>1128</v>
      </c>
      <c r="L192" s="87" t="s">
        <v>1128</v>
      </c>
      <c r="M192" s="83" t="str">
        <f t="shared" si="4"/>
        <v>x. x</v>
      </c>
      <c r="N192" s="125"/>
      <c r="O192" s="92"/>
      <c r="P192" s="125" t="s">
        <v>66</v>
      </c>
      <c r="Q192" s="92"/>
      <c r="R192" s="125" t="s">
        <v>94</v>
      </c>
      <c r="S192" s="92"/>
      <c r="T192" s="125" t="s">
        <v>95</v>
      </c>
      <c r="U192" s="92"/>
      <c r="V192" s="125" t="s">
        <v>608</v>
      </c>
      <c r="W192" s="92"/>
      <c r="X192" s="17" t="s">
        <v>115</v>
      </c>
      <c r="Y192" s="61" t="s">
        <v>609</v>
      </c>
      <c r="Z192" s="17" t="s">
        <v>117</v>
      </c>
      <c r="AA192" s="283" t="s">
        <v>773</v>
      </c>
    </row>
    <row r="193" spans="1:27" ht="60" customHeight="1" x14ac:dyDescent="0.2">
      <c r="A193" s="29" t="s">
        <v>26</v>
      </c>
      <c r="B193" s="15" t="s">
        <v>4970</v>
      </c>
      <c r="C193" s="32" t="s">
        <v>28</v>
      </c>
      <c r="D193" s="32" t="s">
        <v>28</v>
      </c>
      <c r="E193" s="15">
        <v>2</v>
      </c>
      <c r="F193" s="78" t="s">
        <v>619</v>
      </c>
      <c r="G193" s="71" t="e">
        <f>---PLACE OF UNLOADING</f>
        <v>#NAME?</v>
      </c>
      <c r="H193" s="71" t="s">
        <v>611</v>
      </c>
      <c r="I193" s="126" t="s">
        <v>5132</v>
      </c>
      <c r="J193" s="126" t="s">
        <v>631</v>
      </c>
      <c r="K193" s="87" t="s">
        <v>31</v>
      </c>
      <c r="L193" s="87" t="s">
        <v>632</v>
      </c>
      <c r="M193" s="83" t="str">
        <f xml:space="preserve"> CONCATENATE(K193,". ", L193)</f>
        <v>MESSAGE - HEADER. Place of unloading, code</v>
      </c>
      <c r="N193" s="125"/>
      <c r="O193" s="92"/>
      <c r="P193" s="125" t="s">
        <v>66</v>
      </c>
      <c r="Q193" s="92" t="s">
        <v>103</v>
      </c>
      <c r="R193" s="125" t="s">
        <v>68</v>
      </c>
      <c r="S193" s="92" t="s">
        <v>4527</v>
      </c>
      <c r="T193" s="125"/>
      <c r="U193" s="92"/>
      <c r="V193" s="125" t="s">
        <v>608</v>
      </c>
      <c r="W193" s="92"/>
      <c r="X193" s="17" t="s">
        <v>36</v>
      </c>
      <c r="Y193" s="17" t="s">
        <v>37</v>
      </c>
      <c r="Z193" s="17" t="s">
        <v>147</v>
      </c>
      <c r="AA193" s="283" t="s">
        <v>520</v>
      </c>
    </row>
    <row r="194" spans="1:27" ht="60" customHeight="1" x14ac:dyDescent="0.2">
      <c r="A194" s="29" t="s">
        <v>26</v>
      </c>
      <c r="B194" s="15" t="s">
        <v>4970</v>
      </c>
      <c r="C194" s="32" t="s">
        <v>28</v>
      </c>
      <c r="D194" s="32" t="s">
        <v>28</v>
      </c>
      <c r="E194" s="15">
        <v>2</v>
      </c>
      <c r="F194" s="78" t="s">
        <v>635</v>
      </c>
      <c r="G194" s="169" t="e">
        <f>---ADDITIONAL INFORMATION</f>
        <v>#NAME?</v>
      </c>
      <c r="H194" s="71"/>
      <c r="I194" s="126" t="s">
        <v>5133</v>
      </c>
      <c r="J194" s="126" t="s">
        <v>638</v>
      </c>
      <c r="K194" s="87" t="s">
        <v>1128</v>
      </c>
      <c r="L194" s="87" t="s">
        <v>1128</v>
      </c>
      <c r="M194" s="83" t="str">
        <f t="shared" ref="M194:M257" si="5" xml:space="preserve"> CONCATENATE(K194,". ", L194)</f>
        <v>x. x</v>
      </c>
      <c r="N194" s="125" t="s">
        <v>444</v>
      </c>
      <c r="O194" s="92"/>
      <c r="P194" s="125" t="s">
        <v>103</v>
      </c>
      <c r="Q194" s="92"/>
      <c r="R194" s="125"/>
      <c r="S194" s="92"/>
      <c r="T194" s="125"/>
      <c r="U194" s="92"/>
      <c r="V194" s="125" t="s">
        <v>639</v>
      </c>
      <c r="W194" s="92"/>
      <c r="X194" s="17" t="s">
        <v>115</v>
      </c>
      <c r="Y194" s="115" t="s">
        <v>229</v>
      </c>
      <c r="Z194" s="17" t="s">
        <v>229</v>
      </c>
      <c r="AA194" s="283" t="s">
        <v>1628</v>
      </c>
    </row>
    <row r="195" spans="1:27" ht="60" customHeight="1" x14ac:dyDescent="0.2">
      <c r="A195" s="29" t="s">
        <v>26</v>
      </c>
      <c r="B195" s="15" t="s">
        <v>4970</v>
      </c>
      <c r="C195" s="32" t="s">
        <v>28</v>
      </c>
      <c r="D195" s="32" t="s">
        <v>28</v>
      </c>
      <c r="E195" s="15">
        <v>2</v>
      </c>
      <c r="F195" s="78" t="s">
        <v>205</v>
      </c>
      <c r="G195" s="71" t="e">
        <f>---ADDITIONAL INFORMATION</f>
        <v>#NAME?</v>
      </c>
      <c r="H195" s="71" t="s">
        <v>206</v>
      </c>
      <c r="I195" s="126" t="s">
        <v>5134</v>
      </c>
      <c r="J195" s="126" t="s">
        <v>642</v>
      </c>
      <c r="K195" s="87" t="s">
        <v>1128</v>
      </c>
      <c r="L195" s="87" t="s">
        <v>1128</v>
      </c>
      <c r="M195" s="83" t="str">
        <f t="shared" si="5"/>
        <v>x. x</v>
      </c>
      <c r="N195" s="125"/>
      <c r="O195" s="92"/>
      <c r="P195" s="125" t="s">
        <v>33</v>
      </c>
      <c r="Q195" s="92"/>
      <c r="R195" s="125" t="s">
        <v>146</v>
      </c>
      <c r="S195" s="92"/>
      <c r="T195" s="125"/>
      <c r="U195" s="92"/>
      <c r="V195" s="125" t="s">
        <v>209</v>
      </c>
      <c r="W195" s="92"/>
      <c r="X195" s="17" t="s">
        <v>115</v>
      </c>
      <c r="Y195" s="115" t="s">
        <v>229</v>
      </c>
      <c r="Z195" s="17" t="s">
        <v>229</v>
      </c>
      <c r="AA195" s="283" t="s">
        <v>530</v>
      </c>
    </row>
    <row r="196" spans="1:27" ht="60" customHeight="1" x14ac:dyDescent="0.2">
      <c r="A196" s="29" t="s">
        <v>26</v>
      </c>
      <c r="B196" s="15" t="s">
        <v>4970</v>
      </c>
      <c r="C196" s="32" t="s">
        <v>28</v>
      </c>
      <c r="D196" s="32" t="s">
        <v>28</v>
      </c>
      <c r="E196" s="15">
        <v>2</v>
      </c>
      <c r="F196" s="78" t="s">
        <v>635</v>
      </c>
      <c r="G196" s="71" t="e">
        <f>---ADDITIONAL INFORMATION</f>
        <v>#NAME?</v>
      </c>
      <c r="H196" s="71" t="s">
        <v>287</v>
      </c>
      <c r="I196" s="126" t="s">
        <v>5135</v>
      </c>
      <c r="J196" s="126" t="s">
        <v>644</v>
      </c>
      <c r="K196" s="87" t="s">
        <v>1128</v>
      </c>
      <c r="L196" s="87" t="s">
        <v>1128</v>
      </c>
      <c r="M196" s="83" t="str">
        <f t="shared" si="5"/>
        <v>x. x</v>
      </c>
      <c r="N196" s="125"/>
      <c r="O196" s="92"/>
      <c r="P196" s="125" t="s">
        <v>33</v>
      </c>
      <c r="Q196" s="92"/>
      <c r="R196" s="125" t="s">
        <v>645</v>
      </c>
      <c r="S196" s="92"/>
      <c r="T196" s="125" t="s">
        <v>646</v>
      </c>
      <c r="U196" s="92"/>
      <c r="V196" s="125"/>
      <c r="W196" s="92"/>
      <c r="X196" s="17" t="s">
        <v>115</v>
      </c>
      <c r="Y196" s="115" t="s">
        <v>229</v>
      </c>
      <c r="Z196" s="17" t="s">
        <v>229</v>
      </c>
      <c r="AA196" s="283" t="s">
        <v>545</v>
      </c>
    </row>
    <row r="197" spans="1:27" ht="60" customHeight="1" x14ac:dyDescent="0.2">
      <c r="A197" s="29" t="s">
        <v>26</v>
      </c>
      <c r="B197" s="15" t="s">
        <v>4970</v>
      </c>
      <c r="C197" s="32" t="s">
        <v>28</v>
      </c>
      <c r="D197" s="32" t="s">
        <v>28</v>
      </c>
      <c r="E197" s="15">
        <v>2</v>
      </c>
      <c r="F197" s="78" t="s">
        <v>635</v>
      </c>
      <c r="G197" s="71" t="e">
        <f>---ADDITIONAL INFORMATION</f>
        <v>#NAME?</v>
      </c>
      <c r="H197" s="71" t="s">
        <v>302</v>
      </c>
      <c r="I197" s="126" t="s">
        <v>5136</v>
      </c>
      <c r="J197" s="126" t="s">
        <v>649</v>
      </c>
      <c r="K197" s="87" t="s">
        <v>1128</v>
      </c>
      <c r="L197" s="87" t="s">
        <v>1128</v>
      </c>
      <c r="M197" s="83" t="str">
        <f t="shared" si="5"/>
        <v>x. x</v>
      </c>
      <c r="N197" s="125"/>
      <c r="O197" s="92"/>
      <c r="P197" s="125" t="s">
        <v>103</v>
      </c>
      <c r="Q197" s="92"/>
      <c r="R197" s="125" t="s">
        <v>305</v>
      </c>
      <c r="S197" s="92"/>
      <c r="T197" s="125"/>
      <c r="U197" s="92"/>
      <c r="V197" s="125"/>
      <c r="W197" s="92"/>
      <c r="X197" s="17" t="s">
        <v>115</v>
      </c>
      <c r="Y197" s="115" t="s">
        <v>229</v>
      </c>
      <c r="Z197" s="17" t="s">
        <v>229</v>
      </c>
      <c r="AA197" s="283" t="s">
        <v>798</v>
      </c>
    </row>
    <row r="198" spans="1:27" ht="60" customHeight="1" x14ac:dyDescent="0.2">
      <c r="A198" s="29" t="s">
        <v>26</v>
      </c>
      <c r="B198" s="15" t="s">
        <v>4970</v>
      </c>
      <c r="C198" s="32" t="s">
        <v>28</v>
      </c>
      <c r="D198" s="32" t="s">
        <v>28</v>
      </c>
      <c r="E198" s="15">
        <v>2</v>
      </c>
      <c r="F198" s="78" t="s">
        <v>651</v>
      </c>
      <c r="G198" s="169" t="e">
        <f>---SUPPORTING DOCUMENTS</f>
        <v>#NAME?</v>
      </c>
      <c r="H198" s="71"/>
      <c r="I198" s="126" t="s">
        <v>5137</v>
      </c>
      <c r="J198" s="126" t="s">
        <v>654</v>
      </c>
      <c r="K198" s="87" t="s">
        <v>1128</v>
      </c>
      <c r="L198" s="87" t="s">
        <v>1128</v>
      </c>
      <c r="M198" s="83" t="str">
        <f t="shared" si="5"/>
        <v>x. x</v>
      </c>
      <c r="N198" s="125" t="s">
        <v>444</v>
      </c>
      <c r="O198" s="92"/>
      <c r="P198" s="125" t="s">
        <v>103</v>
      </c>
      <c r="Q198" s="92"/>
      <c r="R198" s="125"/>
      <c r="S198" s="92"/>
      <c r="T198" s="125"/>
      <c r="U198" s="92"/>
      <c r="V198" s="125" t="s">
        <v>639</v>
      </c>
      <c r="W198" s="92"/>
      <c r="X198" s="17" t="s">
        <v>115</v>
      </c>
      <c r="Y198" s="115" t="s">
        <v>229</v>
      </c>
      <c r="Z198" s="17" t="s">
        <v>229</v>
      </c>
      <c r="AA198" s="283" t="s">
        <v>3749</v>
      </c>
    </row>
    <row r="199" spans="1:27" ht="60" customHeight="1" x14ac:dyDescent="0.2">
      <c r="A199" s="29" t="s">
        <v>26</v>
      </c>
      <c r="B199" s="15" t="s">
        <v>4970</v>
      </c>
      <c r="C199" s="32" t="s">
        <v>28</v>
      </c>
      <c r="D199" s="32" t="s">
        <v>28</v>
      </c>
      <c r="E199" s="15">
        <v>2</v>
      </c>
      <c r="F199" s="78" t="s">
        <v>205</v>
      </c>
      <c r="G199" s="71" t="e">
        <f>---SUPPORTING DOCUMENTS</f>
        <v>#NAME?</v>
      </c>
      <c r="H199" s="71" t="s">
        <v>206</v>
      </c>
      <c r="I199" s="126" t="s">
        <v>5138</v>
      </c>
      <c r="J199" s="126" t="s">
        <v>657</v>
      </c>
      <c r="K199" s="87" t="s">
        <v>1128</v>
      </c>
      <c r="L199" s="87" t="s">
        <v>1128</v>
      </c>
      <c r="M199" s="83" t="str">
        <f t="shared" si="5"/>
        <v>x. x</v>
      </c>
      <c r="N199" s="125"/>
      <c r="O199" s="92"/>
      <c r="P199" s="125" t="s">
        <v>33</v>
      </c>
      <c r="Q199" s="92"/>
      <c r="R199" s="125" t="s">
        <v>146</v>
      </c>
      <c r="S199" s="92"/>
      <c r="T199" s="125"/>
      <c r="U199" s="92"/>
      <c r="V199" s="125" t="s">
        <v>209</v>
      </c>
      <c r="W199" s="92"/>
      <c r="X199" s="17" t="s">
        <v>115</v>
      </c>
      <c r="Y199" s="115" t="s">
        <v>229</v>
      </c>
      <c r="Z199" s="17" t="s">
        <v>229</v>
      </c>
      <c r="AA199" s="283" t="s">
        <v>5139</v>
      </c>
    </row>
    <row r="200" spans="1:27" ht="60" customHeight="1" x14ac:dyDescent="0.2">
      <c r="A200" s="29" t="s">
        <v>26</v>
      </c>
      <c r="B200" s="15" t="s">
        <v>4970</v>
      </c>
      <c r="C200" s="32" t="s">
        <v>28</v>
      </c>
      <c r="D200" s="32" t="s">
        <v>28</v>
      </c>
      <c r="E200" s="15">
        <v>2</v>
      </c>
      <c r="F200" s="78" t="s">
        <v>651</v>
      </c>
      <c r="G200" s="71" t="e">
        <f>---SUPPORTING DOCUMENTS</f>
        <v>#NAME?</v>
      </c>
      <c r="H200" s="71" t="s">
        <v>386</v>
      </c>
      <c r="I200" s="126" t="s">
        <v>5140</v>
      </c>
      <c r="J200" s="126" t="s">
        <v>659</v>
      </c>
      <c r="K200" s="87" t="s">
        <v>1128</v>
      </c>
      <c r="L200" s="87" t="s">
        <v>1128</v>
      </c>
      <c r="M200" s="83" t="str">
        <f t="shared" si="5"/>
        <v>x. x</v>
      </c>
      <c r="N200" s="125"/>
      <c r="O200" s="92"/>
      <c r="P200" s="125" t="s">
        <v>33</v>
      </c>
      <c r="Q200" s="92"/>
      <c r="R200" s="125" t="s">
        <v>660</v>
      </c>
      <c r="S200" s="92"/>
      <c r="T200" s="125" t="s">
        <v>661</v>
      </c>
      <c r="U200" s="92"/>
      <c r="V200" s="125"/>
      <c r="W200" s="92"/>
      <c r="X200" s="17" t="s">
        <v>115</v>
      </c>
      <c r="Y200" s="115" t="s">
        <v>229</v>
      </c>
      <c r="Z200" s="17" t="s">
        <v>229</v>
      </c>
      <c r="AA200" s="283" t="s">
        <v>703</v>
      </c>
    </row>
    <row r="201" spans="1:27" ht="60" customHeight="1" x14ac:dyDescent="0.2">
      <c r="A201" s="29" t="s">
        <v>26</v>
      </c>
      <c r="B201" s="15" t="s">
        <v>4970</v>
      </c>
      <c r="C201" s="32" t="s">
        <v>28</v>
      </c>
      <c r="D201" s="32" t="s">
        <v>28</v>
      </c>
      <c r="E201" s="15">
        <v>2</v>
      </c>
      <c r="F201" s="78" t="s">
        <v>651</v>
      </c>
      <c r="G201" s="71" t="e">
        <f>---SUPPORTING DOCUMENTS</f>
        <v>#NAME?</v>
      </c>
      <c r="H201" s="71" t="s">
        <v>180</v>
      </c>
      <c r="I201" s="126" t="s">
        <v>5141</v>
      </c>
      <c r="J201" s="126" t="s">
        <v>664</v>
      </c>
      <c r="K201" s="87" t="s">
        <v>1128</v>
      </c>
      <c r="L201" s="87" t="s">
        <v>1128</v>
      </c>
      <c r="M201" s="83" t="str">
        <f t="shared" si="5"/>
        <v>x. x</v>
      </c>
      <c r="N201" s="125"/>
      <c r="O201" s="92"/>
      <c r="P201" s="125" t="s">
        <v>33</v>
      </c>
      <c r="Q201" s="92"/>
      <c r="R201" s="125" t="s">
        <v>258</v>
      </c>
      <c r="S201" s="92"/>
      <c r="T201" s="125"/>
      <c r="U201" s="92"/>
      <c r="V201" s="125" t="s">
        <v>665</v>
      </c>
      <c r="W201" s="92"/>
      <c r="X201" s="17" t="s">
        <v>115</v>
      </c>
      <c r="Y201" s="115" t="s">
        <v>229</v>
      </c>
      <c r="Z201" s="17" t="s">
        <v>229</v>
      </c>
      <c r="AA201" s="283" t="s">
        <v>807</v>
      </c>
    </row>
    <row r="202" spans="1:27" ht="60" customHeight="1" x14ac:dyDescent="0.2">
      <c r="A202" s="29" t="s">
        <v>26</v>
      </c>
      <c r="B202" s="15" t="s">
        <v>4970</v>
      </c>
      <c r="C202" s="32" t="s">
        <v>28</v>
      </c>
      <c r="D202" s="32" t="s">
        <v>28</v>
      </c>
      <c r="E202" s="15">
        <v>2</v>
      </c>
      <c r="F202" s="78"/>
      <c r="G202" s="71" t="e">
        <f>---SUPPORTING DOCUMENTS</f>
        <v>#NAME?</v>
      </c>
      <c r="H202" s="71" t="s">
        <v>667</v>
      </c>
      <c r="I202" s="126" t="s">
        <v>5142</v>
      </c>
      <c r="J202" s="126" t="s">
        <v>669</v>
      </c>
      <c r="K202" s="87" t="s">
        <v>1128</v>
      </c>
      <c r="L202" s="87" t="s">
        <v>1128</v>
      </c>
      <c r="M202" s="83" t="str">
        <f t="shared" si="5"/>
        <v>x. x</v>
      </c>
      <c r="N202" s="125"/>
      <c r="O202" s="92"/>
      <c r="P202" s="125" t="s">
        <v>103</v>
      </c>
      <c r="Q202" s="92"/>
      <c r="R202" s="125" t="s">
        <v>68</v>
      </c>
      <c r="S202" s="92"/>
      <c r="T202" s="125"/>
      <c r="U202" s="92"/>
      <c r="V202" s="125"/>
      <c r="W202" s="92"/>
      <c r="X202" s="17" t="s">
        <v>115</v>
      </c>
      <c r="Y202" s="115" t="s">
        <v>229</v>
      </c>
      <c r="Z202" s="17" t="s">
        <v>229</v>
      </c>
      <c r="AA202" s="283" t="s">
        <v>815</v>
      </c>
    </row>
    <row r="203" spans="1:27" ht="60" customHeight="1" x14ac:dyDescent="0.2">
      <c r="A203" s="29" t="s">
        <v>26</v>
      </c>
      <c r="B203" s="15" t="s">
        <v>4970</v>
      </c>
      <c r="C203" s="32" t="s">
        <v>28</v>
      </c>
      <c r="D203" s="32" t="s">
        <v>28</v>
      </c>
      <c r="E203" s="15">
        <v>2</v>
      </c>
      <c r="F203" s="78" t="s">
        <v>671</v>
      </c>
      <c r="G203" s="169" t="e">
        <f>---PREVIOUS DOCUMENTS</f>
        <v>#NAME?</v>
      </c>
      <c r="H203" s="71"/>
      <c r="I203" s="126" t="s">
        <v>5143</v>
      </c>
      <c r="J203" s="126" t="s">
        <v>674</v>
      </c>
      <c r="K203" s="87" t="s">
        <v>1128</v>
      </c>
      <c r="L203" s="87" t="s">
        <v>1128</v>
      </c>
      <c r="M203" s="83" t="str">
        <f t="shared" si="5"/>
        <v>x. x</v>
      </c>
      <c r="N203" s="125" t="s">
        <v>463</v>
      </c>
      <c r="O203" s="92"/>
      <c r="P203" s="125" t="s">
        <v>103</v>
      </c>
      <c r="Q203" s="92"/>
      <c r="R203" s="125"/>
      <c r="S203" s="92"/>
      <c r="T203" s="125"/>
      <c r="U203" s="92"/>
      <c r="V203" s="125" t="s">
        <v>639</v>
      </c>
      <c r="W203" s="92"/>
      <c r="X203" s="17" t="s">
        <v>115</v>
      </c>
      <c r="Y203" s="115" t="s">
        <v>229</v>
      </c>
      <c r="Z203" s="17" t="s">
        <v>229</v>
      </c>
      <c r="AA203" s="283" t="s">
        <v>819</v>
      </c>
    </row>
    <row r="204" spans="1:27" ht="60" customHeight="1" x14ac:dyDescent="0.2">
      <c r="A204" s="29" t="s">
        <v>26</v>
      </c>
      <c r="B204" s="15" t="s">
        <v>4970</v>
      </c>
      <c r="C204" s="32" t="s">
        <v>28</v>
      </c>
      <c r="D204" s="32" t="s">
        <v>28</v>
      </c>
      <c r="E204" s="15">
        <v>2</v>
      </c>
      <c r="F204" s="78" t="s">
        <v>205</v>
      </c>
      <c r="G204" s="71" t="e">
        <f>---PREVIOUS DOCUMENTS</f>
        <v>#NAME?</v>
      </c>
      <c r="H204" s="71" t="s">
        <v>206</v>
      </c>
      <c r="I204" s="126" t="s">
        <v>5144</v>
      </c>
      <c r="J204" s="126" t="s">
        <v>677</v>
      </c>
      <c r="K204" s="87" t="s">
        <v>1128</v>
      </c>
      <c r="L204" s="87" t="s">
        <v>1128</v>
      </c>
      <c r="M204" s="83" t="str">
        <f t="shared" si="5"/>
        <v>x. x</v>
      </c>
      <c r="N204" s="125"/>
      <c r="O204" s="92"/>
      <c r="P204" s="125" t="s">
        <v>33</v>
      </c>
      <c r="Q204" s="92"/>
      <c r="R204" s="125" t="s">
        <v>146</v>
      </c>
      <c r="S204" s="92"/>
      <c r="T204" s="125"/>
      <c r="U204" s="92"/>
      <c r="V204" s="125" t="s">
        <v>209</v>
      </c>
      <c r="W204" s="92"/>
      <c r="X204" s="17" t="s">
        <v>115</v>
      </c>
      <c r="Y204" s="115" t="s">
        <v>229</v>
      </c>
      <c r="Z204" s="17" t="s">
        <v>229</v>
      </c>
      <c r="AA204" s="283" t="s">
        <v>822</v>
      </c>
    </row>
    <row r="205" spans="1:27" ht="60" customHeight="1" x14ac:dyDescent="0.2">
      <c r="A205" s="29" t="s">
        <v>26</v>
      </c>
      <c r="B205" s="15" t="s">
        <v>4970</v>
      </c>
      <c r="C205" s="32" t="s">
        <v>28</v>
      </c>
      <c r="D205" s="32" t="s">
        <v>28</v>
      </c>
      <c r="E205" s="15">
        <v>2</v>
      </c>
      <c r="F205" s="78" t="s">
        <v>671</v>
      </c>
      <c r="G205" s="71" t="e">
        <f>---PREVIOUS DOCUMENTS</f>
        <v>#NAME?</v>
      </c>
      <c r="H205" s="71" t="s">
        <v>386</v>
      </c>
      <c r="I205" s="126" t="s">
        <v>5145</v>
      </c>
      <c r="J205" s="126" t="s">
        <v>679</v>
      </c>
      <c r="K205" s="87" t="s">
        <v>1128</v>
      </c>
      <c r="L205" s="87" t="s">
        <v>1128</v>
      </c>
      <c r="M205" s="83" t="str">
        <f t="shared" si="5"/>
        <v>x. x</v>
      </c>
      <c r="N205" s="125"/>
      <c r="O205" s="92"/>
      <c r="P205" s="125" t="s">
        <v>33</v>
      </c>
      <c r="Q205" s="92"/>
      <c r="R205" s="125" t="s">
        <v>680</v>
      </c>
      <c r="S205" s="92"/>
      <c r="T205" s="125" t="s">
        <v>681</v>
      </c>
      <c r="U205" s="92"/>
      <c r="V205" s="125" t="s">
        <v>682</v>
      </c>
      <c r="W205" s="92"/>
      <c r="X205" s="17" t="s">
        <v>115</v>
      </c>
      <c r="Y205" s="115" t="s">
        <v>229</v>
      </c>
      <c r="Z205" s="17" t="s">
        <v>229</v>
      </c>
      <c r="AA205" s="283" t="s">
        <v>1628</v>
      </c>
    </row>
    <row r="206" spans="1:27" ht="60" customHeight="1" x14ac:dyDescent="0.2">
      <c r="A206" s="29" t="s">
        <v>26</v>
      </c>
      <c r="B206" s="15" t="s">
        <v>4970</v>
      </c>
      <c r="C206" s="32" t="s">
        <v>28</v>
      </c>
      <c r="D206" s="32" t="s">
        <v>28</v>
      </c>
      <c r="E206" s="15">
        <v>2</v>
      </c>
      <c r="F206" s="78" t="s">
        <v>671</v>
      </c>
      <c r="G206" s="71" t="e">
        <f>---PREVIOUS DOCUMENTS</f>
        <v>#NAME?</v>
      </c>
      <c r="H206" s="71" t="s">
        <v>180</v>
      </c>
      <c r="I206" s="126" t="s">
        <v>5146</v>
      </c>
      <c r="J206" s="126" t="s">
        <v>685</v>
      </c>
      <c r="K206" s="87" t="s">
        <v>1128</v>
      </c>
      <c r="L206" s="87" t="s">
        <v>1128</v>
      </c>
      <c r="M206" s="83" t="str">
        <f t="shared" si="5"/>
        <v>x. x</v>
      </c>
      <c r="N206" s="125"/>
      <c r="O206" s="92"/>
      <c r="P206" s="125" t="s">
        <v>33</v>
      </c>
      <c r="Q206" s="92"/>
      <c r="R206" s="125" t="s">
        <v>258</v>
      </c>
      <c r="S206" s="92"/>
      <c r="T206" s="125"/>
      <c r="U206" s="92"/>
      <c r="V206" s="125" t="s">
        <v>665</v>
      </c>
      <c r="W206" s="92"/>
      <c r="X206" s="17" t="s">
        <v>115</v>
      </c>
      <c r="Y206" s="115" t="s">
        <v>229</v>
      </c>
      <c r="Z206" s="17" t="s">
        <v>229</v>
      </c>
      <c r="AA206" s="283" t="s">
        <v>836</v>
      </c>
    </row>
    <row r="207" spans="1:27" ht="60" customHeight="1" x14ac:dyDescent="0.2">
      <c r="A207" s="29" t="s">
        <v>26</v>
      </c>
      <c r="B207" s="15" t="s">
        <v>4970</v>
      </c>
      <c r="C207" s="32" t="s">
        <v>28</v>
      </c>
      <c r="D207" s="32" t="s">
        <v>28</v>
      </c>
      <c r="E207" s="15">
        <v>2</v>
      </c>
      <c r="F207" s="78" t="s">
        <v>687</v>
      </c>
      <c r="G207" s="71" t="e">
        <f>---PREVIOUS DOCUMENTS</f>
        <v>#NAME?</v>
      </c>
      <c r="H207" s="71" t="s">
        <v>667</v>
      </c>
      <c r="I207" s="126" t="s">
        <v>5147</v>
      </c>
      <c r="J207" s="126" t="s">
        <v>689</v>
      </c>
      <c r="K207" s="87" t="s">
        <v>1128</v>
      </c>
      <c r="L207" s="87" t="s">
        <v>1128</v>
      </c>
      <c r="M207" s="83" t="str">
        <f t="shared" si="5"/>
        <v>x. x</v>
      </c>
      <c r="N207" s="125"/>
      <c r="O207" s="92"/>
      <c r="P207" s="125" t="s">
        <v>103</v>
      </c>
      <c r="Q207" s="92"/>
      <c r="R207" s="125" t="s">
        <v>68</v>
      </c>
      <c r="S207" s="92"/>
      <c r="T207" s="125"/>
      <c r="U207" s="92"/>
      <c r="V207" s="125"/>
      <c r="W207" s="92"/>
      <c r="X207" s="17" t="s">
        <v>115</v>
      </c>
      <c r="Y207" s="115" t="s">
        <v>229</v>
      </c>
      <c r="Z207" s="17" t="s">
        <v>229</v>
      </c>
      <c r="AA207" s="283" t="s">
        <v>842</v>
      </c>
    </row>
    <row r="208" spans="1:27" ht="60" customHeight="1" x14ac:dyDescent="0.2">
      <c r="A208" s="29" t="s">
        <v>26</v>
      </c>
      <c r="B208" s="15" t="s">
        <v>4970</v>
      </c>
      <c r="C208" s="32" t="s">
        <v>28</v>
      </c>
      <c r="D208" s="32" t="s">
        <v>28</v>
      </c>
      <c r="E208" s="15">
        <v>2</v>
      </c>
      <c r="F208" s="78" t="s">
        <v>651</v>
      </c>
      <c r="G208" s="169" t="e">
        <f>---TRANSPORT DOCUMENT</f>
        <v>#NAME?</v>
      </c>
      <c r="H208" s="71"/>
      <c r="I208" s="126" t="s">
        <v>5148</v>
      </c>
      <c r="J208" s="126" t="s">
        <v>692</v>
      </c>
      <c r="K208" s="87" t="s">
        <v>1128</v>
      </c>
      <c r="L208" s="87" t="s">
        <v>1128</v>
      </c>
      <c r="M208" s="83" t="str">
        <f t="shared" si="5"/>
        <v>x. x</v>
      </c>
      <c r="N208" s="125" t="s">
        <v>444</v>
      </c>
      <c r="O208" s="92"/>
      <c r="P208" s="125" t="s">
        <v>66</v>
      </c>
      <c r="Q208" s="92"/>
      <c r="R208" s="125"/>
      <c r="S208" s="92"/>
      <c r="T208" s="125"/>
      <c r="U208" s="92"/>
      <c r="V208" s="125" t="s">
        <v>693</v>
      </c>
      <c r="W208" s="92"/>
      <c r="X208" s="17" t="s">
        <v>115</v>
      </c>
      <c r="Y208" s="115" t="s">
        <v>229</v>
      </c>
      <c r="Z208" s="17" t="s">
        <v>229</v>
      </c>
      <c r="AA208" s="283" t="s">
        <v>728</v>
      </c>
    </row>
    <row r="209" spans="1:27" ht="60" customHeight="1" x14ac:dyDescent="0.2">
      <c r="A209" s="29" t="s">
        <v>26</v>
      </c>
      <c r="B209" s="15" t="s">
        <v>4970</v>
      </c>
      <c r="C209" s="32" t="s">
        <v>28</v>
      </c>
      <c r="D209" s="32" t="s">
        <v>28</v>
      </c>
      <c r="E209" s="15">
        <v>2</v>
      </c>
      <c r="F209" s="78" t="s">
        <v>205</v>
      </c>
      <c r="G209" s="71" t="e">
        <f>---TRANSPORT DOCUMENT</f>
        <v>#NAME?</v>
      </c>
      <c r="H209" s="71" t="s">
        <v>206</v>
      </c>
      <c r="I209" s="126" t="s">
        <v>5149</v>
      </c>
      <c r="J209" s="126" t="s">
        <v>696</v>
      </c>
      <c r="K209" s="87" t="s">
        <v>1128</v>
      </c>
      <c r="L209" s="87" t="s">
        <v>1128</v>
      </c>
      <c r="M209" s="83" t="str">
        <f t="shared" si="5"/>
        <v>x. x</v>
      </c>
      <c r="N209" s="125"/>
      <c r="O209" s="92"/>
      <c r="P209" s="125" t="s">
        <v>33</v>
      </c>
      <c r="Q209" s="92"/>
      <c r="R209" s="125" t="s">
        <v>146</v>
      </c>
      <c r="S209" s="92"/>
      <c r="T209" s="125"/>
      <c r="U209" s="92"/>
      <c r="V209" s="125" t="s">
        <v>209</v>
      </c>
      <c r="W209" s="92"/>
      <c r="X209" s="17" t="s">
        <v>115</v>
      </c>
      <c r="Y209" s="115" t="s">
        <v>229</v>
      </c>
      <c r="Z209" s="17" t="s">
        <v>229</v>
      </c>
      <c r="AA209" s="283" t="s">
        <v>848</v>
      </c>
    </row>
    <row r="210" spans="1:27" ht="60" customHeight="1" x14ac:dyDescent="0.2">
      <c r="A210" s="29" t="s">
        <v>26</v>
      </c>
      <c r="B210" s="15" t="s">
        <v>4970</v>
      </c>
      <c r="C210" s="32" t="s">
        <v>28</v>
      </c>
      <c r="D210" s="32" t="s">
        <v>28</v>
      </c>
      <c r="E210" s="15">
        <v>2</v>
      </c>
      <c r="F210" s="78" t="s">
        <v>651</v>
      </c>
      <c r="G210" s="71" t="e">
        <f>---TRANSPORT DOCUMENT</f>
        <v>#NAME?</v>
      </c>
      <c r="H210" s="71" t="s">
        <v>386</v>
      </c>
      <c r="I210" s="126" t="s">
        <v>5150</v>
      </c>
      <c r="J210" s="126" t="s">
        <v>698</v>
      </c>
      <c r="K210" s="87" t="s">
        <v>1128</v>
      </c>
      <c r="L210" s="87" t="s">
        <v>1128</v>
      </c>
      <c r="M210" s="83" t="str">
        <f t="shared" si="5"/>
        <v>x. x</v>
      </c>
      <c r="N210" s="125"/>
      <c r="O210" s="92"/>
      <c r="P210" s="125" t="s">
        <v>33</v>
      </c>
      <c r="Q210" s="92"/>
      <c r="R210" s="125" t="s">
        <v>660</v>
      </c>
      <c r="S210" s="92"/>
      <c r="T210" s="125" t="s">
        <v>699</v>
      </c>
      <c r="U210" s="92"/>
      <c r="V210" s="125"/>
      <c r="W210" s="92"/>
      <c r="X210" s="17" t="s">
        <v>115</v>
      </c>
      <c r="Y210" s="115" t="s">
        <v>229</v>
      </c>
      <c r="Z210" s="17" t="s">
        <v>229</v>
      </c>
      <c r="AA210" s="283" t="s">
        <v>854</v>
      </c>
    </row>
    <row r="211" spans="1:27" ht="60" customHeight="1" x14ac:dyDescent="0.2">
      <c r="A211" s="29" t="s">
        <v>26</v>
      </c>
      <c r="B211" s="15" t="s">
        <v>4970</v>
      </c>
      <c r="C211" s="32" t="s">
        <v>28</v>
      </c>
      <c r="D211" s="32" t="s">
        <v>28</v>
      </c>
      <c r="E211" s="15">
        <v>2</v>
      </c>
      <c r="F211" s="78" t="s">
        <v>651</v>
      </c>
      <c r="G211" s="71" t="e">
        <f>---TRANSPORT DOCUMENT</f>
        <v>#NAME?</v>
      </c>
      <c r="H211" s="71" t="s">
        <v>180</v>
      </c>
      <c r="I211" s="126" t="s">
        <v>5151</v>
      </c>
      <c r="J211" s="126" t="s">
        <v>702</v>
      </c>
      <c r="K211" s="87" t="s">
        <v>1128</v>
      </c>
      <c r="L211" s="87" t="s">
        <v>1128</v>
      </c>
      <c r="M211" s="83" t="str">
        <f t="shared" si="5"/>
        <v>x. x</v>
      </c>
      <c r="N211" s="125"/>
      <c r="O211" s="92"/>
      <c r="P211" s="125" t="s">
        <v>33</v>
      </c>
      <c r="Q211" s="92"/>
      <c r="R211" s="125" t="s">
        <v>258</v>
      </c>
      <c r="S211" s="92"/>
      <c r="T211" s="125"/>
      <c r="U211" s="92"/>
      <c r="V211" s="125" t="s">
        <v>665</v>
      </c>
      <c r="W211" s="92"/>
      <c r="X211" s="17" t="s">
        <v>115</v>
      </c>
      <c r="Y211" s="115" t="s">
        <v>229</v>
      </c>
      <c r="Z211" s="17" t="s">
        <v>229</v>
      </c>
      <c r="AA211" s="283" t="s">
        <v>856</v>
      </c>
    </row>
    <row r="212" spans="1:27" ht="60" customHeight="1" x14ac:dyDescent="0.2">
      <c r="A212" s="29" t="s">
        <v>26</v>
      </c>
      <c r="B212" s="15" t="s">
        <v>4970</v>
      </c>
      <c r="C212" s="32" t="s">
        <v>28</v>
      </c>
      <c r="D212" s="32" t="s">
        <v>28</v>
      </c>
      <c r="E212" s="15">
        <v>2</v>
      </c>
      <c r="F212" s="78"/>
      <c r="G212" s="169" t="e">
        <f>---UCR</f>
        <v>#NAME?</v>
      </c>
      <c r="H212" s="71"/>
      <c r="I212" s="126" t="s">
        <v>5152</v>
      </c>
      <c r="J212" s="126" t="s">
        <v>706</v>
      </c>
      <c r="K212" s="87" t="s">
        <v>1128</v>
      </c>
      <c r="L212" s="87" t="s">
        <v>1128</v>
      </c>
      <c r="M212" s="83" t="str">
        <f t="shared" si="5"/>
        <v>x. x</v>
      </c>
      <c r="N212" s="125" t="s">
        <v>32</v>
      </c>
      <c r="O212" s="92"/>
      <c r="P212" s="125" t="s">
        <v>66</v>
      </c>
      <c r="Q212" s="92"/>
      <c r="R212" s="125"/>
      <c r="S212" s="92"/>
      <c r="T212" s="125"/>
      <c r="U212" s="92"/>
      <c r="V212" s="125" t="s">
        <v>707</v>
      </c>
      <c r="W212" s="92"/>
      <c r="X212" s="17" t="s">
        <v>115</v>
      </c>
      <c r="Y212" s="115" t="s">
        <v>435</v>
      </c>
      <c r="Z212" s="17" t="s">
        <v>435</v>
      </c>
      <c r="AA212" s="283" t="s">
        <v>275</v>
      </c>
    </row>
    <row r="213" spans="1:27" ht="60" customHeight="1" x14ac:dyDescent="0.2">
      <c r="A213" s="29" t="s">
        <v>26</v>
      </c>
      <c r="B213" s="15" t="s">
        <v>4970</v>
      </c>
      <c r="C213" s="32" t="s">
        <v>28</v>
      </c>
      <c r="D213" s="32" t="s">
        <v>28</v>
      </c>
      <c r="E213" s="15">
        <v>2</v>
      </c>
      <c r="F213" s="78" t="s">
        <v>710</v>
      </c>
      <c r="G213" s="71" t="e">
        <f>---UCR</f>
        <v>#NAME?</v>
      </c>
      <c r="H213" s="71" t="s">
        <v>180</v>
      </c>
      <c r="I213" s="126" t="s">
        <v>5153</v>
      </c>
      <c r="J213" s="126" t="s">
        <v>712</v>
      </c>
      <c r="K213" s="87" t="s">
        <v>31</v>
      </c>
      <c r="L213" s="87" t="s">
        <v>713</v>
      </c>
      <c r="M213" s="83" t="str">
        <f t="shared" si="5"/>
        <v>MESSAGE - HEADER. Commercial Reference Number</v>
      </c>
      <c r="N213" s="125"/>
      <c r="O213" s="92"/>
      <c r="P213" s="125" t="s">
        <v>33</v>
      </c>
      <c r="Q213" s="92" t="s">
        <v>33</v>
      </c>
      <c r="R213" s="125" t="s">
        <v>258</v>
      </c>
      <c r="S213" s="92" t="s">
        <v>258</v>
      </c>
      <c r="T213" s="125"/>
      <c r="U213" s="92"/>
      <c r="V213" s="125" t="s">
        <v>81</v>
      </c>
      <c r="W213" s="92" t="s">
        <v>5154</v>
      </c>
      <c r="X213" s="17" t="s">
        <v>36</v>
      </c>
      <c r="Y213" s="17" t="s">
        <v>37</v>
      </c>
      <c r="Z213" s="17" t="s">
        <v>147</v>
      </c>
      <c r="AA213" s="283" t="s">
        <v>867</v>
      </c>
    </row>
    <row r="214" spans="1:27" ht="60" customHeight="1" x14ac:dyDescent="0.2">
      <c r="A214" s="29" t="s">
        <v>26</v>
      </c>
      <c r="B214" s="15" t="s">
        <v>4970</v>
      </c>
      <c r="C214" s="32" t="s">
        <v>28</v>
      </c>
      <c r="D214" s="32" t="s">
        <v>28</v>
      </c>
      <c r="E214" s="15">
        <v>2</v>
      </c>
      <c r="F214" s="78"/>
      <c r="G214" s="169" t="e">
        <f>---INCIDENT</f>
        <v>#NAME?</v>
      </c>
      <c r="H214" s="71"/>
      <c r="I214" s="126" t="s">
        <v>5155</v>
      </c>
      <c r="J214" s="126" t="s">
        <v>1287</v>
      </c>
      <c r="K214" s="87"/>
      <c r="L214" s="87"/>
      <c r="M214" s="83" t="str">
        <f t="shared" si="5"/>
        <v xml:space="preserve">. </v>
      </c>
      <c r="N214" s="125" t="s">
        <v>201</v>
      </c>
      <c r="O214" s="92"/>
      <c r="P214" s="125" t="s">
        <v>103</v>
      </c>
      <c r="Q214" s="92"/>
      <c r="R214" s="125"/>
      <c r="S214" s="92"/>
      <c r="T214" s="125"/>
      <c r="U214" s="92"/>
      <c r="V214" s="125" t="s">
        <v>1288</v>
      </c>
      <c r="W214" s="92"/>
      <c r="X214" s="17" t="s">
        <v>115</v>
      </c>
      <c r="Y214" s="17" t="s">
        <v>435</v>
      </c>
      <c r="Z214" s="17" t="s">
        <v>5156</v>
      </c>
      <c r="AA214" s="283" t="s">
        <v>1628</v>
      </c>
    </row>
    <row r="215" spans="1:27" ht="60" customHeight="1" x14ac:dyDescent="0.2">
      <c r="A215" s="29" t="s">
        <v>26</v>
      </c>
      <c r="B215" s="15" t="s">
        <v>4970</v>
      </c>
      <c r="C215" s="32" t="s">
        <v>28</v>
      </c>
      <c r="D215" s="32" t="s">
        <v>28</v>
      </c>
      <c r="E215" s="15">
        <v>2</v>
      </c>
      <c r="F215" s="78"/>
      <c r="G215" s="71" t="e">
        <f>---INCIDENT</f>
        <v>#NAME?</v>
      </c>
      <c r="H215" s="71" t="s">
        <v>206</v>
      </c>
      <c r="I215" s="126" t="s">
        <v>5157</v>
      </c>
      <c r="J215" s="126" t="s">
        <v>1290</v>
      </c>
      <c r="K215" s="87"/>
      <c r="L215" s="87"/>
      <c r="M215" s="83" t="str">
        <f t="shared" si="5"/>
        <v xml:space="preserve">. </v>
      </c>
      <c r="N215" s="125"/>
      <c r="O215" s="92"/>
      <c r="P215" s="125" t="s">
        <v>33</v>
      </c>
      <c r="Q215" s="92"/>
      <c r="R215" s="125" t="s">
        <v>146</v>
      </c>
      <c r="S215" s="92"/>
      <c r="T215" s="125"/>
      <c r="U215" s="92"/>
      <c r="V215" s="125" t="s">
        <v>209</v>
      </c>
      <c r="W215" s="92"/>
      <c r="X215" s="17" t="s">
        <v>115</v>
      </c>
      <c r="Y215" s="17" t="s">
        <v>435</v>
      </c>
      <c r="Z215" s="17" t="s">
        <v>5156</v>
      </c>
      <c r="AA215" s="283" t="s">
        <v>455</v>
      </c>
    </row>
    <row r="216" spans="1:27" ht="60" customHeight="1" x14ac:dyDescent="0.2">
      <c r="A216" s="29" t="s">
        <v>26</v>
      </c>
      <c r="B216" s="15" t="s">
        <v>4970</v>
      </c>
      <c r="C216" s="32" t="s">
        <v>28</v>
      </c>
      <c r="D216" s="32" t="s">
        <v>28</v>
      </c>
      <c r="E216" s="15">
        <v>2</v>
      </c>
      <c r="F216" s="78"/>
      <c r="G216" s="71" t="e">
        <f>---INCIDENT</f>
        <v>#NAME?</v>
      </c>
      <c r="H216" s="71" t="s">
        <v>287</v>
      </c>
      <c r="I216" s="126" t="s">
        <v>5158</v>
      </c>
      <c r="J216" s="126" t="s">
        <v>1292</v>
      </c>
      <c r="K216" s="87"/>
      <c r="L216" s="87"/>
      <c r="M216" s="83" t="str">
        <f t="shared" si="5"/>
        <v xml:space="preserve">. </v>
      </c>
      <c r="N216" s="125"/>
      <c r="O216" s="92"/>
      <c r="P216" s="125" t="s">
        <v>33</v>
      </c>
      <c r="Q216" s="92"/>
      <c r="R216" s="125" t="s">
        <v>104</v>
      </c>
      <c r="S216" s="92"/>
      <c r="T216" s="125" t="s">
        <v>1293</v>
      </c>
      <c r="U216" s="92"/>
      <c r="V216" s="125"/>
      <c r="W216" s="92"/>
      <c r="X216" s="17" t="s">
        <v>115</v>
      </c>
      <c r="Y216" s="17" t="s">
        <v>435</v>
      </c>
      <c r="Z216" s="17" t="s">
        <v>5156</v>
      </c>
      <c r="AA216" s="283" t="s">
        <v>458</v>
      </c>
    </row>
    <row r="217" spans="1:27" ht="60" customHeight="1" x14ac:dyDescent="0.2">
      <c r="A217" s="29" t="s">
        <v>26</v>
      </c>
      <c r="B217" s="15" t="s">
        <v>4970</v>
      </c>
      <c r="C217" s="32" t="s">
        <v>28</v>
      </c>
      <c r="D217" s="32" t="s">
        <v>28</v>
      </c>
      <c r="E217" s="15">
        <v>2</v>
      </c>
      <c r="F217" s="78"/>
      <c r="G217" s="71" t="e">
        <f>---INCIDENT</f>
        <v>#NAME?</v>
      </c>
      <c r="H217" s="71" t="s">
        <v>1294</v>
      </c>
      <c r="I217" s="126" t="s">
        <v>5159</v>
      </c>
      <c r="J217" s="126" t="s">
        <v>1296</v>
      </c>
      <c r="K217" s="87"/>
      <c r="L217" s="87"/>
      <c r="M217" s="83" t="str">
        <f t="shared" si="5"/>
        <v xml:space="preserve">. </v>
      </c>
      <c r="N217" s="125"/>
      <c r="O217" s="92"/>
      <c r="P217" s="125" t="s">
        <v>33</v>
      </c>
      <c r="Q217" s="92"/>
      <c r="R217" s="125" t="s">
        <v>305</v>
      </c>
      <c r="S217" s="92"/>
      <c r="T217" s="125"/>
      <c r="U217" s="92"/>
      <c r="V217" s="125"/>
      <c r="W217" s="92"/>
      <c r="X217" s="17" t="s">
        <v>115</v>
      </c>
      <c r="Y217" s="17" t="s">
        <v>435</v>
      </c>
      <c r="Z217" s="17" t="s">
        <v>5156</v>
      </c>
      <c r="AA217" s="283" t="s">
        <v>875</v>
      </c>
    </row>
    <row r="218" spans="1:27" ht="60" customHeight="1" x14ac:dyDescent="0.2">
      <c r="A218" s="29" t="s">
        <v>26</v>
      </c>
      <c r="B218" s="15" t="s">
        <v>4970</v>
      </c>
      <c r="C218" s="32" t="s">
        <v>28</v>
      </c>
      <c r="D218" s="32" t="s">
        <v>28</v>
      </c>
      <c r="E218" s="15">
        <v>3</v>
      </c>
      <c r="F218" s="78"/>
      <c r="G218" s="169" t="e">
        <f>------ENDORSEMENT</f>
        <v>#NAME?</v>
      </c>
      <c r="H218" s="71"/>
      <c r="I218" s="126" t="s">
        <v>5160</v>
      </c>
      <c r="J218" s="126" t="s">
        <v>1299</v>
      </c>
      <c r="K218" s="87"/>
      <c r="L218" s="87"/>
      <c r="M218" s="83" t="str">
        <f t="shared" si="5"/>
        <v xml:space="preserve">. </v>
      </c>
      <c r="N218" s="125" t="s">
        <v>32</v>
      </c>
      <c r="O218" s="92"/>
      <c r="P218" s="125" t="s">
        <v>103</v>
      </c>
      <c r="Q218" s="92"/>
      <c r="R218" s="125"/>
      <c r="S218" s="92"/>
      <c r="T218" s="125"/>
      <c r="U218" s="92"/>
      <c r="V218" s="125"/>
      <c r="W218" s="92"/>
      <c r="X218" s="17" t="s">
        <v>115</v>
      </c>
      <c r="Y218" s="17" t="s">
        <v>435</v>
      </c>
      <c r="Z218" s="17" t="s">
        <v>5156</v>
      </c>
      <c r="AA218" s="283" t="s">
        <v>891</v>
      </c>
    </row>
    <row r="219" spans="1:27" ht="60" customHeight="1" x14ac:dyDescent="0.2">
      <c r="A219" s="29" t="s">
        <v>26</v>
      </c>
      <c r="B219" s="15" t="s">
        <v>4970</v>
      </c>
      <c r="C219" s="32" t="s">
        <v>28</v>
      </c>
      <c r="D219" s="32" t="s">
        <v>28</v>
      </c>
      <c r="E219" s="15">
        <v>3</v>
      </c>
      <c r="F219" s="78"/>
      <c r="G219" s="71" t="e">
        <f>------ENDORSEMENT</f>
        <v>#NAME?</v>
      </c>
      <c r="H219" s="71" t="s">
        <v>1300</v>
      </c>
      <c r="I219" s="126" t="s">
        <v>5161</v>
      </c>
      <c r="J219" s="126" t="s">
        <v>1302</v>
      </c>
      <c r="K219" s="87"/>
      <c r="L219" s="87"/>
      <c r="M219" s="83" t="str">
        <f t="shared" si="5"/>
        <v xml:space="preserve">. </v>
      </c>
      <c r="N219" s="125"/>
      <c r="O219" s="92"/>
      <c r="P219" s="125" t="s">
        <v>33</v>
      </c>
      <c r="Q219" s="92"/>
      <c r="R219" s="125" t="s">
        <v>79</v>
      </c>
      <c r="S219" s="92"/>
      <c r="T219" s="125"/>
      <c r="U219" s="92"/>
      <c r="V219" s="125" t="s">
        <v>81</v>
      </c>
      <c r="W219" s="92"/>
      <c r="X219" s="17" t="s">
        <v>115</v>
      </c>
      <c r="Y219" s="17" t="s">
        <v>435</v>
      </c>
      <c r="Z219" s="17" t="s">
        <v>5156</v>
      </c>
      <c r="AA219" s="283" t="s">
        <v>896</v>
      </c>
    </row>
    <row r="220" spans="1:27" ht="60" customHeight="1" x14ac:dyDescent="0.2">
      <c r="A220" s="29" t="s">
        <v>26</v>
      </c>
      <c r="B220" s="15" t="s">
        <v>4970</v>
      </c>
      <c r="C220" s="32" t="s">
        <v>28</v>
      </c>
      <c r="D220" s="32" t="s">
        <v>28</v>
      </c>
      <c r="E220" s="15">
        <v>3</v>
      </c>
      <c r="F220" s="78"/>
      <c r="G220" s="71" t="e">
        <f>------ENDORSEMENT</f>
        <v>#NAME?</v>
      </c>
      <c r="H220" s="71" t="s">
        <v>1303</v>
      </c>
      <c r="I220" s="126" t="s">
        <v>5162</v>
      </c>
      <c r="J220" s="126" t="s">
        <v>1305</v>
      </c>
      <c r="K220" s="87"/>
      <c r="L220" s="87"/>
      <c r="M220" s="83" t="str">
        <f t="shared" si="5"/>
        <v xml:space="preserve">. </v>
      </c>
      <c r="N220" s="125"/>
      <c r="O220" s="92"/>
      <c r="P220" s="125" t="s">
        <v>33</v>
      </c>
      <c r="Q220" s="92"/>
      <c r="R220" s="125" t="s">
        <v>68</v>
      </c>
      <c r="S220" s="92"/>
      <c r="T220" s="125"/>
      <c r="U220" s="92"/>
      <c r="V220" s="125"/>
      <c r="W220" s="92"/>
      <c r="X220" s="17" t="s">
        <v>115</v>
      </c>
      <c r="Y220" s="17" t="s">
        <v>435</v>
      </c>
      <c r="Z220" s="17" t="s">
        <v>5156</v>
      </c>
      <c r="AA220" s="283" t="s">
        <v>907</v>
      </c>
    </row>
    <row r="221" spans="1:27" ht="60" customHeight="1" x14ac:dyDescent="0.2">
      <c r="A221" s="29" t="s">
        <v>26</v>
      </c>
      <c r="B221" s="15" t="s">
        <v>4970</v>
      </c>
      <c r="C221" s="32" t="s">
        <v>28</v>
      </c>
      <c r="D221" s="32" t="s">
        <v>28</v>
      </c>
      <c r="E221" s="15">
        <v>3</v>
      </c>
      <c r="F221" s="78"/>
      <c r="G221" s="71" t="e">
        <f>------ENDORSEMENT</f>
        <v>#NAME?</v>
      </c>
      <c r="H221" s="71" t="s">
        <v>1306</v>
      </c>
      <c r="I221" s="126" t="s">
        <v>5163</v>
      </c>
      <c r="J221" s="126" t="s">
        <v>1308</v>
      </c>
      <c r="K221" s="87"/>
      <c r="L221" s="87"/>
      <c r="M221" s="83" t="str">
        <f t="shared" si="5"/>
        <v xml:space="preserve">. </v>
      </c>
      <c r="N221" s="125"/>
      <c r="O221" s="92"/>
      <c r="P221" s="125" t="s">
        <v>33</v>
      </c>
      <c r="Q221" s="92"/>
      <c r="R221" s="125" t="s">
        <v>68</v>
      </c>
      <c r="S221" s="92"/>
      <c r="T221" s="125"/>
      <c r="U221" s="92"/>
      <c r="V221" s="125"/>
      <c r="W221" s="92"/>
      <c r="X221" s="17" t="s">
        <v>115</v>
      </c>
      <c r="Y221" s="17" t="s">
        <v>435</v>
      </c>
      <c r="Z221" s="17" t="s">
        <v>5156</v>
      </c>
      <c r="AA221" s="283" t="s">
        <v>915</v>
      </c>
    </row>
    <row r="222" spans="1:27" ht="60" customHeight="1" x14ac:dyDescent="0.2">
      <c r="A222" s="29" t="s">
        <v>26</v>
      </c>
      <c r="B222" s="15" t="s">
        <v>4970</v>
      </c>
      <c r="C222" s="32" t="s">
        <v>28</v>
      </c>
      <c r="D222" s="32" t="s">
        <v>28</v>
      </c>
      <c r="E222" s="15">
        <v>3</v>
      </c>
      <c r="F222" s="78"/>
      <c r="G222" s="71" t="e">
        <f>------ENDORSEMENT</f>
        <v>#NAME?</v>
      </c>
      <c r="H222" s="71" t="s">
        <v>279</v>
      </c>
      <c r="I222" s="126" t="s">
        <v>5164</v>
      </c>
      <c r="J222" s="126" t="s">
        <v>1310</v>
      </c>
      <c r="K222" s="87"/>
      <c r="L222" s="87"/>
      <c r="M222" s="83" t="str">
        <f t="shared" si="5"/>
        <v xml:space="preserve">. </v>
      </c>
      <c r="N222" s="125"/>
      <c r="O222" s="92"/>
      <c r="P222" s="125" t="s">
        <v>33</v>
      </c>
      <c r="Q222" s="92"/>
      <c r="R222" s="125" t="s">
        <v>94</v>
      </c>
      <c r="S222" s="92"/>
      <c r="T222" s="125" t="s">
        <v>1311</v>
      </c>
      <c r="U222" s="92"/>
      <c r="V222" s="125"/>
      <c r="W222" s="92"/>
      <c r="X222" s="17" t="s">
        <v>115</v>
      </c>
      <c r="Y222" s="17" t="s">
        <v>435</v>
      </c>
      <c r="Z222" s="17" t="s">
        <v>5156</v>
      </c>
      <c r="AA222" s="283" t="s">
        <v>921</v>
      </c>
    </row>
    <row r="223" spans="1:27" ht="60" customHeight="1" x14ac:dyDescent="0.2">
      <c r="A223" s="29" t="s">
        <v>26</v>
      </c>
      <c r="B223" s="15" t="s">
        <v>4970</v>
      </c>
      <c r="C223" s="32" t="s">
        <v>28</v>
      </c>
      <c r="D223" s="32" t="s">
        <v>28</v>
      </c>
      <c r="E223" s="15">
        <v>3</v>
      </c>
      <c r="F223" s="78"/>
      <c r="G223" s="169" t="e">
        <f>------LOCATION</f>
        <v>#NAME?</v>
      </c>
      <c r="H223" s="71"/>
      <c r="I223" s="126" t="s">
        <v>5165</v>
      </c>
      <c r="J223" s="126" t="s">
        <v>1314</v>
      </c>
      <c r="K223" s="87"/>
      <c r="L223" s="87"/>
      <c r="M223" s="83" t="str">
        <f t="shared" si="5"/>
        <v xml:space="preserve">. </v>
      </c>
      <c r="N223" s="125" t="s">
        <v>32</v>
      </c>
      <c r="O223" s="92"/>
      <c r="P223" s="125" t="s">
        <v>33</v>
      </c>
      <c r="Q223" s="92"/>
      <c r="R223" s="125"/>
      <c r="S223" s="92"/>
      <c r="T223" s="125"/>
      <c r="U223" s="92"/>
      <c r="V223" s="125"/>
      <c r="W223" s="92"/>
      <c r="X223" s="17" t="s">
        <v>115</v>
      </c>
      <c r="Y223" s="17" t="s">
        <v>435</v>
      </c>
      <c r="Z223" s="17" t="s">
        <v>5156</v>
      </c>
      <c r="AA223" s="283" t="s">
        <v>1628</v>
      </c>
    </row>
    <row r="224" spans="1:27" ht="60" customHeight="1" x14ac:dyDescent="0.2">
      <c r="A224" s="29" t="s">
        <v>26</v>
      </c>
      <c r="B224" s="15" t="s">
        <v>4970</v>
      </c>
      <c r="C224" s="32" t="s">
        <v>28</v>
      </c>
      <c r="D224" s="32" t="s">
        <v>28</v>
      </c>
      <c r="E224" s="15">
        <v>3</v>
      </c>
      <c r="F224" s="78"/>
      <c r="G224" s="71" t="e">
        <f>------LOCATION</f>
        <v>#NAME?</v>
      </c>
      <c r="H224" s="71" t="s">
        <v>1315</v>
      </c>
      <c r="I224" s="126" t="s">
        <v>5166</v>
      </c>
      <c r="J224" s="126" t="s">
        <v>1317</v>
      </c>
      <c r="K224" s="87"/>
      <c r="L224" s="87"/>
      <c r="M224" s="83" t="str">
        <f t="shared" si="5"/>
        <v xml:space="preserve">. </v>
      </c>
      <c r="N224" s="125"/>
      <c r="O224" s="92"/>
      <c r="P224" s="125" t="s">
        <v>33</v>
      </c>
      <c r="Q224" s="92"/>
      <c r="R224" s="125" t="s">
        <v>134</v>
      </c>
      <c r="S224" s="92"/>
      <c r="T224" s="125" t="s">
        <v>1318</v>
      </c>
      <c r="U224" s="92"/>
      <c r="V224" s="125"/>
      <c r="W224" s="92"/>
      <c r="X224" s="17" t="s">
        <v>115</v>
      </c>
      <c r="Y224" s="17" t="s">
        <v>435</v>
      </c>
      <c r="Z224" s="17" t="s">
        <v>5156</v>
      </c>
      <c r="AA224" s="283" t="s">
        <v>941</v>
      </c>
    </row>
    <row r="225" spans="1:27" ht="60" customHeight="1" x14ac:dyDescent="0.2">
      <c r="A225" s="29" t="s">
        <v>26</v>
      </c>
      <c r="B225" s="15" t="s">
        <v>4970</v>
      </c>
      <c r="C225" s="32" t="s">
        <v>28</v>
      </c>
      <c r="D225" s="32" t="s">
        <v>28</v>
      </c>
      <c r="E225" s="15">
        <v>3</v>
      </c>
      <c r="F225" s="78"/>
      <c r="G225" s="71" t="e">
        <f>------LOCATION</f>
        <v>#NAME?</v>
      </c>
      <c r="H225" s="71" t="s">
        <v>601</v>
      </c>
      <c r="I225" s="126" t="s">
        <v>5167</v>
      </c>
      <c r="J225" s="126" t="s">
        <v>1321</v>
      </c>
      <c r="K225" s="87"/>
      <c r="L225" s="87"/>
      <c r="M225" s="83" t="str">
        <f t="shared" si="5"/>
        <v xml:space="preserve">. </v>
      </c>
      <c r="N225" s="125"/>
      <c r="O225" s="92"/>
      <c r="P225" s="125" t="s">
        <v>66</v>
      </c>
      <c r="Q225" s="92"/>
      <c r="R225" s="125" t="s">
        <v>244</v>
      </c>
      <c r="S225" s="92"/>
      <c r="T225" s="125" t="s">
        <v>1322</v>
      </c>
      <c r="U225" s="92"/>
      <c r="V225" s="125" t="s">
        <v>1323</v>
      </c>
      <c r="W225" s="92"/>
      <c r="X225" s="17" t="s">
        <v>115</v>
      </c>
      <c r="Y225" s="17" t="s">
        <v>435</v>
      </c>
      <c r="Z225" s="17" t="s">
        <v>5156</v>
      </c>
      <c r="AA225" s="283" t="s">
        <v>947</v>
      </c>
    </row>
    <row r="226" spans="1:27" ht="60" customHeight="1" x14ac:dyDescent="0.2">
      <c r="A226" s="29" t="s">
        <v>26</v>
      </c>
      <c r="B226" s="15" t="s">
        <v>4970</v>
      </c>
      <c r="C226" s="32" t="s">
        <v>28</v>
      </c>
      <c r="D226" s="32" t="s">
        <v>28</v>
      </c>
      <c r="E226" s="15">
        <v>3</v>
      </c>
      <c r="F226" s="78"/>
      <c r="G226" s="71" t="e">
        <f>------LOCATION</f>
        <v>#NAME?</v>
      </c>
      <c r="H226" s="71" t="s">
        <v>279</v>
      </c>
      <c r="I226" s="126" t="s">
        <v>5168</v>
      </c>
      <c r="J226" s="126" t="s">
        <v>1325</v>
      </c>
      <c r="K226" s="87"/>
      <c r="L226" s="87"/>
      <c r="M226" s="83" t="str">
        <f t="shared" si="5"/>
        <v xml:space="preserve">. </v>
      </c>
      <c r="N226" s="125"/>
      <c r="O226" s="92"/>
      <c r="P226" s="125" t="s">
        <v>33</v>
      </c>
      <c r="Q226" s="92"/>
      <c r="R226" s="125" t="s">
        <v>94</v>
      </c>
      <c r="S226" s="92"/>
      <c r="T226" s="125" t="s">
        <v>1311</v>
      </c>
      <c r="U226" s="92"/>
      <c r="V226" s="125"/>
      <c r="W226" s="92"/>
      <c r="X226" s="17" t="s">
        <v>115</v>
      </c>
      <c r="Y226" s="17" t="s">
        <v>435</v>
      </c>
      <c r="Z226" s="17" t="s">
        <v>5156</v>
      </c>
      <c r="AA226" s="283" t="s">
        <v>952</v>
      </c>
    </row>
    <row r="227" spans="1:27" ht="60" customHeight="1" x14ac:dyDescent="0.2">
      <c r="A227" s="29" t="s">
        <v>26</v>
      </c>
      <c r="B227" s="15" t="s">
        <v>4970</v>
      </c>
      <c r="C227" s="32" t="s">
        <v>28</v>
      </c>
      <c r="D227" s="32" t="s">
        <v>28</v>
      </c>
      <c r="E227" s="15">
        <v>4</v>
      </c>
      <c r="F227" s="78"/>
      <c r="G227" s="169" t="e">
        <f>---------GPS</f>
        <v>#NAME?</v>
      </c>
      <c r="H227" s="71"/>
      <c r="I227" s="126" t="s">
        <v>5169</v>
      </c>
      <c r="J227" s="126" t="s">
        <v>1328</v>
      </c>
      <c r="K227" s="87"/>
      <c r="L227" s="87"/>
      <c r="M227" s="83" t="str">
        <f t="shared" si="5"/>
        <v xml:space="preserve">. </v>
      </c>
      <c r="N227" s="125" t="s">
        <v>32</v>
      </c>
      <c r="O227" s="92"/>
      <c r="P227" s="125" t="s">
        <v>66</v>
      </c>
      <c r="Q227" s="92"/>
      <c r="R227" s="125"/>
      <c r="S227" s="92"/>
      <c r="T227" s="125"/>
      <c r="U227" s="92"/>
      <c r="V227" s="125" t="s">
        <v>1323</v>
      </c>
      <c r="W227" s="92"/>
      <c r="X227" s="17" t="s">
        <v>115</v>
      </c>
      <c r="Y227" s="17" t="s">
        <v>435</v>
      </c>
      <c r="Z227" s="17" t="s">
        <v>5156</v>
      </c>
      <c r="AA227" s="283" t="s">
        <v>1628</v>
      </c>
    </row>
    <row r="228" spans="1:27" ht="60" customHeight="1" x14ac:dyDescent="0.2">
      <c r="A228" s="29" t="s">
        <v>26</v>
      </c>
      <c r="B228" s="15" t="s">
        <v>4970</v>
      </c>
      <c r="C228" s="32" t="s">
        <v>28</v>
      </c>
      <c r="D228" s="32" t="s">
        <v>28</v>
      </c>
      <c r="E228" s="15">
        <v>4</v>
      </c>
      <c r="F228" s="78"/>
      <c r="G228" s="71" t="e">
        <f>---------GPS</f>
        <v>#NAME?</v>
      </c>
      <c r="H228" s="71" t="s">
        <v>1329</v>
      </c>
      <c r="I228" s="126" t="s">
        <v>5170</v>
      </c>
      <c r="J228" s="126" t="s">
        <v>1331</v>
      </c>
      <c r="K228" s="87"/>
      <c r="L228" s="87"/>
      <c r="M228" s="83" t="str">
        <f t="shared" si="5"/>
        <v xml:space="preserve">. </v>
      </c>
      <c r="N228" s="125"/>
      <c r="O228" s="92"/>
      <c r="P228" s="125" t="s">
        <v>33</v>
      </c>
      <c r="Q228" s="92"/>
      <c r="R228" s="125" t="s">
        <v>244</v>
      </c>
      <c r="S228" s="92"/>
      <c r="T228" s="125"/>
      <c r="U228" s="92"/>
      <c r="V228" s="125" t="s">
        <v>1332</v>
      </c>
      <c r="W228" s="92"/>
      <c r="X228" s="17" t="s">
        <v>115</v>
      </c>
      <c r="Y228" s="17" t="s">
        <v>435</v>
      </c>
      <c r="Z228" s="17" t="s">
        <v>5156</v>
      </c>
      <c r="AA228" s="283" t="s">
        <v>962</v>
      </c>
    </row>
    <row r="229" spans="1:27" ht="60" customHeight="1" x14ac:dyDescent="0.2">
      <c r="A229" s="29" t="s">
        <v>26</v>
      </c>
      <c r="B229" s="15" t="s">
        <v>4970</v>
      </c>
      <c r="C229" s="32" t="s">
        <v>28</v>
      </c>
      <c r="D229" s="32" t="s">
        <v>28</v>
      </c>
      <c r="E229" s="15">
        <v>4</v>
      </c>
      <c r="F229" s="78"/>
      <c r="G229" s="71" t="e">
        <f>---------GPS</f>
        <v>#NAME?</v>
      </c>
      <c r="H229" s="71" t="s">
        <v>1333</v>
      </c>
      <c r="I229" s="126" t="s">
        <v>5171</v>
      </c>
      <c r="J229" s="126" t="s">
        <v>1335</v>
      </c>
      <c r="K229" s="87"/>
      <c r="L229" s="87"/>
      <c r="M229" s="83" t="str">
        <f t="shared" si="5"/>
        <v xml:space="preserve">. </v>
      </c>
      <c r="N229" s="125"/>
      <c r="O229" s="92"/>
      <c r="P229" s="125" t="s">
        <v>33</v>
      </c>
      <c r="Q229" s="92"/>
      <c r="R229" s="125" t="s">
        <v>244</v>
      </c>
      <c r="S229" s="92"/>
      <c r="T229" s="125"/>
      <c r="U229" s="92"/>
      <c r="V229" s="125" t="s">
        <v>1332</v>
      </c>
      <c r="W229" s="92"/>
      <c r="X229" s="17" t="s">
        <v>115</v>
      </c>
      <c r="Y229" s="17" t="s">
        <v>435</v>
      </c>
      <c r="Z229" s="17" t="s">
        <v>5156</v>
      </c>
      <c r="AA229" s="283" t="s">
        <v>985</v>
      </c>
    </row>
    <row r="230" spans="1:27" ht="60" customHeight="1" x14ac:dyDescent="0.2">
      <c r="A230" s="29" t="s">
        <v>26</v>
      </c>
      <c r="B230" s="15" t="s">
        <v>4970</v>
      </c>
      <c r="C230" s="32" t="s">
        <v>28</v>
      </c>
      <c r="D230" s="32" t="s">
        <v>28</v>
      </c>
      <c r="E230" s="15">
        <v>4</v>
      </c>
      <c r="F230" s="78"/>
      <c r="G230" s="169" t="e">
        <f>---------ADDRESS</f>
        <v>#NAME?</v>
      </c>
      <c r="H230" s="71"/>
      <c r="I230" s="126" t="s">
        <v>5172</v>
      </c>
      <c r="J230" s="126" t="s">
        <v>263</v>
      </c>
      <c r="K230" s="87"/>
      <c r="L230" s="87"/>
      <c r="M230" s="83" t="str">
        <f t="shared" si="5"/>
        <v xml:space="preserve">. </v>
      </c>
      <c r="N230" s="125" t="s">
        <v>32</v>
      </c>
      <c r="O230" s="92"/>
      <c r="P230" s="125" t="s">
        <v>66</v>
      </c>
      <c r="Q230" s="92"/>
      <c r="R230" s="125"/>
      <c r="S230" s="92"/>
      <c r="T230" s="125"/>
      <c r="U230" s="92"/>
      <c r="V230" s="125" t="s">
        <v>1323</v>
      </c>
      <c r="W230" s="92"/>
      <c r="X230" s="17" t="s">
        <v>115</v>
      </c>
      <c r="Y230" s="17" t="s">
        <v>435</v>
      </c>
      <c r="Z230" s="17" t="s">
        <v>5156</v>
      </c>
      <c r="AA230" s="283" t="s">
        <v>1628</v>
      </c>
    </row>
    <row r="231" spans="1:27" ht="60" customHeight="1" x14ac:dyDescent="0.2">
      <c r="A231" s="29" t="s">
        <v>26</v>
      </c>
      <c r="B231" s="15" t="s">
        <v>4970</v>
      </c>
      <c r="C231" s="32" t="s">
        <v>28</v>
      </c>
      <c r="D231" s="32" t="s">
        <v>28</v>
      </c>
      <c r="E231" s="15">
        <v>4</v>
      </c>
      <c r="F231" s="78"/>
      <c r="G231" s="71" t="e">
        <f>---------ADDRESS</f>
        <v>#NAME?</v>
      </c>
      <c r="H231" s="71" t="s">
        <v>265</v>
      </c>
      <c r="I231" s="126" t="s">
        <v>5173</v>
      </c>
      <c r="J231" s="126" t="s">
        <v>267</v>
      </c>
      <c r="K231" s="87"/>
      <c r="L231" s="87"/>
      <c r="M231" s="83" t="str">
        <f t="shared" si="5"/>
        <v xml:space="preserve">. </v>
      </c>
      <c r="N231" s="125"/>
      <c r="O231" s="92"/>
      <c r="P231" s="125" t="s">
        <v>33</v>
      </c>
      <c r="Q231" s="92"/>
      <c r="R231" s="125" t="s">
        <v>258</v>
      </c>
      <c r="S231" s="92"/>
      <c r="T231" s="125"/>
      <c r="U231" s="92"/>
      <c r="V231" s="125"/>
      <c r="W231" s="92"/>
      <c r="X231" s="17" t="s">
        <v>115</v>
      </c>
      <c r="Y231" s="17" t="s">
        <v>435</v>
      </c>
      <c r="Z231" s="17" t="s">
        <v>5156</v>
      </c>
      <c r="AA231" s="283" t="s">
        <v>5092</v>
      </c>
    </row>
    <row r="232" spans="1:27" ht="60" customHeight="1" x14ac:dyDescent="0.2">
      <c r="A232" s="29" t="s">
        <v>26</v>
      </c>
      <c r="B232" s="15" t="s">
        <v>4970</v>
      </c>
      <c r="C232" s="32" t="s">
        <v>28</v>
      </c>
      <c r="D232" s="32" t="s">
        <v>28</v>
      </c>
      <c r="E232" s="15">
        <v>4</v>
      </c>
      <c r="F232" s="78"/>
      <c r="G232" s="71" t="e">
        <f>---------ADDRESS</f>
        <v>#NAME?</v>
      </c>
      <c r="H232" s="71" t="s">
        <v>269</v>
      </c>
      <c r="I232" s="126" t="s">
        <v>5174</v>
      </c>
      <c r="J232" s="126" t="s">
        <v>271</v>
      </c>
      <c r="K232" s="87"/>
      <c r="L232" s="87"/>
      <c r="M232" s="83" t="str">
        <f t="shared" si="5"/>
        <v xml:space="preserve">. </v>
      </c>
      <c r="N232" s="125"/>
      <c r="O232" s="92"/>
      <c r="P232" s="125" t="s">
        <v>66</v>
      </c>
      <c r="Q232" s="92"/>
      <c r="R232" s="125" t="s">
        <v>244</v>
      </c>
      <c r="S232" s="92"/>
      <c r="T232" s="125"/>
      <c r="U232" s="92"/>
      <c r="V232" s="125" t="s">
        <v>1339</v>
      </c>
      <c r="W232" s="92"/>
      <c r="X232" s="17" t="s">
        <v>115</v>
      </c>
      <c r="Y232" s="17" t="s">
        <v>435</v>
      </c>
      <c r="Z232" s="17" t="s">
        <v>5156</v>
      </c>
      <c r="AA232" s="283" t="s">
        <v>993</v>
      </c>
    </row>
    <row r="233" spans="1:27" ht="60" customHeight="1" x14ac:dyDescent="0.2">
      <c r="A233" s="29" t="s">
        <v>26</v>
      </c>
      <c r="B233" s="15" t="s">
        <v>4970</v>
      </c>
      <c r="C233" s="32" t="s">
        <v>28</v>
      </c>
      <c r="D233" s="32" t="s">
        <v>28</v>
      </c>
      <c r="E233" s="15">
        <v>4</v>
      </c>
      <c r="F233" s="78"/>
      <c r="G233" s="71" t="e">
        <f>---------ADDRESS</f>
        <v>#NAME?</v>
      </c>
      <c r="H233" s="71" t="s">
        <v>276</v>
      </c>
      <c r="I233" s="126" t="s">
        <v>5175</v>
      </c>
      <c r="J233" s="126" t="s">
        <v>278</v>
      </c>
      <c r="K233" s="87"/>
      <c r="L233" s="87"/>
      <c r="M233" s="83" t="str">
        <f t="shared" si="5"/>
        <v xml:space="preserve">. </v>
      </c>
      <c r="N233" s="125"/>
      <c r="O233" s="92"/>
      <c r="P233" s="125" t="s">
        <v>33</v>
      </c>
      <c r="Q233" s="92"/>
      <c r="R233" s="125" t="s">
        <v>68</v>
      </c>
      <c r="S233" s="92"/>
      <c r="T233" s="125"/>
      <c r="U233" s="92"/>
      <c r="V233" s="125"/>
      <c r="W233" s="92"/>
      <c r="X233" s="17" t="s">
        <v>115</v>
      </c>
      <c r="Y233" s="17" t="s">
        <v>435</v>
      </c>
      <c r="Z233" s="17" t="s">
        <v>5156</v>
      </c>
      <c r="AA233" s="283" t="s">
        <v>997</v>
      </c>
    </row>
    <row r="234" spans="1:27" ht="60" customHeight="1" x14ac:dyDescent="0.2">
      <c r="A234" s="29" t="s">
        <v>26</v>
      </c>
      <c r="B234" s="15" t="s">
        <v>4970</v>
      </c>
      <c r="C234" s="32" t="s">
        <v>28</v>
      </c>
      <c r="D234" s="32" t="s">
        <v>28</v>
      </c>
      <c r="E234" s="15">
        <v>3</v>
      </c>
      <c r="F234" s="78"/>
      <c r="G234" s="169" t="e">
        <f>------TRANSPORT EQUIPMENT</f>
        <v>#NAME?</v>
      </c>
      <c r="H234" s="71"/>
      <c r="I234" s="126" t="s">
        <v>5176</v>
      </c>
      <c r="J234" s="126" t="s">
        <v>461</v>
      </c>
      <c r="K234" s="87"/>
      <c r="L234" s="87"/>
      <c r="M234" s="83" t="str">
        <f t="shared" si="5"/>
        <v xml:space="preserve">. </v>
      </c>
      <c r="N234" s="125" t="s">
        <v>463</v>
      </c>
      <c r="O234" s="92"/>
      <c r="P234" s="125" t="s">
        <v>66</v>
      </c>
      <c r="Q234" s="92"/>
      <c r="R234" s="125"/>
      <c r="S234" s="92"/>
      <c r="T234" s="125"/>
      <c r="U234" s="92"/>
      <c r="V234" s="125" t="s">
        <v>1343</v>
      </c>
      <c r="W234" s="92"/>
      <c r="X234" s="17" t="s">
        <v>115</v>
      </c>
      <c r="Y234" s="17" t="s">
        <v>435</v>
      </c>
      <c r="Z234" s="17" t="s">
        <v>5156</v>
      </c>
      <c r="AA234" s="283" t="s">
        <v>5177</v>
      </c>
    </row>
    <row r="235" spans="1:27" ht="60" customHeight="1" x14ac:dyDescent="0.2">
      <c r="A235" s="29" t="s">
        <v>26</v>
      </c>
      <c r="B235" s="15" t="s">
        <v>4970</v>
      </c>
      <c r="C235" s="32" t="s">
        <v>28</v>
      </c>
      <c r="D235" s="32" t="s">
        <v>28</v>
      </c>
      <c r="E235" s="15">
        <v>3</v>
      </c>
      <c r="F235" s="78"/>
      <c r="G235" s="71" t="e">
        <f>------TRANSPORT EQUIPMENT</f>
        <v>#NAME?</v>
      </c>
      <c r="H235" s="71" t="s">
        <v>206</v>
      </c>
      <c r="I235" s="126" t="s">
        <v>5178</v>
      </c>
      <c r="J235" s="126" t="s">
        <v>468</v>
      </c>
      <c r="K235" s="87"/>
      <c r="L235" s="87"/>
      <c r="M235" s="83" t="str">
        <f t="shared" si="5"/>
        <v xml:space="preserve">. </v>
      </c>
      <c r="N235" s="125"/>
      <c r="O235" s="92"/>
      <c r="P235" s="125" t="s">
        <v>33</v>
      </c>
      <c r="Q235" s="92"/>
      <c r="R235" s="125" t="s">
        <v>146</v>
      </c>
      <c r="S235" s="92"/>
      <c r="T235" s="125"/>
      <c r="U235" s="92"/>
      <c r="V235" s="125" t="s">
        <v>209</v>
      </c>
      <c r="W235" s="92"/>
      <c r="X235" s="17" t="s">
        <v>115</v>
      </c>
      <c r="Y235" s="17" t="s">
        <v>435</v>
      </c>
      <c r="Z235" s="17" t="s">
        <v>5156</v>
      </c>
      <c r="AA235" s="283" t="s">
        <v>1006</v>
      </c>
    </row>
    <row r="236" spans="1:27" ht="60" customHeight="1" x14ac:dyDescent="0.2">
      <c r="A236" s="29" t="s">
        <v>26</v>
      </c>
      <c r="B236" s="15" t="s">
        <v>4970</v>
      </c>
      <c r="C236" s="32" t="s">
        <v>28</v>
      </c>
      <c r="D236" s="32" t="s">
        <v>28</v>
      </c>
      <c r="E236" s="15">
        <v>3</v>
      </c>
      <c r="F236" s="78"/>
      <c r="G236" s="71" t="e">
        <f>------TRANSPORT EQUIPMENT</f>
        <v>#NAME?</v>
      </c>
      <c r="H236" s="71" t="s">
        <v>470</v>
      </c>
      <c r="I236" s="126" t="s">
        <v>5179</v>
      </c>
      <c r="J236" s="126" t="s">
        <v>472</v>
      </c>
      <c r="K236" s="87"/>
      <c r="L236" s="87"/>
      <c r="M236" s="83" t="str">
        <f t="shared" si="5"/>
        <v xml:space="preserve">. </v>
      </c>
      <c r="N236" s="125"/>
      <c r="O236" s="92"/>
      <c r="P236" s="125" t="s">
        <v>103</v>
      </c>
      <c r="Q236" s="92"/>
      <c r="R236" s="125" t="s">
        <v>244</v>
      </c>
      <c r="S236" s="92"/>
      <c r="T236" s="125"/>
      <c r="U236" s="92"/>
      <c r="V236" s="125" t="s">
        <v>1346</v>
      </c>
      <c r="W236" s="92"/>
      <c r="X236" s="17" t="s">
        <v>115</v>
      </c>
      <c r="Y236" s="17" t="s">
        <v>435</v>
      </c>
      <c r="Z236" s="17" t="s">
        <v>5156</v>
      </c>
      <c r="AA236" s="283" t="s">
        <v>1008</v>
      </c>
    </row>
    <row r="237" spans="1:27" ht="60" customHeight="1" x14ac:dyDescent="0.2">
      <c r="A237" s="29" t="s">
        <v>26</v>
      </c>
      <c r="B237" s="15" t="s">
        <v>4970</v>
      </c>
      <c r="C237" s="32" t="s">
        <v>28</v>
      </c>
      <c r="D237" s="32" t="s">
        <v>28</v>
      </c>
      <c r="E237" s="15">
        <v>3</v>
      </c>
      <c r="F237" s="78"/>
      <c r="G237" s="71" t="e">
        <f>------TRANSPORT EQUIPMENT</f>
        <v>#NAME?</v>
      </c>
      <c r="H237" s="71" t="s">
        <v>478</v>
      </c>
      <c r="I237" s="126" t="s">
        <v>5180</v>
      </c>
      <c r="J237" s="126" t="s">
        <v>480</v>
      </c>
      <c r="K237" s="87"/>
      <c r="L237" s="87"/>
      <c r="M237" s="83" t="str">
        <f t="shared" si="5"/>
        <v xml:space="preserve">. </v>
      </c>
      <c r="N237" s="125"/>
      <c r="O237" s="92"/>
      <c r="P237" s="125" t="s">
        <v>66</v>
      </c>
      <c r="Q237" s="92"/>
      <c r="R237" s="125" t="s">
        <v>123</v>
      </c>
      <c r="S237" s="92"/>
      <c r="T237" s="125"/>
      <c r="U237" s="92"/>
      <c r="V237" s="125" t="s">
        <v>1348</v>
      </c>
      <c r="W237" s="92"/>
      <c r="X237" s="17" t="s">
        <v>115</v>
      </c>
      <c r="Y237" s="17" t="s">
        <v>435</v>
      </c>
      <c r="Z237" s="17" t="s">
        <v>5156</v>
      </c>
      <c r="AA237" s="283" t="s">
        <v>1015</v>
      </c>
    </row>
    <row r="238" spans="1:27" ht="60" customHeight="1" x14ac:dyDescent="0.2">
      <c r="A238" s="29" t="s">
        <v>26</v>
      </c>
      <c r="B238" s="15" t="s">
        <v>4970</v>
      </c>
      <c r="C238" s="32" t="s">
        <v>28</v>
      </c>
      <c r="D238" s="32" t="s">
        <v>28</v>
      </c>
      <c r="E238" s="15">
        <v>4</v>
      </c>
      <c r="F238" s="78"/>
      <c r="G238" s="169" t="e">
        <f>---------SEALS</f>
        <v>#NAME?</v>
      </c>
      <c r="H238" s="71"/>
      <c r="I238" s="126" t="s">
        <v>5181</v>
      </c>
      <c r="J238" s="126" t="s">
        <v>1351</v>
      </c>
      <c r="K238" s="87"/>
      <c r="L238" s="87"/>
      <c r="M238" s="83" t="str">
        <f t="shared" si="5"/>
        <v xml:space="preserve">. </v>
      </c>
      <c r="N238" s="125" t="s">
        <v>444</v>
      </c>
      <c r="O238" s="92"/>
      <c r="P238" s="125" t="s">
        <v>66</v>
      </c>
      <c r="Q238" s="92"/>
      <c r="R238" s="125"/>
      <c r="S238" s="92"/>
      <c r="T238" s="125"/>
      <c r="U238" s="92"/>
      <c r="V238" s="125" t="s">
        <v>1352</v>
      </c>
      <c r="W238" s="92"/>
      <c r="X238" s="17" t="s">
        <v>115</v>
      </c>
      <c r="Y238" s="17" t="s">
        <v>435</v>
      </c>
      <c r="Z238" s="17" t="s">
        <v>5156</v>
      </c>
      <c r="AA238" s="283" t="s">
        <v>1628</v>
      </c>
    </row>
    <row r="239" spans="1:27" ht="60" customHeight="1" x14ac:dyDescent="0.2">
      <c r="A239" s="29" t="s">
        <v>26</v>
      </c>
      <c r="B239" s="15" t="s">
        <v>4970</v>
      </c>
      <c r="C239" s="32" t="s">
        <v>28</v>
      </c>
      <c r="D239" s="32" t="s">
        <v>28</v>
      </c>
      <c r="E239" s="15">
        <v>4</v>
      </c>
      <c r="F239" s="78"/>
      <c r="G239" s="71" t="e">
        <f>---------SEALS</f>
        <v>#NAME?</v>
      </c>
      <c r="H239" s="71" t="s">
        <v>206</v>
      </c>
      <c r="I239" s="126" t="s">
        <v>5182</v>
      </c>
      <c r="J239" s="126" t="s">
        <v>1354</v>
      </c>
      <c r="K239" s="87"/>
      <c r="L239" s="87"/>
      <c r="M239" s="83" t="str">
        <f t="shared" si="5"/>
        <v xml:space="preserve">. </v>
      </c>
      <c r="N239" s="125"/>
      <c r="O239" s="92"/>
      <c r="P239" s="125" t="s">
        <v>33</v>
      </c>
      <c r="Q239" s="92"/>
      <c r="R239" s="125" t="s">
        <v>146</v>
      </c>
      <c r="S239" s="92"/>
      <c r="T239" s="125"/>
      <c r="U239" s="92"/>
      <c r="V239" s="125" t="s">
        <v>209</v>
      </c>
      <c r="W239" s="92"/>
      <c r="X239" s="17" t="s">
        <v>115</v>
      </c>
      <c r="Y239" s="17" t="s">
        <v>435</v>
      </c>
      <c r="Z239" s="17" t="s">
        <v>5156</v>
      </c>
      <c r="AA239" s="283" t="s">
        <v>1274</v>
      </c>
    </row>
    <row r="240" spans="1:27" ht="60" customHeight="1" x14ac:dyDescent="0.2">
      <c r="A240" s="29" t="s">
        <v>26</v>
      </c>
      <c r="B240" s="15" t="s">
        <v>4970</v>
      </c>
      <c r="C240" s="32" t="s">
        <v>28</v>
      </c>
      <c r="D240" s="32" t="s">
        <v>28</v>
      </c>
      <c r="E240" s="15">
        <v>4</v>
      </c>
      <c r="F240" s="78"/>
      <c r="G240" s="71" t="e">
        <f>---------SEALS</f>
        <v>#NAME?</v>
      </c>
      <c r="H240" s="71" t="s">
        <v>393</v>
      </c>
      <c r="I240" s="126" t="s">
        <v>5183</v>
      </c>
      <c r="J240" s="126" t="s">
        <v>1356</v>
      </c>
      <c r="K240" s="87"/>
      <c r="L240" s="87"/>
      <c r="M240" s="83" t="str">
        <f t="shared" si="5"/>
        <v xml:space="preserve">. </v>
      </c>
      <c r="N240" s="125"/>
      <c r="O240" s="92"/>
      <c r="P240" s="125" t="s">
        <v>33</v>
      </c>
      <c r="Q240" s="92"/>
      <c r="R240" s="125" t="s">
        <v>499</v>
      </c>
      <c r="S240" s="92"/>
      <c r="T240" s="125"/>
      <c r="U240" s="92"/>
      <c r="V240" s="125" t="s">
        <v>1734</v>
      </c>
      <c r="W240" s="92"/>
      <c r="X240" s="17" t="s">
        <v>115</v>
      </c>
      <c r="Y240" s="17" t="s">
        <v>435</v>
      </c>
      <c r="Z240" s="17" t="s">
        <v>5156</v>
      </c>
      <c r="AA240" s="283" t="s">
        <v>1027</v>
      </c>
    </row>
    <row r="241" spans="1:27" ht="60" customHeight="1" x14ac:dyDescent="0.2">
      <c r="A241" s="29" t="s">
        <v>26</v>
      </c>
      <c r="B241" s="15" t="s">
        <v>4970</v>
      </c>
      <c r="C241" s="32" t="s">
        <v>28</v>
      </c>
      <c r="D241" s="32" t="s">
        <v>28</v>
      </c>
      <c r="E241" s="15">
        <v>4</v>
      </c>
      <c r="F241" s="78"/>
      <c r="G241" s="169" t="e">
        <f>---------GOODS REFERENCE</f>
        <v>#NAME?</v>
      </c>
      <c r="H241" s="71"/>
      <c r="I241" s="126" t="s">
        <v>5184</v>
      </c>
      <c r="J241" s="126" t="s">
        <v>503</v>
      </c>
      <c r="K241" s="87"/>
      <c r="L241" s="87"/>
      <c r="M241" s="83" t="str">
        <f t="shared" si="5"/>
        <v xml:space="preserve">. </v>
      </c>
      <c r="N241" s="125" t="s">
        <v>463</v>
      </c>
      <c r="O241" s="92"/>
      <c r="P241" s="125" t="s">
        <v>103</v>
      </c>
      <c r="Q241" s="92"/>
      <c r="R241" s="125"/>
      <c r="S241" s="92"/>
      <c r="T241" s="125"/>
      <c r="U241" s="92"/>
      <c r="V241" s="125"/>
      <c r="W241" s="92"/>
      <c r="X241" s="17" t="s">
        <v>115</v>
      </c>
      <c r="Y241" s="17" t="s">
        <v>435</v>
      </c>
      <c r="Z241" s="17" t="s">
        <v>5156</v>
      </c>
      <c r="AA241" s="283" t="s">
        <v>1032</v>
      </c>
    </row>
    <row r="242" spans="1:27" ht="60" customHeight="1" x14ac:dyDescent="0.2">
      <c r="A242" s="29" t="s">
        <v>26</v>
      </c>
      <c r="B242" s="15" t="s">
        <v>4970</v>
      </c>
      <c r="C242" s="32" t="s">
        <v>28</v>
      </c>
      <c r="D242" s="32" t="s">
        <v>28</v>
      </c>
      <c r="E242" s="15">
        <v>4</v>
      </c>
      <c r="F242" s="78"/>
      <c r="G242" s="71" t="e">
        <f>---------GOODS REFERENCE</f>
        <v>#NAME?</v>
      </c>
      <c r="H242" s="71" t="s">
        <v>206</v>
      </c>
      <c r="I242" s="126" t="s">
        <v>5185</v>
      </c>
      <c r="J242" s="126" t="s">
        <v>508</v>
      </c>
      <c r="K242" s="87"/>
      <c r="L242" s="87"/>
      <c r="M242" s="83" t="str">
        <f t="shared" si="5"/>
        <v xml:space="preserve">. </v>
      </c>
      <c r="N242" s="125"/>
      <c r="O242" s="92"/>
      <c r="P242" s="125" t="s">
        <v>33</v>
      </c>
      <c r="Q242" s="92"/>
      <c r="R242" s="125" t="s">
        <v>146</v>
      </c>
      <c r="S242" s="92"/>
      <c r="T242" s="125"/>
      <c r="U242" s="92"/>
      <c r="V242" s="125" t="s">
        <v>209</v>
      </c>
      <c r="W242" s="92"/>
      <c r="X242" s="17" t="s">
        <v>115</v>
      </c>
      <c r="Y242" s="17" t="s">
        <v>435</v>
      </c>
      <c r="Z242" s="17" t="s">
        <v>5156</v>
      </c>
      <c r="AA242" s="283" t="s">
        <v>1037</v>
      </c>
    </row>
    <row r="243" spans="1:27" ht="60" customHeight="1" x14ac:dyDescent="0.2">
      <c r="A243" s="29" t="s">
        <v>26</v>
      </c>
      <c r="B243" s="15" t="s">
        <v>4970</v>
      </c>
      <c r="C243" s="32" t="s">
        <v>28</v>
      </c>
      <c r="D243" s="32" t="s">
        <v>28</v>
      </c>
      <c r="E243" s="15">
        <v>4</v>
      </c>
      <c r="F243" s="78"/>
      <c r="G243" s="71" t="e">
        <f>---------GOODS REFERENCE</f>
        <v>#NAME?</v>
      </c>
      <c r="H243" s="71" t="s">
        <v>509</v>
      </c>
      <c r="I243" s="126" t="s">
        <v>5186</v>
      </c>
      <c r="J243" s="126" t="s">
        <v>511</v>
      </c>
      <c r="K243" s="87"/>
      <c r="L243" s="87"/>
      <c r="M243" s="83" t="str">
        <f t="shared" si="5"/>
        <v xml:space="preserve">. </v>
      </c>
      <c r="N243" s="125"/>
      <c r="O243" s="92"/>
      <c r="P243" s="125" t="s">
        <v>33</v>
      </c>
      <c r="Q243" s="92"/>
      <c r="R243" s="125" t="s">
        <v>146</v>
      </c>
      <c r="S243" s="92"/>
      <c r="T243" s="125"/>
      <c r="U243" s="92"/>
      <c r="V243" s="125" t="s">
        <v>512</v>
      </c>
      <c r="W243" s="92"/>
      <c r="X243" s="17" t="s">
        <v>115</v>
      </c>
      <c r="Y243" s="17" t="s">
        <v>435</v>
      </c>
      <c r="Z243" s="17" t="s">
        <v>5156</v>
      </c>
      <c r="AA243" s="283" t="s">
        <v>815</v>
      </c>
    </row>
    <row r="244" spans="1:27" ht="60" customHeight="1" x14ac:dyDescent="0.2">
      <c r="A244" s="29" t="s">
        <v>26</v>
      </c>
      <c r="B244" s="15" t="s">
        <v>4970</v>
      </c>
      <c r="C244" s="32" t="s">
        <v>28</v>
      </c>
      <c r="D244" s="32" t="s">
        <v>28</v>
      </c>
      <c r="E244" s="15">
        <v>3</v>
      </c>
      <c r="F244" s="78"/>
      <c r="G244" s="169" t="e">
        <f>------TRANSHIPMENT</f>
        <v>#NAME?</v>
      </c>
      <c r="H244" s="71"/>
      <c r="I244" s="126" t="s">
        <v>5187</v>
      </c>
      <c r="J244" s="126" t="s">
        <v>1364</v>
      </c>
      <c r="K244" s="87"/>
      <c r="L244" s="87"/>
      <c r="M244" s="83" t="str">
        <f t="shared" si="5"/>
        <v xml:space="preserve">. </v>
      </c>
      <c r="N244" s="125" t="s">
        <v>32</v>
      </c>
      <c r="O244" s="92"/>
      <c r="P244" s="125" t="s">
        <v>103</v>
      </c>
      <c r="Q244" s="92"/>
      <c r="R244" s="125"/>
      <c r="S244" s="92"/>
      <c r="T244" s="125"/>
      <c r="U244" s="92"/>
      <c r="V244" s="125"/>
      <c r="W244" s="92"/>
      <c r="X244" s="17" t="s">
        <v>115</v>
      </c>
      <c r="Y244" s="17" t="s">
        <v>435</v>
      </c>
      <c r="Z244" s="17" t="s">
        <v>5156</v>
      </c>
      <c r="AA244" s="283" t="s">
        <v>708</v>
      </c>
    </row>
    <row r="245" spans="1:27" ht="60" customHeight="1" x14ac:dyDescent="0.2">
      <c r="A245" s="29" t="s">
        <v>26</v>
      </c>
      <c r="B245" s="15" t="s">
        <v>4970</v>
      </c>
      <c r="C245" s="32" t="s">
        <v>28</v>
      </c>
      <c r="D245" s="32" t="s">
        <v>28</v>
      </c>
      <c r="E245" s="15">
        <v>3</v>
      </c>
      <c r="F245" s="78"/>
      <c r="G245" s="71" t="e">
        <f>------TRANSHIPMENT</f>
        <v>#NAME?</v>
      </c>
      <c r="H245" s="71" t="s">
        <v>354</v>
      </c>
      <c r="I245" s="126" t="s">
        <v>5188</v>
      </c>
      <c r="J245" s="126" t="s">
        <v>1366</v>
      </c>
      <c r="K245" s="87"/>
      <c r="L245" s="87"/>
      <c r="M245" s="83" t="str">
        <f t="shared" si="5"/>
        <v xml:space="preserve">. </v>
      </c>
      <c r="N245" s="125"/>
      <c r="O245" s="92"/>
      <c r="P245" s="125" t="s">
        <v>33</v>
      </c>
      <c r="Q245" s="92"/>
      <c r="R245" s="125" t="s">
        <v>104</v>
      </c>
      <c r="S245" s="92"/>
      <c r="T245" s="125" t="s">
        <v>114</v>
      </c>
      <c r="U245" s="92"/>
      <c r="V245" s="125" t="s">
        <v>1357</v>
      </c>
      <c r="W245" s="92"/>
      <c r="X245" s="17" t="s">
        <v>115</v>
      </c>
      <c r="Y245" s="17" t="s">
        <v>435</v>
      </c>
      <c r="Z245" s="17" t="s">
        <v>5156</v>
      </c>
      <c r="AA245" s="283" t="s">
        <v>715</v>
      </c>
    </row>
    <row r="246" spans="1:27" ht="60" customHeight="1" x14ac:dyDescent="0.2">
      <c r="A246" s="29" t="s">
        <v>26</v>
      </c>
      <c r="B246" s="15" t="s">
        <v>4970</v>
      </c>
      <c r="C246" s="32" t="s">
        <v>28</v>
      </c>
      <c r="D246" s="32" t="s">
        <v>28</v>
      </c>
      <c r="E246" s="15">
        <v>4</v>
      </c>
      <c r="F246" s="78"/>
      <c r="G246" s="169" t="e">
        <f>---------TRANSPORT MEANS</f>
        <v>#NAME?</v>
      </c>
      <c r="H246" s="71"/>
      <c r="I246" s="126" t="s">
        <v>5189</v>
      </c>
      <c r="J246" s="126" t="s">
        <v>1369</v>
      </c>
      <c r="K246" s="87"/>
      <c r="L246" s="87"/>
      <c r="M246" s="83" t="str">
        <f t="shared" si="5"/>
        <v xml:space="preserve">. </v>
      </c>
      <c r="N246" s="125" t="s">
        <v>32</v>
      </c>
      <c r="O246" s="92"/>
      <c r="P246" s="125" t="s">
        <v>66</v>
      </c>
      <c r="Q246" s="92"/>
      <c r="R246" s="125"/>
      <c r="S246" s="92"/>
      <c r="T246" s="125"/>
      <c r="U246" s="92"/>
      <c r="V246" s="125" t="s">
        <v>1370</v>
      </c>
      <c r="W246" s="92"/>
      <c r="X246" s="17" t="s">
        <v>115</v>
      </c>
      <c r="Y246" s="17" t="s">
        <v>435</v>
      </c>
      <c r="Z246" s="17" t="s">
        <v>5156</v>
      </c>
      <c r="AA246" s="283" t="s">
        <v>5190</v>
      </c>
    </row>
    <row r="247" spans="1:27" ht="60" customHeight="1" x14ac:dyDescent="0.2">
      <c r="A247" s="29" t="s">
        <v>26</v>
      </c>
      <c r="B247" s="15" t="s">
        <v>4970</v>
      </c>
      <c r="C247" s="32" t="s">
        <v>28</v>
      </c>
      <c r="D247" s="32" t="s">
        <v>28</v>
      </c>
      <c r="E247" s="15">
        <v>4</v>
      </c>
      <c r="F247" s="78"/>
      <c r="G247" s="71" t="e">
        <f>---------TRANSPORT MEANS</f>
        <v>#NAME?</v>
      </c>
      <c r="H247" s="71" t="s">
        <v>523</v>
      </c>
      <c r="I247" s="126" t="s">
        <v>5191</v>
      </c>
      <c r="J247" s="126" t="s">
        <v>1372</v>
      </c>
      <c r="K247" s="87"/>
      <c r="L247" s="87"/>
      <c r="M247" s="83" t="str">
        <f t="shared" si="5"/>
        <v xml:space="preserve">. </v>
      </c>
      <c r="N247" s="125"/>
      <c r="O247" s="92"/>
      <c r="P247" s="125" t="s">
        <v>33</v>
      </c>
      <c r="Q247" s="92"/>
      <c r="R247" s="125" t="s">
        <v>526</v>
      </c>
      <c r="S247" s="92"/>
      <c r="T247" s="125" t="s">
        <v>527</v>
      </c>
      <c r="U247" s="92"/>
      <c r="V247" s="125" t="s">
        <v>1357</v>
      </c>
      <c r="W247" s="92"/>
      <c r="X247" s="17" t="s">
        <v>115</v>
      </c>
      <c r="Y247" s="17" t="s">
        <v>435</v>
      </c>
      <c r="Z247" s="17" t="s">
        <v>5156</v>
      </c>
      <c r="AA247" s="283" t="s">
        <v>5190</v>
      </c>
    </row>
    <row r="248" spans="1:27" ht="60" customHeight="1" x14ac:dyDescent="0.2">
      <c r="A248" s="29" t="s">
        <v>26</v>
      </c>
      <c r="B248" s="15" t="s">
        <v>4970</v>
      </c>
      <c r="C248" s="32" t="s">
        <v>28</v>
      </c>
      <c r="D248" s="32" t="s">
        <v>28</v>
      </c>
      <c r="E248" s="15">
        <v>4</v>
      </c>
      <c r="F248" s="78"/>
      <c r="G248" s="71" t="e">
        <f>---------TRANSPORT MEANS</f>
        <v>#NAME?</v>
      </c>
      <c r="H248" s="71" t="s">
        <v>240</v>
      </c>
      <c r="I248" s="126" t="s">
        <v>5192</v>
      </c>
      <c r="J248" s="126" t="s">
        <v>1374</v>
      </c>
      <c r="K248" s="87"/>
      <c r="L248" s="87"/>
      <c r="M248" s="83" t="str">
        <f t="shared" si="5"/>
        <v xml:space="preserve">. </v>
      </c>
      <c r="N248" s="125"/>
      <c r="O248" s="92"/>
      <c r="P248" s="125" t="s">
        <v>33</v>
      </c>
      <c r="Q248" s="92"/>
      <c r="R248" s="125" t="s">
        <v>68</v>
      </c>
      <c r="S248" s="92"/>
      <c r="T248" s="125"/>
      <c r="U248" s="92"/>
      <c r="V248" s="125" t="s">
        <v>1357</v>
      </c>
      <c r="W248" s="92"/>
      <c r="X248" s="17" t="s">
        <v>115</v>
      </c>
      <c r="Y248" s="17" t="s">
        <v>435</v>
      </c>
      <c r="Z248" s="17" t="s">
        <v>5156</v>
      </c>
      <c r="AA248" s="283" t="s">
        <v>5190</v>
      </c>
    </row>
    <row r="249" spans="1:27" ht="60" customHeight="1" x14ac:dyDescent="0.2">
      <c r="A249" s="29" t="s">
        <v>26</v>
      </c>
      <c r="B249" s="15" t="s">
        <v>4970</v>
      </c>
      <c r="C249" s="32" t="s">
        <v>28</v>
      </c>
      <c r="D249" s="32" t="s">
        <v>28</v>
      </c>
      <c r="E249" s="15">
        <v>4</v>
      </c>
      <c r="F249" s="78"/>
      <c r="G249" s="71" t="e">
        <f>---------TRANSPORT MEANS</f>
        <v>#NAME?</v>
      </c>
      <c r="H249" s="71" t="s">
        <v>539</v>
      </c>
      <c r="I249" s="126" t="s">
        <v>5193</v>
      </c>
      <c r="J249" s="126" t="s">
        <v>1376</v>
      </c>
      <c r="K249" s="87"/>
      <c r="L249" s="87"/>
      <c r="M249" s="83" t="str">
        <f t="shared" si="5"/>
        <v xml:space="preserve">. </v>
      </c>
      <c r="N249" s="125"/>
      <c r="O249" s="92"/>
      <c r="P249" s="125" t="s">
        <v>33</v>
      </c>
      <c r="Q249" s="92"/>
      <c r="R249" s="125" t="s">
        <v>94</v>
      </c>
      <c r="S249" s="92"/>
      <c r="T249" s="125" t="s">
        <v>95</v>
      </c>
      <c r="U249" s="92"/>
      <c r="V249" s="125" t="s">
        <v>1357</v>
      </c>
      <c r="W249" s="92"/>
      <c r="X249" s="17" t="s">
        <v>115</v>
      </c>
      <c r="Y249" s="17" t="s">
        <v>435</v>
      </c>
      <c r="Z249" s="17" t="s">
        <v>5156</v>
      </c>
      <c r="AA249" s="283" t="s">
        <v>5190</v>
      </c>
    </row>
    <row r="250" spans="1:27" ht="60" customHeight="1" x14ac:dyDescent="0.2">
      <c r="A250" s="29" t="s">
        <v>26</v>
      </c>
      <c r="B250" s="15" t="s">
        <v>4970</v>
      </c>
      <c r="C250" s="32" t="s">
        <v>709</v>
      </c>
      <c r="D250" s="32" t="s">
        <v>28</v>
      </c>
      <c r="E250" s="15">
        <v>2</v>
      </c>
      <c r="F250" s="78"/>
      <c r="G250" s="169" t="e">
        <f>---HOUSE CONSIGNMENT</f>
        <v>#NAME?</v>
      </c>
      <c r="H250" s="71"/>
      <c r="I250" s="126" t="s">
        <v>5194</v>
      </c>
      <c r="J250" s="126" t="s">
        <v>718</v>
      </c>
      <c r="K250" s="87"/>
      <c r="L250" s="87"/>
      <c r="M250" s="83" t="str">
        <f t="shared" si="5"/>
        <v xml:space="preserve">. </v>
      </c>
      <c r="N250" s="125" t="s">
        <v>316</v>
      </c>
      <c r="O250" s="92"/>
      <c r="P250" s="125" t="s">
        <v>33</v>
      </c>
      <c r="Q250" s="92"/>
      <c r="R250" s="125"/>
      <c r="S250" s="92"/>
      <c r="T250" s="125"/>
      <c r="U250" s="92"/>
      <c r="V250" s="125" t="s">
        <v>719</v>
      </c>
      <c r="W250" s="92"/>
      <c r="X250" s="102" t="s">
        <v>115</v>
      </c>
      <c r="Y250" s="127" t="s">
        <v>720</v>
      </c>
      <c r="Z250" s="61" t="s">
        <v>147</v>
      </c>
      <c r="AA250" s="283" t="s">
        <v>5190</v>
      </c>
    </row>
    <row r="251" spans="1:27" ht="60" customHeight="1" x14ac:dyDescent="0.2">
      <c r="A251" s="29" t="s">
        <v>26</v>
      </c>
      <c r="B251" s="15" t="s">
        <v>4970</v>
      </c>
      <c r="C251" s="32" t="s">
        <v>28</v>
      </c>
      <c r="D251" s="32" t="s">
        <v>28</v>
      </c>
      <c r="E251" s="15">
        <v>2</v>
      </c>
      <c r="F251" s="78" t="s">
        <v>205</v>
      </c>
      <c r="G251" s="71" t="e">
        <f>---HOUSE CONSIGNMENT</f>
        <v>#NAME?</v>
      </c>
      <c r="H251" s="71" t="s">
        <v>206</v>
      </c>
      <c r="I251" s="126" t="s">
        <v>5195</v>
      </c>
      <c r="J251" s="126" t="s">
        <v>723</v>
      </c>
      <c r="K251" s="87"/>
      <c r="L251" s="87"/>
      <c r="M251" s="83" t="str">
        <f t="shared" si="5"/>
        <v xml:space="preserve">. </v>
      </c>
      <c r="N251" s="125"/>
      <c r="O251" s="92"/>
      <c r="P251" s="125" t="s">
        <v>33</v>
      </c>
      <c r="Q251" s="92"/>
      <c r="R251" s="125" t="s">
        <v>146</v>
      </c>
      <c r="S251" s="92"/>
      <c r="T251" s="125"/>
      <c r="U251" s="92"/>
      <c r="V251" s="125" t="s">
        <v>209</v>
      </c>
      <c r="W251" s="92"/>
      <c r="X251" s="17" t="s">
        <v>115</v>
      </c>
      <c r="Y251" s="127" t="s">
        <v>5196</v>
      </c>
      <c r="Z251" s="124" t="s">
        <v>117</v>
      </c>
      <c r="AA251" s="283" t="s">
        <v>5190</v>
      </c>
    </row>
    <row r="252" spans="1:27" ht="60" customHeight="1" x14ac:dyDescent="0.2">
      <c r="A252" s="29" t="s">
        <v>26</v>
      </c>
      <c r="B252" s="15" t="s">
        <v>4970</v>
      </c>
      <c r="C252" s="32" t="s">
        <v>28</v>
      </c>
      <c r="D252" s="32" t="s">
        <v>28</v>
      </c>
      <c r="E252" s="15">
        <v>2</v>
      </c>
      <c r="F252" s="78" t="s">
        <v>89</v>
      </c>
      <c r="G252" s="71" t="e">
        <f>---HOUSE CONSIGNMENT</f>
        <v>#NAME?</v>
      </c>
      <c r="H252" s="71" t="s">
        <v>90</v>
      </c>
      <c r="I252" s="71" t="s">
        <v>5197</v>
      </c>
      <c r="J252" s="71" t="s">
        <v>725</v>
      </c>
      <c r="K252" s="87"/>
      <c r="L252" s="119"/>
      <c r="M252" s="118" t="str">
        <f t="shared" si="5"/>
        <v xml:space="preserve">. </v>
      </c>
      <c r="N252" s="125"/>
      <c r="O252" s="92"/>
      <c r="P252" s="125" t="s">
        <v>66</v>
      </c>
      <c r="Q252" s="92"/>
      <c r="R252" s="125" t="s">
        <v>94</v>
      </c>
      <c r="S252" s="92"/>
      <c r="T252" s="125" t="s">
        <v>95</v>
      </c>
      <c r="U252" s="92"/>
      <c r="V252" s="125" t="s">
        <v>726</v>
      </c>
      <c r="W252" s="92"/>
      <c r="X252" s="17" t="s">
        <v>115</v>
      </c>
      <c r="Y252" s="129" t="s">
        <v>727</v>
      </c>
      <c r="Z252" s="128" t="s">
        <v>727</v>
      </c>
      <c r="AA252" s="283" t="s">
        <v>5190</v>
      </c>
    </row>
    <row r="253" spans="1:27" ht="60" customHeight="1" x14ac:dyDescent="0.2">
      <c r="A253" s="29" t="s">
        <v>26</v>
      </c>
      <c r="B253" s="15" t="s">
        <v>4970</v>
      </c>
      <c r="C253" s="32" t="s">
        <v>28</v>
      </c>
      <c r="D253" s="32" t="s">
        <v>28</v>
      </c>
      <c r="E253" s="15">
        <v>2</v>
      </c>
      <c r="F253" s="78" t="s">
        <v>729</v>
      </c>
      <c r="G253" s="71" t="e">
        <f>---HOUSE CONSIGNMENT</f>
        <v>#NAME?</v>
      </c>
      <c r="H253" s="71" t="s">
        <v>730</v>
      </c>
      <c r="I253" s="71" t="s">
        <v>5198</v>
      </c>
      <c r="J253" s="71" t="s">
        <v>732</v>
      </c>
      <c r="K253" s="87" t="s">
        <v>31</v>
      </c>
      <c r="L253" s="119" t="s">
        <v>162</v>
      </c>
      <c r="M253" s="118" t="str">
        <f t="shared" si="5"/>
        <v>MESSAGE - HEADER. Total gross mass</v>
      </c>
      <c r="N253" s="125"/>
      <c r="O253" s="92"/>
      <c r="P253" s="125" t="s">
        <v>33</v>
      </c>
      <c r="Q253" s="92" t="s">
        <v>66</v>
      </c>
      <c r="R253" s="125" t="s">
        <v>166</v>
      </c>
      <c r="S253" s="92" t="s">
        <v>167</v>
      </c>
      <c r="T253" s="125"/>
      <c r="U253" s="92"/>
      <c r="V253" s="68" t="s">
        <v>733</v>
      </c>
      <c r="W253" s="92" t="s">
        <v>5057</v>
      </c>
      <c r="X253" s="17" t="s">
        <v>115</v>
      </c>
      <c r="Y253" s="128" t="s">
        <v>734</v>
      </c>
      <c r="Z253" s="128" t="s">
        <v>735</v>
      </c>
      <c r="AA253" s="283" t="s">
        <v>5190</v>
      </c>
    </row>
    <row r="254" spans="1:27" ht="60" customHeight="1" x14ac:dyDescent="0.2">
      <c r="A254" s="29" t="s">
        <v>26</v>
      </c>
      <c r="B254" s="15" t="s">
        <v>4970</v>
      </c>
      <c r="C254" s="32" t="s">
        <v>28</v>
      </c>
      <c r="D254" s="32" t="s">
        <v>28</v>
      </c>
      <c r="E254" s="15">
        <v>3</v>
      </c>
      <c r="F254" s="78" t="s">
        <v>397</v>
      </c>
      <c r="G254" s="197" t="e">
        <f>------CONSIGNOR</f>
        <v>#NAME?</v>
      </c>
      <c r="H254" s="196"/>
      <c r="I254" s="71" t="s">
        <v>5199</v>
      </c>
      <c r="J254" s="71" t="s">
        <v>400</v>
      </c>
      <c r="K254" s="87" t="s">
        <v>401</v>
      </c>
      <c r="L254" s="87"/>
      <c r="M254" s="83" t="str">
        <f t="shared" si="5"/>
        <v xml:space="preserve">MESSAGE - (CONSIGNOR) TRADER. </v>
      </c>
      <c r="N254" s="125" t="s">
        <v>32</v>
      </c>
      <c r="O254" s="92" t="s">
        <v>32</v>
      </c>
      <c r="P254" s="125" t="s">
        <v>66</v>
      </c>
      <c r="Q254" s="92" t="s">
        <v>66</v>
      </c>
      <c r="R254" s="125"/>
      <c r="S254" s="92"/>
      <c r="T254" s="125"/>
      <c r="U254" s="92"/>
      <c r="V254" s="125" t="s">
        <v>739</v>
      </c>
      <c r="W254" s="92" t="s">
        <v>1187</v>
      </c>
      <c r="X254" s="17" t="s">
        <v>115</v>
      </c>
      <c r="Y254" s="123" t="s">
        <v>740</v>
      </c>
      <c r="Z254" s="17" t="s">
        <v>740</v>
      </c>
      <c r="AA254" s="283" t="s">
        <v>5190</v>
      </c>
    </row>
    <row r="255" spans="1:27" ht="60" customHeight="1" x14ac:dyDescent="0.2">
      <c r="A255" s="29" t="s">
        <v>26</v>
      </c>
      <c r="B255" s="15" t="s">
        <v>4970</v>
      </c>
      <c r="C255" s="32" t="s">
        <v>28</v>
      </c>
      <c r="D255" s="32" t="s">
        <v>28</v>
      </c>
      <c r="E255" s="15">
        <v>3</v>
      </c>
      <c r="F255" s="78"/>
      <c r="G255" s="196" t="e">
        <f>------CONSIGNOR</f>
        <v>#NAME?</v>
      </c>
      <c r="H255" s="196" t="s">
        <v>240</v>
      </c>
      <c r="I255" s="71" t="s">
        <v>5200</v>
      </c>
      <c r="J255" s="71" t="s">
        <v>409</v>
      </c>
      <c r="K255" s="87" t="s">
        <v>401</v>
      </c>
      <c r="L255" s="87" t="s">
        <v>243</v>
      </c>
      <c r="M255" s="83" t="str">
        <f t="shared" si="5"/>
        <v>MESSAGE - (CONSIGNOR) TRADER. TIN</v>
      </c>
      <c r="N255" s="125"/>
      <c r="O255" s="92"/>
      <c r="P255" s="125" t="s">
        <v>103</v>
      </c>
      <c r="Q255" s="92" t="s">
        <v>103</v>
      </c>
      <c r="R255" s="125" t="s">
        <v>244</v>
      </c>
      <c r="S255" s="92" t="s">
        <v>244</v>
      </c>
      <c r="T255" s="125"/>
      <c r="U255" s="92"/>
      <c r="V255" s="125" t="s">
        <v>81</v>
      </c>
      <c r="W255" s="92"/>
      <c r="X255" s="17" t="s">
        <v>36</v>
      </c>
      <c r="Y255" s="123"/>
      <c r="Z255" s="17"/>
      <c r="AA255" s="283"/>
    </row>
    <row r="256" spans="1:27" ht="60" customHeight="1" x14ac:dyDescent="0.2">
      <c r="A256" s="29" t="s">
        <v>26</v>
      </c>
      <c r="B256" s="15" t="s">
        <v>4970</v>
      </c>
      <c r="C256" s="32" t="s">
        <v>28</v>
      </c>
      <c r="D256" s="32" t="s">
        <v>28</v>
      </c>
      <c r="E256" s="15">
        <v>3</v>
      </c>
      <c r="F256" s="78"/>
      <c r="G256" s="196" t="e">
        <f>------CONSIGNOR</f>
        <v>#NAME?</v>
      </c>
      <c r="H256" s="196" t="s">
        <v>255</v>
      </c>
      <c r="I256" s="71" t="s">
        <v>5201</v>
      </c>
      <c r="J256" s="71" t="s">
        <v>412</v>
      </c>
      <c r="K256" s="87" t="s">
        <v>401</v>
      </c>
      <c r="L256" s="87" t="s">
        <v>255</v>
      </c>
      <c r="M256" s="83" t="str">
        <f t="shared" si="5"/>
        <v>MESSAGE - (CONSIGNOR) TRADER. Name</v>
      </c>
      <c r="N256" s="125"/>
      <c r="O256" s="92"/>
      <c r="P256" s="125" t="s">
        <v>33</v>
      </c>
      <c r="Q256" s="92" t="s">
        <v>33</v>
      </c>
      <c r="R256" s="125" t="s">
        <v>258</v>
      </c>
      <c r="S256" s="92" t="s">
        <v>5071</v>
      </c>
      <c r="T256" s="125"/>
      <c r="U256" s="92"/>
      <c r="V256" s="125" t="s">
        <v>259</v>
      </c>
      <c r="W256" s="92"/>
      <c r="X256" s="17" t="s">
        <v>46</v>
      </c>
      <c r="Y256" s="123"/>
      <c r="Z256" s="17"/>
      <c r="AA256" s="283"/>
    </row>
    <row r="257" spans="1:27" ht="60" customHeight="1" x14ac:dyDescent="0.2">
      <c r="A257" s="29" t="s">
        <v>26</v>
      </c>
      <c r="B257" s="15" t="s">
        <v>4970</v>
      </c>
      <c r="C257" s="32" t="s">
        <v>28</v>
      </c>
      <c r="D257" s="32" t="s">
        <v>28</v>
      </c>
      <c r="E257" s="15">
        <v>4</v>
      </c>
      <c r="F257" s="78"/>
      <c r="G257" s="197" t="e">
        <f>---------ADDRESS</f>
        <v>#NAME?</v>
      </c>
      <c r="H257" s="196"/>
      <c r="I257" s="71" t="s">
        <v>5202</v>
      </c>
      <c r="J257" s="71" t="s">
        <v>263</v>
      </c>
      <c r="K257" s="87"/>
      <c r="L257" s="87"/>
      <c r="M257" s="83" t="str">
        <f t="shared" si="5"/>
        <v xml:space="preserve">. </v>
      </c>
      <c r="N257" s="125" t="s">
        <v>32</v>
      </c>
      <c r="O257" s="92"/>
      <c r="P257" s="125" t="s">
        <v>33</v>
      </c>
      <c r="Q257" s="92"/>
      <c r="R257" s="125"/>
      <c r="S257" s="92"/>
      <c r="T257" s="125"/>
      <c r="U257" s="92"/>
      <c r="V257" s="125"/>
      <c r="W257" s="92"/>
      <c r="X257" s="17" t="s">
        <v>115</v>
      </c>
      <c r="Y257" s="17" t="s">
        <v>229</v>
      </c>
      <c r="Z257" s="17" t="s">
        <v>229</v>
      </c>
      <c r="AA257" s="283" t="s">
        <v>5190</v>
      </c>
    </row>
    <row r="258" spans="1:27" ht="60" customHeight="1" x14ac:dyDescent="0.2">
      <c r="A258" s="29" t="s">
        <v>26</v>
      </c>
      <c r="B258" s="15" t="s">
        <v>4970</v>
      </c>
      <c r="C258" s="32" t="s">
        <v>28</v>
      </c>
      <c r="D258" s="32" t="s">
        <v>28</v>
      </c>
      <c r="E258" s="15">
        <v>4</v>
      </c>
      <c r="F258" s="78"/>
      <c r="G258" s="196" t="e">
        <f>---------ADDRESS</f>
        <v>#NAME?</v>
      </c>
      <c r="H258" s="196" t="s">
        <v>265</v>
      </c>
      <c r="I258" s="71" t="s">
        <v>5203</v>
      </c>
      <c r="J258" s="71" t="s">
        <v>267</v>
      </c>
      <c r="K258" s="87" t="s">
        <v>401</v>
      </c>
      <c r="L258" s="87" t="s">
        <v>265</v>
      </c>
      <c r="M258" s="83" t="str">
        <f t="shared" ref="M258:M327" si="6" xml:space="preserve"> CONCATENATE(K258,". ", L258)</f>
        <v>MESSAGE - (CONSIGNOR) TRADER. Street and number</v>
      </c>
      <c r="N258" s="125"/>
      <c r="O258" s="92"/>
      <c r="P258" s="125" t="s">
        <v>33</v>
      </c>
      <c r="Q258" s="92" t="s">
        <v>33</v>
      </c>
      <c r="R258" s="125" t="s">
        <v>258</v>
      </c>
      <c r="S258" s="92" t="s">
        <v>5071</v>
      </c>
      <c r="T258" s="125"/>
      <c r="U258" s="92"/>
      <c r="V258" s="125" t="s">
        <v>259</v>
      </c>
      <c r="W258" s="92"/>
      <c r="X258" s="17" t="s">
        <v>46</v>
      </c>
      <c r="Y258" s="17"/>
      <c r="Z258" s="17"/>
      <c r="AA258" s="283"/>
    </row>
    <row r="259" spans="1:27" ht="60" customHeight="1" x14ac:dyDescent="0.2">
      <c r="A259" s="29" t="s">
        <v>26</v>
      </c>
      <c r="B259" s="15" t="s">
        <v>4970</v>
      </c>
      <c r="C259" s="32" t="s">
        <v>28</v>
      </c>
      <c r="D259" s="32" t="s">
        <v>28</v>
      </c>
      <c r="E259" s="15">
        <v>4</v>
      </c>
      <c r="F259" s="78"/>
      <c r="G259" s="196" t="e">
        <f>---------ADDRESS</f>
        <v>#NAME?</v>
      </c>
      <c r="H259" s="196" t="s">
        <v>269</v>
      </c>
      <c r="I259" s="71" t="s">
        <v>5204</v>
      </c>
      <c r="J259" s="71" t="s">
        <v>271</v>
      </c>
      <c r="K259" s="87" t="s">
        <v>401</v>
      </c>
      <c r="L259" s="87" t="s">
        <v>272</v>
      </c>
      <c r="M259" s="83" t="str">
        <f t="shared" si="6"/>
        <v>MESSAGE - (CONSIGNOR) TRADER. Postal Code</v>
      </c>
      <c r="N259" s="125"/>
      <c r="O259" s="92"/>
      <c r="P259" s="125" t="s">
        <v>66</v>
      </c>
      <c r="Q259" s="92" t="s">
        <v>33</v>
      </c>
      <c r="R259" s="125" t="s">
        <v>244</v>
      </c>
      <c r="S259" s="92" t="s">
        <v>5075</v>
      </c>
      <c r="T259" s="125"/>
      <c r="U259" s="92"/>
      <c r="V259" s="125" t="s">
        <v>273</v>
      </c>
      <c r="W259" s="92"/>
      <c r="X259" s="17" t="s">
        <v>46</v>
      </c>
      <c r="Y259" s="17"/>
      <c r="Z259" s="17"/>
      <c r="AA259" s="283"/>
    </row>
    <row r="260" spans="1:27" ht="60" customHeight="1" x14ac:dyDescent="0.2">
      <c r="A260" s="29" t="s">
        <v>26</v>
      </c>
      <c r="B260" s="15" t="s">
        <v>4970</v>
      </c>
      <c r="C260" s="32" t="s">
        <v>28</v>
      </c>
      <c r="D260" s="32" t="s">
        <v>28</v>
      </c>
      <c r="E260" s="15">
        <v>4</v>
      </c>
      <c r="F260" s="78"/>
      <c r="G260" s="196" t="e">
        <f>---------ADDRESS</f>
        <v>#NAME?</v>
      </c>
      <c r="H260" s="196" t="s">
        <v>276</v>
      </c>
      <c r="I260" s="71" t="s">
        <v>5205</v>
      </c>
      <c r="J260" s="71" t="s">
        <v>278</v>
      </c>
      <c r="K260" s="87" t="s">
        <v>401</v>
      </c>
      <c r="L260" s="87" t="s">
        <v>276</v>
      </c>
      <c r="M260" s="83" t="str">
        <f t="shared" si="6"/>
        <v>MESSAGE - (CONSIGNOR) TRADER. City</v>
      </c>
      <c r="N260" s="125"/>
      <c r="O260" s="92"/>
      <c r="P260" s="125" t="s">
        <v>33</v>
      </c>
      <c r="Q260" s="92" t="s">
        <v>33</v>
      </c>
      <c r="R260" s="125" t="s">
        <v>68</v>
      </c>
      <c r="S260" s="92" t="s">
        <v>68</v>
      </c>
      <c r="T260" s="125"/>
      <c r="U260" s="92"/>
      <c r="V260" s="125"/>
      <c r="W260" s="92"/>
      <c r="X260" s="17" t="s">
        <v>36</v>
      </c>
      <c r="Y260" s="17"/>
      <c r="Z260" s="17"/>
      <c r="AA260" s="283"/>
    </row>
    <row r="261" spans="1:27" ht="60" customHeight="1" x14ac:dyDescent="0.2">
      <c r="A261" s="29" t="s">
        <v>26</v>
      </c>
      <c r="B261" s="15" t="s">
        <v>4970</v>
      </c>
      <c r="C261" s="32" t="s">
        <v>28</v>
      </c>
      <c r="D261" s="32" t="s">
        <v>28</v>
      </c>
      <c r="E261" s="15">
        <v>4</v>
      </c>
      <c r="F261" s="78"/>
      <c r="G261" s="196" t="e">
        <f>---------ADDRESS</f>
        <v>#NAME?</v>
      </c>
      <c r="H261" s="196" t="s">
        <v>279</v>
      </c>
      <c r="I261" s="71" t="s">
        <v>5206</v>
      </c>
      <c r="J261" s="71" t="s">
        <v>281</v>
      </c>
      <c r="K261" s="87" t="s">
        <v>401</v>
      </c>
      <c r="L261" s="87" t="s">
        <v>282</v>
      </c>
      <c r="M261" s="83" t="str">
        <f t="shared" si="6"/>
        <v>MESSAGE - (CONSIGNOR) TRADER. Country code</v>
      </c>
      <c r="N261" s="125"/>
      <c r="O261" s="92"/>
      <c r="P261" s="125" t="s">
        <v>33</v>
      </c>
      <c r="Q261" s="92" t="s">
        <v>33</v>
      </c>
      <c r="R261" s="125" t="s">
        <v>94</v>
      </c>
      <c r="S261" s="92" t="s">
        <v>94</v>
      </c>
      <c r="T261" s="125" t="s">
        <v>95</v>
      </c>
      <c r="U261" s="92" t="s">
        <v>95</v>
      </c>
      <c r="V261" s="125"/>
      <c r="W261" s="92"/>
      <c r="X261" s="17" t="s">
        <v>36</v>
      </c>
      <c r="Y261" s="17"/>
      <c r="Z261" s="17"/>
      <c r="AA261" s="283"/>
    </row>
    <row r="262" spans="1:27" ht="60" customHeight="1" x14ac:dyDescent="0.2">
      <c r="A262" s="29" t="s">
        <v>26</v>
      </c>
      <c r="B262" s="15" t="s">
        <v>4970</v>
      </c>
      <c r="C262" s="32" t="s">
        <v>28</v>
      </c>
      <c r="D262" s="32" t="s">
        <v>28</v>
      </c>
      <c r="E262" s="15">
        <v>3</v>
      </c>
      <c r="F262" s="78" t="s">
        <v>419</v>
      </c>
      <c r="G262" s="169" t="e">
        <f>------CONSIGNEE</f>
        <v>#NAME?</v>
      </c>
      <c r="H262" s="71"/>
      <c r="I262" s="71" t="s">
        <v>5207</v>
      </c>
      <c r="J262" s="71" t="s">
        <v>422</v>
      </c>
      <c r="K262" s="87"/>
      <c r="L262" s="119"/>
      <c r="M262" s="118" t="str">
        <f t="shared" si="6"/>
        <v xml:space="preserve">. </v>
      </c>
      <c r="N262" s="125" t="s">
        <v>32</v>
      </c>
      <c r="O262" s="92"/>
      <c r="P262" s="125" t="s">
        <v>66</v>
      </c>
      <c r="Q262" s="92"/>
      <c r="R262" s="125"/>
      <c r="S262" s="92"/>
      <c r="T262" s="125"/>
      <c r="U262" s="92"/>
      <c r="V262" s="125" t="s">
        <v>753</v>
      </c>
      <c r="W262" s="92"/>
      <c r="X262" s="17" t="s">
        <v>115</v>
      </c>
      <c r="Y262" s="17" t="s">
        <v>754</v>
      </c>
      <c r="Z262" s="17" t="s">
        <v>754</v>
      </c>
      <c r="AA262" s="283" t="s">
        <v>5208</v>
      </c>
    </row>
    <row r="263" spans="1:27" ht="60" customHeight="1" x14ac:dyDescent="0.2">
      <c r="A263" s="29" t="s">
        <v>26</v>
      </c>
      <c r="B263" s="15" t="s">
        <v>4970</v>
      </c>
      <c r="C263" s="32" t="s">
        <v>28</v>
      </c>
      <c r="D263" s="32" t="s">
        <v>28</v>
      </c>
      <c r="E263" s="15">
        <v>3</v>
      </c>
      <c r="F263" s="78" t="s">
        <v>427</v>
      </c>
      <c r="G263" s="71" t="e">
        <f>------CONSIGNEE</f>
        <v>#NAME?</v>
      </c>
      <c r="H263" s="71" t="s">
        <v>240</v>
      </c>
      <c r="I263" s="71" t="s">
        <v>5209</v>
      </c>
      <c r="J263" s="71" t="s">
        <v>429</v>
      </c>
      <c r="K263" s="87"/>
      <c r="L263" s="119"/>
      <c r="M263" s="118" t="str">
        <f t="shared" si="6"/>
        <v xml:space="preserve">. </v>
      </c>
      <c r="N263" s="125"/>
      <c r="O263" s="92"/>
      <c r="P263" s="125" t="s">
        <v>103</v>
      </c>
      <c r="Q263" s="92"/>
      <c r="R263" s="125" t="s">
        <v>244</v>
      </c>
      <c r="S263" s="92"/>
      <c r="T263" s="125"/>
      <c r="U263" s="92"/>
      <c r="V263" s="125" t="s">
        <v>430</v>
      </c>
      <c r="W263" s="92"/>
      <c r="X263" s="17" t="s">
        <v>115</v>
      </c>
      <c r="Y263" s="17" t="s">
        <v>229</v>
      </c>
      <c r="Z263" s="17" t="s">
        <v>229</v>
      </c>
      <c r="AA263" s="283"/>
    </row>
    <row r="264" spans="1:27" ht="60" customHeight="1" x14ac:dyDescent="0.2">
      <c r="A264" s="29" t="s">
        <v>26</v>
      </c>
      <c r="B264" s="15" t="s">
        <v>4970</v>
      </c>
      <c r="C264" s="32" t="s">
        <v>28</v>
      </c>
      <c r="D264" s="32" t="s">
        <v>28</v>
      </c>
      <c r="E264" s="15">
        <v>3</v>
      </c>
      <c r="F264" s="78" t="s">
        <v>419</v>
      </c>
      <c r="G264" s="71" t="e">
        <f>------CONSIGNEE</f>
        <v>#NAME?</v>
      </c>
      <c r="H264" s="71" t="s">
        <v>255</v>
      </c>
      <c r="I264" s="71" t="s">
        <v>5210</v>
      </c>
      <c r="J264" s="71" t="s">
        <v>433</v>
      </c>
      <c r="K264" s="87"/>
      <c r="L264" s="119"/>
      <c r="M264" s="118" t="str">
        <f t="shared" si="6"/>
        <v xml:space="preserve">. </v>
      </c>
      <c r="N264" s="125"/>
      <c r="O264" s="92"/>
      <c r="P264" s="125" t="s">
        <v>33</v>
      </c>
      <c r="Q264" s="92"/>
      <c r="R264" s="125" t="s">
        <v>258</v>
      </c>
      <c r="S264" s="92"/>
      <c r="T264" s="125"/>
      <c r="U264" s="92"/>
      <c r="V264" s="125" t="s">
        <v>259</v>
      </c>
      <c r="W264" s="92"/>
      <c r="X264" s="17" t="s">
        <v>115</v>
      </c>
      <c r="Y264" s="17" t="s">
        <v>229</v>
      </c>
      <c r="Z264" s="17" t="s">
        <v>229</v>
      </c>
      <c r="AA264" s="283" t="s">
        <v>5190</v>
      </c>
    </row>
    <row r="265" spans="1:27" ht="60" customHeight="1" x14ac:dyDescent="0.2">
      <c r="A265" s="29" t="s">
        <v>26</v>
      </c>
      <c r="B265" s="15" t="s">
        <v>4970</v>
      </c>
      <c r="C265" s="32" t="s">
        <v>28</v>
      </c>
      <c r="D265" s="32" t="s">
        <v>28</v>
      </c>
      <c r="E265" s="15">
        <v>4</v>
      </c>
      <c r="F265" s="78"/>
      <c r="G265" s="169" t="e">
        <f>---------ADDRESS</f>
        <v>#NAME?</v>
      </c>
      <c r="H265" s="71"/>
      <c r="I265" s="71" t="s">
        <v>5211</v>
      </c>
      <c r="J265" s="71" t="s">
        <v>263</v>
      </c>
      <c r="K265" s="87"/>
      <c r="L265" s="119"/>
      <c r="M265" s="118" t="str">
        <f t="shared" si="6"/>
        <v xml:space="preserve">. </v>
      </c>
      <c r="N265" s="125" t="s">
        <v>32</v>
      </c>
      <c r="O265" s="92"/>
      <c r="P265" s="125" t="s">
        <v>33</v>
      </c>
      <c r="Q265" s="92"/>
      <c r="R265" s="125"/>
      <c r="S265" s="92"/>
      <c r="T265" s="125"/>
      <c r="U265" s="92"/>
      <c r="V265" s="125"/>
      <c r="W265" s="92"/>
      <c r="X265" s="17" t="s">
        <v>115</v>
      </c>
      <c r="Y265" s="17" t="s">
        <v>229</v>
      </c>
      <c r="Z265" s="17" t="s">
        <v>229</v>
      </c>
      <c r="AA265" s="283" t="s">
        <v>5190</v>
      </c>
    </row>
    <row r="266" spans="1:27" ht="60" customHeight="1" x14ac:dyDescent="0.2">
      <c r="A266" s="29" t="s">
        <v>26</v>
      </c>
      <c r="B266" s="15" t="s">
        <v>4970</v>
      </c>
      <c r="C266" s="32" t="s">
        <v>28</v>
      </c>
      <c r="D266" s="32" t="s">
        <v>28</v>
      </c>
      <c r="E266" s="15">
        <v>4</v>
      </c>
      <c r="F266" s="78" t="s">
        <v>419</v>
      </c>
      <c r="G266" s="71" t="e">
        <f>---------ADDRESS</f>
        <v>#NAME?</v>
      </c>
      <c r="H266" s="71" t="s">
        <v>265</v>
      </c>
      <c r="I266" s="71" t="s">
        <v>5212</v>
      </c>
      <c r="J266" s="71" t="s">
        <v>267</v>
      </c>
      <c r="K266" s="87"/>
      <c r="L266" s="119"/>
      <c r="M266" s="118" t="str">
        <f t="shared" si="6"/>
        <v xml:space="preserve">. </v>
      </c>
      <c r="N266" s="125"/>
      <c r="O266" s="92"/>
      <c r="P266" s="125" t="s">
        <v>33</v>
      </c>
      <c r="Q266" s="92"/>
      <c r="R266" s="125" t="s">
        <v>258</v>
      </c>
      <c r="S266" s="92"/>
      <c r="T266" s="125"/>
      <c r="U266" s="92"/>
      <c r="V266" s="125" t="s">
        <v>259</v>
      </c>
      <c r="W266" s="92"/>
      <c r="X266" s="17" t="s">
        <v>115</v>
      </c>
      <c r="Y266" s="17" t="s">
        <v>229</v>
      </c>
      <c r="Z266" s="17" t="s">
        <v>229</v>
      </c>
      <c r="AA266" s="283" t="s">
        <v>5190</v>
      </c>
    </row>
    <row r="267" spans="1:27" ht="60" customHeight="1" x14ac:dyDescent="0.2">
      <c r="A267" s="29" t="s">
        <v>26</v>
      </c>
      <c r="B267" s="15" t="s">
        <v>4970</v>
      </c>
      <c r="C267" s="32" t="s">
        <v>28</v>
      </c>
      <c r="D267" s="32" t="s">
        <v>28</v>
      </c>
      <c r="E267" s="15">
        <v>4</v>
      </c>
      <c r="F267" s="78" t="s">
        <v>419</v>
      </c>
      <c r="G267" s="71" t="e">
        <f>---------ADDRESS</f>
        <v>#NAME?</v>
      </c>
      <c r="H267" s="71" t="s">
        <v>269</v>
      </c>
      <c r="I267" s="71" t="s">
        <v>5213</v>
      </c>
      <c r="J267" s="71" t="s">
        <v>271</v>
      </c>
      <c r="K267" s="87"/>
      <c r="L267" s="119"/>
      <c r="M267" s="118" t="str">
        <f t="shared" si="6"/>
        <v xml:space="preserve">. </v>
      </c>
      <c r="N267" s="125"/>
      <c r="O267" s="92"/>
      <c r="P267" s="125" t="s">
        <v>66</v>
      </c>
      <c r="Q267" s="92"/>
      <c r="R267" s="125" t="s">
        <v>244</v>
      </c>
      <c r="S267" s="92"/>
      <c r="T267" s="125"/>
      <c r="U267" s="92"/>
      <c r="V267" s="125" t="s">
        <v>273</v>
      </c>
      <c r="W267" s="92"/>
      <c r="X267" s="17" t="s">
        <v>115</v>
      </c>
      <c r="Y267" s="17" t="s">
        <v>229</v>
      </c>
      <c r="Z267" s="17" t="s">
        <v>229</v>
      </c>
      <c r="AA267" s="283" t="s">
        <v>5208</v>
      </c>
    </row>
    <row r="268" spans="1:27" ht="60" customHeight="1" x14ac:dyDescent="0.2">
      <c r="A268" s="29" t="s">
        <v>26</v>
      </c>
      <c r="B268" s="15" t="s">
        <v>4970</v>
      </c>
      <c r="C268" s="32" t="s">
        <v>28</v>
      </c>
      <c r="D268" s="32" t="s">
        <v>28</v>
      </c>
      <c r="E268" s="15">
        <v>4</v>
      </c>
      <c r="F268" s="78" t="s">
        <v>419</v>
      </c>
      <c r="G268" s="71" t="e">
        <f>---------ADDRESS</f>
        <v>#NAME?</v>
      </c>
      <c r="H268" s="71" t="s">
        <v>276</v>
      </c>
      <c r="I268" s="71" t="s">
        <v>5214</v>
      </c>
      <c r="J268" s="71" t="s">
        <v>278</v>
      </c>
      <c r="K268" s="87"/>
      <c r="L268" s="119"/>
      <c r="M268" s="118" t="str">
        <f t="shared" si="6"/>
        <v xml:space="preserve">. </v>
      </c>
      <c r="N268" s="125"/>
      <c r="O268" s="92"/>
      <c r="P268" s="125" t="s">
        <v>33</v>
      </c>
      <c r="Q268" s="92"/>
      <c r="R268" s="125" t="s">
        <v>68</v>
      </c>
      <c r="S268" s="92"/>
      <c r="T268" s="125"/>
      <c r="U268" s="92"/>
      <c r="V268" s="125"/>
      <c r="W268" s="92"/>
      <c r="X268" s="17" t="s">
        <v>115</v>
      </c>
      <c r="Y268" s="17" t="s">
        <v>229</v>
      </c>
      <c r="Z268" s="17" t="s">
        <v>229</v>
      </c>
      <c r="AA268" s="283" t="s">
        <v>5190</v>
      </c>
    </row>
    <row r="269" spans="1:27" ht="60" customHeight="1" x14ac:dyDescent="0.2">
      <c r="A269" s="29" t="s">
        <v>26</v>
      </c>
      <c r="B269" s="15" t="s">
        <v>4970</v>
      </c>
      <c r="C269" s="32" t="s">
        <v>28</v>
      </c>
      <c r="D269" s="32" t="s">
        <v>28</v>
      </c>
      <c r="E269" s="15">
        <v>4</v>
      </c>
      <c r="F269" s="78" t="s">
        <v>419</v>
      </c>
      <c r="G269" s="71" t="e">
        <f>---------ADDRESS</f>
        <v>#NAME?</v>
      </c>
      <c r="H269" s="71" t="s">
        <v>279</v>
      </c>
      <c r="I269" s="71" t="s">
        <v>5215</v>
      </c>
      <c r="J269" s="71" t="s">
        <v>281</v>
      </c>
      <c r="K269" s="87"/>
      <c r="L269" s="119"/>
      <c r="M269" s="118" t="str">
        <f t="shared" si="6"/>
        <v xml:space="preserve">. </v>
      </c>
      <c r="N269" s="125"/>
      <c r="O269" s="92"/>
      <c r="P269" s="125" t="s">
        <v>33</v>
      </c>
      <c r="Q269" s="92"/>
      <c r="R269" s="125" t="s">
        <v>94</v>
      </c>
      <c r="S269" s="92"/>
      <c r="T269" s="125" t="s">
        <v>95</v>
      </c>
      <c r="U269" s="92"/>
      <c r="V269" s="125"/>
      <c r="W269" s="92"/>
      <c r="X269" s="17" t="s">
        <v>115</v>
      </c>
      <c r="Y269" s="17" t="s">
        <v>229</v>
      </c>
      <c r="Z269" s="17" t="s">
        <v>229</v>
      </c>
      <c r="AA269" s="283" t="s">
        <v>5190</v>
      </c>
    </row>
    <row r="270" spans="1:27" ht="60" customHeight="1" x14ac:dyDescent="0.2">
      <c r="A270" s="29" t="s">
        <v>26</v>
      </c>
      <c r="B270" s="15" t="s">
        <v>4970</v>
      </c>
      <c r="C270" s="32" t="s">
        <v>28</v>
      </c>
      <c r="D270" s="32" t="s">
        <v>28</v>
      </c>
      <c r="E270" s="15">
        <v>3</v>
      </c>
      <c r="F270" s="78" t="s">
        <v>440</v>
      </c>
      <c r="G270" s="169" t="e">
        <f>------ADDITIONAL SUPPLY CHAIN ACTOR</f>
        <v>#NAME?</v>
      </c>
      <c r="H270" s="71"/>
      <c r="I270" s="71" t="s">
        <v>5216</v>
      </c>
      <c r="J270" s="71" t="s">
        <v>443</v>
      </c>
      <c r="K270" s="87"/>
      <c r="L270" s="119"/>
      <c r="M270" s="118" t="str">
        <f t="shared" si="6"/>
        <v xml:space="preserve">. </v>
      </c>
      <c r="N270" s="125" t="s">
        <v>444</v>
      </c>
      <c r="O270" s="92"/>
      <c r="P270" s="125" t="s">
        <v>66</v>
      </c>
      <c r="Q270" s="92"/>
      <c r="R270" s="125"/>
      <c r="S270" s="92"/>
      <c r="T270" s="125"/>
      <c r="U270" s="92"/>
      <c r="V270" s="125" t="s">
        <v>767</v>
      </c>
      <c r="W270" s="92"/>
      <c r="X270" s="17" t="s">
        <v>115</v>
      </c>
      <c r="Y270" s="17" t="s">
        <v>229</v>
      </c>
      <c r="Z270" s="17" t="s">
        <v>229</v>
      </c>
      <c r="AA270" s="283"/>
    </row>
    <row r="271" spans="1:27" ht="60" customHeight="1" x14ac:dyDescent="0.2">
      <c r="A271" s="29" t="s">
        <v>26</v>
      </c>
      <c r="B271" s="15" t="s">
        <v>4970</v>
      </c>
      <c r="C271" s="32" t="s">
        <v>28</v>
      </c>
      <c r="D271" s="32" t="s">
        <v>28</v>
      </c>
      <c r="E271" s="15">
        <v>3</v>
      </c>
      <c r="F271" s="78" t="s">
        <v>205</v>
      </c>
      <c r="G271" s="71" t="e">
        <f>------ADDITIONAL SUPPLY CHAIN ACTOR</f>
        <v>#NAME?</v>
      </c>
      <c r="H271" s="71" t="s">
        <v>206</v>
      </c>
      <c r="I271" s="71" t="s">
        <v>5217</v>
      </c>
      <c r="J271" s="71" t="s">
        <v>449</v>
      </c>
      <c r="K271" s="87"/>
      <c r="L271" s="119"/>
      <c r="M271" s="118" t="str">
        <f t="shared" si="6"/>
        <v xml:space="preserve">. </v>
      </c>
      <c r="N271" s="125"/>
      <c r="O271" s="92"/>
      <c r="P271" s="125" t="s">
        <v>33</v>
      </c>
      <c r="Q271" s="92"/>
      <c r="R271" s="125" t="s">
        <v>146</v>
      </c>
      <c r="S271" s="92"/>
      <c r="T271" s="125"/>
      <c r="U271" s="92"/>
      <c r="V271" s="125" t="s">
        <v>209</v>
      </c>
      <c r="W271" s="92"/>
      <c r="X271" s="17" t="s">
        <v>115</v>
      </c>
      <c r="Y271" s="17" t="s">
        <v>229</v>
      </c>
      <c r="Z271" s="17" t="s">
        <v>229</v>
      </c>
      <c r="AA271" s="283"/>
    </row>
    <row r="272" spans="1:27" ht="60" customHeight="1" x14ac:dyDescent="0.2">
      <c r="A272" s="29" t="s">
        <v>26</v>
      </c>
      <c r="B272" s="15" t="s">
        <v>4970</v>
      </c>
      <c r="C272" s="32" t="s">
        <v>28</v>
      </c>
      <c r="D272" s="32" t="s">
        <v>28</v>
      </c>
      <c r="E272" s="15">
        <v>3</v>
      </c>
      <c r="F272" s="78" t="s">
        <v>440</v>
      </c>
      <c r="G272" s="71" t="e">
        <f>------ADDITIONAL SUPPLY CHAIN ACTOR</f>
        <v>#NAME?</v>
      </c>
      <c r="H272" s="71" t="s">
        <v>450</v>
      </c>
      <c r="I272" s="71" t="s">
        <v>5218</v>
      </c>
      <c r="J272" s="71" t="s">
        <v>452</v>
      </c>
      <c r="K272" s="87"/>
      <c r="L272" s="119"/>
      <c r="M272" s="118" t="str">
        <f t="shared" si="6"/>
        <v xml:space="preserve">. </v>
      </c>
      <c r="N272" s="125"/>
      <c r="O272" s="92"/>
      <c r="P272" s="125" t="s">
        <v>33</v>
      </c>
      <c r="Q272" s="92"/>
      <c r="R272" s="125" t="s">
        <v>453</v>
      </c>
      <c r="S272" s="92"/>
      <c r="T272" s="125" t="s">
        <v>454</v>
      </c>
      <c r="U272" s="92"/>
      <c r="V272" s="125"/>
      <c r="W272" s="92"/>
      <c r="X272" s="17" t="s">
        <v>115</v>
      </c>
      <c r="Y272" s="17" t="s">
        <v>229</v>
      </c>
      <c r="Z272" s="17" t="s">
        <v>229</v>
      </c>
      <c r="AA272" s="283"/>
    </row>
    <row r="273" spans="1:27" ht="60" customHeight="1" x14ac:dyDescent="0.2">
      <c r="A273" s="29" t="s">
        <v>26</v>
      </c>
      <c r="B273" s="15" t="s">
        <v>4970</v>
      </c>
      <c r="C273" s="32" t="s">
        <v>28</v>
      </c>
      <c r="D273" s="32" t="s">
        <v>28</v>
      </c>
      <c r="E273" s="15">
        <v>3</v>
      </c>
      <c r="F273" s="78" t="s">
        <v>440</v>
      </c>
      <c r="G273" s="71" t="e">
        <f>------ADDITIONAL SUPPLY CHAIN ACTOR</f>
        <v>#NAME?</v>
      </c>
      <c r="H273" s="71" t="s">
        <v>240</v>
      </c>
      <c r="I273" s="71" t="s">
        <v>5219</v>
      </c>
      <c r="J273" s="71" t="s">
        <v>457</v>
      </c>
      <c r="K273" s="87"/>
      <c r="L273" s="119"/>
      <c r="M273" s="118" t="str">
        <f t="shared" si="6"/>
        <v xml:space="preserve">. </v>
      </c>
      <c r="N273" s="125"/>
      <c r="O273" s="92"/>
      <c r="P273" s="125" t="s">
        <v>33</v>
      </c>
      <c r="Q273" s="92"/>
      <c r="R273" s="125" t="s">
        <v>244</v>
      </c>
      <c r="S273" s="92"/>
      <c r="T273" s="125"/>
      <c r="U273" s="92"/>
      <c r="V273" s="125" t="s">
        <v>380</v>
      </c>
      <c r="W273" s="92"/>
      <c r="X273" s="17" t="s">
        <v>115</v>
      </c>
      <c r="Y273" s="17" t="s">
        <v>229</v>
      </c>
      <c r="Z273" s="17" t="s">
        <v>229</v>
      </c>
      <c r="AA273" s="283"/>
    </row>
    <row r="274" spans="1:27" ht="60" customHeight="1" x14ac:dyDescent="0.2">
      <c r="A274" s="29" t="s">
        <v>26</v>
      </c>
      <c r="B274" s="15" t="s">
        <v>4970</v>
      </c>
      <c r="C274" s="32" t="s">
        <v>28</v>
      </c>
      <c r="D274" s="32" t="s">
        <v>28</v>
      </c>
      <c r="E274" s="15">
        <v>3</v>
      </c>
      <c r="F274" s="78" t="s">
        <v>514</v>
      </c>
      <c r="G274" s="169" t="e">
        <f>------DEPARTURE TRANSPORT MEANS</f>
        <v>#NAME?</v>
      </c>
      <c r="H274" s="71"/>
      <c r="I274" s="71" t="s">
        <v>5220</v>
      </c>
      <c r="J274" s="71" t="s">
        <v>517</v>
      </c>
      <c r="K274" s="87"/>
      <c r="L274" s="119"/>
      <c r="M274" s="118" t="str">
        <f t="shared" si="6"/>
        <v xml:space="preserve">. </v>
      </c>
      <c r="N274" s="125" t="s">
        <v>316</v>
      </c>
      <c r="O274" s="92"/>
      <c r="P274" s="125" t="s">
        <v>66</v>
      </c>
      <c r="Q274" s="92"/>
      <c r="R274" s="125"/>
      <c r="S274" s="92"/>
      <c r="T274" s="125"/>
      <c r="U274" s="92"/>
      <c r="V274" s="125" t="s">
        <v>776</v>
      </c>
      <c r="W274" s="92"/>
      <c r="X274" s="17" t="s">
        <v>115</v>
      </c>
      <c r="Y274" s="17" t="s">
        <v>754</v>
      </c>
      <c r="Z274" s="17" t="s">
        <v>229</v>
      </c>
      <c r="AA274" s="283" t="s">
        <v>5190</v>
      </c>
    </row>
    <row r="275" spans="1:27" ht="60" customHeight="1" x14ac:dyDescent="0.2">
      <c r="A275" s="29" t="s">
        <v>26</v>
      </c>
      <c r="B275" s="15" t="s">
        <v>4970</v>
      </c>
      <c r="C275" s="32" t="s">
        <v>28</v>
      </c>
      <c r="D275" s="32" t="s">
        <v>28</v>
      </c>
      <c r="E275" s="15">
        <v>3</v>
      </c>
      <c r="F275" s="78" t="s">
        <v>205</v>
      </c>
      <c r="G275" s="71" t="e">
        <f>------DEPARTURE TRANSPORT MEANS</f>
        <v>#NAME?</v>
      </c>
      <c r="H275" s="71" t="s">
        <v>206</v>
      </c>
      <c r="I275" s="71" t="s">
        <v>5221</v>
      </c>
      <c r="J275" s="71" t="s">
        <v>522</v>
      </c>
      <c r="K275" s="87"/>
      <c r="L275" s="119"/>
      <c r="M275" s="118" t="str">
        <f t="shared" si="6"/>
        <v xml:space="preserve">. </v>
      </c>
      <c r="N275" s="125"/>
      <c r="O275" s="92"/>
      <c r="P275" s="125" t="s">
        <v>33</v>
      </c>
      <c r="Q275" s="92"/>
      <c r="R275" s="125" t="s">
        <v>146</v>
      </c>
      <c r="S275" s="92"/>
      <c r="T275" s="125"/>
      <c r="U275" s="92"/>
      <c r="V275" s="125" t="s">
        <v>209</v>
      </c>
      <c r="W275" s="92"/>
      <c r="X275" s="17" t="s">
        <v>115</v>
      </c>
      <c r="Y275" s="17" t="s">
        <v>229</v>
      </c>
      <c r="Z275" s="17" t="s">
        <v>229</v>
      </c>
      <c r="AA275" s="283" t="s">
        <v>5208</v>
      </c>
    </row>
    <row r="276" spans="1:27" ht="60" customHeight="1" x14ac:dyDescent="0.2">
      <c r="A276" s="29" t="s">
        <v>26</v>
      </c>
      <c r="B276" s="15" t="s">
        <v>4970</v>
      </c>
      <c r="C276" s="32" t="s">
        <v>28</v>
      </c>
      <c r="D276" s="32" t="s">
        <v>28</v>
      </c>
      <c r="E276" s="15">
        <v>3</v>
      </c>
      <c r="F276" s="78" t="s">
        <v>514</v>
      </c>
      <c r="G276" s="71" t="e">
        <f>------DEPARTURE TRANSPORT MEANS</f>
        <v>#NAME?</v>
      </c>
      <c r="H276" s="71" t="s">
        <v>523</v>
      </c>
      <c r="I276" s="71" t="s">
        <v>5222</v>
      </c>
      <c r="J276" s="71" t="s">
        <v>525</v>
      </c>
      <c r="K276" s="87"/>
      <c r="L276" s="119"/>
      <c r="M276" s="118" t="str">
        <f t="shared" si="6"/>
        <v xml:space="preserve">. </v>
      </c>
      <c r="N276" s="125"/>
      <c r="O276" s="92"/>
      <c r="P276" s="125" t="s">
        <v>66</v>
      </c>
      <c r="Q276" s="92"/>
      <c r="R276" s="125" t="s">
        <v>526</v>
      </c>
      <c r="S276" s="92"/>
      <c r="T276" s="125" t="s">
        <v>527</v>
      </c>
      <c r="U276" s="92"/>
      <c r="V276" s="125" t="s">
        <v>528</v>
      </c>
      <c r="W276" s="92"/>
      <c r="X276" s="17" t="s">
        <v>115</v>
      </c>
      <c r="Y276" s="17" t="s">
        <v>229</v>
      </c>
      <c r="Z276" s="17" t="s">
        <v>229</v>
      </c>
      <c r="AA276" s="283" t="s">
        <v>5190</v>
      </c>
    </row>
    <row r="277" spans="1:27" ht="60" customHeight="1" x14ac:dyDescent="0.2">
      <c r="A277" s="29" t="s">
        <v>26</v>
      </c>
      <c r="B277" s="15" t="s">
        <v>4970</v>
      </c>
      <c r="C277" s="32" t="s">
        <v>28</v>
      </c>
      <c r="D277" s="32" t="s">
        <v>28</v>
      </c>
      <c r="E277" s="15">
        <v>3</v>
      </c>
      <c r="F277" s="78" t="s">
        <v>514</v>
      </c>
      <c r="G277" s="71" t="e">
        <f>------DEPARTURE TRANSPORT MEANS</f>
        <v>#NAME?</v>
      </c>
      <c r="H277" s="71" t="s">
        <v>240</v>
      </c>
      <c r="I277" s="71" t="s">
        <v>5223</v>
      </c>
      <c r="J277" s="71" t="s">
        <v>532</v>
      </c>
      <c r="K277" s="87" t="s">
        <v>31</v>
      </c>
      <c r="L277" s="119" t="s">
        <v>533</v>
      </c>
      <c r="M277" s="118" t="str">
        <f t="shared" si="6"/>
        <v>MESSAGE - HEADER. Identity of means of transport at departure (exp/trans)</v>
      </c>
      <c r="N277" s="125"/>
      <c r="O277" s="92"/>
      <c r="P277" s="125" t="s">
        <v>66</v>
      </c>
      <c r="Q277" s="92" t="s">
        <v>66</v>
      </c>
      <c r="R277" s="125" t="s">
        <v>68</v>
      </c>
      <c r="S277" s="92" t="s">
        <v>5109</v>
      </c>
      <c r="T277" s="125"/>
      <c r="U277" s="92"/>
      <c r="V277" s="125" t="s">
        <v>781</v>
      </c>
      <c r="W277" s="92" t="s">
        <v>5224</v>
      </c>
      <c r="X277" s="17" t="s">
        <v>46</v>
      </c>
      <c r="Y277" s="17" t="s">
        <v>229</v>
      </c>
      <c r="Z277" s="17" t="s">
        <v>229</v>
      </c>
      <c r="AA277" s="283" t="s">
        <v>5190</v>
      </c>
    </row>
    <row r="278" spans="1:27" ht="60" customHeight="1" x14ac:dyDescent="0.2">
      <c r="A278" s="29" t="s">
        <v>26</v>
      </c>
      <c r="B278" s="15" t="s">
        <v>4970</v>
      </c>
      <c r="C278" s="32" t="s">
        <v>28</v>
      </c>
      <c r="D278" s="32" t="s">
        <v>28</v>
      </c>
      <c r="E278" s="15">
        <v>3</v>
      </c>
      <c r="F278" s="78" t="s">
        <v>538</v>
      </c>
      <c r="G278" s="71" t="e">
        <f>------DEPARTURE TRANSPORT MEANS</f>
        <v>#NAME?</v>
      </c>
      <c r="H278" s="71" t="s">
        <v>539</v>
      </c>
      <c r="I278" s="71" t="s">
        <v>5225</v>
      </c>
      <c r="J278" s="71" t="s">
        <v>541</v>
      </c>
      <c r="K278" s="87" t="s">
        <v>31</v>
      </c>
      <c r="L278" s="119" t="s">
        <v>542</v>
      </c>
      <c r="M278" s="118" t="str">
        <f t="shared" si="6"/>
        <v>MESSAGE - HEADER. Nationality of means of transport at departure</v>
      </c>
      <c r="N278" s="125"/>
      <c r="O278" s="92"/>
      <c r="P278" s="125" t="s">
        <v>66</v>
      </c>
      <c r="Q278" s="92" t="s">
        <v>66</v>
      </c>
      <c r="R278" s="125" t="s">
        <v>94</v>
      </c>
      <c r="S278" s="92" t="s">
        <v>94</v>
      </c>
      <c r="T278" s="125" t="s">
        <v>95</v>
      </c>
      <c r="U278" s="92" t="s">
        <v>95</v>
      </c>
      <c r="V278" s="125" t="s">
        <v>543</v>
      </c>
      <c r="W278" s="92" t="s">
        <v>5113</v>
      </c>
      <c r="X278" s="17" t="s">
        <v>36</v>
      </c>
      <c r="Y278" s="17" t="s">
        <v>229</v>
      </c>
      <c r="Z278" s="17" t="s">
        <v>229</v>
      </c>
      <c r="AA278" s="283" t="s">
        <v>5208</v>
      </c>
    </row>
    <row r="279" spans="1:27" ht="60" customHeight="1" x14ac:dyDescent="0.2">
      <c r="A279" s="29" t="s">
        <v>26</v>
      </c>
      <c r="B279" s="15" t="s">
        <v>4970</v>
      </c>
      <c r="C279" s="32" t="s">
        <v>28</v>
      </c>
      <c r="D279" s="32" t="s">
        <v>28</v>
      </c>
      <c r="E279" s="15">
        <v>3</v>
      </c>
      <c r="F279" s="78"/>
      <c r="G279" s="71" t="e">
        <f>------PREVIOUS DOCUMENTS</f>
        <v>#NAME?</v>
      </c>
      <c r="H279" s="71"/>
      <c r="I279" s="71" t="s">
        <v>5226</v>
      </c>
      <c r="J279" s="71" t="s">
        <v>674</v>
      </c>
      <c r="K279" s="87"/>
      <c r="L279" s="119"/>
      <c r="M279" s="118"/>
      <c r="N279" s="125" t="s">
        <v>444</v>
      </c>
      <c r="O279" s="92"/>
      <c r="P279" s="125" t="s">
        <v>103</v>
      </c>
      <c r="Q279" s="92"/>
      <c r="R279" s="125"/>
      <c r="S279" s="92"/>
      <c r="T279" s="125"/>
      <c r="U279" s="92"/>
      <c r="V279" s="125" t="s">
        <v>787</v>
      </c>
      <c r="W279" s="92"/>
      <c r="X279" s="17"/>
      <c r="Y279" s="17"/>
      <c r="Z279" s="17"/>
      <c r="AA279" s="283"/>
    </row>
    <row r="280" spans="1:27" ht="60" customHeight="1" x14ac:dyDescent="0.2">
      <c r="A280" s="29" t="s">
        <v>26</v>
      </c>
      <c r="B280" s="15" t="s">
        <v>4970</v>
      </c>
      <c r="C280" s="32" t="s">
        <v>28</v>
      </c>
      <c r="D280" s="32" t="s">
        <v>28</v>
      </c>
      <c r="E280" s="15">
        <v>3</v>
      </c>
      <c r="F280" s="78"/>
      <c r="G280" s="71" t="e">
        <f>------PREVIOUS DOCUMENTS</f>
        <v>#NAME?</v>
      </c>
      <c r="H280" s="71" t="s">
        <v>206</v>
      </c>
      <c r="I280" s="71" t="s">
        <v>5227</v>
      </c>
      <c r="J280" s="71" t="s">
        <v>677</v>
      </c>
      <c r="K280" s="87"/>
      <c r="L280" s="119"/>
      <c r="M280" s="118"/>
      <c r="N280" s="125"/>
      <c r="O280" s="92"/>
      <c r="P280" s="125" t="s">
        <v>33</v>
      </c>
      <c r="Q280" s="92"/>
      <c r="R280" s="125" t="s">
        <v>146</v>
      </c>
      <c r="S280" s="92"/>
      <c r="T280" s="125"/>
      <c r="U280" s="92"/>
      <c r="V280" s="125" t="s">
        <v>209</v>
      </c>
      <c r="W280" s="92"/>
      <c r="X280" s="17"/>
      <c r="Y280" s="17"/>
      <c r="Z280" s="17"/>
      <c r="AA280" s="283"/>
    </row>
    <row r="281" spans="1:27" ht="60" customHeight="1" x14ac:dyDescent="0.2">
      <c r="A281" s="29" t="s">
        <v>26</v>
      </c>
      <c r="B281" s="15" t="s">
        <v>4970</v>
      </c>
      <c r="C281" s="32" t="s">
        <v>28</v>
      </c>
      <c r="D281" s="32" t="s">
        <v>28</v>
      </c>
      <c r="E281" s="15">
        <v>3</v>
      </c>
      <c r="F281" s="78"/>
      <c r="G281" s="71" t="e">
        <f>------PREVIOUS DOCUMENTS</f>
        <v>#NAME?</v>
      </c>
      <c r="H281" s="71" t="s">
        <v>789</v>
      </c>
      <c r="I281" s="71" t="s">
        <v>5228</v>
      </c>
      <c r="J281" s="71" t="s">
        <v>791</v>
      </c>
      <c r="K281" s="87"/>
      <c r="L281" s="119"/>
      <c r="M281" s="118"/>
      <c r="N281" s="125"/>
      <c r="O281" s="92"/>
      <c r="P281" s="125" t="s">
        <v>103</v>
      </c>
      <c r="Q281" s="92"/>
      <c r="R281" s="125" t="s">
        <v>104</v>
      </c>
      <c r="S281" s="92"/>
      <c r="T281" s="125" t="s">
        <v>105</v>
      </c>
      <c r="U281" s="92"/>
      <c r="V281" s="125" t="s">
        <v>792</v>
      </c>
      <c r="W281" s="92"/>
      <c r="X281" s="17"/>
      <c r="Y281" s="17"/>
      <c r="Z281" s="17"/>
      <c r="AA281" s="283"/>
    </row>
    <row r="282" spans="1:27" ht="60" customHeight="1" x14ac:dyDescent="0.2">
      <c r="A282" s="29" t="s">
        <v>26</v>
      </c>
      <c r="B282" s="15" t="s">
        <v>4970</v>
      </c>
      <c r="C282" s="32" t="s">
        <v>28</v>
      </c>
      <c r="D282" s="32" t="s">
        <v>28</v>
      </c>
      <c r="E282" s="15">
        <v>3</v>
      </c>
      <c r="F282" s="78"/>
      <c r="G282" s="71" t="e">
        <f>------PREVIOUS DOCUMENTS</f>
        <v>#NAME?</v>
      </c>
      <c r="H282" s="71" t="s">
        <v>386</v>
      </c>
      <c r="I282" s="71" t="s">
        <v>5229</v>
      </c>
      <c r="J282" s="71" t="s">
        <v>679</v>
      </c>
      <c r="K282" s="87"/>
      <c r="L282" s="119"/>
      <c r="M282" s="118"/>
      <c r="N282" s="125"/>
      <c r="O282" s="92"/>
      <c r="P282" s="125" t="s">
        <v>33</v>
      </c>
      <c r="Q282" s="92"/>
      <c r="R282" s="125" t="s">
        <v>680</v>
      </c>
      <c r="S282" s="92"/>
      <c r="T282" s="125" t="s">
        <v>681</v>
      </c>
      <c r="U282" s="92"/>
      <c r="V282" s="125" t="s">
        <v>682</v>
      </c>
      <c r="W282" s="92"/>
      <c r="X282" s="17"/>
      <c r="Y282" s="17"/>
      <c r="Z282" s="17"/>
      <c r="AA282" s="283"/>
    </row>
    <row r="283" spans="1:27" ht="60" customHeight="1" x14ac:dyDescent="0.2">
      <c r="A283" s="29" t="s">
        <v>26</v>
      </c>
      <c r="B283" s="15" t="s">
        <v>4970</v>
      </c>
      <c r="C283" s="32" t="s">
        <v>28</v>
      </c>
      <c r="D283" s="32" t="s">
        <v>28</v>
      </c>
      <c r="E283" s="15">
        <v>3</v>
      </c>
      <c r="F283" s="78"/>
      <c r="G283" s="71" t="e">
        <f>------PREVIOUS DOCUMENTS</f>
        <v>#NAME?</v>
      </c>
      <c r="H283" s="71" t="s">
        <v>180</v>
      </c>
      <c r="I283" s="71" t="s">
        <v>5230</v>
      </c>
      <c r="J283" s="71" t="s">
        <v>685</v>
      </c>
      <c r="K283" s="87"/>
      <c r="L283" s="119"/>
      <c r="M283" s="118"/>
      <c r="N283" s="125"/>
      <c r="O283" s="92"/>
      <c r="P283" s="125" t="s">
        <v>33</v>
      </c>
      <c r="Q283" s="92"/>
      <c r="R283" s="125" t="s">
        <v>258</v>
      </c>
      <c r="S283" s="92"/>
      <c r="T283" s="125"/>
      <c r="U283" s="92"/>
      <c r="V283" s="125" t="s">
        <v>665</v>
      </c>
      <c r="W283" s="92"/>
      <c r="X283" s="17"/>
      <c r="Y283" s="17"/>
      <c r="Z283" s="17"/>
      <c r="AA283" s="283"/>
    </row>
    <row r="284" spans="1:27" ht="60" customHeight="1" x14ac:dyDescent="0.2">
      <c r="A284" s="29" t="s">
        <v>26</v>
      </c>
      <c r="B284" s="15" t="s">
        <v>4970</v>
      </c>
      <c r="C284" s="32" t="s">
        <v>28</v>
      </c>
      <c r="D284" s="32" t="s">
        <v>28</v>
      </c>
      <c r="E284" s="15">
        <v>3</v>
      </c>
      <c r="F284" s="78"/>
      <c r="G284" s="71" t="e">
        <f>------PREVIOUS DOCUMENTS</f>
        <v>#NAME?</v>
      </c>
      <c r="H284" s="71" t="s">
        <v>667</v>
      </c>
      <c r="I284" s="71" t="s">
        <v>5231</v>
      </c>
      <c r="J284" s="71" t="s">
        <v>689</v>
      </c>
      <c r="K284" s="87"/>
      <c r="L284" s="119"/>
      <c r="M284" s="118"/>
      <c r="N284" s="125"/>
      <c r="O284" s="92"/>
      <c r="P284" s="125" t="s">
        <v>103</v>
      </c>
      <c r="Q284" s="92"/>
      <c r="R284" s="125" t="s">
        <v>68</v>
      </c>
      <c r="S284" s="92"/>
      <c r="T284" s="125"/>
      <c r="U284" s="92"/>
      <c r="V284" s="125"/>
      <c r="W284" s="92"/>
      <c r="X284" s="17"/>
      <c r="Y284" s="17"/>
      <c r="Z284" s="17"/>
      <c r="AA284" s="283"/>
    </row>
    <row r="285" spans="1:27" ht="60" customHeight="1" x14ac:dyDescent="0.2">
      <c r="A285" s="29" t="s">
        <v>26</v>
      </c>
      <c r="B285" s="15" t="s">
        <v>4970</v>
      </c>
      <c r="C285" s="32" t="s">
        <v>28</v>
      </c>
      <c r="D285" s="32" t="s">
        <v>28</v>
      </c>
      <c r="E285" s="15">
        <v>3</v>
      </c>
      <c r="F285" s="78" t="s">
        <v>651</v>
      </c>
      <c r="G285" s="169" t="e">
        <f>------TRANSPORT DOCUMENT</f>
        <v>#NAME?</v>
      </c>
      <c r="H285" s="71"/>
      <c r="I285" s="71" t="s">
        <v>5232</v>
      </c>
      <c r="J285" s="71" t="s">
        <v>692</v>
      </c>
      <c r="K285" s="87"/>
      <c r="L285" s="119"/>
      <c r="M285" s="118" t="str">
        <f t="shared" si="6"/>
        <v xml:space="preserve">. </v>
      </c>
      <c r="N285" s="125" t="s">
        <v>444</v>
      </c>
      <c r="O285" s="92"/>
      <c r="P285" s="125" t="s">
        <v>66</v>
      </c>
      <c r="Q285" s="92" t="s">
        <v>66</v>
      </c>
      <c r="R285" s="125"/>
      <c r="S285" s="92"/>
      <c r="T285" s="125"/>
      <c r="U285" s="92"/>
      <c r="V285" s="125" t="s">
        <v>693</v>
      </c>
      <c r="W285" s="92"/>
      <c r="X285" s="17" t="s">
        <v>115</v>
      </c>
      <c r="Y285" s="17" t="s">
        <v>740</v>
      </c>
      <c r="Z285" s="17" t="s">
        <v>229</v>
      </c>
      <c r="AA285" s="283" t="s">
        <v>5208</v>
      </c>
    </row>
    <row r="286" spans="1:27" ht="60" customHeight="1" x14ac:dyDescent="0.2">
      <c r="A286" s="29" t="s">
        <v>26</v>
      </c>
      <c r="B286" s="15" t="s">
        <v>4970</v>
      </c>
      <c r="C286" s="32" t="s">
        <v>28</v>
      </c>
      <c r="D286" s="32" t="s">
        <v>28</v>
      </c>
      <c r="E286" s="15">
        <v>3</v>
      </c>
      <c r="F286" s="78" t="s">
        <v>205</v>
      </c>
      <c r="G286" s="71" t="e">
        <f>------TRANSPORT DOCUMENT</f>
        <v>#NAME?</v>
      </c>
      <c r="H286" s="71" t="s">
        <v>206</v>
      </c>
      <c r="I286" s="71" t="s">
        <v>5233</v>
      </c>
      <c r="J286" s="71" t="s">
        <v>696</v>
      </c>
      <c r="K286" s="87"/>
      <c r="L286" s="119"/>
      <c r="M286" s="118" t="str">
        <f t="shared" si="6"/>
        <v xml:space="preserve">. </v>
      </c>
      <c r="N286" s="125"/>
      <c r="O286" s="92"/>
      <c r="P286" s="125" t="s">
        <v>33</v>
      </c>
      <c r="Q286" s="92" t="s">
        <v>33</v>
      </c>
      <c r="R286" s="125" t="s">
        <v>146</v>
      </c>
      <c r="S286" s="92" t="s">
        <v>146</v>
      </c>
      <c r="T286" s="125"/>
      <c r="U286" s="92"/>
      <c r="V286" s="125" t="s">
        <v>209</v>
      </c>
      <c r="W286" s="92"/>
      <c r="X286" s="17" t="s">
        <v>115</v>
      </c>
      <c r="Y286" s="17" t="s">
        <v>229</v>
      </c>
      <c r="Z286" s="17" t="s">
        <v>229</v>
      </c>
      <c r="AA286" s="283" t="s">
        <v>5190</v>
      </c>
    </row>
    <row r="287" spans="1:27" ht="60" customHeight="1" x14ac:dyDescent="0.2">
      <c r="A287" s="29" t="s">
        <v>26</v>
      </c>
      <c r="B287" s="15" t="s">
        <v>4970</v>
      </c>
      <c r="C287" s="32" t="s">
        <v>28</v>
      </c>
      <c r="D287" s="32" t="s">
        <v>28</v>
      </c>
      <c r="E287" s="15">
        <v>3</v>
      </c>
      <c r="F287" s="78" t="s">
        <v>651</v>
      </c>
      <c r="G287" s="71" t="e">
        <f>------TRANSPORT DOCUMENT</f>
        <v>#NAME?</v>
      </c>
      <c r="H287" s="71" t="s">
        <v>386</v>
      </c>
      <c r="I287" s="71" t="s">
        <v>5234</v>
      </c>
      <c r="J287" s="71" t="s">
        <v>698</v>
      </c>
      <c r="K287" s="87"/>
      <c r="L287" s="119"/>
      <c r="M287" s="118" t="str">
        <f t="shared" si="6"/>
        <v xml:space="preserve">. </v>
      </c>
      <c r="N287" s="125"/>
      <c r="O287" s="92"/>
      <c r="P287" s="125" t="s">
        <v>33</v>
      </c>
      <c r="Q287" s="92"/>
      <c r="R287" s="125" t="s">
        <v>660</v>
      </c>
      <c r="S287" s="92"/>
      <c r="T287" s="125" t="s">
        <v>699</v>
      </c>
      <c r="U287" s="92"/>
      <c r="V287" s="125"/>
      <c r="W287" s="92"/>
      <c r="X287" s="17" t="s">
        <v>115</v>
      </c>
      <c r="Y287" s="17" t="s">
        <v>229</v>
      </c>
      <c r="Z287" s="17" t="s">
        <v>229</v>
      </c>
      <c r="AA287" s="283" t="s">
        <v>5190</v>
      </c>
    </row>
    <row r="288" spans="1:27" ht="60" customHeight="1" x14ac:dyDescent="0.2">
      <c r="A288" s="29" t="s">
        <v>26</v>
      </c>
      <c r="B288" s="15" t="s">
        <v>4970</v>
      </c>
      <c r="C288" s="32" t="s">
        <v>28</v>
      </c>
      <c r="D288" s="32" t="s">
        <v>28</v>
      </c>
      <c r="E288" s="15">
        <v>3</v>
      </c>
      <c r="F288" s="78" t="s">
        <v>651</v>
      </c>
      <c r="G288" s="71" t="e">
        <f>------TRANSPORT DOCUMENT</f>
        <v>#NAME?</v>
      </c>
      <c r="H288" s="71" t="s">
        <v>180</v>
      </c>
      <c r="I288" s="71" t="s">
        <v>5235</v>
      </c>
      <c r="J288" s="71" t="s">
        <v>702</v>
      </c>
      <c r="K288" s="87"/>
      <c r="L288" s="119"/>
      <c r="M288" s="118" t="str">
        <f t="shared" si="6"/>
        <v xml:space="preserve">. </v>
      </c>
      <c r="N288" s="125"/>
      <c r="O288" s="92"/>
      <c r="P288" s="125" t="s">
        <v>33</v>
      </c>
      <c r="Q288" s="92"/>
      <c r="R288" s="125" t="s">
        <v>258</v>
      </c>
      <c r="S288" s="92"/>
      <c r="T288" s="125"/>
      <c r="U288" s="92"/>
      <c r="V288" s="125" t="s">
        <v>665</v>
      </c>
      <c r="W288" s="92"/>
      <c r="X288" s="17" t="s">
        <v>115</v>
      </c>
      <c r="Y288" s="17" t="s">
        <v>229</v>
      </c>
      <c r="Z288" s="17" t="s">
        <v>229</v>
      </c>
      <c r="AA288" s="283" t="s">
        <v>5190</v>
      </c>
    </row>
    <row r="289" spans="1:27" ht="60" customHeight="1" x14ac:dyDescent="0.2">
      <c r="A289" s="29" t="s">
        <v>26</v>
      </c>
      <c r="B289" s="15" t="s">
        <v>4970</v>
      </c>
      <c r="C289" s="32" t="s">
        <v>28</v>
      </c>
      <c r="D289" s="32" t="s">
        <v>28</v>
      </c>
      <c r="E289" s="15">
        <v>3</v>
      </c>
      <c r="F289" s="78"/>
      <c r="G289" s="169" t="e">
        <f>------TRANSPORT CHARGES</f>
        <v>#NAME?</v>
      </c>
      <c r="H289" s="71"/>
      <c r="I289" s="71" t="s">
        <v>5236</v>
      </c>
      <c r="J289" s="71" t="s">
        <v>805</v>
      </c>
      <c r="K289" s="87"/>
      <c r="L289" s="119"/>
      <c r="M289" s="118" t="str">
        <f t="shared" si="6"/>
        <v xml:space="preserve">. </v>
      </c>
      <c r="N289" s="125" t="s">
        <v>32</v>
      </c>
      <c r="O289" s="92"/>
      <c r="P289" s="125" t="s">
        <v>66</v>
      </c>
      <c r="Q289" s="92"/>
      <c r="R289" s="125"/>
      <c r="S289" s="92"/>
      <c r="T289" s="125"/>
      <c r="U289" s="92"/>
      <c r="V289" s="125" t="s">
        <v>806</v>
      </c>
      <c r="W289" s="92"/>
      <c r="X289" s="17" t="s">
        <v>115</v>
      </c>
      <c r="Y289" s="17" t="s">
        <v>740</v>
      </c>
      <c r="Z289" s="17" t="s">
        <v>229</v>
      </c>
      <c r="AA289" s="283" t="s">
        <v>5190</v>
      </c>
    </row>
    <row r="290" spans="1:27" ht="60" customHeight="1" x14ac:dyDescent="0.2">
      <c r="A290" s="29" t="s">
        <v>26</v>
      </c>
      <c r="B290" s="15" t="s">
        <v>4970</v>
      </c>
      <c r="C290" s="32" t="s">
        <v>28</v>
      </c>
      <c r="D290" s="32" t="s">
        <v>28</v>
      </c>
      <c r="E290" s="15">
        <v>3</v>
      </c>
      <c r="F290" s="78" t="s">
        <v>808</v>
      </c>
      <c r="G290" s="71" t="e">
        <f>------TRANSPORT CHARGES</f>
        <v>#NAME?</v>
      </c>
      <c r="H290" s="71" t="s">
        <v>809</v>
      </c>
      <c r="I290" s="71" t="s">
        <v>5237</v>
      </c>
      <c r="J290" s="71" t="s">
        <v>811</v>
      </c>
      <c r="K290" s="87" t="s">
        <v>31</v>
      </c>
      <c r="L290" s="119" t="s">
        <v>812</v>
      </c>
      <c r="M290" s="118" t="str">
        <f t="shared" si="6"/>
        <v>MESSAGE - HEADER. Transport charges/ Method of Payment</v>
      </c>
      <c r="N290" s="125"/>
      <c r="O290" s="92"/>
      <c r="P290" s="125" t="s">
        <v>33</v>
      </c>
      <c r="Q290" s="92" t="s">
        <v>66</v>
      </c>
      <c r="R290" s="125" t="s">
        <v>134</v>
      </c>
      <c r="S290" s="92" t="s">
        <v>134</v>
      </c>
      <c r="T290" s="125" t="s">
        <v>813</v>
      </c>
      <c r="U290" s="92" t="s">
        <v>813</v>
      </c>
      <c r="V290" s="125"/>
      <c r="W290" s="92" t="s">
        <v>814</v>
      </c>
      <c r="X290" s="17" t="s">
        <v>36</v>
      </c>
      <c r="Y290" s="17" t="s">
        <v>229</v>
      </c>
      <c r="Z290" s="17" t="s">
        <v>229</v>
      </c>
      <c r="AA290" s="283" t="s">
        <v>5190</v>
      </c>
    </row>
    <row r="291" spans="1:27" ht="60" customHeight="1" x14ac:dyDescent="0.2">
      <c r="A291" s="29" t="s">
        <v>26</v>
      </c>
      <c r="B291" s="15" t="s">
        <v>4970</v>
      </c>
      <c r="C291" s="32" t="s">
        <v>28</v>
      </c>
      <c r="D291" s="32" t="s">
        <v>28</v>
      </c>
      <c r="E291" s="15">
        <v>3</v>
      </c>
      <c r="F291" s="78"/>
      <c r="G291" s="169" t="e">
        <f>------UCR</f>
        <v>#NAME?</v>
      </c>
      <c r="H291" s="71"/>
      <c r="I291" s="71" t="s">
        <v>5238</v>
      </c>
      <c r="J291" s="71" t="s">
        <v>706</v>
      </c>
      <c r="K291" s="87"/>
      <c r="L291" s="119"/>
      <c r="M291" s="118" t="str">
        <f t="shared" si="6"/>
        <v xml:space="preserve">. </v>
      </c>
      <c r="N291" s="125" t="s">
        <v>32</v>
      </c>
      <c r="O291" s="92"/>
      <c r="P291" s="125" t="s">
        <v>66</v>
      </c>
      <c r="Q291" s="92"/>
      <c r="R291" s="125"/>
      <c r="S291" s="92"/>
      <c r="T291" s="125"/>
      <c r="U291" s="92"/>
      <c r="V291" s="125" t="s">
        <v>818</v>
      </c>
      <c r="W291" s="92"/>
      <c r="X291" s="17" t="s">
        <v>115</v>
      </c>
      <c r="Y291" s="17" t="s">
        <v>740</v>
      </c>
      <c r="Z291" s="17" t="s">
        <v>229</v>
      </c>
      <c r="AA291" s="4"/>
    </row>
    <row r="292" spans="1:27" ht="60" customHeight="1" x14ac:dyDescent="0.2">
      <c r="A292" s="29" t="s">
        <v>26</v>
      </c>
      <c r="B292" s="15" t="s">
        <v>4970</v>
      </c>
      <c r="C292" s="32" t="s">
        <v>709</v>
      </c>
      <c r="D292" s="32" t="s">
        <v>28</v>
      </c>
      <c r="E292" s="15">
        <v>3</v>
      </c>
      <c r="F292" s="78" t="s">
        <v>710</v>
      </c>
      <c r="G292" s="71" t="e">
        <f>------UCR</f>
        <v>#NAME?</v>
      </c>
      <c r="H292" s="71" t="s">
        <v>180</v>
      </c>
      <c r="I292" s="71" t="s">
        <v>5239</v>
      </c>
      <c r="J292" s="71" t="s">
        <v>712</v>
      </c>
      <c r="K292" s="87" t="s">
        <v>821</v>
      </c>
      <c r="L292" s="119" t="s">
        <v>713</v>
      </c>
      <c r="M292" s="118" t="str">
        <f t="shared" si="6"/>
        <v>MESSAGE - GOODS ITEM. Commercial Reference Number</v>
      </c>
      <c r="N292" s="125"/>
      <c r="O292" s="92"/>
      <c r="P292" s="125" t="s">
        <v>33</v>
      </c>
      <c r="Q292" s="92" t="s">
        <v>66</v>
      </c>
      <c r="R292" s="125" t="s">
        <v>258</v>
      </c>
      <c r="S292" s="92" t="s">
        <v>258</v>
      </c>
      <c r="T292" s="125"/>
      <c r="U292" s="92"/>
      <c r="V292" s="125" t="s">
        <v>81</v>
      </c>
      <c r="W292" s="92" t="s">
        <v>5240</v>
      </c>
      <c r="X292" s="17" t="s">
        <v>46</v>
      </c>
      <c r="Y292" s="17" t="s">
        <v>229</v>
      </c>
      <c r="Z292" s="17" t="s">
        <v>229</v>
      </c>
      <c r="AA292" s="4"/>
    </row>
    <row r="293" spans="1:27" ht="60" customHeight="1" x14ac:dyDescent="0.2">
      <c r="A293" s="29" t="s">
        <v>26</v>
      </c>
      <c r="B293" s="15" t="s">
        <v>4970</v>
      </c>
      <c r="C293" s="32" t="s">
        <v>709</v>
      </c>
      <c r="D293" s="32" t="s">
        <v>28</v>
      </c>
      <c r="E293" s="15">
        <v>3</v>
      </c>
      <c r="F293" s="78"/>
      <c r="G293" s="169" t="e">
        <f>------CONSIGNMENT ITEM</f>
        <v>#NAME?</v>
      </c>
      <c r="H293" s="71"/>
      <c r="I293" s="71" t="s">
        <v>5241</v>
      </c>
      <c r="J293" s="71" t="s">
        <v>825</v>
      </c>
      <c r="K293" s="87" t="s">
        <v>821</v>
      </c>
      <c r="L293" s="119"/>
      <c r="M293" s="118" t="str">
        <f t="shared" si="6"/>
        <v xml:space="preserve">MESSAGE - GOODS ITEM. </v>
      </c>
      <c r="N293" s="125" t="s">
        <v>463</v>
      </c>
      <c r="O293" s="92" t="s">
        <v>316</v>
      </c>
      <c r="P293" s="125" t="s">
        <v>33</v>
      </c>
      <c r="Q293" s="92" t="s">
        <v>66</v>
      </c>
      <c r="R293" s="125"/>
      <c r="S293" s="92"/>
      <c r="T293" s="125"/>
      <c r="U293" s="92"/>
      <c r="V293" s="125" t="s">
        <v>826</v>
      </c>
      <c r="W293" s="92" t="s">
        <v>827</v>
      </c>
      <c r="X293" s="17" t="s">
        <v>36</v>
      </c>
      <c r="Y293" s="115" t="s">
        <v>37</v>
      </c>
      <c r="Z293" s="283" t="s">
        <v>147</v>
      </c>
      <c r="AA293" s="4"/>
    </row>
    <row r="294" spans="1:27" ht="60" customHeight="1" x14ac:dyDescent="0.2">
      <c r="A294" s="29" t="s">
        <v>26</v>
      </c>
      <c r="B294" s="15" t="s">
        <v>4970</v>
      </c>
      <c r="C294" s="32" t="s">
        <v>28</v>
      </c>
      <c r="D294" s="32" t="s">
        <v>28</v>
      </c>
      <c r="E294" s="15">
        <v>3</v>
      </c>
      <c r="F294" s="78" t="s">
        <v>205</v>
      </c>
      <c r="G294" s="71" t="e">
        <f>------CONSIGNMENT ITEM</f>
        <v>#NAME?</v>
      </c>
      <c r="H294" s="71" t="s">
        <v>206</v>
      </c>
      <c r="I294" s="71" t="s">
        <v>5242</v>
      </c>
      <c r="J294" s="71" t="s">
        <v>829</v>
      </c>
      <c r="K294" s="87"/>
      <c r="L294" s="119"/>
      <c r="M294" s="118" t="str">
        <f t="shared" si="6"/>
        <v xml:space="preserve">. </v>
      </c>
      <c r="N294" s="125"/>
      <c r="O294" s="92"/>
      <c r="P294" s="125" t="s">
        <v>33</v>
      </c>
      <c r="Q294" s="92"/>
      <c r="R294" s="125" t="s">
        <v>146</v>
      </c>
      <c r="S294" s="92"/>
      <c r="T294" s="125"/>
      <c r="U294" s="92"/>
      <c r="V294" s="125" t="s">
        <v>209</v>
      </c>
      <c r="W294" s="92"/>
      <c r="X294" s="17" t="s">
        <v>115</v>
      </c>
      <c r="Y294" s="115" t="s">
        <v>1130</v>
      </c>
      <c r="Z294" s="283" t="s">
        <v>117</v>
      </c>
      <c r="AA294" s="4"/>
    </row>
    <row r="295" spans="1:27" ht="60" customHeight="1" x14ac:dyDescent="0.2">
      <c r="A295" s="29" t="s">
        <v>26</v>
      </c>
      <c r="B295" s="15" t="s">
        <v>4970</v>
      </c>
      <c r="C295" s="32" t="s">
        <v>28</v>
      </c>
      <c r="D295" s="32" t="s">
        <v>28</v>
      </c>
      <c r="E295" s="15">
        <v>3</v>
      </c>
      <c r="F295" s="78" t="s">
        <v>830</v>
      </c>
      <c r="G295" s="71" t="e">
        <f>------CONSIGNMENT ITEM</f>
        <v>#NAME?</v>
      </c>
      <c r="H295" s="71" t="s">
        <v>831</v>
      </c>
      <c r="I295" s="71" t="s">
        <v>5243</v>
      </c>
      <c r="J295" s="71" t="s">
        <v>833</v>
      </c>
      <c r="K295" s="87" t="s">
        <v>821</v>
      </c>
      <c r="L295" s="119" t="s">
        <v>325</v>
      </c>
      <c r="M295" s="118" t="str">
        <f xml:space="preserve"> CONCATENATE(K295,". ", L295)</f>
        <v>MESSAGE - GOODS ITEM. Item number</v>
      </c>
      <c r="N295" s="125"/>
      <c r="O295" s="92"/>
      <c r="P295" s="125" t="s">
        <v>33</v>
      </c>
      <c r="Q295" s="92" t="s">
        <v>33</v>
      </c>
      <c r="R295" s="125" t="s">
        <v>146</v>
      </c>
      <c r="S295" s="92" t="s">
        <v>146</v>
      </c>
      <c r="T295" s="125"/>
      <c r="U295" s="92"/>
      <c r="V295" s="125" t="s">
        <v>834</v>
      </c>
      <c r="W295" s="92" t="s">
        <v>5244</v>
      </c>
      <c r="X295" s="17" t="s">
        <v>36</v>
      </c>
      <c r="Y295" s="115" t="s">
        <v>37</v>
      </c>
      <c r="Z295" s="283" t="s">
        <v>147</v>
      </c>
      <c r="AA295" s="4"/>
    </row>
    <row r="296" spans="1:27" ht="60" customHeight="1" x14ac:dyDescent="0.2">
      <c r="A296" s="29" t="s">
        <v>26</v>
      </c>
      <c r="B296" s="15" t="s">
        <v>4970</v>
      </c>
      <c r="C296" s="32" t="s">
        <v>28</v>
      </c>
      <c r="D296" s="32" t="s">
        <v>28</v>
      </c>
      <c r="E296" s="15">
        <v>3</v>
      </c>
      <c r="F296" s="78" t="s">
        <v>837</v>
      </c>
      <c r="G296" s="71" t="e">
        <f>------CONSIGNMENT ITEM</f>
        <v>#NAME?</v>
      </c>
      <c r="H296" s="71" t="s">
        <v>49</v>
      </c>
      <c r="I296" s="71" t="s">
        <v>5245</v>
      </c>
      <c r="J296" s="71" t="s">
        <v>839</v>
      </c>
      <c r="K296" s="87" t="s">
        <v>821</v>
      </c>
      <c r="L296" s="119" t="s">
        <v>52</v>
      </c>
      <c r="M296" s="118" t="str">
        <f t="shared" si="6"/>
        <v>MESSAGE - GOODS ITEM. Type of declaration</v>
      </c>
      <c r="N296" s="125"/>
      <c r="O296" s="92"/>
      <c r="P296" s="125" t="s">
        <v>66</v>
      </c>
      <c r="Q296" s="92" t="s">
        <v>66</v>
      </c>
      <c r="R296" s="125" t="s">
        <v>53</v>
      </c>
      <c r="S296" s="92" t="s">
        <v>54</v>
      </c>
      <c r="T296" s="125" t="s">
        <v>55</v>
      </c>
      <c r="U296" s="92" t="s">
        <v>55</v>
      </c>
      <c r="V296" s="125" t="s">
        <v>840</v>
      </c>
      <c r="W296" s="92" t="s">
        <v>840</v>
      </c>
      <c r="X296" s="17" t="s">
        <v>46</v>
      </c>
      <c r="Y296" s="115" t="s">
        <v>37</v>
      </c>
      <c r="Z296" s="283" t="s">
        <v>147</v>
      </c>
      <c r="AA296" s="4"/>
    </row>
    <row r="297" spans="1:27" ht="60" customHeight="1" x14ac:dyDescent="0.2">
      <c r="A297" s="29" t="s">
        <v>26</v>
      </c>
      <c r="B297" s="15" t="s">
        <v>4970</v>
      </c>
      <c r="C297" s="32" t="s">
        <v>28</v>
      </c>
      <c r="D297" s="32" t="s">
        <v>28</v>
      </c>
      <c r="E297" s="15">
        <v>3</v>
      </c>
      <c r="F297" s="78" t="s">
        <v>89</v>
      </c>
      <c r="G297" s="71" t="e">
        <f>------CONSIGNMENT ITEM</f>
        <v>#NAME?</v>
      </c>
      <c r="H297" s="71" t="s">
        <v>90</v>
      </c>
      <c r="I297" s="71" t="s">
        <v>5246</v>
      </c>
      <c r="J297" s="71" t="s">
        <v>844</v>
      </c>
      <c r="K297" s="87" t="s">
        <v>821</v>
      </c>
      <c r="L297" s="119" t="s">
        <v>93</v>
      </c>
      <c r="M297" s="118" t="str">
        <f t="shared" si="6"/>
        <v>MESSAGE - GOODS ITEM. Country of dispatch/export code</v>
      </c>
      <c r="N297" s="125"/>
      <c r="O297" s="92"/>
      <c r="P297" s="125" t="s">
        <v>66</v>
      </c>
      <c r="Q297" s="92" t="s">
        <v>66</v>
      </c>
      <c r="R297" s="125" t="s">
        <v>94</v>
      </c>
      <c r="S297" s="92" t="s">
        <v>94</v>
      </c>
      <c r="T297" s="125" t="s">
        <v>95</v>
      </c>
      <c r="U297" s="92" t="s">
        <v>95</v>
      </c>
      <c r="V297" s="125" t="s">
        <v>96</v>
      </c>
      <c r="W297" s="92" t="s">
        <v>97</v>
      </c>
      <c r="X297" s="17" t="s">
        <v>36</v>
      </c>
      <c r="Y297" s="115" t="s">
        <v>37</v>
      </c>
      <c r="Z297" s="283" t="s">
        <v>147</v>
      </c>
      <c r="AA297" s="4"/>
    </row>
    <row r="298" spans="1:27" ht="60" customHeight="1" x14ac:dyDescent="0.2">
      <c r="A298" s="29" t="s">
        <v>26</v>
      </c>
      <c r="B298" s="15" t="s">
        <v>4970</v>
      </c>
      <c r="C298" s="32" t="s">
        <v>28</v>
      </c>
      <c r="D298" s="32" t="s">
        <v>28</v>
      </c>
      <c r="E298" s="15">
        <v>3</v>
      </c>
      <c r="F298" s="78" t="s">
        <v>362</v>
      </c>
      <c r="G298" s="71" t="e">
        <f>------CONSIGNMENT ITEM</f>
        <v>#NAME?</v>
      </c>
      <c r="H298" s="71" t="s">
        <v>363</v>
      </c>
      <c r="I298" s="71" t="s">
        <v>5247</v>
      </c>
      <c r="J298" s="71" t="s">
        <v>846</v>
      </c>
      <c r="K298" s="87" t="s">
        <v>821</v>
      </c>
      <c r="L298" s="119" t="s">
        <v>366</v>
      </c>
      <c r="M298" s="118" t="str">
        <f t="shared" si="6"/>
        <v>MESSAGE - GOODS ITEM. Country of destination code</v>
      </c>
      <c r="N298" s="125"/>
      <c r="O298" s="92"/>
      <c r="P298" s="125" t="s">
        <v>66</v>
      </c>
      <c r="Q298" s="92" t="s">
        <v>66</v>
      </c>
      <c r="R298" s="125" t="s">
        <v>94</v>
      </c>
      <c r="S298" s="92" t="s">
        <v>94</v>
      </c>
      <c r="T298" s="125" t="s">
        <v>95</v>
      </c>
      <c r="U298" s="92" t="s">
        <v>95</v>
      </c>
      <c r="V298" s="125" t="s">
        <v>367</v>
      </c>
      <c r="W298" s="92" t="s">
        <v>847</v>
      </c>
      <c r="X298" s="17" t="s">
        <v>36</v>
      </c>
      <c r="Y298" s="115" t="s">
        <v>37</v>
      </c>
      <c r="Z298" s="283" t="s">
        <v>147</v>
      </c>
      <c r="AA298" s="4"/>
    </row>
    <row r="299" spans="1:27" ht="60" customHeight="1" x14ac:dyDescent="0.2">
      <c r="A299" s="29" t="s">
        <v>26</v>
      </c>
      <c r="B299" s="15" t="s">
        <v>4970</v>
      </c>
      <c r="C299" s="32" t="s">
        <v>28</v>
      </c>
      <c r="D299" s="32" t="s">
        <v>28</v>
      </c>
      <c r="E299" s="15">
        <v>4</v>
      </c>
      <c r="F299" s="78" t="s">
        <v>419</v>
      </c>
      <c r="G299" s="169" t="e">
        <f>---------CONSIGNEE</f>
        <v>#NAME?</v>
      </c>
      <c r="H299" s="71"/>
      <c r="I299" s="71" t="s">
        <v>5248</v>
      </c>
      <c r="J299" s="71" t="s">
        <v>422</v>
      </c>
      <c r="K299" s="87" t="s">
        <v>851</v>
      </c>
      <c r="L299" s="119"/>
      <c r="M299" s="118" t="str">
        <f t="shared" si="6"/>
        <v xml:space="preserve">MESSAGE - GOODS ITEM - (CONSIGNEE) TRADER. </v>
      </c>
      <c r="N299" s="125" t="s">
        <v>32</v>
      </c>
      <c r="O299" s="92"/>
      <c r="P299" s="125" t="s">
        <v>66</v>
      </c>
      <c r="Q299" s="92" t="s">
        <v>66</v>
      </c>
      <c r="R299" s="125"/>
      <c r="S299" s="92"/>
      <c r="T299" s="125"/>
      <c r="U299" s="92"/>
      <c r="V299" s="125" t="s">
        <v>852</v>
      </c>
      <c r="W299" s="92" t="s">
        <v>5249</v>
      </c>
      <c r="X299" s="17" t="s">
        <v>405</v>
      </c>
      <c r="Y299" s="115" t="s">
        <v>37</v>
      </c>
      <c r="Z299" s="283" t="s">
        <v>147</v>
      </c>
      <c r="AA299" s="4"/>
    </row>
    <row r="300" spans="1:27" ht="60" customHeight="1" x14ac:dyDescent="0.2">
      <c r="A300" s="29" t="s">
        <v>26</v>
      </c>
      <c r="B300" s="15" t="s">
        <v>4970</v>
      </c>
      <c r="C300" s="32" t="s">
        <v>28</v>
      </c>
      <c r="D300" s="32" t="s">
        <v>28</v>
      </c>
      <c r="E300" s="15">
        <v>4</v>
      </c>
      <c r="F300" s="78" t="s">
        <v>427</v>
      </c>
      <c r="G300" s="71" t="e">
        <f>---------CONSIGNEE</f>
        <v>#NAME?</v>
      </c>
      <c r="H300" s="71" t="s">
        <v>240</v>
      </c>
      <c r="I300" s="71" t="s">
        <v>5250</v>
      </c>
      <c r="J300" s="71" t="s">
        <v>429</v>
      </c>
      <c r="K300" s="87" t="s">
        <v>851</v>
      </c>
      <c r="L300" s="119" t="s">
        <v>243</v>
      </c>
      <c r="M300" s="118" t="str">
        <f t="shared" si="6"/>
        <v>MESSAGE - GOODS ITEM - (CONSIGNEE) TRADER. TIN</v>
      </c>
      <c r="N300" s="125"/>
      <c r="O300" s="92"/>
      <c r="P300" s="125" t="s">
        <v>103</v>
      </c>
      <c r="Q300" s="92" t="s">
        <v>33</v>
      </c>
      <c r="R300" s="125" t="s">
        <v>244</v>
      </c>
      <c r="S300" s="92" t="s">
        <v>244</v>
      </c>
      <c r="T300" s="125"/>
      <c r="U300" s="92"/>
      <c r="V300" s="125" t="s">
        <v>430</v>
      </c>
      <c r="W300" s="92"/>
      <c r="X300" s="17" t="s">
        <v>157</v>
      </c>
      <c r="Y300" s="283" t="s">
        <v>2815</v>
      </c>
      <c r="Z300" s="283" t="s">
        <v>147</v>
      </c>
      <c r="AA300" s="4"/>
    </row>
    <row r="301" spans="1:27" ht="60" customHeight="1" x14ac:dyDescent="0.2">
      <c r="A301" s="29" t="s">
        <v>26</v>
      </c>
      <c r="B301" s="15" t="s">
        <v>4970</v>
      </c>
      <c r="C301" s="32" t="s">
        <v>28</v>
      </c>
      <c r="D301" s="32" t="s">
        <v>28</v>
      </c>
      <c r="E301" s="15">
        <v>4</v>
      </c>
      <c r="F301" s="78" t="s">
        <v>419</v>
      </c>
      <c r="G301" s="71" t="e">
        <f>---------CONSIGNEE</f>
        <v>#NAME?</v>
      </c>
      <c r="H301" s="71" t="s">
        <v>255</v>
      </c>
      <c r="I301" s="71" t="s">
        <v>5251</v>
      </c>
      <c r="J301" s="71" t="s">
        <v>433</v>
      </c>
      <c r="K301" s="87" t="s">
        <v>851</v>
      </c>
      <c r="L301" s="119" t="s">
        <v>255</v>
      </c>
      <c r="M301" s="118" t="str">
        <f t="shared" si="6"/>
        <v>MESSAGE - GOODS ITEM - (CONSIGNEE) TRADER. Name</v>
      </c>
      <c r="N301" s="125"/>
      <c r="O301" s="92"/>
      <c r="P301" s="125" t="s">
        <v>33</v>
      </c>
      <c r="Q301" s="92" t="s">
        <v>33</v>
      </c>
      <c r="R301" s="125" t="s">
        <v>258</v>
      </c>
      <c r="S301" s="92" t="s">
        <v>258</v>
      </c>
      <c r="T301" s="125"/>
      <c r="U301" s="92"/>
      <c r="V301" s="125" t="s">
        <v>259</v>
      </c>
      <c r="W301" s="92"/>
      <c r="X301" s="17" t="s">
        <v>46</v>
      </c>
      <c r="Y301" s="115" t="s">
        <v>37</v>
      </c>
      <c r="Z301" s="283" t="s">
        <v>260</v>
      </c>
      <c r="AA301" s="4"/>
    </row>
    <row r="302" spans="1:27" ht="60" customHeight="1" x14ac:dyDescent="0.2">
      <c r="A302" s="29" t="s">
        <v>26</v>
      </c>
      <c r="B302" s="15" t="s">
        <v>4970</v>
      </c>
      <c r="C302" s="32" t="s">
        <v>28</v>
      </c>
      <c r="D302" s="32" t="s">
        <v>28</v>
      </c>
      <c r="E302" s="15">
        <v>5</v>
      </c>
      <c r="F302" s="78"/>
      <c r="G302" s="169" t="e">
        <f>------------ADDRESS</f>
        <v>#NAME?</v>
      </c>
      <c r="H302" s="71"/>
      <c r="I302" s="71" t="s">
        <v>5252</v>
      </c>
      <c r="J302" s="71" t="s">
        <v>263</v>
      </c>
      <c r="K302" s="87"/>
      <c r="L302" s="119"/>
      <c r="M302" s="118" t="str">
        <f t="shared" si="6"/>
        <v xml:space="preserve">. </v>
      </c>
      <c r="N302" s="125" t="s">
        <v>32</v>
      </c>
      <c r="O302" s="92"/>
      <c r="P302" s="125" t="s">
        <v>33</v>
      </c>
      <c r="Q302" s="92"/>
      <c r="R302" s="125"/>
      <c r="S302" s="92"/>
      <c r="T302" s="125"/>
      <c r="U302" s="92"/>
      <c r="V302" s="125"/>
      <c r="W302" s="92"/>
      <c r="X302" s="17" t="s">
        <v>115</v>
      </c>
      <c r="Y302" s="115" t="s">
        <v>264</v>
      </c>
      <c r="Z302" s="283" t="s">
        <v>264</v>
      </c>
      <c r="AA302" s="4"/>
    </row>
    <row r="303" spans="1:27" ht="60" customHeight="1" x14ac:dyDescent="0.2">
      <c r="A303" s="29" t="s">
        <v>26</v>
      </c>
      <c r="B303" s="15" t="s">
        <v>4970</v>
      </c>
      <c r="C303" s="32" t="s">
        <v>28</v>
      </c>
      <c r="D303" s="32" t="s">
        <v>28</v>
      </c>
      <c r="E303" s="15">
        <v>5</v>
      </c>
      <c r="F303" s="78" t="s">
        <v>419</v>
      </c>
      <c r="G303" s="71" t="e">
        <f>------------ADDRESS</f>
        <v>#NAME?</v>
      </c>
      <c r="H303" s="71" t="s">
        <v>265</v>
      </c>
      <c r="I303" s="71" t="s">
        <v>5253</v>
      </c>
      <c r="J303" s="71" t="s">
        <v>267</v>
      </c>
      <c r="K303" s="87" t="s">
        <v>851</v>
      </c>
      <c r="L303" s="119" t="s">
        <v>265</v>
      </c>
      <c r="M303" s="118" t="str">
        <f t="shared" si="6"/>
        <v>MESSAGE - GOODS ITEM - (CONSIGNEE) TRADER. Street and number</v>
      </c>
      <c r="N303" s="125"/>
      <c r="O303" s="92"/>
      <c r="P303" s="125" t="s">
        <v>33</v>
      </c>
      <c r="Q303" s="92" t="s">
        <v>33</v>
      </c>
      <c r="R303" s="125" t="s">
        <v>258</v>
      </c>
      <c r="S303" s="92" t="s">
        <v>258</v>
      </c>
      <c r="T303" s="125"/>
      <c r="U303" s="92"/>
      <c r="V303" s="125" t="s">
        <v>259</v>
      </c>
      <c r="W303" s="92"/>
      <c r="X303" s="17" t="s">
        <v>46</v>
      </c>
      <c r="Y303" s="115" t="s">
        <v>37</v>
      </c>
      <c r="Z303" s="283" t="s">
        <v>268</v>
      </c>
      <c r="AA303" s="4"/>
    </row>
    <row r="304" spans="1:27" ht="60" customHeight="1" x14ac:dyDescent="0.2">
      <c r="A304" s="29" t="s">
        <v>26</v>
      </c>
      <c r="B304" s="15" t="s">
        <v>4970</v>
      </c>
      <c r="C304" s="32" t="s">
        <v>28</v>
      </c>
      <c r="D304" s="32" t="s">
        <v>28</v>
      </c>
      <c r="E304" s="15">
        <v>5</v>
      </c>
      <c r="F304" s="78" t="s">
        <v>419</v>
      </c>
      <c r="G304" s="71" t="e">
        <f>------------ADDRESS</f>
        <v>#NAME?</v>
      </c>
      <c r="H304" s="71" t="s">
        <v>269</v>
      </c>
      <c r="I304" s="71" t="s">
        <v>5254</v>
      </c>
      <c r="J304" s="71" t="s">
        <v>271</v>
      </c>
      <c r="K304" s="87" t="s">
        <v>851</v>
      </c>
      <c r="L304" s="119" t="s">
        <v>862</v>
      </c>
      <c r="M304" s="118" t="str">
        <f t="shared" si="6"/>
        <v>MESSAGE - GOODS ITEM - (CONSIGNEE) TRADER. Postal code</v>
      </c>
      <c r="N304" s="125"/>
      <c r="O304" s="92"/>
      <c r="P304" s="125" t="s">
        <v>66</v>
      </c>
      <c r="Q304" s="92" t="s">
        <v>33</v>
      </c>
      <c r="R304" s="125" t="s">
        <v>244</v>
      </c>
      <c r="S304" s="92" t="s">
        <v>54</v>
      </c>
      <c r="T304" s="125"/>
      <c r="U304" s="92"/>
      <c r="V304" s="125" t="s">
        <v>273</v>
      </c>
      <c r="W304" s="92"/>
      <c r="X304" s="17" t="s">
        <v>46</v>
      </c>
      <c r="Y304" s="283" t="s">
        <v>37</v>
      </c>
      <c r="Z304" s="283" t="s">
        <v>274</v>
      </c>
      <c r="AA304" s="4"/>
    </row>
    <row r="305" spans="1:27" ht="60" customHeight="1" x14ac:dyDescent="0.2">
      <c r="A305" s="29" t="s">
        <v>26</v>
      </c>
      <c r="B305" s="15" t="s">
        <v>4970</v>
      </c>
      <c r="C305" s="32" t="s">
        <v>28</v>
      </c>
      <c r="D305" s="32" t="s">
        <v>28</v>
      </c>
      <c r="E305" s="15">
        <v>5</v>
      </c>
      <c r="F305" s="78" t="s">
        <v>419</v>
      </c>
      <c r="G305" s="71" t="e">
        <f>------------ADDRESS</f>
        <v>#NAME?</v>
      </c>
      <c r="H305" s="71" t="s">
        <v>276</v>
      </c>
      <c r="I305" s="71" t="s">
        <v>5255</v>
      </c>
      <c r="J305" s="71" t="s">
        <v>278</v>
      </c>
      <c r="K305" s="87" t="s">
        <v>851</v>
      </c>
      <c r="L305" s="119" t="s">
        <v>276</v>
      </c>
      <c r="M305" s="118" t="str">
        <f t="shared" si="6"/>
        <v>MESSAGE - GOODS ITEM - (CONSIGNEE) TRADER. City</v>
      </c>
      <c r="N305" s="125"/>
      <c r="O305" s="92"/>
      <c r="P305" s="125" t="s">
        <v>33</v>
      </c>
      <c r="Q305" s="92" t="s">
        <v>33</v>
      </c>
      <c r="R305" s="125" t="s">
        <v>68</v>
      </c>
      <c r="S305" s="92" t="s">
        <v>68</v>
      </c>
      <c r="T305" s="125"/>
      <c r="U305" s="92"/>
      <c r="V305" s="125"/>
      <c r="W305" s="92"/>
      <c r="X305" s="17" t="s">
        <v>36</v>
      </c>
      <c r="Y305" s="115" t="s">
        <v>37</v>
      </c>
      <c r="Z305" s="283" t="s">
        <v>38</v>
      </c>
      <c r="AA305" s="4"/>
    </row>
    <row r="306" spans="1:27" ht="60" customHeight="1" x14ac:dyDescent="0.2">
      <c r="A306" s="29" t="s">
        <v>26</v>
      </c>
      <c r="B306" s="15" t="s">
        <v>4970</v>
      </c>
      <c r="C306" s="32" t="s">
        <v>28</v>
      </c>
      <c r="D306" s="32" t="s">
        <v>28</v>
      </c>
      <c r="E306" s="15">
        <v>5</v>
      </c>
      <c r="F306" s="78" t="s">
        <v>419</v>
      </c>
      <c r="G306" s="71" t="e">
        <f>------------ADDRESS</f>
        <v>#NAME?</v>
      </c>
      <c r="H306" s="71" t="s">
        <v>279</v>
      </c>
      <c r="I306" s="71" t="s">
        <v>5256</v>
      </c>
      <c r="J306" s="71" t="s">
        <v>281</v>
      </c>
      <c r="K306" s="87" t="s">
        <v>851</v>
      </c>
      <c r="L306" s="87" t="s">
        <v>282</v>
      </c>
      <c r="M306" s="87" t="str">
        <f t="shared" si="6"/>
        <v>MESSAGE - GOODS ITEM - (CONSIGNEE) TRADER. Country code</v>
      </c>
      <c r="N306" s="125"/>
      <c r="O306" s="92"/>
      <c r="P306" s="125" t="s">
        <v>33</v>
      </c>
      <c r="Q306" s="92" t="s">
        <v>33</v>
      </c>
      <c r="R306" s="125" t="s">
        <v>94</v>
      </c>
      <c r="S306" s="92" t="s">
        <v>94</v>
      </c>
      <c r="T306" s="125" t="s">
        <v>95</v>
      </c>
      <c r="U306" s="92" t="s">
        <v>95</v>
      </c>
      <c r="V306" s="125"/>
      <c r="W306" s="92"/>
      <c r="X306" s="17" t="s">
        <v>36</v>
      </c>
      <c r="Y306" s="115" t="s">
        <v>37</v>
      </c>
      <c r="Z306" s="283" t="s">
        <v>38</v>
      </c>
      <c r="AA306" s="4"/>
    </row>
    <row r="307" spans="1:27" ht="60" customHeight="1" x14ac:dyDescent="0.2">
      <c r="A307" s="29" t="s">
        <v>26</v>
      </c>
      <c r="B307" s="15" t="s">
        <v>4970</v>
      </c>
      <c r="C307" s="32" t="s">
        <v>28</v>
      </c>
      <c r="D307" s="32" t="s">
        <v>28</v>
      </c>
      <c r="E307" s="15">
        <v>4</v>
      </c>
      <c r="F307" s="78" t="s">
        <v>440</v>
      </c>
      <c r="G307" s="169" t="e">
        <f>---------ADDITIONAL SUPPLY CHAIN ACTOR</f>
        <v>#NAME?</v>
      </c>
      <c r="H307" s="71"/>
      <c r="I307" s="71" t="s">
        <v>5257</v>
      </c>
      <c r="J307" s="71" t="s">
        <v>443</v>
      </c>
      <c r="K307" s="87"/>
      <c r="L307" s="87"/>
      <c r="M307" s="87" t="str">
        <f t="shared" si="6"/>
        <v xml:space="preserve">. </v>
      </c>
      <c r="N307" s="125" t="s">
        <v>444</v>
      </c>
      <c r="O307" s="92"/>
      <c r="P307" s="125" t="s">
        <v>66</v>
      </c>
      <c r="Q307" s="92"/>
      <c r="R307" s="125"/>
      <c r="S307" s="92"/>
      <c r="T307" s="125"/>
      <c r="U307" s="92"/>
      <c r="V307" s="125" t="s">
        <v>445</v>
      </c>
      <c r="W307" s="92"/>
      <c r="X307" s="17" t="s">
        <v>115</v>
      </c>
      <c r="Y307" s="17" t="s">
        <v>229</v>
      </c>
      <c r="Z307" s="17" t="s">
        <v>229</v>
      </c>
      <c r="AA307" s="4"/>
    </row>
    <row r="308" spans="1:27" ht="60" customHeight="1" x14ac:dyDescent="0.2">
      <c r="A308" s="29" t="s">
        <v>26</v>
      </c>
      <c r="B308" s="15" t="s">
        <v>4970</v>
      </c>
      <c r="C308" s="32" t="s">
        <v>28</v>
      </c>
      <c r="D308" s="32" t="s">
        <v>28</v>
      </c>
      <c r="E308" s="15">
        <v>4</v>
      </c>
      <c r="F308" s="78" t="s">
        <v>205</v>
      </c>
      <c r="G308" s="71" t="e">
        <f>---------ADDITIONAL SUPPLY CHAIN ACTOR</f>
        <v>#NAME?</v>
      </c>
      <c r="H308" s="71" t="s">
        <v>206</v>
      </c>
      <c r="I308" s="71" t="s">
        <v>5258</v>
      </c>
      <c r="J308" s="71" t="s">
        <v>449</v>
      </c>
      <c r="K308" s="87"/>
      <c r="L308" s="87"/>
      <c r="M308" s="87" t="str">
        <f t="shared" si="6"/>
        <v xml:space="preserve">. </v>
      </c>
      <c r="N308" s="125"/>
      <c r="O308" s="92"/>
      <c r="P308" s="125" t="s">
        <v>33</v>
      </c>
      <c r="Q308" s="92"/>
      <c r="R308" s="125" t="s">
        <v>146</v>
      </c>
      <c r="S308" s="92"/>
      <c r="T308" s="125"/>
      <c r="U308" s="92"/>
      <c r="V308" s="125" t="s">
        <v>209</v>
      </c>
      <c r="W308" s="92"/>
      <c r="X308" s="17" t="s">
        <v>115</v>
      </c>
      <c r="Y308" s="17" t="s">
        <v>229</v>
      </c>
      <c r="Z308" s="17" t="s">
        <v>229</v>
      </c>
      <c r="AA308" s="4"/>
    </row>
    <row r="309" spans="1:27" ht="60" customHeight="1" x14ac:dyDescent="0.2">
      <c r="A309" s="29" t="s">
        <v>26</v>
      </c>
      <c r="B309" s="15" t="s">
        <v>4970</v>
      </c>
      <c r="C309" s="32" t="s">
        <v>28</v>
      </c>
      <c r="D309" s="32" t="s">
        <v>28</v>
      </c>
      <c r="E309" s="15">
        <v>4</v>
      </c>
      <c r="F309" s="78" t="s">
        <v>440</v>
      </c>
      <c r="G309" s="71" t="e">
        <f>---------ADDITIONAL SUPPLY CHAIN ACTOR</f>
        <v>#NAME?</v>
      </c>
      <c r="H309" s="71" t="s">
        <v>450</v>
      </c>
      <c r="I309" s="71" t="s">
        <v>5259</v>
      </c>
      <c r="J309" s="71" t="s">
        <v>452</v>
      </c>
      <c r="K309" s="87"/>
      <c r="L309" s="87"/>
      <c r="M309" s="87" t="str">
        <f t="shared" si="6"/>
        <v xml:space="preserve">. </v>
      </c>
      <c r="N309" s="125"/>
      <c r="O309" s="92"/>
      <c r="P309" s="125" t="s">
        <v>33</v>
      </c>
      <c r="Q309" s="92"/>
      <c r="R309" s="125" t="s">
        <v>453</v>
      </c>
      <c r="S309" s="92"/>
      <c r="T309" s="125" t="s">
        <v>454</v>
      </c>
      <c r="U309" s="92"/>
      <c r="V309" s="125"/>
      <c r="W309" s="92"/>
      <c r="X309" s="17" t="s">
        <v>115</v>
      </c>
      <c r="Y309" s="17" t="s">
        <v>229</v>
      </c>
      <c r="Z309" s="17" t="s">
        <v>229</v>
      </c>
      <c r="AA309" s="4"/>
    </row>
    <row r="310" spans="1:27" ht="60" customHeight="1" x14ac:dyDescent="0.2">
      <c r="A310" s="29" t="s">
        <v>26</v>
      </c>
      <c r="B310" s="15" t="s">
        <v>4970</v>
      </c>
      <c r="C310" s="32" t="s">
        <v>28</v>
      </c>
      <c r="D310" s="32" t="s">
        <v>28</v>
      </c>
      <c r="E310" s="15">
        <v>4</v>
      </c>
      <c r="F310" s="78" t="s">
        <v>440</v>
      </c>
      <c r="G310" s="71" t="e">
        <f>---------ADDITIONAL SUPPLY CHAIN ACTOR</f>
        <v>#NAME?</v>
      </c>
      <c r="H310" s="71" t="s">
        <v>240</v>
      </c>
      <c r="I310" s="71" t="s">
        <v>5260</v>
      </c>
      <c r="J310" s="71" t="s">
        <v>457</v>
      </c>
      <c r="K310" s="87"/>
      <c r="L310" s="87"/>
      <c r="M310" s="87" t="str">
        <f t="shared" si="6"/>
        <v xml:space="preserve">. </v>
      </c>
      <c r="N310" s="125"/>
      <c r="O310" s="92"/>
      <c r="P310" s="125" t="s">
        <v>33</v>
      </c>
      <c r="Q310" s="92"/>
      <c r="R310" s="125" t="s">
        <v>244</v>
      </c>
      <c r="S310" s="92"/>
      <c r="T310" s="125"/>
      <c r="U310" s="92"/>
      <c r="V310" s="125" t="s">
        <v>380</v>
      </c>
      <c r="W310" s="92"/>
      <c r="X310" s="17" t="s">
        <v>115</v>
      </c>
      <c r="Y310" s="17" t="s">
        <v>229</v>
      </c>
      <c r="Z310" s="17" t="s">
        <v>229</v>
      </c>
      <c r="AA310" s="4"/>
    </row>
    <row r="311" spans="1:27" ht="60" customHeight="1" x14ac:dyDescent="0.2">
      <c r="A311" s="29" t="s">
        <v>26</v>
      </c>
      <c r="B311" s="15" t="s">
        <v>4970</v>
      </c>
      <c r="C311" s="32" t="s">
        <v>28</v>
      </c>
      <c r="D311" s="32" t="s">
        <v>28</v>
      </c>
      <c r="E311" s="15">
        <v>4</v>
      </c>
      <c r="F311" s="78"/>
      <c r="G311" s="169" t="e">
        <f>---------COMMODITY</f>
        <v>#NAME?</v>
      </c>
      <c r="H311" s="71"/>
      <c r="I311" s="71" t="s">
        <v>5261</v>
      </c>
      <c r="J311" s="71" t="s">
        <v>873</v>
      </c>
      <c r="K311" s="87"/>
      <c r="L311" s="87"/>
      <c r="M311" s="87" t="str">
        <f t="shared" si="6"/>
        <v xml:space="preserve">. </v>
      </c>
      <c r="N311" s="125" t="s">
        <v>32</v>
      </c>
      <c r="O311" s="92"/>
      <c r="P311" s="125" t="s">
        <v>33</v>
      </c>
      <c r="Q311" s="92"/>
      <c r="R311" s="125"/>
      <c r="S311" s="92"/>
      <c r="T311" s="125"/>
      <c r="U311" s="92"/>
      <c r="V311" s="125"/>
      <c r="W311" s="92"/>
      <c r="X311" s="17" t="s">
        <v>115</v>
      </c>
      <c r="Y311" s="115" t="s">
        <v>874</v>
      </c>
      <c r="Z311" s="283" t="s">
        <v>264</v>
      </c>
      <c r="AA311" s="4"/>
    </row>
    <row r="312" spans="1:27" ht="60" customHeight="1" x14ac:dyDescent="0.2">
      <c r="A312" s="29" t="s">
        <v>26</v>
      </c>
      <c r="B312" s="15" t="s">
        <v>4970</v>
      </c>
      <c r="C312" s="32" t="s">
        <v>28</v>
      </c>
      <c r="D312" s="32" t="s">
        <v>28</v>
      </c>
      <c r="E312" s="15">
        <v>4</v>
      </c>
      <c r="F312" s="78" t="s">
        <v>876</v>
      </c>
      <c r="G312" s="71" t="e">
        <f>---------COMMODITY</f>
        <v>#NAME?</v>
      </c>
      <c r="H312" s="71" t="s">
        <v>877</v>
      </c>
      <c r="I312" s="71" t="s">
        <v>5262</v>
      </c>
      <c r="J312" s="71" t="s">
        <v>879</v>
      </c>
      <c r="K312" s="87" t="s">
        <v>821</v>
      </c>
      <c r="L312" s="87" t="s">
        <v>880</v>
      </c>
      <c r="M312" s="87" t="str">
        <f t="shared" si="6"/>
        <v>MESSAGE - GOODS ITEM. Goods description</v>
      </c>
      <c r="N312" s="125"/>
      <c r="O312" s="92"/>
      <c r="P312" s="125" t="s">
        <v>33</v>
      </c>
      <c r="Q312" s="92" t="s">
        <v>33</v>
      </c>
      <c r="R312" s="125" t="s">
        <v>305</v>
      </c>
      <c r="S312" s="92" t="s">
        <v>5263</v>
      </c>
      <c r="T312" s="125"/>
      <c r="U312" s="92"/>
      <c r="V312" s="125" t="s">
        <v>882</v>
      </c>
      <c r="W312" s="92"/>
      <c r="X312" s="17" t="s">
        <v>46</v>
      </c>
      <c r="Y312" s="115" t="s">
        <v>37</v>
      </c>
      <c r="Z312" s="283" t="s">
        <v>883</v>
      </c>
      <c r="AA312" s="4"/>
    </row>
    <row r="313" spans="1:27" ht="60" customHeight="1" x14ac:dyDescent="0.2">
      <c r="A313" s="29" t="s">
        <v>26</v>
      </c>
      <c r="B313" s="15" t="s">
        <v>4970</v>
      </c>
      <c r="C313" s="32" t="s">
        <v>28</v>
      </c>
      <c r="D313" s="32" t="s">
        <v>28</v>
      </c>
      <c r="E313" s="15">
        <v>4</v>
      </c>
      <c r="F313" s="78" t="s">
        <v>884</v>
      </c>
      <c r="G313" s="71" t="e">
        <f>---------COMMODITY</f>
        <v>#NAME?</v>
      </c>
      <c r="H313" s="71" t="s">
        <v>885</v>
      </c>
      <c r="I313" s="71" t="s">
        <v>5264</v>
      </c>
      <c r="J313" s="71" t="s">
        <v>887</v>
      </c>
      <c r="K313" s="87"/>
      <c r="L313" s="119"/>
      <c r="M313" s="118" t="str">
        <f t="shared" si="6"/>
        <v xml:space="preserve">. </v>
      </c>
      <c r="N313" s="125"/>
      <c r="O313" s="92"/>
      <c r="P313" s="125" t="s">
        <v>103</v>
      </c>
      <c r="Q313" s="92"/>
      <c r="R313" s="125" t="s">
        <v>888</v>
      </c>
      <c r="S313" s="92"/>
      <c r="T313" s="125" t="s">
        <v>889</v>
      </c>
      <c r="U313" s="92"/>
      <c r="V313" s="125" t="s">
        <v>890</v>
      </c>
      <c r="W313" s="92"/>
      <c r="X313" s="17" t="s">
        <v>115</v>
      </c>
      <c r="Y313" s="115" t="s">
        <v>306</v>
      </c>
      <c r="Z313" s="283" t="s">
        <v>307</v>
      </c>
      <c r="AA313" s="4"/>
    </row>
    <row r="314" spans="1:27" ht="60" customHeight="1" x14ac:dyDescent="0.2">
      <c r="A314" s="29" t="s">
        <v>26</v>
      </c>
      <c r="B314" s="15" t="s">
        <v>4970</v>
      </c>
      <c r="C314" s="32" t="s">
        <v>28</v>
      </c>
      <c r="D314" s="32" t="s">
        <v>28</v>
      </c>
      <c r="E314" s="15">
        <v>5</v>
      </c>
      <c r="F314" s="78"/>
      <c r="G314" s="169" t="e">
        <f>------------COMMODITY CODE</f>
        <v>#NAME?</v>
      </c>
      <c r="H314" s="71"/>
      <c r="I314" s="71" t="s">
        <v>5265</v>
      </c>
      <c r="J314" s="71" t="s">
        <v>894</v>
      </c>
      <c r="K314" s="87"/>
      <c r="L314" s="119"/>
      <c r="M314" s="118" t="str">
        <f t="shared" si="6"/>
        <v xml:space="preserve">. </v>
      </c>
      <c r="N314" s="125" t="s">
        <v>32</v>
      </c>
      <c r="O314" s="92"/>
      <c r="P314" s="125" t="s">
        <v>66</v>
      </c>
      <c r="Q314" s="92"/>
      <c r="R314" s="125"/>
      <c r="S314" s="92"/>
      <c r="T314" s="125"/>
      <c r="U314" s="92"/>
      <c r="V314" s="125" t="s">
        <v>895</v>
      </c>
      <c r="W314" s="92"/>
      <c r="X314" s="17" t="s">
        <v>115</v>
      </c>
      <c r="Y314" s="115" t="s">
        <v>264</v>
      </c>
      <c r="Z314" s="283" t="s">
        <v>264</v>
      </c>
      <c r="AA314" s="4"/>
    </row>
    <row r="315" spans="1:27" ht="60" customHeight="1" x14ac:dyDescent="0.2">
      <c r="A315" s="29" t="s">
        <v>26</v>
      </c>
      <c r="B315" s="15" t="s">
        <v>4970</v>
      </c>
      <c r="C315" s="32" t="s">
        <v>28</v>
      </c>
      <c r="D315" s="32" t="s">
        <v>28</v>
      </c>
      <c r="E315" s="15">
        <v>5</v>
      </c>
      <c r="F315" s="78"/>
      <c r="G315" s="71" t="e">
        <f>------------COMMODITY CODE</f>
        <v>#NAME?</v>
      </c>
      <c r="H315" s="97" t="s">
        <v>897</v>
      </c>
      <c r="I315" s="71" t="s">
        <v>5266</v>
      </c>
      <c r="J315" s="71" t="s">
        <v>899</v>
      </c>
      <c r="K315" s="87" t="s">
        <v>821</v>
      </c>
      <c r="L315" s="119" t="s">
        <v>900</v>
      </c>
      <c r="M315" s="118" t="str">
        <f t="shared" si="6"/>
        <v>MESSAGE - GOODS ITEM. Commodity code</v>
      </c>
      <c r="N315" s="125"/>
      <c r="O315" s="92"/>
      <c r="P315" s="125" t="s">
        <v>33</v>
      </c>
      <c r="Q315" s="92" t="s">
        <v>66</v>
      </c>
      <c r="R315" s="125" t="s">
        <v>901</v>
      </c>
      <c r="S315" s="92" t="s">
        <v>902</v>
      </c>
      <c r="T315" s="125" t="s">
        <v>903</v>
      </c>
      <c r="U315" s="92"/>
      <c r="V315" s="125"/>
      <c r="W315" s="92" t="s">
        <v>5267</v>
      </c>
      <c r="X315" s="17" t="s">
        <v>46</v>
      </c>
      <c r="Y315" s="115" t="s">
        <v>1458</v>
      </c>
      <c r="Z315" s="283" t="s">
        <v>914</v>
      </c>
      <c r="AA315" s="17"/>
    </row>
    <row r="316" spans="1:27" ht="60" customHeight="1" x14ac:dyDescent="0.2">
      <c r="A316" s="29" t="s">
        <v>26</v>
      </c>
      <c r="B316" s="15" t="s">
        <v>4970</v>
      </c>
      <c r="C316" s="32" t="s">
        <v>28</v>
      </c>
      <c r="D316" s="32" t="s">
        <v>28</v>
      </c>
      <c r="E316" s="15">
        <v>5</v>
      </c>
      <c r="F316" s="78" t="s">
        <v>908</v>
      </c>
      <c r="G316" s="71" t="e">
        <f>------------COMMODITY CODE</f>
        <v>#NAME?</v>
      </c>
      <c r="H316" s="71" t="s">
        <v>909</v>
      </c>
      <c r="I316" s="71" t="s">
        <v>5268</v>
      </c>
      <c r="J316" s="71" t="s">
        <v>911</v>
      </c>
      <c r="K316" s="87" t="s">
        <v>821</v>
      </c>
      <c r="L316" s="119" t="s">
        <v>900</v>
      </c>
      <c r="M316" s="118" t="str">
        <f t="shared" si="6"/>
        <v>MESSAGE - GOODS ITEM. Commodity code</v>
      </c>
      <c r="N316" s="125"/>
      <c r="O316" s="92"/>
      <c r="P316" s="125" t="s">
        <v>103</v>
      </c>
      <c r="Q316" s="92" t="s">
        <v>66</v>
      </c>
      <c r="R316" s="125" t="s">
        <v>291</v>
      </c>
      <c r="S316" s="92" t="s">
        <v>902</v>
      </c>
      <c r="T316" s="125"/>
      <c r="U316" s="92"/>
      <c r="V316" s="125" t="s">
        <v>912</v>
      </c>
      <c r="W316" s="92" t="s">
        <v>5267</v>
      </c>
      <c r="X316" s="17" t="s">
        <v>46</v>
      </c>
      <c r="Y316" s="17" t="s">
        <v>913</v>
      </c>
      <c r="Z316" s="283" t="s">
        <v>914</v>
      </c>
      <c r="AA316" s="17"/>
    </row>
    <row r="317" spans="1:27" ht="60" customHeight="1" x14ac:dyDescent="0.2">
      <c r="A317" s="29" t="s">
        <v>26</v>
      </c>
      <c r="B317" s="15" t="s">
        <v>4970</v>
      </c>
      <c r="C317" s="32" t="s">
        <v>28</v>
      </c>
      <c r="D317" s="32" t="s">
        <v>28</v>
      </c>
      <c r="E317" s="15">
        <v>5</v>
      </c>
      <c r="F317" s="78" t="s">
        <v>916</v>
      </c>
      <c r="G317" s="169" t="e">
        <f>------------DANGEROUS GOODS</f>
        <v>#NAME?</v>
      </c>
      <c r="H317" s="71"/>
      <c r="I317" s="71" t="s">
        <v>5269</v>
      </c>
      <c r="J317" s="71" t="s">
        <v>919</v>
      </c>
      <c r="K317" s="87"/>
      <c r="L317" s="119"/>
      <c r="M317" s="118" t="str">
        <f t="shared" si="6"/>
        <v xml:space="preserve">. </v>
      </c>
      <c r="N317" s="125" t="s">
        <v>444</v>
      </c>
      <c r="O317" s="92"/>
      <c r="P317" s="125" t="s">
        <v>66</v>
      </c>
      <c r="Q317" s="92"/>
      <c r="R317" s="125"/>
      <c r="S317" s="92"/>
      <c r="T317" s="125"/>
      <c r="U317" s="92"/>
      <c r="V317" s="125" t="s">
        <v>920</v>
      </c>
      <c r="W317" s="92"/>
      <c r="X317" s="17" t="s">
        <v>115</v>
      </c>
      <c r="Y317" s="115" t="s">
        <v>264</v>
      </c>
      <c r="Z317" s="283" t="s">
        <v>264</v>
      </c>
      <c r="AA317" s="4"/>
    </row>
    <row r="318" spans="1:27" ht="60" customHeight="1" x14ac:dyDescent="0.2">
      <c r="A318" s="29" t="s">
        <v>26</v>
      </c>
      <c r="B318" s="15" t="s">
        <v>4970</v>
      </c>
      <c r="C318" s="32" t="s">
        <v>28</v>
      </c>
      <c r="D318" s="32" t="s">
        <v>28</v>
      </c>
      <c r="E318" s="15">
        <v>5</v>
      </c>
      <c r="F318" s="78" t="s">
        <v>205</v>
      </c>
      <c r="G318" s="71" t="e">
        <f>------------DANGEROUS GOODS</f>
        <v>#NAME?</v>
      </c>
      <c r="H318" s="71" t="s">
        <v>206</v>
      </c>
      <c r="I318" s="71" t="s">
        <v>5270</v>
      </c>
      <c r="J318" s="71" t="s">
        <v>923</v>
      </c>
      <c r="K318" s="87"/>
      <c r="L318" s="119"/>
      <c r="M318" s="118" t="str">
        <f t="shared" si="6"/>
        <v xml:space="preserve">. </v>
      </c>
      <c r="N318" s="125"/>
      <c r="O318" s="92"/>
      <c r="P318" s="125" t="s">
        <v>33</v>
      </c>
      <c r="Q318" s="92"/>
      <c r="R318" s="125" t="s">
        <v>146</v>
      </c>
      <c r="S318" s="92"/>
      <c r="T318" s="125"/>
      <c r="U318" s="92"/>
      <c r="V318" s="125" t="s">
        <v>209</v>
      </c>
      <c r="W318" s="92"/>
      <c r="X318" s="17" t="s">
        <v>115</v>
      </c>
      <c r="Y318" s="115" t="s">
        <v>1130</v>
      </c>
      <c r="Z318" s="283" t="s">
        <v>117</v>
      </c>
      <c r="AA318" s="4"/>
    </row>
    <row r="319" spans="1:27" ht="60" customHeight="1" x14ac:dyDescent="0.2">
      <c r="A319" s="29" t="s">
        <v>26</v>
      </c>
      <c r="B319" s="15" t="s">
        <v>4970</v>
      </c>
      <c r="C319" s="32" t="s">
        <v>28</v>
      </c>
      <c r="D319" s="32" t="s">
        <v>28</v>
      </c>
      <c r="E319" s="15">
        <v>5</v>
      </c>
      <c r="F319" s="78" t="s">
        <v>916</v>
      </c>
      <c r="G319" s="71" t="e">
        <f>------------DANGEROUS GOODS</f>
        <v>#NAME?</v>
      </c>
      <c r="H319" s="71" t="s">
        <v>924</v>
      </c>
      <c r="I319" s="71" t="s">
        <v>5271</v>
      </c>
      <c r="J319" s="71" t="s">
        <v>926</v>
      </c>
      <c r="K319" s="87" t="s">
        <v>821</v>
      </c>
      <c r="L319" s="119" t="s">
        <v>927</v>
      </c>
      <c r="M319" s="118" t="str">
        <f t="shared" si="6"/>
        <v>MESSAGE - GOODS ITEM. UN dangerous goods code</v>
      </c>
      <c r="N319" s="125"/>
      <c r="O319" s="92"/>
      <c r="P319" s="125" t="s">
        <v>33</v>
      </c>
      <c r="Q319" s="92" t="s">
        <v>33</v>
      </c>
      <c r="R319" s="125" t="s">
        <v>660</v>
      </c>
      <c r="S319" s="92" t="s">
        <v>660</v>
      </c>
      <c r="T319" s="125" t="s">
        <v>928</v>
      </c>
      <c r="U319" s="92" t="s">
        <v>928</v>
      </c>
      <c r="V319" s="125"/>
      <c r="W319" s="92" t="s">
        <v>929</v>
      </c>
      <c r="X319" s="17" t="s">
        <v>36</v>
      </c>
      <c r="Y319" s="115" t="s">
        <v>930</v>
      </c>
      <c r="Z319" s="283" t="s">
        <v>931</v>
      </c>
      <c r="AA319" s="4"/>
    </row>
    <row r="320" spans="1:27" ht="60" customHeight="1" x14ac:dyDescent="0.2">
      <c r="A320" s="29" t="s">
        <v>26</v>
      </c>
      <c r="B320" s="15" t="s">
        <v>4970</v>
      </c>
      <c r="C320" s="32" t="s">
        <v>28</v>
      </c>
      <c r="D320" s="32" t="s">
        <v>28</v>
      </c>
      <c r="E320" s="15">
        <v>5</v>
      </c>
      <c r="F320" s="78"/>
      <c r="G320" s="169" t="e">
        <f>------------GOODS MEASURE</f>
        <v>#NAME?</v>
      </c>
      <c r="H320" s="71"/>
      <c r="I320" s="71" t="s">
        <v>5272</v>
      </c>
      <c r="J320" s="71" t="s">
        <v>935</v>
      </c>
      <c r="K320" s="87"/>
      <c r="L320" s="119"/>
      <c r="M320" s="118" t="str">
        <f t="shared" si="6"/>
        <v xml:space="preserve">. </v>
      </c>
      <c r="N320" s="125" t="s">
        <v>32</v>
      </c>
      <c r="O320" s="92"/>
      <c r="P320" s="125" t="s">
        <v>103</v>
      </c>
      <c r="Q320" s="92"/>
      <c r="R320" s="125"/>
      <c r="S320" s="92"/>
      <c r="T320" s="125"/>
      <c r="U320" s="92"/>
      <c r="V320" s="125"/>
      <c r="W320" s="92"/>
      <c r="X320" s="17" t="s">
        <v>115</v>
      </c>
      <c r="Y320" s="115"/>
      <c r="Z320" s="283"/>
      <c r="AA320" s="4"/>
    </row>
    <row r="321" spans="1:27" ht="60" customHeight="1" x14ac:dyDescent="0.2">
      <c r="A321" s="29" t="s">
        <v>26</v>
      </c>
      <c r="B321" s="15" t="s">
        <v>4970</v>
      </c>
      <c r="C321" s="32" t="s">
        <v>28</v>
      </c>
      <c r="D321" s="32" t="s">
        <v>28</v>
      </c>
      <c r="E321" s="15">
        <v>5</v>
      </c>
      <c r="F321" s="78" t="s">
        <v>729</v>
      </c>
      <c r="G321" s="71" t="e">
        <f>------------GOODS MEASURE</f>
        <v>#NAME?</v>
      </c>
      <c r="H321" s="71" t="s">
        <v>730</v>
      </c>
      <c r="I321" s="71" t="s">
        <v>5273</v>
      </c>
      <c r="J321" s="71" t="s">
        <v>937</v>
      </c>
      <c r="K321" s="87" t="s">
        <v>821</v>
      </c>
      <c r="L321" s="119" t="s">
        <v>938</v>
      </c>
      <c r="M321" s="118" t="str">
        <f t="shared" si="6"/>
        <v xml:space="preserve">MESSAGE - GOODS ITEM. Gross mass </v>
      </c>
      <c r="N321" s="125"/>
      <c r="O321" s="92"/>
      <c r="P321" s="125" t="s">
        <v>103</v>
      </c>
      <c r="Q321" s="92" t="s">
        <v>103</v>
      </c>
      <c r="R321" s="125" t="s">
        <v>166</v>
      </c>
      <c r="S321" s="92" t="s">
        <v>5274</v>
      </c>
      <c r="T321" s="125"/>
      <c r="U321" s="92"/>
      <c r="V321" s="125" t="s">
        <v>939</v>
      </c>
      <c r="W321" s="92"/>
      <c r="X321" s="17" t="s">
        <v>46</v>
      </c>
      <c r="Y321" s="115" t="s">
        <v>37</v>
      </c>
      <c r="Z321" s="283" t="s">
        <v>940</v>
      </c>
      <c r="AA321" s="4"/>
    </row>
    <row r="322" spans="1:27" ht="60" customHeight="1" x14ac:dyDescent="0.2">
      <c r="A322" s="29" t="s">
        <v>26</v>
      </c>
      <c r="B322" s="15" t="s">
        <v>4970</v>
      </c>
      <c r="C322" s="32" t="s">
        <v>28</v>
      </c>
      <c r="D322" s="32" t="s">
        <v>28</v>
      </c>
      <c r="E322" s="15">
        <v>5</v>
      </c>
      <c r="F322" s="78" t="s">
        <v>942</v>
      </c>
      <c r="G322" s="71" t="e">
        <f>------------GOODS MEASURE</f>
        <v>#NAME?</v>
      </c>
      <c r="H322" s="71" t="s">
        <v>943</v>
      </c>
      <c r="I322" s="71" t="s">
        <v>5275</v>
      </c>
      <c r="J322" s="71" t="s">
        <v>945</v>
      </c>
      <c r="K322" s="87" t="s">
        <v>821</v>
      </c>
      <c r="L322" s="119" t="s">
        <v>943</v>
      </c>
      <c r="M322" s="118" t="str">
        <f t="shared" si="6"/>
        <v>MESSAGE - GOODS ITEM. Net mass</v>
      </c>
      <c r="N322" s="125"/>
      <c r="O322" s="92"/>
      <c r="P322" s="125" t="s">
        <v>103</v>
      </c>
      <c r="Q322" s="92" t="s">
        <v>103</v>
      </c>
      <c r="R322" s="125" t="s">
        <v>166</v>
      </c>
      <c r="S322" s="92" t="s">
        <v>5274</v>
      </c>
      <c r="T322" s="125"/>
      <c r="U322" s="92"/>
      <c r="V322" s="125" t="s">
        <v>946</v>
      </c>
      <c r="W322" s="92"/>
      <c r="X322" s="17" t="s">
        <v>46</v>
      </c>
      <c r="Y322" s="115" t="s">
        <v>37</v>
      </c>
      <c r="Z322" s="283" t="s">
        <v>940</v>
      </c>
      <c r="AA322" s="4"/>
    </row>
    <row r="323" spans="1:27" ht="60" customHeight="1" x14ac:dyDescent="0.2">
      <c r="A323" s="29" t="s">
        <v>26</v>
      </c>
      <c r="B323" s="15" t="s">
        <v>4970</v>
      </c>
      <c r="C323" s="32" t="s">
        <v>28</v>
      </c>
      <c r="D323" s="32" t="s">
        <v>28</v>
      </c>
      <c r="E323" s="15">
        <v>4</v>
      </c>
      <c r="F323" s="78"/>
      <c r="G323" s="169" t="e">
        <f>---------PACKAGING</f>
        <v>#NAME?</v>
      </c>
      <c r="H323" s="71"/>
      <c r="I323" s="71" t="s">
        <v>5276</v>
      </c>
      <c r="J323" s="71" t="s">
        <v>950</v>
      </c>
      <c r="K323" s="87" t="s">
        <v>951</v>
      </c>
      <c r="L323" s="119"/>
      <c r="M323" s="118" t="str">
        <f t="shared" si="6"/>
        <v xml:space="preserve">MESSAGE - GOODS ITEM - PACKAGES. </v>
      </c>
      <c r="N323" s="125" t="s">
        <v>444</v>
      </c>
      <c r="O323" s="92" t="s">
        <v>444</v>
      </c>
      <c r="P323" s="125" t="s">
        <v>33</v>
      </c>
      <c r="Q323" s="92" t="s">
        <v>33</v>
      </c>
      <c r="R323" s="125"/>
      <c r="S323" s="92"/>
      <c r="T323" s="125"/>
      <c r="U323" s="92"/>
      <c r="V323" s="125"/>
      <c r="W323" s="92"/>
      <c r="X323" s="17" t="s">
        <v>36</v>
      </c>
      <c r="Y323" s="115" t="s">
        <v>37</v>
      </c>
      <c r="Z323" s="283" t="s">
        <v>147</v>
      </c>
      <c r="AA323" s="4"/>
    </row>
    <row r="324" spans="1:27" ht="60" customHeight="1" x14ac:dyDescent="0.2">
      <c r="A324" s="29" t="s">
        <v>26</v>
      </c>
      <c r="B324" s="15" t="s">
        <v>4970</v>
      </c>
      <c r="C324" s="32" t="s">
        <v>28</v>
      </c>
      <c r="D324" s="32" t="s">
        <v>28</v>
      </c>
      <c r="E324" s="15">
        <v>4</v>
      </c>
      <c r="F324" s="78" t="s">
        <v>205</v>
      </c>
      <c r="G324" s="71" t="e">
        <f>---------PACKAGING</f>
        <v>#NAME?</v>
      </c>
      <c r="H324" s="71" t="s">
        <v>206</v>
      </c>
      <c r="I324" s="71" t="s">
        <v>5277</v>
      </c>
      <c r="J324" s="71" t="s">
        <v>954</v>
      </c>
      <c r="K324" s="87"/>
      <c r="L324" s="119"/>
      <c r="M324" s="118" t="str">
        <f t="shared" si="6"/>
        <v xml:space="preserve">. </v>
      </c>
      <c r="N324" s="125"/>
      <c r="O324" s="92"/>
      <c r="P324" s="125" t="s">
        <v>33</v>
      </c>
      <c r="Q324" s="92"/>
      <c r="R324" s="125" t="s">
        <v>146</v>
      </c>
      <c r="S324" s="92"/>
      <c r="T324" s="125"/>
      <c r="U324" s="92"/>
      <c r="V324" s="125" t="s">
        <v>209</v>
      </c>
      <c r="W324" s="92"/>
      <c r="X324" s="17" t="s">
        <v>115</v>
      </c>
      <c r="Y324" s="115" t="s">
        <v>1130</v>
      </c>
      <c r="Z324" s="283" t="s">
        <v>117</v>
      </c>
      <c r="AA324" s="4"/>
    </row>
    <row r="325" spans="1:27" ht="60" customHeight="1" x14ac:dyDescent="0.2">
      <c r="A325" s="29" t="s">
        <v>26</v>
      </c>
      <c r="B325" s="15" t="s">
        <v>4970</v>
      </c>
      <c r="C325" s="32" t="s">
        <v>28</v>
      </c>
      <c r="D325" s="32" t="s">
        <v>28</v>
      </c>
      <c r="E325" s="15">
        <v>4</v>
      </c>
      <c r="F325" s="78" t="s">
        <v>955</v>
      </c>
      <c r="G325" s="71" t="e">
        <f>---------PACKAGING</f>
        <v>#NAME?</v>
      </c>
      <c r="H325" s="71" t="s">
        <v>956</v>
      </c>
      <c r="I325" s="71" t="s">
        <v>5278</v>
      </c>
      <c r="J325" s="71" t="s">
        <v>958</v>
      </c>
      <c r="K325" s="87" t="s">
        <v>951</v>
      </c>
      <c r="L325" s="119" t="s">
        <v>959</v>
      </c>
      <c r="M325" s="118" t="str">
        <f t="shared" si="6"/>
        <v>MESSAGE - GOODS ITEM - PACKAGES. Kind of packages</v>
      </c>
      <c r="N325" s="125"/>
      <c r="O325" s="92"/>
      <c r="P325" s="125" t="s">
        <v>33</v>
      </c>
      <c r="Q325" s="92" t="s">
        <v>33</v>
      </c>
      <c r="R325" s="125" t="s">
        <v>291</v>
      </c>
      <c r="S325" s="92" t="s">
        <v>5279</v>
      </c>
      <c r="T325" s="125" t="s">
        <v>960</v>
      </c>
      <c r="U325" s="92" t="s">
        <v>960</v>
      </c>
      <c r="V325" s="125"/>
      <c r="W325" s="92"/>
      <c r="X325" s="17" t="s">
        <v>36</v>
      </c>
      <c r="Y325" s="115" t="s">
        <v>961</v>
      </c>
      <c r="Z325" s="283" t="s">
        <v>147</v>
      </c>
      <c r="AA325" s="4"/>
    </row>
    <row r="326" spans="1:27" ht="60" customHeight="1" x14ac:dyDescent="0.2">
      <c r="A326" s="29" t="s">
        <v>26</v>
      </c>
      <c r="B326" s="15" t="s">
        <v>4970</v>
      </c>
      <c r="C326" s="32" t="s">
        <v>28</v>
      </c>
      <c r="D326" s="32" t="s">
        <v>28</v>
      </c>
      <c r="E326" s="15">
        <v>4</v>
      </c>
      <c r="F326" s="78" t="s">
        <v>963</v>
      </c>
      <c r="G326" s="71" t="e">
        <f>---------PACKAGING</f>
        <v>#NAME?</v>
      </c>
      <c r="H326" s="71" t="s">
        <v>964</v>
      </c>
      <c r="I326" s="71" t="s">
        <v>5280</v>
      </c>
      <c r="J326" s="71" t="s">
        <v>966</v>
      </c>
      <c r="K326" s="87" t="s">
        <v>951</v>
      </c>
      <c r="L326" s="119" t="s">
        <v>967</v>
      </c>
      <c r="M326" s="118" t="str">
        <f t="shared" si="6"/>
        <v>MESSAGE - GOODS ITEM - PACKAGES. Number of packages or 	Number of pieces</v>
      </c>
      <c r="N326" s="125"/>
      <c r="O326" s="92"/>
      <c r="P326" s="125" t="s">
        <v>66</v>
      </c>
      <c r="Q326" s="92" t="s">
        <v>66</v>
      </c>
      <c r="R326" s="125" t="s">
        <v>153</v>
      </c>
      <c r="S326" s="92" t="s">
        <v>4004</v>
      </c>
      <c r="T326" s="125"/>
      <c r="U326" s="92"/>
      <c r="V326" s="125" t="s">
        <v>968</v>
      </c>
      <c r="W326" s="92" t="s">
        <v>5281</v>
      </c>
      <c r="X326" s="17" t="s">
        <v>46</v>
      </c>
      <c r="Y326" s="115" t="s">
        <v>37</v>
      </c>
      <c r="Z326" s="283" t="s">
        <v>970</v>
      </c>
      <c r="AA326" s="4"/>
    </row>
    <row r="327" spans="1:27" ht="60" customHeight="1" x14ac:dyDescent="0.2">
      <c r="A327" s="29" t="s">
        <v>26</v>
      </c>
      <c r="B327" s="15" t="s">
        <v>4970</v>
      </c>
      <c r="C327" s="32" t="s">
        <v>28</v>
      </c>
      <c r="D327" s="32" t="s">
        <v>28</v>
      </c>
      <c r="E327" s="15">
        <v>4</v>
      </c>
      <c r="F327" s="78" t="s">
        <v>971</v>
      </c>
      <c r="G327" s="71" t="e">
        <f>---------PACKAGING</f>
        <v>#NAME?</v>
      </c>
      <c r="H327" s="71" t="s">
        <v>972</v>
      </c>
      <c r="I327" s="71" t="s">
        <v>5282</v>
      </c>
      <c r="J327" s="71" t="s">
        <v>974</v>
      </c>
      <c r="K327" s="87" t="s">
        <v>951</v>
      </c>
      <c r="L327" s="119" t="s">
        <v>975</v>
      </c>
      <c r="M327" s="118" t="str">
        <f t="shared" si="6"/>
        <v>MESSAGE - GOODS ITEM - PACKAGES. Marks &amp; numbers of packages</v>
      </c>
      <c r="N327" s="125"/>
      <c r="O327" s="92"/>
      <c r="P327" s="125" t="s">
        <v>66</v>
      </c>
      <c r="Q327" s="92" t="s">
        <v>66</v>
      </c>
      <c r="R327" s="125" t="s">
        <v>305</v>
      </c>
      <c r="S327" s="92" t="s">
        <v>976</v>
      </c>
      <c r="T327" s="125"/>
      <c r="U327" s="92"/>
      <c r="V327" s="125" t="s">
        <v>977</v>
      </c>
      <c r="W327" s="92" t="s">
        <v>978</v>
      </c>
      <c r="X327" s="17" t="s">
        <v>46</v>
      </c>
      <c r="Y327" s="115" t="s">
        <v>37</v>
      </c>
      <c r="Z327" s="283" t="s">
        <v>979</v>
      </c>
      <c r="AA327" s="4"/>
    </row>
    <row r="328" spans="1:27" ht="60" customHeight="1" x14ac:dyDescent="0.2">
      <c r="A328" s="29" t="s">
        <v>26</v>
      </c>
      <c r="B328" s="15" t="s">
        <v>4970</v>
      </c>
      <c r="C328" s="32" t="s">
        <v>28</v>
      </c>
      <c r="D328" s="32" t="s">
        <v>28</v>
      </c>
      <c r="E328" s="15">
        <v>4</v>
      </c>
      <c r="F328" s="78" t="s">
        <v>635</v>
      </c>
      <c r="G328" s="169" t="e">
        <f>---------ADDITIONAL INFORMATION</f>
        <v>#NAME?</v>
      </c>
      <c r="H328" s="71"/>
      <c r="I328" s="71" t="s">
        <v>5283</v>
      </c>
      <c r="J328" s="71" t="s">
        <v>638</v>
      </c>
      <c r="K328" s="87" t="s">
        <v>982</v>
      </c>
      <c r="L328" s="119"/>
      <c r="M328" s="118" t="str">
        <f t="shared" ref="M328:M370" si="7" xml:space="preserve"> CONCATENATE(K328,". ", L328)</f>
        <v xml:space="preserve">MESSAGE - GOODS ITEM - SPECIAL MENTIONS. </v>
      </c>
      <c r="N328" s="125" t="s">
        <v>444</v>
      </c>
      <c r="O328" s="92" t="s">
        <v>444</v>
      </c>
      <c r="P328" s="125" t="s">
        <v>103</v>
      </c>
      <c r="Q328" s="92" t="s">
        <v>103</v>
      </c>
      <c r="R328" s="125"/>
      <c r="S328" s="92"/>
      <c r="T328" s="125"/>
      <c r="U328" s="92"/>
      <c r="V328" s="125" t="s">
        <v>983</v>
      </c>
      <c r="W328" s="92"/>
      <c r="X328" s="17" t="s">
        <v>36</v>
      </c>
      <c r="Y328" s="115" t="s">
        <v>984</v>
      </c>
      <c r="Z328" s="283"/>
      <c r="AA328" s="4"/>
    </row>
    <row r="329" spans="1:27" ht="60" customHeight="1" x14ac:dyDescent="0.2">
      <c r="A329" s="29" t="s">
        <v>26</v>
      </c>
      <c r="B329" s="15" t="s">
        <v>4970</v>
      </c>
      <c r="C329" s="32" t="s">
        <v>28</v>
      </c>
      <c r="D329" s="32" t="s">
        <v>28</v>
      </c>
      <c r="E329" s="15">
        <v>4</v>
      </c>
      <c r="F329" s="78" t="s">
        <v>205</v>
      </c>
      <c r="G329" s="71" t="e">
        <f>---------ADDITIONAL INFORMATION</f>
        <v>#NAME?</v>
      </c>
      <c r="H329" s="71" t="s">
        <v>206</v>
      </c>
      <c r="I329" s="71" t="s">
        <v>5284</v>
      </c>
      <c r="J329" s="71" t="s">
        <v>642</v>
      </c>
      <c r="K329" s="87"/>
      <c r="L329" s="119"/>
      <c r="M329" s="118" t="str">
        <f t="shared" si="7"/>
        <v xml:space="preserve">. </v>
      </c>
      <c r="N329" s="125"/>
      <c r="O329" s="92"/>
      <c r="P329" s="125" t="s">
        <v>33</v>
      </c>
      <c r="Q329" s="92"/>
      <c r="R329" s="125" t="s">
        <v>146</v>
      </c>
      <c r="S329" s="92"/>
      <c r="T329" s="125"/>
      <c r="U329" s="92"/>
      <c r="V329" s="125" t="s">
        <v>209</v>
      </c>
      <c r="W329" s="92"/>
      <c r="X329" s="17" t="s">
        <v>115</v>
      </c>
      <c r="Y329" s="115" t="s">
        <v>1130</v>
      </c>
      <c r="Z329" s="283" t="s">
        <v>117</v>
      </c>
      <c r="AA329" s="4"/>
    </row>
    <row r="330" spans="1:27" ht="60" customHeight="1" x14ac:dyDescent="0.2">
      <c r="A330" s="29" t="s">
        <v>26</v>
      </c>
      <c r="B330" s="15" t="s">
        <v>4970</v>
      </c>
      <c r="C330" s="32" t="s">
        <v>28</v>
      </c>
      <c r="D330" s="32" t="s">
        <v>28</v>
      </c>
      <c r="E330" s="15">
        <v>4</v>
      </c>
      <c r="F330" s="78" t="s">
        <v>635</v>
      </c>
      <c r="G330" s="71" t="e">
        <f>---------ADDITIONAL INFORMATION</f>
        <v>#NAME?</v>
      </c>
      <c r="H330" s="71" t="s">
        <v>287</v>
      </c>
      <c r="I330" s="71" t="s">
        <v>5285</v>
      </c>
      <c r="J330" s="71" t="s">
        <v>644</v>
      </c>
      <c r="K330" s="87" t="s">
        <v>982</v>
      </c>
      <c r="L330" s="119" t="s">
        <v>988</v>
      </c>
      <c r="M330" s="118" t="str">
        <f t="shared" si="7"/>
        <v>MESSAGE - GOODS ITEM - SPECIAL MENTIONS. Additional information coded</v>
      </c>
      <c r="N330" s="125"/>
      <c r="O330" s="92"/>
      <c r="P330" s="125" t="s">
        <v>33</v>
      </c>
      <c r="Q330" s="92" t="s">
        <v>33</v>
      </c>
      <c r="R330" s="125" t="s">
        <v>645</v>
      </c>
      <c r="S330" s="92" t="s">
        <v>5052</v>
      </c>
      <c r="T330" s="125" t="s">
        <v>646</v>
      </c>
      <c r="U330" s="92" t="s">
        <v>646</v>
      </c>
      <c r="V330" s="125"/>
      <c r="W330" s="92" t="s">
        <v>5286</v>
      </c>
      <c r="X330" s="17" t="s">
        <v>36</v>
      </c>
      <c r="Y330" s="115" t="s">
        <v>990</v>
      </c>
      <c r="Z330" s="283" t="s">
        <v>991</v>
      </c>
      <c r="AA330" s="4"/>
    </row>
    <row r="331" spans="1:27" ht="60" customHeight="1" x14ac:dyDescent="0.2">
      <c r="A331" s="29" t="s">
        <v>26</v>
      </c>
      <c r="B331" s="15" t="s">
        <v>4970</v>
      </c>
      <c r="C331" s="32" t="s">
        <v>28</v>
      </c>
      <c r="D331" s="32" t="s">
        <v>28</v>
      </c>
      <c r="E331" s="15">
        <v>4</v>
      </c>
      <c r="F331" s="78" t="s">
        <v>635</v>
      </c>
      <c r="G331" s="71" t="e">
        <f>---------ADDITIONAL INFORMATION</f>
        <v>#NAME?</v>
      </c>
      <c r="H331" s="71" t="s">
        <v>302</v>
      </c>
      <c r="I331" s="71" t="s">
        <v>5287</v>
      </c>
      <c r="J331" s="71" t="s">
        <v>649</v>
      </c>
      <c r="K331" s="87"/>
      <c r="L331" s="119"/>
      <c r="M331" s="118" t="str">
        <f t="shared" si="7"/>
        <v xml:space="preserve">. </v>
      </c>
      <c r="N331" s="125"/>
      <c r="O331" s="92"/>
      <c r="P331" s="125" t="s">
        <v>103</v>
      </c>
      <c r="Q331" s="92"/>
      <c r="R331" s="125" t="s">
        <v>305</v>
      </c>
      <c r="S331" s="92"/>
      <c r="T331" s="125"/>
      <c r="U331" s="92"/>
      <c r="V331" s="125"/>
      <c r="W331" s="92"/>
      <c r="X331" s="17" t="s">
        <v>115</v>
      </c>
      <c r="Y331" s="115" t="s">
        <v>306</v>
      </c>
      <c r="Z331" s="283" t="s">
        <v>307</v>
      </c>
      <c r="AA331" s="4"/>
    </row>
    <row r="332" spans="1:27" ht="60" customHeight="1" x14ac:dyDescent="0.2">
      <c r="A332" s="29" t="s">
        <v>26</v>
      </c>
      <c r="B332" s="15" t="s">
        <v>4970</v>
      </c>
      <c r="C332" s="32" t="s">
        <v>28</v>
      </c>
      <c r="D332" s="32" t="s">
        <v>28</v>
      </c>
      <c r="E332" s="15">
        <v>4</v>
      </c>
      <c r="F332" s="78" t="s">
        <v>651</v>
      </c>
      <c r="G332" s="169" t="e">
        <f>---------SUPPORTING DOCUMENTS</f>
        <v>#NAME?</v>
      </c>
      <c r="H332" s="71"/>
      <c r="I332" s="71" t="s">
        <v>5288</v>
      </c>
      <c r="J332" s="71" t="s">
        <v>654</v>
      </c>
      <c r="K332" s="87" t="s">
        <v>64</v>
      </c>
      <c r="L332" s="119"/>
      <c r="M332" s="118" t="str">
        <f t="shared" si="7"/>
        <v xml:space="preserve">MESSAGE - GOODS ITEM - PRODUCED DOCUMENTS/CERTIFICATES. </v>
      </c>
      <c r="N332" s="125" t="s">
        <v>444</v>
      </c>
      <c r="O332" s="92" t="s">
        <v>444</v>
      </c>
      <c r="P332" s="125" t="s">
        <v>103</v>
      </c>
      <c r="Q332" s="92" t="s">
        <v>66</v>
      </c>
      <c r="R332" s="125"/>
      <c r="S332" s="92"/>
      <c r="T332" s="125"/>
      <c r="U332" s="92"/>
      <c r="V332" s="125" t="s">
        <v>639</v>
      </c>
      <c r="W332" s="92" t="s">
        <v>5289</v>
      </c>
      <c r="X332" s="17" t="s">
        <v>405</v>
      </c>
      <c r="Y332" s="115" t="s">
        <v>37</v>
      </c>
      <c r="Z332" s="283" t="s">
        <v>38</v>
      </c>
      <c r="AA332" s="4"/>
    </row>
    <row r="333" spans="1:27" ht="60" customHeight="1" x14ac:dyDescent="0.2">
      <c r="A333" s="29" t="s">
        <v>26</v>
      </c>
      <c r="B333" s="15" t="s">
        <v>4970</v>
      </c>
      <c r="C333" s="32" t="s">
        <v>28</v>
      </c>
      <c r="D333" s="32" t="s">
        <v>28</v>
      </c>
      <c r="E333" s="15">
        <v>4</v>
      </c>
      <c r="F333" s="78" t="s">
        <v>205</v>
      </c>
      <c r="G333" s="71" t="e">
        <f>---------SUPPORTING DOCUMENTS</f>
        <v>#NAME?</v>
      </c>
      <c r="H333" s="71" t="s">
        <v>206</v>
      </c>
      <c r="I333" s="71" t="s">
        <v>5290</v>
      </c>
      <c r="J333" s="71" t="s">
        <v>657</v>
      </c>
      <c r="K333" s="87"/>
      <c r="L333" s="119"/>
      <c r="M333" s="118" t="str">
        <f t="shared" si="7"/>
        <v xml:space="preserve">. </v>
      </c>
      <c r="N333" s="125"/>
      <c r="O333" s="92"/>
      <c r="P333" s="125" t="s">
        <v>33</v>
      </c>
      <c r="Q333" s="92"/>
      <c r="R333" s="125" t="s">
        <v>146</v>
      </c>
      <c r="S333" s="92"/>
      <c r="T333" s="125"/>
      <c r="U333" s="92"/>
      <c r="V333" s="125" t="s">
        <v>209</v>
      </c>
      <c r="W333" s="92"/>
      <c r="X333" s="17" t="s">
        <v>115</v>
      </c>
      <c r="Y333" s="115" t="s">
        <v>1130</v>
      </c>
      <c r="Z333" s="283" t="s">
        <v>117</v>
      </c>
      <c r="AA333" s="4"/>
    </row>
    <row r="334" spans="1:27" ht="60" customHeight="1" x14ac:dyDescent="0.2">
      <c r="A334" s="29" t="s">
        <v>26</v>
      </c>
      <c r="B334" s="15" t="s">
        <v>4970</v>
      </c>
      <c r="C334" s="32" t="s">
        <v>28</v>
      </c>
      <c r="D334" s="32" t="s">
        <v>28</v>
      </c>
      <c r="E334" s="15">
        <v>4</v>
      </c>
      <c r="F334" s="78" t="s">
        <v>651</v>
      </c>
      <c r="G334" s="71" t="e">
        <f>---------SUPPORTING DOCUMENTS</f>
        <v>#NAME?</v>
      </c>
      <c r="H334" s="71" t="s">
        <v>386</v>
      </c>
      <c r="I334" s="71" t="s">
        <v>5291</v>
      </c>
      <c r="J334" s="71" t="s">
        <v>659</v>
      </c>
      <c r="K334" s="87" t="s">
        <v>64</v>
      </c>
      <c r="L334" s="119" t="s">
        <v>1000</v>
      </c>
      <c r="M334" s="118" t="str">
        <f t="shared" si="7"/>
        <v>MESSAGE - GOODS ITEM - PRODUCED DOCUMENTS/CERTIFICATES. Document type</v>
      </c>
      <c r="N334" s="125"/>
      <c r="O334" s="92"/>
      <c r="P334" s="125" t="s">
        <v>33</v>
      </c>
      <c r="Q334" s="92" t="s">
        <v>33</v>
      </c>
      <c r="R334" s="125" t="s">
        <v>660</v>
      </c>
      <c r="S334" s="92" t="s">
        <v>660</v>
      </c>
      <c r="T334" s="125" t="s">
        <v>661</v>
      </c>
      <c r="U334" s="92" t="s">
        <v>661</v>
      </c>
      <c r="V334" s="125"/>
      <c r="W334" s="92" t="s">
        <v>5292</v>
      </c>
      <c r="X334" s="17" t="s">
        <v>36</v>
      </c>
      <c r="Y334" s="115" t="s">
        <v>37</v>
      </c>
      <c r="Z334" s="283" t="s">
        <v>38</v>
      </c>
      <c r="AA334" s="4"/>
    </row>
    <row r="335" spans="1:27" ht="60" customHeight="1" x14ac:dyDescent="0.2">
      <c r="A335" s="29" t="s">
        <v>26</v>
      </c>
      <c r="B335" s="15" t="s">
        <v>4970</v>
      </c>
      <c r="C335" s="32" t="s">
        <v>28</v>
      </c>
      <c r="D335" s="32" t="s">
        <v>28</v>
      </c>
      <c r="E335" s="15">
        <v>4</v>
      </c>
      <c r="F335" s="78" t="s">
        <v>651</v>
      </c>
      <c r="G335" s="71" t="e">
        <f>---------SUPPORTING DOCUMENTS</f>
        <v>#NAME?</v>
      </c>
      <c r="H335" s="71" t="s">
        <v>180</v>
      </c>
      <c r="I335" s="71" t="s">
        <v>5293</v>
      </c>
      <c r="J335" s="71" t="s">
        <v>664</v>
      </c>
      <c r="K335" s="87" t="s">
        <v>64</v>
      </c>
      <c r="L335" s="119" t="s">
        <v>65</v>
      </c>
      <c r="M335" s="118" t="str">
        <f t="shared" si="7"/>
        <v>MESSAGE - GOODS ITEM - PRODUCED DOCUMENTS/CERTIFICATES. Document reference</v>
      </c>
      <c r="N335" s="125"/>
      <c r="O335" s="92"/>
      <c r="P335" s="125" t="s">
        <v>33</v>
      </c>
      <c r="Q335" s="92" t="s">
        <v>66</v>
      </c>
      <c r="R335" s="125" t="s">
        <v>258</v>
      </c>
      <c r="S335" s="92" t="s">
        <v>68</v>
      </c>
      <c r="T335" s="125"/>
      <c r="U335" s="92"/>
      <c r="V335" s="125" t="s">
        <v>1004</v>
      </c>
      <c r="W335" s="92" t="s">
        <v>5294</v>
      </c>
      <c r="X335" s="17" t="s">
        <v>46</v>
      </c>
      <c r="Y335" s="115" t="s">
        <v>37</v>
      </c>
      <c r="Z335" s="283" t="s">
        <v>1005</v>
      </c>
      <c r="AA335" s="4"/>
    </row>
    <row r="336" spans="1:27" ht="60" customHeight="1" x14ac:dyDescent="0.2">
      <c r="A336" s="29" t="s">
        <v>26</v>
      </c>
      <c r="B336" s="15" t="s">
        <v>4970</v>
      </c>
      <c r="C336" s="32" t="s">
        <v>28</v>
      </c>
      <c r="D336" s="32" t="s">
        <v>28</v>
      </c>
      <c r="E336" s="15">
        <v>4</v>
      </c>
      <c r="F336" s="78" t="s">
        <v>651</v>
      </c>
      <c r="G336" s="71" t="e">
        <f>---------SUPPORTING DOCUMENTS</f>
        <v>#NAME?</v>
      </c>
      <c r="H336" s="71" t="s">
        <v>667</v>
      </c>
      <c r="I336" s="71" t="s">
        <v>5295</v>
      </c>
      <c r="J336" s="71" t="s">
        <v>669</v>
      </c>
      <c r="K336" s="87"/>
      <c r="L336" s="119"/>
      <c r="M336" s="118" t="str">
        <f t="shared" si="7"/>
        <v xml:space="preserve">. </v>
      </c>
      <c r="N336" s="125"/>
      <c r="O336" s="92"/>
      <c r="P336" s="125" t="s">
        <v>103</v>
      </c>
      <c r="Q336" s="92"/>
      <c r="R336" s="125" t="s">
        <v>68</v>
      </c>
      <c r="S336" s="92"/>
      <c r="T336" s="125"/>
      <c r="U336" s="92"/>
      <c r="V336" s="125"/>
      <c r="W336" s="92"/>
      <c r="X336" s="17" t="s">
        <v>115</v>
      </c>
      <c r="Y336" s="115" t="s">
        <v>306</v>
      </c>
      <c r="Z336" s="283" t="s">
        <v>307</v>
      </c>
      <c r="AA336" s="4"/>
    </row>
    <row r="337" spans="1:27" ht="60" customHeight="1" x14ac:dyDescent="0.2">
      <c r="A337" s="29" t="s">
        <v>26</v>
      </c>
      <c r="B337" s="15" t="s">
        <v>4970</v>
      </c>
      <c r="C337" s="32" t="s">
        <v>28</v>
      </c>
      <c r="D337" s="32" t="s">
        <v>28</v>
      </c>
      <c r="E337" s="15">
        <v>4</v>
      </c>
      <c r="F337" s="78" t="s">
        <v>671</v>
      </c>
      <c r="G337" s="169" t="e">
        <f>---------PREVIOUS DOCUMENTS</f>
        <v>#NAME?</v>
      </c>
      <c r="H337" s="71"/>
      <c r="I337" s="71" t="s">
        <v>5296</v>
      </c>
      <c r="J337" s="71" t="s">
        <v>674</v>
      </c>
      <c r="K337" s="87" t="s">
        <v>1011</v>
      </c>
      <c r="L337" s="119"/>
      <c r="M337" s="118" t="str">
        <f t="shared" si="7"/>
        <v xml:space="preserve">MESSAGE - GOODS ITEM - PREVIOUS ADMINISTRATIVE REFERENCES. </v>
      </c>
      <c r="N337" s="125" t="s">
        <v>444</v>
      </c>
      <c r="O337" s="92" t="s">
        <v>201</v>
      </c>
      <c r="P337" s="125" t="s">
        <v>103</v>
      </c>
      <c r="Q337" s="92" t="s">
        <v>66</v>
      </c>
      <c r="R337" s="125"/>
      <c r="S337" s="92"/>
      <c r="T337" s="125"/>
      <c r="U337" s="92"/>
      <c r="V337" s="125" t="s">
        <v>1012</v>
      </c>
      <c r="W337" s="92" t="s">
        <v>5297</v>
      </c>
      <c r="X337" s="17" t="s">
        <v>491</v>
      </c>
      <c r="Y337" s="115" t="s">
        <v>37</v>
      </c>
      <c r="Z337" s="283" t="s">
        <v>1014</v>
      </c>
      <c r="AA337" s="4"/>
    </row>
    <row r="338" spans="1:27" ht="60" customHeight="1" x14ac:dyDescent="0.2">
      <c r="A338" s="29" t="s">
        <v>26</v>
      </c>
      <c r="B338" s="15" t="s">
        <v>4970</v>
      </c>
      <c r="C338" s="32" t="s">
        <v>28</v>
      </c>
      <c r="D338" s="32" t="s">
        <v>28</v>
      </c>
      <c r="E338" s="15">
        <v>4</v>
      </c>
      <c r="F338" s="78" t="s">
        <v>205</v>
      </c>
      <c r="G338" s="71" t="e">
        <f>---------PREVIOUS DOCUMENTS</f>
        <v>#NAME?</v>
      </c>
      <c r="H338" s="71" t="s">
        <v>206</v>
      </c>
      <c r="I338" s="71" t="s">
        <v>5298</v>
      </c>
      <c r="J338" s="71" t="s">
        <v>677</v>
      </c>
      <c r="K338" s="87"/>
      <c r="L338" s="119"/>
      <c r="M338" s="118" t="str">
        <f t="shared" si="7"/>
        <v xml:space="preserve">. </v>
      </c>
      <c r="N338" s="125"/>
      <c r="O338" s="92"/>
      <c r="P338" s="125" t="s">
        <v>33</v>
      </c>
      <c r="Q338" s="92"/>
      <c r="R338" s="125" t="s">
        <v>146</v>
      </c>
      <c r="S338" s="92"/>
      <c r="T338" s="125"/>
      <c r="U338" s="92"/>
      <c r="V338" s="125" t="s">
        <v>209</v>
      </c>
      <c r="W338" s="92"/>
      <c r="X338" s="17" t="s">
        <v>115</v>
      </c>
      <c r="Y338" s="115" t="s">
        <v>1130</v>
      </c>
      <c r="Z338" s="283" t="s">
        <v>117</v>
      </c>
      <c r="AA338" s="4"/>
    </row>
    <row r="339" spans="1:27" ht="60" customHeight="1" x14ac:dyDescent="0.2">
      <c r="A339" s="29" t="s">
        <v>26</v>
      </c>
      <c r="B339" s="15" t="s">
        <v>4970</v>
      </c>
      <c r="C339" s="32" t="s">
        <v>28</v>
      </c>
      <c r="D339" s="32" t="s">
        <v>28</v>
      </c>
      <c r="E339" s="15">
        <v>4</v>
      </c>
      <c r="F339" s="78" t="s">
        <v>671</v>
      </c>
      <c r="G339" s="71" t="e">
        <f>---------PREVIOUS DOCUMENTS</f>
        <v>#NAME?</v>
      </c>
      <c r="H339" s="71" t="s">
        <v>386</v>
      </c>
      <c r="I339" s="71" t="s">
        <v>5299</v>
      </c>
      <c r="J339" s="71" t="s">
        <v>679</v>
      </c>
      <c r="K339" s="87" t="s">
        <v>1011</v>
      </c>
      <c r="L339" s="119" t="s">
        <v>1018</v>
      </c>
      <c r="M339" s="118" t="str">
        <f t="shared" si="7"/>
        <v>MESSAGE - GOODS ITEM - PREVIOUS ADMINISTRATIVE REFERENCES. Previous document type </v>
      </c>
      <c r="N339" s="125"/>
      <c r="O339" s="92"/>
      <c r="P339" s="125" t="s">
        <v>33</v>
      </c>
      <c r="Q339" s="92" t="s">
        <v>33</v>
      </c>
      <c r="R339" s="125" t="s">
        <v>680</v>
      </c>
      <c r="S339" s="92" t="s">
        <v>5300</v>
      </c>
      <c r="T339" s="125" t="s">
        <v>681</v>
      </c>
      <c r="U339" s="92" t="s">
        <v>681</v>
      </c>
      <c r="V339" s="125" t="s">
        <v>682</v>
      </c>
      <c r="W339" s="92" t="s">
        <v>5301</v>
      </c>
      <c r="X339" s="17" t="s">
        <v>36</v>
      </c>
      <c r="Y339" s="115" t="s">
        <v>1021</v>
      </c>
      <c r="Z339" s="283" t="s">
        <v>1022</v>
      </c>
      <c r="AA339" s="4"/>
    </row>
    <row r="340" spans="1:27" ht="60" customHeight="1" x14ac:dyDescent="0.2">
      <c r="A340" s="29" t="s">
        <v>26</v>
      </c>
      <c r="B340" s="15" t="s">
        <v>4970</v>
      </c>
      <c r="C340" s="32" t="s">
        <v>28</v>
      </c>
      <c r="D340" s="32" t="s">
        <v>28</v>
      </c>
      <c r="E340" s="15">
        <v>4</v>
      </c>
      <c r="F340" s="78" t="s">
        <v>671</v>
      </c>
      <c r="G340" s="71" t="e">
        <f>---------PREVIOUS DOCUMENTS</f>
        <v>#NAME?</v>
      </c>
      <c r="H340" s="71" t="s">
        <v>180</v>
      </c>
      <c r="I340" s="71" t="s">
        <v>5302</v>
      </c>
      <c r="J340" s="71" t="s">
        <v>685</v>
      </c>
      <c r="K340" s="87" t="s">
        <v>1011</v>
      </c>
      <c r="L340" s="119" t="s">
        <v>1024</v>
      </c>
      <c r="M340" s="118" t="str">
        <f t="shared" si="7"/>
        <v xml:space="preserve">MESSAGE - GOODS ITEM - PREVIOUS ADMINISTRATIVE REFERENCES. Previous document reference </v>
      </c>
      <c r="N340" s="125"/>
      <c r="O340" s="92"/>
      <c r="P340" s="125" t="s">
        <v>33</v>
      </c>
      <c r="Q340" s="92" t="s">
        <v>66</v>
      </c>
      <c r="R340" s="125" t="s">
        <v>258</v>
      </c>
      <c r="S340" s="92" t="s">
        <v>68</v>
      </c>
      <c r="T340" s="125"/>
      <c r="U340" s="92"/>
      <c r="V340" s="125" t="s">
        <v>1004</v>
      </c>
      <c r="W340" s="92"/>
      <c r="X340" s="17" t="s">
        <v>157</v>
      </c>
      <c r="Y340" s="115" t="s">
        <v>1025</v>
      </c>
      <c r="Z340" s="283" t="s">
        <v>1026</v>
      </c>
      <c r="AA340" s="4"/>
    </row>
    <row r="341" spans="1:27" ht="60" customHeight="1" x14ac:dyDescent="0.2">
      <c r="A341" s="29" t="s">
        <v>26</v>
      </c>
      <c r="B341" s="15" t="s">
        <v>4970</v>
      </c>
      <c r="C341" s="32" t="s">
        <v>28</v>
      </c>
      <c r="D341" s="32" t="s">
        <v>28</v>
      </c>
      <c r="E341" s="15">
        <v>4</v>
      </c>
      <c r="F341" s="78" t="s">
        <v>687</v>
      </c>
      <c r="G341" s="71" t="e">
        <f>---------PREVIOUS DOCUMENTS</f>
        <v>#NAME?</v>
      </c>
      <c r="H341" s="71" t="s">
        <v>667</v>
      </c>
      <c r="I341" s="71" t="s">
        <v>5303</v>
      </c>
      <c r="J341" s="71" t="s">
        <v>689</v>
      </c>
      <c r="K341" s="87" t="s">
        <v>1011</v>
      </c>
      <c r="L341" s="119" t="s">
        <v>1029</v>
      </c>
      <c r="M341" s="118" t="str">
        <f t="shared" si="7"/>
        <v xml:space="preserve">MESSAGE - GOODS ITEM - PREVIOUS ADMINISTRATIVE REFERENCES. Complement of information </v>
      </c>
      <c r="N341" s="125"/>
      <c r="O341" s="92"/>
      <c r="P341" s="125" t="s">
        <v>103</v>
      </c>
      <c r="Q341" s="92" t="s">
        <v>103</v>
      </c>
      <c r="R341" s="125" t="s">
        <v>68</v>
      </c>
      <c r="S341" s="92" t="s">
        <v>1030</v>
      </c>
      <c r="T341" s="125"/>
      <c r="U341" s="92" t="s">
        <v>1639</v>
      </c>
      <c r="V341" s="125" t="s">
        <v>1031</v>
      </c>
      <c r="W341" s="92"/>
      <c r="X341" s="17" t="s">
        <v>36</v>
      </c>
      <c r="Y341" s="115" t="s">
        <v>37</v>
      </c>
      <c r="Z341" s="283" t="s">
        <v>147</v>
      </c>
      <c r="AA341" s="4"/>
    </row>
    <row r="342" spans="1:27" ht="60" customHeight="1" x14ac:dyDescent="0.2">
      <c r="A342" s="29" t="s">
        <v>26</v>
      </c>
      <c r="B342" s="15" t="s">
        <v>4970</v>
      </c>
      <c r="C342" s="32" t="s">
        <v>28</v>
      </c>
      <c r="D342" s="32" t="s">
        <v>28</v>
      </c>
      <c r="E342" s="15">
        <v>4</v>
      </c>
      <c r="F342" s="78"/>
      <c r="G342" s="169" t="e">
        <f>---------TRANSPORT CHARGES</f>
        <v>#NAME?</v>
      </c>
      <c r="H342" s="71"/>
      <c r="I342" s="71" t="s">
        <v>5304</v>
      </c>
      <c r="J342" s="71" t="s">
        <v>805</v>
      </c>
      <c r="K342" s="87"/>
      <c r="L342" s="119"/>
      <c r="M342" s="118" t="str">
        <f t="shared" si="7"/>
        <v xml:space="preserve">. </v>
      </c>
      <c r="N342" s="125" t="s">
        <v>32</v>
      </c>
      <c r="O342" s="92"/>
      <c r="P342" s="125" t="s">
        <v>66</v>
      </c>
      <c r="Q342" s="92"/>
      <c r="R342" s="125"/>
      <c r="S342" s="92"/>
      <c r="T342" s="125"/>
      <c r="U342" s="92"/>
      <c r="V342" s="125" t="s">
        <v>1035</v>
      </c>
      <c r="W342" s="92"/>
      <c r="X342" s="17" t="s">
        <v>115</v>
      </c>
      <c r="Y342" s="115" t="s">
        <v>1036</v>
      </c>
      <c r="Z342" s="283" t="s">
        <v>335</v>
      </c>
      <c r="AA342" s="4"/>
    </row>
    <row r="343" spans="1:27" ht="60" customHeight="1" x14ac:dyDescent="0.2">
      <c r="A343" s="29" t="s">
        <v>26</v>
      </c>
      <c r="B343" s="15" t="s">
        <v>4970</v>
      </c>
      <c r="C343" s="32" t="s">
        <v>28</v>
      </c>
      <c r="D343" s="32" t="s">
        <v>28</v>
      </c>
      <c r="E343" s="15">
        <v>4</v>
      </c>
      <c r="F343" s="78" t="s">
        <v>808</v>
      </c>
      <c r="G343" s="71" t="e">
        <f>---------TRANSPORT CHARGES</f>
        <v>#NAME?</v>
      </c>
      <c r="H343" s="71" t="s">
        <v>809</v>
      </c>
      <c r="I343" s="71" t="s">
        <v>5305</v>
      </c>
      <c r="J343" s="71" t="s">
        <v>811</v>
      </c>
      <c r="K343" s="87" t="s">
        <v>821</v>
      </c>
      <c r="L343" s="119" t="s">
        <v>812</v>
      </c>
      <c r="M343" s="118" t="str">
        <f t="shared" si="7"/>
        <v>MESSAGE - GOODS ITEM. Transport charges/ Method of Payment</v>
      </c>
      <c r="N343" s="125"/>
      <c r="O343" s="92"/>
      <c r="P343" s="125" t="s">
        <v>33</v>
      </c>
      <c r="Q343" s="92" t="s">
        <v>66</v>
      </c>
      <c r="R343" s="125" t="s">
        <v>134</v>
      </c>
      <c r="S343" s="92" t="s">
        <v>134</v>
      </c>
      <c r="T343" s="125" t="s">
        <v>813</v>
      </c>
      <c r="U343" s="92" t="s">
        <v>813</v>
      </c>
      <c r="V343" s="125"/>
      <c r="W343" s="92" t="s">
        <v>5306</v>
      </c>
      <c r="X343" s="17" t="s">
        <v>36</v>
      </c>
      <c r="Y343" s="115" t="s">
        <v>930</v>
      </c>
      <c r="Z343" s="283" t="s">
        <v>931</v>
      </c>
      <c r="AA343" s="4"/>
    </row>
    <row r="344" spans="1:27" ht="60" customHeight="1" x14ac:dyDescent="0.2">
      <c r="A344" s="29" t="s">
        <v>26</v>
      </c>
      <c r="B344" s="15" t="s">
        <v>4970</v>
      </c>
      <c r="C344" s="32" t="s">
        <v>28</v>
      </c>
      <c r="D344" s="32" t="s">
        <v>28</v>
      </c>
      <c r="E344" s="15">
        <v>4</v>
      </c>
      <c r="F344" s="78"/>
      <c r="G344" s="169" t="e">
        <f>---------UCR</f>
        <v>#NAME?</v>
      </c>
      <c r="H344" s="71"/>
      <c r="I344" s="71" t="s">
        <v>5307</v>
      </c>
      <c r="J344" s="71" t="s">
        <v>706</v>
      </c>
      <c r="K344" s="87"/>
      <c r="L344" s="119"/>
      <c r="M344" s="118" t="str">
        <f t="shared" si="7"/>
        <v xml:space="preserve">. </v>
      </c>
      <c r="N344" s="125" t="s">
        <v>32</v>
      </c>
      <c r="O344" s="92"/>
      <c r="P344" s="125" t="s">
        <v>66</v>
      </c>
      <c r="Q344" s="92" t="s">
        <v>66</v>
      </c>
      <c r="R344" s="125"/>
      <c r="S344" s="92"/>
      <c r="T344" s="125" t="s">
        <v>474</v>
      </c>
      <c r="U344" s="92"/>
      <c r="V344" s="125" t="s">
        <v>707</v>
      </c>
      <c r="W344" s="92" t="s">
        <v>5308</v>
      </c>
      <c r="X344" s="17" t="s">
        <v>115</v>
      </c>
      <c r="Y344" s="115" t="s">
        <v>435</v>
      </c>
      <c r="Z344" s="283" t="s">
        <v>435</v>
      </c>
      <c r="AA344" s="4"/>
    </row>
    <row r="345" spans="1:27" ht="60" customHeight="1" x14ac:dyDescent="0.2">
      <c r="A345" s="29" t="s">
        <v>26</v>
      </c>
      <c r="B345" s="15" t="s">
        <v>4970</v>
      </c>
      <c r="C345" s="32" t="s">
        <v>709</v>
      </c>
      <c r="D345" s="32" t="s">
        <v>28</v>
      </c>
      <c r="E345" s="15">
        <v>4</v>
      </c>
      <c r="F345" s="78" t="s">
        <v>710</v>
      </c>
      <c r="G345" s="71" t="e">
        <f>---------UCR</f>
        <v>#NAME?</v>
      </c>
      <c r="H345" s="71" t="s">
        <v>180</v>
      </c>
      <c r="I345" s="71" t="s">
        <v>5309</v>
      </c>
      <c r="J345" s="71" t="s">
        <v>712</v>
      </c>
      <c r="K345" s="87" t="s">
        <v>31</v>
      </c>
      <c r="L345" s="119" t="s">
        <v>713</v>
      </c>
      <c r="M345" s="118" t="str">
        <f t="shared" si="7"/>
        <v>MESSAGE - HEADER. Commercial Reference Number</v>
      </c>
      <c r="N345" s="125"/>
      <c r="O345" s="92"/>
      <c r="P345" s="125" t="s">
        <v>33</v>
      </c>
      <c r="Q345" s="92" t="s">
        <v>66</v>
      </c>
      <c r="R345" s="125" t="s">
        <v>258</v>
      </c>
      <c r="S345" s="92" t="s">
        <v>258</v>
      </c>
      <c r="T345" s="125" t="s">
        <v>474</v>
      </c>
      <c r="U345" s="92"/>
      <c r="V345" s="125" t="s">
        <v>81</v>
      </c>
      <c r="W345" s="92" t="s">
        <v>5154</v>
      </c>
      <c r="X345" s="17" t="s">
        <v>46</v>
      </c>
      <c r="Y345" s="17" t="s">
        <v>229</v>
      </c>
      <c r="Z345" s="17" t="s">
        <v>229</v>
      </c>
      <c r="AA345" s="4"/>
    </row>
    <row r="346" spans="1:27" ht="60" customHeight="1" x14ac:dyDescent="0.2">
      <c r="A346" s="29" t="s">
        <v>26</v>
      </c>
      <c r="B346" s="136" t="s">
        <v>5310</v>
      </c>
      <c r="C346" s="116" t="s">
        <v>28</v>
      </c>
      <c r="D346" s="117" t="s">
        <v>28</v>
      </c>
      <c r="E346" s="15">
        <v>1</v>
      </c>
      <c r="F346" s="78"/>
      <c r="G346" s="185" t="s">
        <v>29</v>
      </c>
      <c r="H346" s="185"/>
      <c r="I346" s="185" t="s">
        <v>5311</v>
      </c>
      <c r="J346" s="185" t="s">
        <v>29</v>
      </c>
      <c r="K346" s="87" t="s">
        <v>31</v>
      </c>
      <c r="L346" s="87"/>
      <c r="M346" s="120" t="str">
        <f t="shared" si="7"/>
        <v xml:space="preserve">MESSAGE - HEADER. </v>
      </c>
      <c r="N346" s="121" t="s">
        <v>32</v>
      </c>
      <c r="O346" s="122" t="s">
        <v>32</v>
      </c>
      <c r="P346" s="121" t="s">
        <v>33</v>
      </c>
      <c r="Q346" s="122" t="s">
        <v>33</v>
      </c>
      <c r="R346" s="121"/>
      <c r="S346" s="122"/>
      <c r="T346" s="121"/>
      <c r="U346" s="92"/>
      <c r="V346" s="68"/>
      <c r="W346" s="92"/>
      <c r="X346" s="17" t="s">
        <v>36</v>
      </c>
      <c r="Y346" s="283" t="s">
        <v>37</v>
      </c>
      <c r="Z346" s="283" t="s">
        <v>38</v>
      </c>
      <c r="AA346" s="4"/>
    </row>
    <row r="347" spans="1:27" ht="60" customHeight="1" x14ac:dyDescent="0.2">
      <c r="A347" s="29" t="s">
        <v>26</v>
      </c>
      <c r="B347" s="136" t="s">
        <v>5310</v>
      </c>
      <c r="C347" s="32" t="s">
        <v>28</v>
      </c>
      <c r="D347" s="80" t="s">
        <v>28</v>
      </c>
      <c r="E347" s="15">
        <v>1</v>
      </c>
      <c r="F347" s="78" t="s">
        <v>2671</v>
      </c>
      <c r="G347" s="185" t="s">
        <v>29</v>
      </c>
      <c r="H347" s="185" t="s">
        <v>40</v>
      </c>
      <c r="I347" s="185" t="s">
        <v>5312</v>
      </c>
      <c r="J347" s="185" t="s">
        <v>42</v>
      </c>
      <c r="K347" s="87" t="s">
        <v>31</v>
      </c>
      <c r="L347" s="87" t="s">
        <v>5313</v>
      </c>
      <c r="M347" s="83" t="str">
        <f t="shared" si="7"/>
        <v xml:space="preserve">MESSAGE - HEADER. Document/reference number </v>
      </c>
      <c r="N347" s="68"/>
      <c r="O347" s="92"/>
      <c r="P347" s="68" t="s">
        <v>33</v>
      </c>
      <c r="Q347" s="92" t="s">
        <v>33</v>
      </c>
      <c r="R347" s="68" t="s">
        <v>44</v>
      </c>
      <c r="S347" s="92" t="s">
        <v>45</v>
      </c>
      <c r="T347" s="68"/>
      <c r="U347" s="92"/>
      <c r="V347" s="68"/>
      <c r="W347" s="92"/>
      <c r="X347" s="17" t="s">
        <v>46</v>
      </c>
      <c r="Y347" s="17" t="s">
        <v>47</v>
      </c>
      <c r="Z347" s="17" t="s">
        <v>38</v>
      </c>
      <c r="AA347" s="4"/>
    </row>
    <row r="348" spans="1:27" ht="60" customHeight="1" x14ac:dyDescent="0.2">
      <c r="A348" s="29" t="s">
        <v>26</v>
      </c>
      <c r="B348" s="136" t="s">
        <v>5310</v>
      </c>
      <c r="C348" s="32" t="s">
        <v>28</v>
      </c>
      <c r="D348" s="80" t="s">
        <v>28</v>
      </c>
      <c r="E348" s="15">
        <v>1</v>
      </c>
      <c r="F348" s="78"/>
      <c r="G348" s="185" t="s">
        <v>176</v>
      </c>
      <c r="H348" s="185"/>
      <c r="I348" s="185" t="s">
        <v>5314</v>
      </c>
      <c r="J348" s="185" t="s">
        <v>176</v>
      </c>
      <c r="K348" s="87" t="s">
        <v>5315</v>
      </c>
      <c r="L348" s="87"/>
      <c r="M348" s="83" t="str">
        <f t="shared" si="7"/>
        <v xml:space="preserve">MESSAGE - (DEPARTURE) CUSTOMS OFFICE . </v>
      </c>
      <c r="N348" s="68" t="s">
        <v>32</v>
      </c>
      <c r="O348" s="92" t="s">
        <v>32</v>
      </c>
      <c r="P348" s="68" t="s">
        <v>33</v>
      </c>
      <c r="Q348" s="92" t="s">
        <v>33</v>
      </c>
      <c r="R348" s="68"/>
      <c r="S348" s="92"/>
      <c r="T348" s="68"/>
      <c r="U348" s="92"/>
      <c r="V348" s="68"/>
      <c r="W348" s="92"/>
      <c r="X348" s="17" t="s">
        <v>36</v>
      </c>
      <c r="Y348" s="283" t="s">
        <v>37</v>
      </c>
      <c r="Z348" s="283" t="s">
        <v>38</v>
      </c>
      <c r="AA348" s="4"/>
    </row>
    <row r="349" spans="1:27" ht="60" customHeight="1" x14ac:dyDescent="0.2">
      <c r="A349" s="29" t="s">
        <v>26</v>
      </c>
      <c r="B349" s="136" t="s">
        <v>5310</v>
      </c>
      <c r="C349" s="116" t="s">
        <v>28</v>
      </c>
      <c r="D349" s="117" t="s">
        <v>28</v>
      </c>
      <c r="E349" s="15">
        <v>1</v>
      </c>
      <c r="F349" s="78" t="s">
        <v>179</v>
      </c>
      <c r="G349" s="185" t="s">
        <v>176</v>
      </c>
      <c r="H349" s="185" t="s">
        <v>180</v>
      </c>
      <c r="I349" s="185" t="s">
        <v>5316</v>
      </c>
      <c r="J349" s="185" t="s">
        <v>182</v>
      </c>
      <c r="K349" s="87" t="s">
        <v>5315</v>
      </c>
      <c r="L349" s="87" t="s">
        <v>180</v>
      </c>
      <c r="M349" s="83" t="str">
        <f t="shared" si="7"/>
        <v>MESSAGE - (DEPARTURE) CUSTOMS OFFICE . Reference number</v>
      </c>
      <c r="N349" s="68"/>
      <c r="O349" s="92"/>
      <c r="P349" s="68" t="s">
        <v>33</v>
      </c>
      <c r="Q349" s="92" t="s">
        <v>33</v>
      </c>
      <c r="R349" s="68" t="s">
        <v>183</v>
      </c>
      <c r="S349" s="92" t="s">
        <v>183</v>
      </c>
      <c r="T349" s="68" t="s">
        <v>184</v>
      </c>
      <c r="U349" s="92"/>
      <c r="V349" s="68"/>
      <c r="W349" s="92"/>
      <c r="X349" s="17" t="s">
        <v>115</v>
      </c>
      <c r="Y349" s="283" t="s">
        <v>37</v>
      </c>
      <c r="Z349" s="283" t="s">
        <v>38</v>
      </c>
      <c r="AA349" s="4"/>
    </row>
    <row r="350" spans="1:27" ht="60" customHeight="1" x14ac:dyDescent="0.2">
      <c r="A350" s="29" t="s">
        <v>26</v>
      </c>
      <c r="B350" s="136" t="s">
        <v>5310</v>
      </c>
      <c r="C350" s="32" t="s">
        <v>28</v>
      </c>
      <c r="D350" s="80" t="s">
        <v>28</v>
      </c>
      <c r="E350" s="15">
        <v>1</v>
      </c>
      <c r="F350" s="78"/>
      <c r="G350" s="185" t="s">
        <v>3209</v>
      </c>
      <c r="H350" s="185"/>
      <c r="I350" s="185" t="s">
        <v>5317</v>
      </c>
      <c r="J350" s="185" t="s">
        <v>3209</v>
      </c>
      <c r="K350" s="87" t="s">
        <v>4969</v>
      </c>
      <c r="L350" s="87"/>
      <c r="M350" s="83" t="str">
        <f t="shared" si="7"/>
        <v xml:space="preserve">MESSAGE - (ACTUAL OFFICE OF TRANSIT) CUSTOMS OFFICE. </v>
      </c>
      <c r="N350" s="68" t="s">
        <v>32</v>
      </c>
      <c r="O350" s="92" t="s">
        <v>32</v>
      </c>
      <c r="P350" s="68" t="s">
        <v>33</v>
      </c>
      <c r="Q350" s="92" t="s">
        <v>33</v>
      </c>
      <c r="R350" s="68"/>
      <c r="S350" s="92"/>
      <c r="T350" s="68"/>
      <c r="U350" s="92"/>
      <c r="V350" s="68"/>
      <c r="W350" s="92"/>
      <c r="X350" s="17" t="s">
        <v>36</v>
      </c>
      <c r="Y350" s="283" t="s">
        <v>37</v>
      </c>
      <c r="Z350" s="283" t="s">
        <v>38</v>
      </c>
      <c r="AA350" s="4"/>
    </row>
    <row r="351" spans="1:27" ht="60" customHeight="1" x14ac:dyDescent="0.2">
      <c r="A351" s="29" t="s">
        <v>26</v>
      </c>
      <c r="B351" s="136" t="s">
        <v>5310</v>
      </c>
      <c r="C351" s="32" t="s">
        <v>28</v>
      </c>
      <c r="D351" s="80" t="s">
        <v>28</v>
      </c>
      <c r="E351" s="15">
        <v>1</v>
      </c>
      <c r="F351" s="78" t="s">
        <v>4967</v>
      </c>
      <c r="G351" s="185" t="s">
        <v>3209</v>
      </c>
      <c r="H351" s="185" t="s">
        <v>180</v>
      </c>
      <c r="I351" s="185" t="s">
        <v>5318</v>
      </c>
      <c r="J351" s="185" t="s">
        <v>3216</v>
      </c>
      <c r="K351" s="87" t="s">
        <v>4969</v>
      </c>
      <c r="L351" s="87" t="s">
        <v>180</v>
      </c>
      <c r="M351" s="83" t="str">
        <f t="shared" si="7"/>
        <v>MESSAGE - (ACTUAL OFFICE OF TRANSIT) CUSTOMS OFFICE. Reference number</v>
      </c>
      <c r="N351" s="68"/>
      <c r="O351" s="92"/>
      <c r="P351" s="68" t="s">
        <v>33</v>
      </c>
      <c r="Q351" s="92" t="s">
        <v>33</v>
      </c>
      <c r="R351" s="68" t="s">
        <v>183</v>
      </c>
      <c r="S351" s="92" t="s">
        <v>183</v>
      </c>
      <c r="T351" s="68" t="s">
        <v>184</v>
      </c>
      <c r="U351" s="92"/>
      <c r="V351" s="68"/>
      <c r="W351" s="92"/>
      <c r="X351" s="17" t="s">
        <v>36</v>
      </c>
      <c r="Y351" s="283" t="s">
        <v>37</v>
      </c>
      <c r="Z351" s="283" t="s">
        <v>38</v>
      </c>
      <c r="AA351" s="4"/>
    </row>
    <row r="352" spans="1:27" ht="60" customHeight="1" x14ac:dyDescent="0.2">
      <c r="A352" s="29" t="s">
        <v>26</v>
      </c>
      <c r="B352" s="136" t="s">
        <v>5310</v>
      </c>
      <c r="C352" s="32" t="s">
        <v>28</v>
      </c>
      <c r="D352" s="80" t="s">
        <v>28</v>
      </c>
      <c r="E352" s="15">
        <v>1</v>
      </c>
      <c r="F352" s="78"/>
      <c r="G352" s="185" t="s">
        <v>5319</v>
      </c>
      <c r="H352" s="185"/>
      <c r="I352" s="185" t="s">
        <v>5320</v>
      </c>
      <c r="J352" s="185" t="s">
        <v>5319</v>
      </c>
      <c r="K352" s="87" t="s">
        <v>5321</v>
      </c>
      <c r="L352" s="87"/>
      <c r="M352" s="83" t="str">
        <f t="shared" si="7"/>
        <v xml:space="preserve">MESSAGE - PASSAGE . </v>
      </c>
      <c r="N352" s="68" t="s">
        <v>32</v>
      </c>
      <c r="O352" s="92" t="s">
        <v>32</v>
      </c>
      <c r="P352" s="68" t="s">
        <v>33</v>
      </c>
      <c r="Q352" s="92" t="s">
        <v>33</v>
      </c>
      <c r="R352" s="68"/>
      <c r="S352" s="92"/>
      <c r="T352" s="68"/>
      <c r="U352" s="92"/>
      <c r="V352" s="68"/>
      <c r="W352" s="92"/>
      <c r="X352" s="17" t="s">
        <v>36</v>
      </c>
      <c r="Y352" s="283" t="s">
        <v>37</v>
      </c>
      <c r="Z352" s="283" t="s">
        <v>38</v>
      </c>
      <c r="AA352" s="4"/>
    </row>
    <row r="353" spans="1:27" ht="60" customHeight="1" x14ac:dyDescent="0.2">
      <c r="A353" s="29" t="s">
        <v>26</v>
      </c>
      <c r="B353" s="136" t="s">
        <v>5310</v>
      </c>
      <c r="C353" s="32" t="s">
        <v>28</v>
      </c>
      <c r="D353" s="80" t="s">
        <v>28</v>
      </c>
      <c r="E353" s="15">
        <v>1</v>
      </c>
      <c r="F353" s="78" t="s">
        <v>5322</v>
      </c>
      <c r="G353" s="185" t="s">
        <v>5319</v>
      </c>
      <c r="H353" s="185" t="s">
        <v>5323</v>
      </c>
      <c r="I353" s="185" t="s">
        <v>5324</v>
      </c>
      <c r="J353" s="185" t="s">
        <v>5325</v>
      </c>
      <c r="K353" s="87" t="s">
        <v>5321</v>
      </c>
      <c r="L353" s="87" t="s">
        <v>5326</v>
      </c>
      <c r="M353" s="83" t="str">
        <f t="shared" si="7"/>
        <v>MESSAGE - PASSAGE . Date of passage</v>
      </c>
      <c r="N353" s="68"/>
      <c r="O353" s="92"/>
      <c r="P353" s="68" t="s">
        <v>33</v>
      </c>
      <c r="Q353" s="92" t="s">
        <v>33</v>
      </c>
      <c r="R353" s="68" t="s">
        <v>222</v>
      </c>
      <c r="S353" s="92" t="s">
        <v>183</v>
      </c>
      <c r="T353" s="68"/>
      <c r="U353" s="92"/>
      <c r="V353" s="68" t="s">
        <v>81</v>
      </c>
      <c r="W353" s="92"/>
      <c r="X353" s="17" t="s">
        <v>46</v>
      </c>
      <c r="Y353" s="151" t="s">
        <v>4934</v>
      </c>
      <c r="Z353" s="283" t="s">
        <v>38</v>
      </c>
      <c r="AA353" s="4"/>
    </row>
    <row r="354" spans="1:27" ht="60" customHeight="1" x14ac:dyDescent="0.2">
      <c r="A354" s="29" t="s">
        <v>1502</v>
      </c>
      <c r="B354" s="136" t="s">
        <v>5327</v>
      </c>
      <c r="C354" s="32" t="s">
        <v>1504</v>
      </c>
      <c r="D354" s="5" t="s">
        <v>1504</v>
      </c>
      <c r="E354" s="15">
        <v>1</v>
      </c>
      <c r="F354" s="78"/>
      <c r="G354" s="185" t="s">
        <v>29</v>
      </c>
      <c r="H354" s="185"/>
      <c r="I354" s="185" t="s">
        <v>5328</v>
      </c>
      <c r="J354" s="185" t="s">
        <v>29</v>
      </c>
      <c r="K354" s="87" t="s">
        <v>31</v>
      </c>
      <c r="L354" s="87"/>
      <c r="M354" s="83" t="str">
        <f t="shared" si="7"/>
        <v xml:space="preserve">MESSAGE - HEADER. </v>
      </c>
      <c r="N354" s="68" t="s">
        <v>32</v>
      </c>
      <c r="O354" s="92" t="s">
        <v>32</v>
      </c>
      <c r="P354" s="186" t="s">
        <v>33</v>
      </c>
      <c r="Q354" s="92" t="s">
        <v>33</v>
      </c>
      <c r="R354" s="186"/>
      <c r="S354" s="92"/>
      <c r="T354" s="186"/>
      <c r="U354" s="92"/>
      <c r="V354" s="186"/>
      <c r="W354" s="92"/>
      <c r="X354" s="17"/>
      <c r="Y354" s="283"/>
      <c r="Z354" s="283"/>
      <c r="AA354" s="4"/>
    </row>
    <row r="355" spans="1:27" ht="60" customHeight="1" x14ac:dyDescent="0.2">
      <c r="A355" s="29" t="s">
        <v>1502</v>
      </c>
      <c r="B355" s="136" t="s">
        <v>5327</v>
      </c>
      <c r="C355" s="32" t="s">
        <v>1504</v>
      </c>
      <c r="D355" s="5" t="s">
        <v>1504</v>
      </c>
      <c r="E355" s="15">
        <v>1</v>
      </c>
      <c r="F355" s="78" t="s">
        <v>39</v>
      </c>
      <c r="G355" s="185" t="s">
        <v>29</v>
      </c>
      <c r="H355" s="185" t="s">
        <v>40</v>
      </c>
      <c r="I355" s="185" t="s">
        <v>5329</v>
      </c>
      <c r="J355" s="185" t="s">
        <v>42</v>
      </c>
      <c r="K355" s="87" t="s">
        <v>31</v>
      </c>
      <c r="L355" s="87" t="s">
        <v>43</v>
      </c>
      <c r="M355" s="83" t="str">
        <f t="shared" si="7"/>
        <v>MESSAGE - HEADER. Document/reference number</v>
      </c>
      <c r="N355" s="68"/>
      <c r="O355" s="92"/>
      <c r="P355" s="186" t="s">
        <v>33</v>
      </c>
      <c r="Q355" s="92" t="s">
        <v>33</v>
      </c>
      <c r="R355" s="186" t="s">
        <v>44</v>
      </c>
      <c r="S355" s="92" t="s">
        <v>45</v>
      </c>
      <c r="T355" s="186"/>
      <c r="U355" s="92"/>
      <c r="V355" s="186"/>
      <c r="W355" s="92"/>
      <c r="X355" s="17"/>
      <c r="Y355" s="283"/>
      <c r="Z355" s="283"/>
      <c r="AA355" s="4"/>
    </row>
    <row r="356" spans="1:27" ht="60" customHeight="1" x14ac:dyDescent="0.2">
      <c r="A356" s="29" t="s">
        <v>1502</v>
      </c>
      <c r="B356" s="136" t="s">
        <v>5327</v>
      </c>
      <c r="C356" s="32" t="s">
        <v>1504</v>
      </c>
      <c r="D356" s="5" t="s">
        <v>1504</v>
      </c>
      <c r="E356" s="15">
        <v>1</v>
      </c>
      <c r="F356" s="78" t="s">
        <v>5330</v>
      </c>
      <c r="G356" s="185" t="s">
        <v>29</v>
      </c>
      <c r="H356" s="185" t="s">
        <v>5331</v>
      </c>
      <c r="I356" s="185" t="s">
        <v>5332</v>
      </c>
      <c r="J356" s="185" t="s">
        <v>5333</v>
      </c>
      <c r="K356" s="87" t="s">
        <v>31</v>
      </c>
      <c r="L356" s="87" t="s">
        <v>5331</v>
      </c>
      <c r="M356" s="83" t="str">
        <f t="shared" si="7"/>
        <v>MESSAGE - HEADER. Date of request on non-arrived movement</v>
      </c>
      <c r="N356" s="68"/>
      <c r="O356" s="92"/>
      <c r="P356" s="186" t="s">
        <v>33</v>
      </c>
      <c r="Q356" s="92" t="s">
        <v>33</v>
      </c>
      <c r="R356" s="186" t="s">
        <v>79</v>
      </c>
      <c r="S356" s="92" t="s">
        <v>80</v>
      </c>
      <c r="T356" s="186"/>
      <c r="U356" s="92"/>
      <c r="V356" s="186" t="s">
        <v>81</v>
      </c>
      <c r="W356" s="92"/>
      <c r="X356" s="17"/>
      <c r="Y356" s="17"/>
      <c r="Z356" s="17"/>
      <c r="AA356" s="4"/>
    </row>
    <row r="357" spans="1:27" ht="60" customHeight="1" x14ac:dyDescent="0.2">
      <c r="A357" s="29" t="s">
        <v>1502</v>
      </c>
      <c r="B357" s="136" t="s">
        <v>5327</v>
      </c>
      <c r="C357" s="32" t="s">
        <v>1504</v>
      </c>
      <c r="D357" s="5" t="s">
        <v>1504</v>
      </c>
      <c r="E357" s="15">
        <v>1</v>
      </c>
      <c r="F357" s="78" t="s">
        <v>5334</v>
      </c>
      <c r="G357" s="185" t="s">
        <v>29</v>
      </c>
      <c r="H357" s="185" t="s">
        <v>5335</v>
      </c>
      <c r="I357" s="185" t="s">
        <v>5336</v>
      </c>
      <c r="J357" s="185" t="s">
        <v>5337</v>
      </c>
      <c r="K357" s="87" t="s">
        <v>31</v>
      </c>
      <c r="L357" s="87" t="s">
        <v>5335</v>
      </c>
      <c r="M357" s="83" t="str">
        <f t="shared" si="7"/>
        <v>MESSAGE - HEADER. Date limit for response</v>
      </c>
      <c r="N357" s="68"/>
      <c r="O357" s="92"/>
      <c r="P357" s="186" t="s">
        <v>33</v>
      </c>
      <c r="Q357" s="92" t="s">
        <v>33</v>
      </c>
      <c r="R357" s="186" t="s">
        <v>79</v>
      </c>
      <c r="S357" s="92" t="s">
        <v>80</v>
      </c>
      <c r="T357" s="186"/>
      <c r="U357" s="92"/>
      <c r="V357" s="186" t="s">
        <v>81</v>
      </c>
      <c r="W357" s="92"/>
      <c r="X357" s="17"/>
      <c r="Y357" s="17"/>
      <c r="Z357" s="17"/>
      <c r="AA357" s="4"/>
    </row>
    <row r="358" spans="1:27" ht="60" customHeight="1" x14ac:dyDescent="0.2">
      <c r="A358" s="29" t="s">
        <v>1502</v>
      </c>
      <c r="B358" s="136" t="s">
        <v>5327</v>
      </c>
      <c r="C358" s="32" t="s">
        <v>1504</v>
      </c>
      <c r="D358" s="5" t="s">
        <v>1504</v>
      </c>
      <c r="E358" s="15">
        <v>1</v>
      </c>
      <c r="F358" s="78"/>
      <c r="G358" s="185" t="s">
        <v>176</v>
      </c>
      <c r="H358" s="185"/>
      <c r="I358" s="185" t="s">
        <v>5338</v>
      </c>
      <c r="J358" s="185" t="s">
        <v>176</v>
      </c>
      <c r="K358" s="87" t="s">
        <v>178</v>
      </c>
      <c r="L358" s="87"/>
      <c r="M358" s="83" t="str">
        <f t="shared" si="7"/>
        <v xml:space="preserve">MESSAGE - (DEPARTURE) CUSTOMS OFFICE. </v>
      </c>
      <c r="N358" s="68" t="s">
        <v>32</v>
      </c>
      <c r="O358" s="92" t="s">
        <v>32</v>
      </c>
      <c r="P358" s="186" t="s">
        <v>33</v>
      </c>
      <c r="Q358" s="92" t="s">
        <v>33</v>
      </c>
      <c r="R358" s="186"/>
      <c r="S358" s="92"/>
      <c r="T358" s="186"/>
      <c r="U358" s="92"/>
      <c r="V358" s="186"/>
      <c r="W358" s="92"/>
      <c r="X358" s="17"/>
      <c r="Y358" s="283"/>
      <c r="Z358" s="283"/>
      <c r="AA358" s="4"/>
    </row>
    <row r="359" spans="1:27" ht="60" customHeight="1" x14ac:dyDescent="0.2">
      <c r="A359" s="29" t="s">
        <v>1502</v>
      </c>
      <c r="B359" s="136" t="s">
        <v>5327</v>
      </c>
      <c r="C359" s="32" t="s">
        <v>1504</v>
      </c>
      <c r="D359" s="5" t="s">
        <v>1504</v>
      </c>
      <c r="E359" s="15">
        <v>1</v>
      </c>
      <c r="F359" s="78" t="s">
        <v>179</v>
      </c>
      <c r="G359" s="185" t="s">
        <v>176</v>
      </c>
      <c r="H359" s="185" t="s">
        <v>180</v>
      </c>
      <c r="I359" s="185" t="s">
        <v>5339</v>
      </c>
      <c r="J359" s="185" t="s">
        <v>182</v>
      </c>
      <c r="K359" s="87" t="s">
        <v>178</v>
      </c>
      <c r="L359" s="87" t="s">
        <v>180</v>
      </c>
      <c r="M359" s="83" t="str">
        <f t="shared" si="7"/>
        <v>MESSAGE - (DEPARTURE) CUSTOMS OFFICE. Reference number</v>
      </c>
      <c r="N359" s="68"/>
      <c r="O359" s="92"/>
      <c r="P359" s="186" t="s">
        <v>33</v>
      </c>
      <c r="Q359" s="92" t="s">
        <v>33</v>
      </c>
      <c r="R359" s="186" t="s">
        <v>183</v>
      </c>
      <c r="S359" s="92" t="s">
        <v>183</v>
      </c>
      <c r="T359" s="186" t="s">
        <v>1520</v>
      </c>
      <c r="U359" s="92"/>
      <c r="V359" s="186"/>
      <c r="W359" s="92"/>
      <c r="X359" s="17"/>
      <c r="Y359" s="283"/>
      <c r="Z359" s="283"/>
      <c r="AA359" s="4"/>
    </row>
    <row r="360" spans="1:27" ht="60" customHeight="1" x14ac:dyDescent="0.2">
      <c r="A360" s="29" t="s">
        <v>1502</v>
      </c>
      <c r="B360" s="136" t="s">
        <v>5327</v>
      </c>
      <c r="C360" s="32" t="s">
        <v>1504</v>
      </c>
      <c r="D360" s="5" t="s">
        <v>1504</v>
      </c>
      <c r="E360" s="15">
        <v>1</v>
      </c>
      <c r="F360" s="78" t="s">
        <v>1521</v>
      </c>
      <c r="G360" s="185" t="s">
        <v>5340</v>
      </c>
      <c r="H360" s="185"/>
      <c r="I360" s="185" t="s">
        <v>5341</v>
      </c>
      <c r="J360" s="185" t="s">
        <v>5340</v>
      </c>
      <c r="K360" s="87" t="s">
        <v>5342</v>
      </c>
      <c r="L360" s="87"/>
      <c r="M360" s="83" t="str">
        <f t="shared" si="7"/>
        <v xml:space="preserve">MESSAGE -(COMPETENT AUTHORITY OF DEPARTURE) CUSTOMS OFFICE. </v>
      </c>
      <c r="N360" s="68" t="s">
        <v>32</v>
      </c>
      <c r="O360" s="92" t="s">
        <v>32</v>
      </c>
      <c r="P360" s="186" t="s">
        <v>33</v>
      </c>
      <c r="Q360" s="92" t="s">
        <v>33</v>
      </c>
      <c r="R360" s="186"/>
      <c r="S360" s="92"/>
      <c r="T360" s="186"/>
      <c r="U360" s="92"/>
      <c r="V360" s="186"/>
      <c r="W360" s="92"/>
      <c r="X360" s="17"/>
      <c r="Y360" s="283"/>
      <c r="Z360" s="283"/>
      <c r="AA360" s="4"/>
    </row>
    <row r="361" spans="1:27" ht="60" customHeight="1" x14ac:dyDescent="0.2">
      <c r="A361" s="29" t="s">
        <v>1502</v>
      </c>
      <c r="B361" s="136" t="s">
        <v>5327</v>
      </c>
      <c r="C361" s="32" t="s">
        <v>1504</v>
      </c>
      <c r="D361" s="5" t="s">
        <v>1504</v>
      </c>
      <c r="E361" s="15">
        <v>1</v>
      </c>
      <c r="F361" s="78" t="s">
        <v>239</v>
      </c>
      <c r="G361" s="185" t="s">
        <v>5340</v>
      </c>
      <c r="H361" s="185" t="s">
        <v>180</v>
      </c>
      <c r="I361" s="185" t="s">
        <v>5343</v>
      </c>
      <c r="J361" s="185" t="s">
        <v>5344</v>
      </c>
      <c r="K361" s="87" t="s">
        <v>5342</v>
      </c>
      <c r="L361" s="87" t="s">
        <v>180</v>
      </c>
      <c r="M361" s="83" t="str">
        <f t="shared" si="7"/>
        <v>MESSAGE -(COMPETENT AUTHORITY OF DEPARTURE) CUSTOMS OFFICE. Reference number</v>
      </c>
      <c r="N361" s="68"/>
      <c r="O361" s="92"/>
      <c r="P361" s="186" t="s">
        <v>33</v>
      </c>
      <c r="Q361" s="92" t="s">
        <v>33</v>
      </c>
      <c r="R361" s="186" t="s">
        <v>183</v>
      </c>
      <c r="S361" s="92" t="s">
        <v>183</v>
      </c>
      <c r="T361" s="186"/>
      <c r="U361" s="92"/>
      <c r="V361" s="186"/>
      <c r="W361" s="92"/>
      <c r="X361" s="17"/>
      <c r="Y361" s="283"/>
      <c r="Z361" s="283"/>
      <c r="AA361" s="4"/>
    </row>
    <row r="362" spans="1:27" ht="60" customHeight="1" x14ac:dyDescent="0.2">
      <c r="A362" s="29" t="s">
        <v>1502</v>
      </c>
      <c r="B362" s="136" t="s">
        <v>5327</v>
      </c>
      <c r="C362" s="32" t="s">
        <v>1504</v>
      </c>
      <c r="D362" s="5" t="s">
        <v>1504</v>
      </c>
      <c r="E362" s="15">
        <v>1</v>
      </c>
      <c r="F362" s="78" t="s">
        <v>247</v>
      </c>
      <c r="G362" s="185" t="s">
        <v>236</v>
      </c>
      <c r="H362" s="185"/>
      <c r="I362" s="185" t="s">
        <v>5345</v>
      </c>
      <c r="J362" s="185" t="s">
        <v>236</v>
      </c>
      <c r="K362" s="87" t="s">
        <v>238</v>
      </c>
      <c r="L362" s="87"/>
      <c r="M362" s="83" t="str">
        <f t="shared" si="7"/>
        <v xml:space="preserve">MESSAGE - (PRINCIPAL) TRADER. </v>
      </c>
      <c r="N362" s="68" t="s">
        <v>32</v>
      </c>
      <c r="O362" s="92" t="s">
        <v>32</v>
      </c>
      <c r="P362" s="186" t="s">
        <v>33</v>
      </c>
      <c r="Q362" s="92" t="s">
        <v>33</v>
      </c>
      <c r="R362" s="186"/>
      <c r="S362" s="92"/>
      <c r="T362" s="186"/>
      <c r="U362" s="92"/>
      <c r="V362" s="186"/>
      <c r="W362" s="92"/>
      <c r="X362" s="17"/>
      <c r="Y362" s="283"/>
      <c r="Z362" s="283"/>
      <c r="AA362" s="4"/>
    </row>
    <row r="363" spans="1:27" ht="60" customHeight="1" x14ac:dyDescent="0.2">
      <c r="A363" s="29" t="s">
        <v>1502</v>
      </c>
      <c r="B363" s="136" t="s">
        <v>5327</v>
      </c>
      <c r="C363" s="5" t="s">
        <v>1504</v>
      </c>
      <c r="D363" s="5" t="s">
        <v>1504</v>
      </c>
      <c r="E363" s="15">
        <v>1</v>
      </c>
      <c r="F363" s="78"/>
      <c r="G363" s="185" t="s">
        <v>236</v>
      </c>
      <c r="H363" s="185" t="s">
        <v>240</v>
      </c>
      <c r="I363" s="185" t="s">
        <v>5346</v>
      </c>
      <c r="J363" s="185" t="s">
        <v>242</v>
      </c>
      <c r="K363" s="87" t="s">
        <v>238</v>
      </c>
      <c r="L363" s="87" t="s">
        <v>243</v>
      </c>
      <c r="M363" s="83" t="str">
        <f t="shared" si="7"/>
        <v>MESSAGE - (PRINCIPAL) TRADER. TIN</v>
      </c>
      <c r="N363" s="68"/>
      <c r="O363" s="92"/>
      <c r="P363" s="186" t="s">
        <v>33</v>
      </c>
      <c r="Q363" s="92" t="s">
        <v>103</v>
      </c>
      <c r="R363" s="186" t="s">
        <v>244</v>
      </c>
      <c r="S363" s="92" t="s">
        <v>244</v>
      </c>
      <c r="T363" s="186"/>
      <c r="U363" s="92"/>
      <c r="V363" s="186" t="s">
        <v>1525</v>
      </c>
      <c r="W363" s="92" t="s">
        <v>5347</v>
      </c>
      <c r="X363" s="17"/>
      <c r="Y363" s="283"/>
      <c r="Z363" s="283"/>
      <c r="AA363" s="4"/>
    </row>
    <row r="364" spans="1:27" ht="60" customHeight="1" x14ac:dyDescent="0.2">
      <c r="A364" s="29" t="s">
        <v>1502</v>
      </c>
      <c r="B364" s="136" t="s">
        <v>5327</v>
      </c>
      <c r="C364" s="5" t="s">
        <v>1504</v>
      </c>
      <c r="D364" s="5" t="s">
        <v>1504</v>
      </c>
      <c r="E364" s="15">
        <v>1</v>
      </c>
      <c r="F364" s="78"/>
      <c r="G364" s="185" t="s">
        <v>236</v>
      </c>
      <c r="H364" s="185" t="s">
        <v>248</v>
      </c>
      <c r="I364" s="185" t="s">
        <v>5348</v>
      </c>
      <c r="J364" s="185" t="s">
        <v>250</v>
      </c>
      <c r="K364" s="87" t="s">
        <v>238</v>
      </c>
      <c r="L364" s="87" t="s">
        <v>251</v>
      </c>
      <c r="M364" s="83" t="str">
        <f t="shared" si="7"/>
        <v>MESSAGE - (PRINCIPAL) TRADER. Holder ID TIR</v>
      </c>
      <c r="N364" s="68"/>
      <c r="O364" s="92"/>
      <c r="P364" s="186" t="s">
        <v>103</v>
      </c>
      <c r="Q364" s="92" t="s">
        <v>66</v>
      </c>
      <c r="R364" s="186" t="s">
        <v>244</v>
      </c>
      <c r="S364" s="92" t="s">
        <v>244</v>
      </c>
      <c r="T364" s="186"/>
      <c r="U364" s="92"/>
      <c r="V364" s="186" t="s">
        <v>81</v>
      </c>
      <c r="W364" s="92" t="s">
        <v>253</v>
      </c>
      <c r="X364" s="17"/>
      <c r="Y364" s="283"/>
      <c r="Z364" s="283"/>
      <c r="AA364" s="4"/>
    </row>
    <row r="365" spans="1:27" ht="60" customHeight="1" x14ac:dyDescent="0.2">
      <c r="A365" s="29" t="s">
        <v>1502</v>
      </c>
      <c r="B365" s="136" t="s">
        <v>5327</v>
      </c>
      <c r="C365" s="5" t="s">
        <v>1504</v>
      </c>
      <c r="D365" s="5" t="s">
        <v>1504</v>
      </c>
      <c r="E365" s="15">
        <v>1</v>
      </c>
      <c r="F365" s="78"/>
      <c r="G365" s="185" t="s">
        <v>236</v>
      </c>
      <c r="H365" s="185" t="s">
        <v>255</v>
      </c>
      <c r="I365" s="185" t="s">
        <v>5349</v>
      </c>
      <c r="J365" s="185" t="s">
        <v>257</v>
      </c>
      <c r="K365" s="87" t="s">
        <v>238</v>
      </c>
      <c r="L365" s="87" t="s">
        <v>255</v>
      </c>
      <c r="M365" s="83" t="str">
        <f t="shared" si="7"/>
        <v>MESSAGE - (PRINCIPAL) TRADER. Name</v>
      </c>
      <c r="N365" s="68"/>
      <c r="O365" s="92"/>
      <c r="P365" s="186" t="s">
        <v>66</v>
      </c>
      <c r="Q365" s="92" t="s">
        <v>66</v>
      </c>
      <c r="R365" s="186" t="s">
        <v>258</v>
      </c>
      <c r="S365" s="92" t="s">
        <v>68</v>
      </c>
      <c r="T365" s="186"/>
      <c r="U365" s="92"/>
      <c r="V365" s="186" t="s">
        <v>1531</v>
      </c>
      <c r="W365" s="92" t="s">
        <v>1532</v>
      </c>
      <c r="X365" s="17"/>
      <c r="Y365" s="283"/>
      <c r="Z365" s="283"/>
      <c r="AA365" s="4"/>
    </row>
    <row r="366" spans="1:27" ht="60" customHeight="1" x14ac:dyDescent="0.2">
      <c r="A366" s="29" t="s">
        <v>1502</v>
      </c>
      <c r="B366" s="136" t="s">
        <v>5327</v>
      </c>
      <c r="C366" s="5" t="s">
        <v>1504</v>
      </c>
      <c r="D366" s="5" t="s">
        <v>1504</v>
      </c>
      <c r="E366" s="15">
        <v>2</v>
      </c>
      <c r="F366" s="78"/>
      <c r="G366" s="185" t="e">
        <f>---ADDRESS</f>
        <v>#NAME?</v>
      </c>
      <c r="H366" s="185"/>
      <c r="I366" s="185" t="s">
        <v>5350</v>
      </c>
      <c r="J366" s="185" t="s">
        <v>263</v>
      </c>
      <c r="K366" s="87" t="s">
        <v>1128</v>
      </c>
      <c r="L366" s="87" t="s">
        <v>1128</v>
      </c>
      <c r="M366" s="83" t="s">
        <v>1128</v>
      </c>
      <c r="N366" s="68" t="s">
        <v>32</v>
      </c>
      <c r="O366" s="92"/>
      <c r="P366" s="186" t="s">
        <v>66</v>
      </c>
      <c r="Q366" s="92"/>
      <c r="R366" s="186"/>
      <c r="S366" s="92"/>
      <c r="T366" s="186"/>
      <c r="U366" s="92"/>
      <c r="V366" s="186" t="s">
        <v>1531</v>
      </c>
      <c r="W366" s="92"/>
      <c r="X366" s="17"/>
      <c r="Y366" s="283"/>
      <c r="Z366" s="283"/>
      <c r="AA366" s="4"/>
    </row>
    <row r="367" spans="1:27" ht="60" customHeight="1" x14ac:dyDescent="0.2">
      <c r="A367" s="29" t="s">
        <v>1502</v>
      </c>
      <c r="B367" s="136" t="s">
        <v>5327</v>
      </c>
      <c r="C367" s="5" t="s">
        <v>1504</v>
      </c>
      <c r="D367" s="5" t="s">
        <v>1504</v>
      </c>
      <c r="E367" s="15">
        <v>2</v>
      </c>
      <c r="F367" s="78"/>
      <c r="G367" s="185" t="e">
        <f>---ADDRESS</f>
        <v>#NAME?</v>
      </c>
      <c r="H367" s="185" t="s">
        <v>265</v>
      </c>
      <c r="I367" s="185" t="s">
        <v>5351</v>
      </c>
      <c r="J367" s="185" t="s">
        <v>267</v>
      </c>
      <c r="K367" s="87" t="s">
        <v>238</v>
      </c>
      <c r="L367" s="87" t="s">
        <v>265</v>
      </c>
      <c r="M367" s="83" t="str">
        <f t="shared" si="7"/>
        <v>MESSAGE - (PRINCIPAL) TRADER. Street and number</v>
      </c>
      <c r="N367" s="68"/>
      <c r="O367" s="92"/>
      <c r="P367" s="186" t="s">
        <v>33</v>
      </c>
      <c r="Q367" s="92" t="s">
        <v>66</v>
      </c>
      <c r="R367" s="186" t="s">
        <v>258</v>
      </c>
      <c r="S367" s="92" t="s">
        <v>68</v>
      </c>
      <c r="T367" s="186"/>
      <c r="U367" s="92"/>
      <c r="V367" s="186"/>
      <c r="W367" s="92" t="s">
        <v>1532</v>
      </c>
      <c r="X367" s="17"/>
      <c r="Y367" s="283"/>
      <c r="Z367" s="283"/>
      <c r="AA367" s="4"/>
    </row>
    <row r="368" spans="1:27" ht="60" customHeight="1" x14ac:dyDescent="0.2">
      <c r="A368" s="29" t="s">
        <v>1502</v>
      </c>
      <c r="B368" s="136" t="s">
        <v>5327</v>
      </c>
      <c r="C368" s="5" t="s">
        <v>1504</v>
      </c>
      <c r="D368" s="5" t="s">
        <v>1504</v>
      </c>
      <c r="E368" s="15">
        <v>2</v>
      </c>
      <c r="F368" s="78"/>
      <c r="G368" s="185" t="e">
        <f>---ADDRESS</f>
        <v>#NAME?</v>
      </c>
      <c r="H368" s="185" t="s">
        <v>269</v>
      </c>
      <c r="I368" s="185" t="s">
        <v>5352</v>
      </c>
      <c r="J368" s="185" t="s">
        <v>271</v>
      </c>
      <c r="K368" s="87" t="s">
        <v>238</v>
      </c>
      <c r="L368" s="87" t="s">
        <v>862</v>
      </c>
      <c r="M368" s="83" t="str">
        <f t="shared" si="7"/>
        <v>MESSAGE - (PRINCIPAL) TRADER. Postal code</v>
      </c>
      <c r="N368" s="68"/>
      <c r="O368" s="92"/>
      <c r="P368" s="186" t="s">
        <v>66</v>
      </c>
      <c r="Q368" s="92" t="s">
        <v>66</v>
      </c>
      <c r="R368" s="186" t="s">
        <v>244</v>
      </c>
      <c r="S368" s="92" t="s">
        <v>54</v>
      </c>
      <c r="T368" s="186"/>
      <c r="U368" s="92"/>
      <c r="V368" s="186" t="s">
        <v>1339</v>
      </c>
      <c r="W368" s="92" t="s">
        <v>1532</v>
      </c>
      <c r="X368" s="17"/>
      <c r="Y368" s="283"/>
      <c r="Z368" s="283"/>
      <c r="AA368" s="4"/>
    </row>
    <row r="369" spans="1:27" ht="60" customHeight="1" x14ac:dyDescent="0.2">
      <c r="A369" s="29" t="s">
        <v>1502</v>
      </c>
      <c r="B369" s="136" t="s">
        <v>5327</v>
      </c>
      <c r="C369" s="5" t="s">
        <v>1504</v>
      </c>
      <c r="D369" s="5" t="s">
        <v>1504</v>
      </c>
      <c r="E369" s="15">
        <v>2</v>
      </c>
      <c r="F369" s="78"/>
      <c r="G369" s="185" t="e">
        <f>---ADDRESS</f>
        <v>#NAME?</v>
      </c>
      <c r="H369" s="185" t="s">
        <v>276</v>
      </c>
      <c r="I369" s="185" t="s">
        <v>5353</v>
      </c>
      <c r="J369" s="185" t="s">
        <v>278</v>
      </c>
      <c r="K369" s="87" t="s">
        <v>238</v>
      </c>
      <c r="L369" s="87" t="s">
        <v>276</v>
      </c>
      <c r="M369" s="83" t="str">
        <f t="shared" si="7"/>
        <v>MESSAGE - (PRINCIPAL) TRADER. City</v>
      </c>
      <c r="N369" s="68"/>
      <c r="O369" s="92"/>
      <c r="P369" s="186" t="s">
        <v>33</v>
      </c>
      <c r="Q369" s="92" t="s">
        <v>66</v>
      </c>
      <c r="R369" s="186" t="s">
        <v>68</v>
      </c>
      <c r="S369" s="92" t="s">
        <v>68</v>
      </c>
      <c r="T369" s="186"/>
      <c r="U369" s="92"/>
      <c r="V369" s="186"/>
      <c r="W369" s="92" t="s">
        <v>1532</v>
      </c>
      <c r="X369" s="17"/>
      <c r="Y369" s="283"/>
      <c r="Z369" s="283"/>
      <c r="AA369" s="4"/>
    </row>
    <row r="370" spans="1:27" ht="60" customHeight="1" x14ac:dyDescent="0.2">
      <c r="A370" s="29" t="s">
        <v>1502</v>
      </c>
      <c r="B370" s="136" t="s">
        <v>5327</v>
      </c>
      <c r="C370" s="5" t="s">
        <v>1504</v>
      </c>
      <c r="D370" s="5" t="s">
        <v>1504</v>
      </c>
      <c r="E370" s="15">
        <v>2</v>
      </c>
      <c r="F370" s="78" t="s">
        <v>4958</v>
      </c>
      <c r="G370" s="185" t="e">
        <f>---ADDRESS</f>
        <v>#NAME?</v>
      </c>
      <c r="H370" s="185" t="s">
        <v>279</v>
      </c>
      <c r="I370" s="185" t="s">
        <v>5354</v>
      </c>
      <c r="J370" s="185" t="s">
        <v>281</v>
      </c>
      <c r="K370" s="87" t="s">
        <v>238</v>
      </c>
      <c r="L370" s="87" t="s">
        <v>282</v>
      </c>
      <c r="M370" s="83" t="str">
        <f t="shared" si="7"/>
        <v>MESSAGE - (PRINCIPAL) TRADER. Country code</v>
      </c>
      <c r="N370" s="68"/>
      <c r="O370" s="92"/>
      <c r="P370" s="186" t="s">
        <v>33</v>
      </c>
      <c r="Q370" s="92" t="s">
        <v>66</v>
      </c>
      <c r="R370" s="186" t="s">
        <v>94</v>
      </c>
      <c r="S370" s="92" t="s">
        <v>94</v>
      </c>
      <c r="T370" s="186" t="s">
        <v>95</v>
      </c>
      <c r="U370" s="92" t="s">
        <v>95</v>
      </c>
      <c r="V370" s="186"/>
      <c r="W370" s="92" t="s">
        <v>1532</v>
      </c>
      <c r="X370" s="17"/>
      <c r="Y370" s="283"/>
      <c r="Z370" s="283"/>
      <c r="AA370" s="4"/>
    </row>
    <row r="371" spans="1:27" ht="60" customHeight="1" x14ac:dyDescent="0.2">
      <c r="A371" s="29" t="s">
        <v>1502</v>
      </c>
      <c r="B371" s="136" t="s">
        <v>5355</v>
      </c>
      <c r="C371" s="5" t="s">
        <v>1504</v>
      </c>
      <c r="D371" s="5" t="s">
        <v>1504</v>
      </c>
      <c r="E371" s="15">
        <v>1</v>
      </c>
      <c r="F371" s="78"/>
      <c r="G371" s="185" t="s">
        <v>29</v>
      </c>
      <c r="H371" s="185"/>
      <c r="I371" s="185" t="s">
        <v>5356</v>
      </c>
      <c r="J371" s="185" t="s">
        <v>29</v>
      </c>
      <c r="K371" s="87" t="s">
        <v>31</v>
      </c>
      <c r="L371" s="87"/>
      <c r="M371" s="83"/>
      <c r="N371" s="68" t="s">
        <v>32</v>
      </c>
      <c r="O371" s="92" t="s">
        <v>32</v>
      </c>
      <c r="P371" s="186" t="s">
        <v>33</v>
      </c>
      <c r="Q371" s="92" t="s">
        <v>33</v>
      </c>
      <c r="R371" s="186"/>
      <c r="S371" s="92"/>
      <c r="T371" s="68"/>
      <c r="U371" s="92"/>
      <c r="V371" s="186"/>
      <c r="W371" s="92"/>
      <c r="X371" s="17"/>
      <c r="Y371" s="283"/>
      <c r="Z371" s="283"/>
      <c r="AA371" s="4"/>
    </row>
    <row r="372" spans="1:27" ht="60" customHeight="1" x14ac:dyDescent="0.2">
      <c r="A372" s="29" t="s">
        <v>1502</v>
      </c>
      <c r="B372" s="136" t="s">
        <v>5355</v>
      </c>
      <c r="C372" s="5" t="s">
        <v>1504</v>
      </c>
      <c r="D372" s="5" t="s">
        <v>1504</v>
      </c>
      <c r="E372" s="15">
        <v>1</v>
      </c>
      <c r="F372" s="78" t="s">
        <v>2671</v>
      </c>
      <c r="G372" s="185" t="s">
        <v>29</v>
      </c>
      <c r="H372" s="185" t="s">
        <v>40</v>
      </c>
      <c r="I372" s="185" t="s">
        <v>5357</v>
      </c>
      <c r="J372" s="185" t="s">
        <v>42</v>
      </c>
      <c r="K372" s="87" t="s">
        <v>1128</v>
      </c>
      <c r="L372" s="87" t="s">
        <v>1128</v>
      </c>
      <c r="M372" s="83" t="s">
        <v>1128</v>
      </c>
      <c r="N372" s="68"/>
      <c r="O372" s="92"/>
      <c r="P372" s="186" t="s">
        <v>33</v>
      </c>
      <c r="Q372" s="92"/>
      <c r="R372" s="186" t="s">
        <v>44</v>
      </c>
      <c r="S372" s="92"/>
      <c r="T372" s="68"/>
      <c r="U372" s="92"/>
      <c r="V372" s="186"/>
      <c r="W372" s="92"/>
      <c r="X372" s="17"/>
      <c r="Y372" s="283"/>
      <c r="Z372" s="283"/>
      <c r="AA372" s="4"/>
    </row>
    <row r="373" spans="1:27" ht="60" customHeight="1" x14ac:dyDescent="0.2">
      <c r="A373" s="29" t="s">
        <v>1502</v>
      </c>
      <c r="B373" s="136" t="s">
        <v>5355</v>
      </c>
      <c r="C373" s="5" t="s">
        <v>1504</v>
      </c>
      <c r="D373" s="5" t="s">
        <v>1504</v>
      </c>
      <c r="E373" s="15">
        <v>1</v>
      </c>
      <c r="F373" s="78"/>
      <c r="G373" s="185" t="s">
        <v>1045</v>
      </c>
      <c r="H373" s="185"/>
      <c r="I373" s="185" t="s">
        <v>5358</v>
      </c>
      <c r="J373" s="185" t="s">
        <v>1045</v>
      </c>
      <c r="K373" s="87" t="s">
        <v>1120</v>
      </c>
      <c r="L373" s="87"/>
      <c r="M373" s="83"/>
      <c r="N373" s="68" t="s">
        <v>32</v>
      </c>
      <c r="O373" s="92" t="s">
        <v>32</v>
      </c>
      <c r="P373" s="186" t="s">
        <v>66</v>
      </c>
      <c r="Q373" s="92" t="s">
        <v>66</v>
      </c>
      <c r="R373" s="186"/>
      <c r="S373" s="92"/>
      <c r="T373" s="68"/>
      <c r="U373" s="92"/>
      <c r="V373" s="186" t="s">
        <v>5359</v>
      </c>
      <c r="W373" s="92" t="s">
        <v>5360</v>
      </c>
      <c r="X373" s="17"/>
      <c r="Y373" s="283"/>
      <c r="Z373" s="283"/>
      <c r="AA373" s="4"/>
    </row>
    <row r="374" spans="1:27" ht="60" customHeight="1" x14ac:dyDescent="0.2">
      <c r="A374" s="29" t="s">
        <v>1502</v>
      </c>
      <c r="B374" s="136" t="s">
        <v>5355</v>
      </c>
      <c r="C374" s="5" t="s">
        <v>1504</v>
      </c>
      <c r="D374" s="5" t="s">
        <v>1504</v>
      </c>
      <c r="E374" s="15">
        <v>1</v>
      </c>
      <c r="F374" s="78" t="s">
        <v>1049</v>
      </c>
      <c r="G374" s="185" t="s">
        <v>1045</v>
      </c>
      <c r="H374" s="185" t="s">
        <v>180</v>
      </c>
      <c r="I374" s="185" t="s">
        <v>5361</v>
      </c>
      <c r="J374" s="185" t="s">
        <v>1051</v>
      </c>
      <c r="K374" s="87" t="s">
        <v>1120</v>
      </c>
      <c r="L374" s="87" t="s">
        <v>180</v>
      </c>
      <c r="M374" s="83" t="s">
        <v>5362</v>
      </c>
      <c r="N374" s="68"/>
      <c r="O374" s="92"/>
      <c r="P374" s="186" t="s">
        <v>33</v>
      </c>
      <c r="Q374" s="92" t="s">
        <v>33</v>
      </c>
      <c r="R374" s="186" t="s">
        <v>183</v>
      </c>
      <c r="S374" s="92" t="s">
        <v>183</v>
      </c>
      <c r="T374" s="68" t="s">
        <v>1627</v>
      </c>
      <c r="U374" s="92"/>
      <c r="V374" s="186"/>
      <c r="W374" s="92"/>
      <c r="X374" s="17"/>
      <c r="Y374" s="283"/>
      <c r="Z374" s="283"/>
      <c r="AA374" s="4"/>
    </row>
    <row r="375" spans="1:27" ht="60" customHeight="1" x14ac:dyDescent="0.2">
      <c r="A375" s="29" t="s">
        <v>1502</v>
      </c>
      <c r="B375" s="136" t="s">
        <v>5355</v>
      </c>
      <c r="C375" s="5" t="s">
        <v>1504</v>
      </c>
      <c r="D375" s="5" t="s">
        <v>1504</v>
      </c>
      <c r="E375" s="15">
        <v>1</v>
      </c>
      <c r="F375" s="78"/>
      <c r="G375" s="185" t="s">
        <v>5340</v>
      </c>
      <c r="H375" s="185"/>
      <c r="I375" s="185" t="s">
        <v>5363</v>
      </c>
      <c r="J375" s="185" t="s">
        <v>5340</v>
      </c>
      <c r="K375" s="87" t="s">
        <v>4957</v>
      </c>
      <c r="L375" s="87"/>
      <c r="M375" s="83"/>
      <c r="N375" s="68" t="s">
        <v>32</v>
      </c>
      <c r="O375" s="92" t="s">
        <v>32</v>
      </c>
      <c r="P375" s="186" t="s">
        <v>33</v>
      </c>
      <c r="Q375" s="92" t="s">
        <v>33</v>
      </c>
      <c r="R375" s="186"/>
      <c r="S375" s="92"/>
      <c r="T375" s="68"/>
      <c r="U375" s="92"/>
      <c r="V375" s="186"/>
      <c r="W375" s="92"/>
      <c r="X375" s="17"/>
      <c r="Y375" s="283"/>
      <c r="Z375" s="283"/>
      <c r="AA375" s="4"/>
    </row>
    <row r="376" spans="1:27" ht="60" customHeight="1" x14ac:dyDescent="0.2">
      <c r="A376" s="29" t="s">
        <v>1502</v>
      </c>
      <c r="B376" s="136" t="s">
        <v>5355</v>
      </c>
      <c r="C376" s="5" t="s">
        <v>1504</v>
      </c>
      <c r="D376" s="5" t="s">
        <v>1504</v>
      </c>
      <c r="E376" s="15">
        <v>1</v>
      </c>
      <c r="F376" s="78" t="s">
        <v>4958</v>
      </c>
      <c r="G376" s="185" t="s">
        <v>5340</v>
      </c>
      <c r="H376" s="185" t="s">
        <v>180</v>
      </c>
      <c r="I376" s="185" t="s">
        <v>5364</v>
      </c>
      <c r="J376" s="185" t="s">
        <v>5344</v>
      </c>
      <c r="K376" s="87" t="s">
        <v>4957</v>
      </c>
      <c r="L376" s="87" t="s">
        <v>180</v>
      </c>
      <c r="M376" s="83" t="s">
        <v>5365</v>
      </c>
      <c r="N376" s="68"/>
      <c r="O376" s="92"/>
      <c r="P376" s="186" t="s">
        <v>33</v>
      </c>
      <c r="Q376" s="92" t="s">
        <v>33</v>
      </c>
      <c r="R376" s="186" t="s">
        <v>183</v>
      </c>
      <c r="S376" s="92" t="s">
        <v>183</v>
      </c>
      <c r="T376" s="68"/>
      <c r="U376" s="92"/>
      <c r="V376" s="186"/>
      <c r="W376" s="92"/>
      <c r="X376" s="17"/>
      <c r="Y376" s="283"/>
      <c r="Z376" s="283"/>
      <c r="AA376" s="4"/>
    </row>
    <row r="377" spans="1:27" ht="60" customHeight="1" x14ac:dyDescent="0.2">
      <c r="A377" s="29" t="s">
        <v>1502</v>
      </c>
      <c r="B377" s="136" t="s">
        <v>5355</v>
      </c>
      <c r="C377" s="5" t="s">
        <v>1504</v>
      </c>
      <c r="D377" s="5" t="s">
        <v>1504</v>
      </c>
      <c r="E377" s="15">
        <v>1</v>
      </c>
      <c r="F377" s="78" t="s">
        <v>1521</v>
      </c>
      <c r="G377" s="185" t="s">
        <v>236</v>
      </c>
      <c r="H377" s="185"/>
      <c r="I377" s="185" t="s">
        <v>5366</v>
      </c>
      <c r="J377" s="185" t="s">
        <v>236</v>
      </c>
      <c r="K377" s="87" t="s">
        <v>238</v>
      </c>
      <c r="L377" s="87"/>
      <c r="M377" s="83" t="s">
        <v>5367</v>
      </c>
      <c r="N377" s="68" t="s">
        <v>32</v>
      </c>
      <c r="O377" s="92" t="s">
        <v>32</v>
      </c>
      <c r="P377" s="186" t="s">
        <v>33</v>
      </c>
      <c r="Q377" s="92" t="s">
        <v>33</v>
      </c>
      <c r="R377" s="186"/>
      <c r="S377" s="92"/>
      <c r="T377" s="68"/>
      <c r="U377" s="92"/>
      <c r="V377" s="186"/>
      <c r="W377" s="92"/>
      <c r="X377" s="17"/>
      <c r="Y377" s="283"/>
      <c r="Z377" s="283"/>
      <c r="AA377" s="4"/>
    </row>
    <row r="378" spans="1:27" ht="60" customHeight="1" x14ac:dyDescent="0.2">
      <c r="A378" s="29" t="s">
        <v>1502</v>
      </c>
      <c r="B378" s="136" t="s">
        <v>5355</v>
      </c>
      <c r="C378" s="5" t="s">
        <v>1504</v>
      </c>
      <c r="D378" s="5" t="s">
        <v>1504</v>
      </c>
      <c r="E378" s="15">
        <v>1</v>
      </c>
      <c r="F378" s="78" t="s">
        <v>239</v>
      </c>
      <c r="G378" s="185" t="s">
        <v>236</v>
      </c>
      <c r="H378" s="185" t="s">
        <v>240</v>
      </c>
      <c r="I378" s="185" t="s">
        <v>5368</v>
      </c>
      <c r="J378" s="185" t="s">
        <v>242</v>
      </c>
      <c r="K378" s="87" t="s">
        <v>238</v>
      </c>
      <c r="L378" s="87" t="s">
        <v>243</v>
      </c>
      <c r="M378" s="83" t="s">
        <v>1891</v>
      </c>
      <c r="N378" s="68"/>
      <c r="O378" s="92"/>
      <c r="P378" s="186" t="s">
        <v>33</v>
      </c>
      <c r="Q378" s="92" t="s">
        <v>103</v>
      </c>
      <c r="R378" s="186" t="s">
        <v>244</v>
      </c>
      <c r="S378" s="92" t="s">
        <v>244</v>
      </c>
      <c r="T378" s="68"/>
      <c r="U378" s="92"/>
      <c r="V378" s="186" t="s">
        <v>1525</v>
      </c>
      <c r="W378" s="92" t="s">
        <v>2666</v>
      </c>
      <c r="X378" s="17"/>
      <c r="Y378" s="283"/>
      <c r="Z378" s="283"/>
      <c r="AA378" s="4"/>
    </row>
    <row r="379" spans="1:27" ht="60" customHeight="1" x14ac:dyDescent="0.2">
      <c r="A379" s="29" t="s">
        <v>1502</v>
      </c>
      <c r="B379" s="136" t="s">
        <v>5355</v>
      </c>
      <c r="C379" s="5" t="s">
        <v>1504</v>
      </c>
      <c r="D379" s="5" t="s">
        <v>1504</v>
      </c>
      <c r="E379" s="15">
        <v>1</v>
      </c>
      <c r="F379" s="78" t="s">
        <v>247</v>
      </c>
      <c r="G379" s="185" t="s">
        <v>236</v>
      </c>
      <c r="H379" s="185" t="s">
        <v>248</v>
      </c>
      <c r="I379" s="185" t="s">
        <v>5369</v>
      </c>
      <c r="J379" s="185" t="s">
        <v>250</v>
      </c>
      <c r="K379" s="87" t="s">
        <v>238</v>
      </c>
      <c r="L379" s="87" t="s">
        <v>251</v>
      </c>
      <c r="M379" s="83" t="s">
        <v>1893</v>
      </c>
      <c r="N379" s="68"/>
      <c r="O379" s="92"/>
      <c r="P379" s="186" t="s">
        <v>103</v>
      </c>
      <c r="Q379" s="92" t="s">
        <v>66</v>
      </c>
      <c r="R379" s="186" t="s">
        <v>244</v>
      </c>
      <c r="S379" s="92" t="s">
        <v>244</v>
      </c>
      <c r="T379" s="68"/>
      <c r="U379" s="92"/>
      <c r="V379" s="186" t="s">
        <v>81</v>
      </c>
      <c r="W379" s="92" t="s">
        <v>253</v>
      </c>
      <c r="X379" s="17"/>
      <c r="Y379" s="283"/>
      <c r="Z379" s="283"/>
      <c r="AA379" s="4"/>
    </row>
    <row r="380" spans="1:27" ht="60" customHeight="1" x14ac:dyDescent="0.2">
      <c r="A380" s="29" t="s">
        <v>1502</v>
      </c>
      <c r="B380" s="136" t="s">
        <v>5355</v>
      </c>
      <c r="C380" s="5" t="s">
        <v>1504</v>
      </c>
      <c r="D380" s="5" t="s">
        <v>1504</v>
      </c>
      <c r="E380" s="15">
        <v>1</v>
      </c>
      <c r="F380" s="78"/>
      <c r="G380" s="185" t="s">
        <v>236</v>
      </c>
      <c r="H380" s="185" t="s">
        <v>255</v>
      </c>
      <c r="I380" s="185" t="s">
        <v>5370</v>
      </c>
      <c r="J380" s="185" t="s">
        <v>257</v>
      </c>
      <c r="K380" s="87" t="s">
        <v>238</v>
      </c>
      <c r="L380" s="87" t="s">
        <v>255</v>
      </c>
      <c r="M380" s="83" t="s">
        <v>1895</v>
      </c>
      <c r="N380" s="68"/>
      <c r="O380" s="92"/>
      <c r="P380" s="186" t="s">
        <v>66</v>
      </c>
      <c r="Q380" s="92" t="s">
        <v>66</v>
      </c>
      <c r="R380" s="186" t="s">
        <v>258</v>
      </c>
      <c r="S380" s="92" t="s">
        <v>68</v>
      </c>
      <c r="T380" s="68"/>
      <c r="U380" s="92"/>
      <c r="V380" s="186" t="s">
        <v>1531</v>
      </c>
      <c r="W380" s="92" t="s">
        <v>1532</v>
      </c>
      <c r="X380" s="17"/>
      <c r="Y380" s="283"/>
      <c r="Z380" s="283"/>
      <c r="AA380" s="4"/>
    </row>
    <row r="381" spans="1:27" ht="60" customHeight="1" x14ac:dyDescent="0.2">
      <c r="A381" s="29" t="s">
        <v>1502</v>
      </c>
      <c r="B381" s="136" t="s">
        <v>5355</v>
      </c>
      <c r="C381" s="5" t="s">
        <v>1504</v>
      </c>
      <c r="D381" s="5" t="s">
        <v>1504</v>
      </c>
      <c r="E381" s="15">
        <v>2</v>
      </c>
      <c r="F381" s="78"/>
      <c r="G381" s="220" t="s">
        <v>261</v>
      </c>
      <c r="H381" s="185"/>
      <c r="I381" s="185" t="s">
        <v>5371</v>
      </c>
      <c r="J381" s="185" t="s">
        <v>263</v>
      </c>
      <c r="K381" s="87" t="s">
        <v>1128</v>
      </c>
      <c r="L381" s="87" t="s">
        <v>1128</v>
      </c>
      <c r="M381" s="83" t="s">
        <v>1128</v>
      </c>
      <c r="N381" s="68" t="s">
        <v>32</v>
      </c>
      <c r="O381" s="92"/>
      <c r="P381" s="186" t="s">
        <v>66</v>
      </c>
      <c r="Q381" s="92"/>
      <c r="R381" s="186"/>
      <c r="S381" s="92"/>
      <c r="T381" s="68"/>
      <c r="U381" s="92"/>
      <c r="V381" s="186" t="s">
        <v>1531</v>
      </c>
      <c r="W381" s="92"/>
      <c r="X381" s="17"/>
      <c r="Y381" s="283"/>
      <c r="Z381" s="283"/>
      <c r="AA381" s="4"/>
    </row>
    <row r="382" spans="1:27" ht="60" customHeight="1" x14ac:dyDescent="0.2">
      <c r="A382" s="29" t="s">
        <v>1502</v>
      </c>
      <c r="B382" s="136" t="s">
        <v>5355</v>
      </c>
      <c r="C382" s="5" t="s">
        <v>1504</v>
      </c>
      <c r="D382" s="5" t="s">
        <v>1504</v>
      </c>
      <c r="E382" s="15">
        <v>2</v>
      </c>
      <c r="F382" s="78"/>
      <c r="G382" s="220" t="s">
        <v>261</v>
      </c>
      <c r="H382" s="185" t="s">
        <v>265</v>
      </c>
      <c r="I382" s="185" t="s">
        <v>5372</v>
      </c>
      <c r="J382" s="185" t="s">
        <v>267</v>
      </c>
      <c r="K382" s="87" t="s">
        <v>238</v>
      </c>
      <c r="L382" s="87" t="s">
        <v>265</v>
      </c>
      <c r="M382" s="83" t="s">
        <v>1899</v>
      </c>
      <c r="N382" s="68"/>
      <c r="O382" s="92"/>
      <c r="P382" s="186" t="s">
        <v>33</v>
      </c>
      <c r="Q382" s="92" t="s">
        <v>66</v>
      </c>
      <c r="R382" s="186" t="s">
        <v>258</v>
      </c>
      <c r="S382" s="92" t="s">
        <v>68</v>
      </c>
      <c r="T382" s="68"/>
      <c r="U382" s="92"/>
      <c r="V382" s="186"/>
      <c r="W382" s="92" t="s">
        <v>1532</v>
      </c>
      <c r="X382" s="17"/>
      <c r="Y382" s="283"/>
      <c r="Z382" s="283"/>
      <c r="AA382" s="4"/>
    </row>
    <row r="383" spans="1:27" ht="60" customHeight="1" x14ac:dyDescent="0.2">
      <c r="A383" s="29" t="s">
        <v>1502</v>
      </c>
      <c r="B383" s="136" t="s">
        <v>5355</v>
      </c>
      <c r="C383" s="5" t="s">
        <v>1504</v>
      </c>
      <c r="D383" s="5" t="s">
        <v>1504</v>
      </c>
      <c r="E383" s="15">
        <v>2</v>
      </c>
      <c r="F383" s="78"/>
      <c r="G383" s="220" t="s">
        <v>261</v>
      </c>
      <c r="H383" s="185" t="s">
        <v>269</v>
      </c>
      <c r="I383" s="185" t="s">
        <v>5373</v>
      </c>
      <c r="J383" s="185" t="s">
        <v>271</v>
      </c>
      <c r="K383" s="87" t="s">
        <v>238</v>
      </c>
      <c r="L383" s="87" t="s">
        <v>862</v>
      </c>
      <c r="M383" s="83" t="s">
        <v>2739</v>
      </c>
      <c r="N383" s="68"/>
      <c r="O383" s="92"/>
      <c r="P383" s="186" t="s">
        <v>66</v>
      </c>
      <c r="Q383" s="92" t="s">
        <v>66</v>
      </c>
      <c r="R383" s="186" t="s">
        <v>244</v>
      </c>
      <c r="S383" s="92" t="s">
        <v>54</v>
      </c>
      <c r="T383" s="68"/>
      <c r="U383" s="92"/>
      <c r="V383" s="186" t="s">
        <v>1339</v>
      </c>
      <c r="W383" s="92" t="s">
        <v>1532</v>
      </c>
      <c r="X383" s="17"/>
      <c r="Y383" s="283"/>
      <c r="Z383" s="283"/>
      <c r="AA383" s="4"/>
    </row>
    <row r="384" spans="1:27" ht="60" customHeight="1" x14ac:dyDescent="0.2">
      <c r="A384" s="29" t="s">
        <v>1502</v>
      </c>
      <c r="B384" s="136" t="s">
        <v>5355</v>
      </c>
      <c r="C384" s="5" t="s">
        <v>1504</v>
      </c>
      <c r="D384" s="5" t="s">
        <v>1504</v>
      </c>
      <c r="E384" s="15">
        <v>2</v>
      </c>
      <c r="F384" s="78"/>
      <c r="G384" s="220" t="s">
        <v>261</v>
      </c>
      <c r="H384" s="185" t="s">
        <v>276</v>
      </c>
      <c r="I384" s="185" t="s">
        <v>5374</v>
      </c>
      <c r="J384" s="185" t="s">
        <v>278</v>
      </c>
      <c r="K384" s="87" t="s">
        <v>238</v>
      </c>
      <c r="L384" s="87" t="s">
        <v>276</v>
      </c>
      <c r="M384" s="83" t="s">
        <v>1903</v>
      </c>
      <c r="N384" s="68"/>
      <c r="O384" s="92"/>
      <c r="P384" s="186" t="s">
        <v>33</v>
      </c>
      <c r="Q384" s="92" t="s">
        <v>66</v>
      </c>
      <c r="R384" s="186" t="s">
        <v>68</v>
      </c>
      <c r="S384" s="92" t="s">
        <v>68</v>
      </c>
      <c r="T384" s="68"/>
      <c r="U384" s="92"/>
      <c r="V384" s="186"/>
      <c r="W384" s="92" t="s">
        <v>1532</v>
      </c>
      <c r="X384" s="17"/>
      <c r="Y384" s="283"/>
      <c r="Z384" s="283"/>
      <c r="AA384" s="4"/>
    </row>
    <row r="385" spans="1:27" ht="60" customHeight="1" x14ac:dyDescent="0.2">
      <c r="A385" s="29" t="s">
        <v>1502</v>
      </c>
      <c r="B385" s="136" t="s">
        <v>5355</v>
      </c>
      <c r="C385" s="5" t="s">
        <v>1504</v>
      </c>
      <c r="D385" s="5" t="s">
        <v>1504</v>
      </c>
      <c r="E385" s="15">
        <v>2</v>
      </c>
      <c r="F385" s="78"/>
      <c r="G385" s="220" t="s">
        <v>261</v>
      </c>
      <c r="H385" s="185" t="s">
        <v>279</v>
      </c>
      <c r="I385" s="185" t="s">
        <v>5375</v>
      </c>
      <c r="J385" s="185" t="s">
        <v>281</v>
      </c>
      <c r="K385" s="87" t="s">
        <v>238</v>
      </c>
      <c r="L385" s="87" t="s">
        <v>282</v>
      </c>
      <c r="M385" s="83" t="s">
        <v>1905</v>
      </c>
      <c r="N385" s="68"/>
      <c r="O385" s="92"/>
      <c r="P385" s="186" t="s">
        <v>33</v>
      </c>
      <c r="Q385" s="92" t="s">
        <v>66</v>
      </c>
      <c r="R385" s="186" t="s">
        <v>94</v>
      </c>
      <c r="S385" s="92" t="s">
        <v>94</v>
      </c>
      <c r="T385" s="68" t="s">
        <v>95</v>
      </c>
      <c r="U385" s="92" t="s">
        <v>95</v>
      </c>
      <c r="V385" s="186"/>
      <c r="W385" s="92" t="s">
        <v>1532</v>
      </c>
      <c r="X385" s="17"/>
      <c r="Y385" s="283"/>
      <c r="Z385" s="283"/>
      <c r="AA385" s="4"/>
    </row>
    <row r="386" spans="1:27" ht="60" customHeight="1" x14ac:dyDescent="0.2">
      <c r="A386" s="29" t="s">
        <v>1502</v>
      </c>
      <c r="B386" s="136" t="s">
        <v>5355</v>
      </c>
      <c r="C386" s="5" t="s">
        <v>1504</v>
      </c>
      <c r="D386" s="5" t="s">
        <v>1504</v>
      </c>
      <c r="E386" s="15">
        <v>1</v>
      </c>
      <c r="F386" s="78" t="s">
        <v>5376</v>
      </c>
      <c r="G386" s="185" t="s">
        <v>5377</v>
      </c>
      <c r="H386" s="185"/>
      <c r="I386" s="185" t="s">
        <v>5378</v>
      </c>
      <c r="J386" s="185" t="s">
        <v>5377</v>
      </c>
      <c r="K386" s="87" t="s">
        <v>5379</v>
      </c>
      <c r="L386" s="87"/>
      <c r="M386" s="87" t="s">
        <v>5379</v>
      </c>
      <c r="N386" s="68" t="s">
        <v>32</v>
      </c>
      <c r="O386" s="92" t="s">
        <v>32</v>
      </c>
      <c r="P386" s="186" t="s">
        <v>103</v>
      </c>
      <c r="Q386" s="92" t="s">
        <v>33</v>
      </c>
      <c r="R386" s="186"/>
      <c r="S386" s="92"/>
      <c r="T386" s="283"/>
      <c r="U386" s="92"/>
      <c r="V386" s="186"/>
      <c r="W386" s="92"/>
      <c r="X386" s="17"/>
      <c r="Y386" s="283"/>
      <c r="Z386" s="283"/>
      <c r="AA386" s="4"/>
    </row>
    <row r="387" spans="1:27" ht="60" customHeight="1" x14ac:dyDescent="0.2">
      <c r="A387" s="29" t="s">
        <v>1502</v>
      </c>
      <c r="B387" s="136" t="s">
        <v>5355</v>
      </c>
      <c r="C387" s="12" t="s">
        <v>1504</v>
      </c>
      <c r="D387" s="12" t="s">
        <v>1504</v>
      </c>
      <c r="E387" s="154">
        <v>1</v>
      </c>
      <c r="F387" s="156" t="s">
        <v>5380</v>
      </c>
      <c r="G387" s="190" t="s">
        <v>5377</v>
      </c>
      <c r="H387" s="185" t="s">
        <v>5381</v>
      </c>
      <c r="I387" s="185" t="s">
        <v>5382</v>
      </c>
      <c r="J387" s="185" t="s">
        <v>5383</v>
      </c>
      <c r="K387" s="87" t="s">
        <v>5379</v>
      </c>
      <c r="L387" s="87" t="s">
        <v>5384</v>
      </c>
      <c r="M387" s="83" t="s">
        <v>5385</v>
      </c>
      <c r="N387" s="283"/>
      <c r="O387" s="92"/>
      <c r="P387" s="186" t="s">
        <v>103</v>
      </c>
      <c r="Q387" s="92" t="s">
        <v>66</v>
      </c>
      <c r="R387" s="186" t="s">
        <v>79</v>
      </c>
      <c r="S387" s="92" t="s">
        <v>80</v>
      </c>
      <c r="T387" s="68"/>
      <c r="U387" s="92"/>
      <c r="V387" s="186" t="s">
        <v>81</v>
      </c>
      <c r="W387" s="92" t="s">
        <v>5386</v>
      </c>
      <c r="X387" s="17"/>
      <c r="Y387" s="283"/>
      <c r="Z387" s="283"/>
      <c r="AA387" s="4"/>
    </row>
    <row r="388" spans="1:27" ht="60" customHeight="1" x14ac:dyDescent="0.2">
      <c r="A388" s="29" t="s">
        <v>1502</v>
      </c>
      <c r="B388" s="28" t="s">
        <v>5355</v>
      </c>
      <c r="C388" s="36" t="s">
        <v>1504</v>
      </c>
      <c r="D388" s="36" t="s">
        <v>1504</v>
      </c>
      <c r="E388" s="28">
        <v>1</v>
      </c>
      <c r="F388" s="187" t="s">
        <v>5387</v>
      </c>
      <c r="G388" s="188" t="s">
        <v>5377</v>
      </c>
      <c r="H388" s="189" t="s">
        <v>302</v>
      </c>
      <c r="I388" s="185" t="s">
        <v>5388</v>
      </c>
      <c r="J388" s="185" t="s">
        <v>5389</v>
      </c>
      <c r="K388" s="87" t="s">
        <v>5379</v>
      </c>
      <c r="L388" s="87" t="s">
        <v>5390</v>
      </c>
      <c r="M388" s="83" t="s">
        <v>5391</v>
      </c>
      <c r="N388" s="68"/>
      <c r="O388" s="92"/>
      <c r="P388" s="186" t="s">
        <v>66</v>
      </c>
      <c r="Q388" s="92" t="s">
        <v>66</v>
      </c>
      <c r="R388" s="186" t="s">
        <v>305</v>
      </c>
      <c r="S388" s="92" t="s">
        <v>1590</v>
      </c>
      <c r="T388" s="68"/>
      <c r="U388" s="92"/>
      <c r="V388" s="186" t="s">
        <v>5392</v>
      </c>
      <c r="W388" s="92" t="s">
        <v>5393</v>
      </c>
      <c r="X388" s="17"/>
      <c r="Y388" s="283"/>
      <c r="Z388" s="283"/>
      <c r="AA388" s="4"/>
    </row>
    <row r="389" spans="1:27" ht="60" customHeight="1" x14ac:dyDescent="0.2">
      <c r="A389" s="29" t="s">
        <v>1502</v>
      </c>
      <c r="B389" s="28" t="s">
        <v>5355</v>
      </c>
      <c r="C389" s="36" t="s">
        <v>1504</v>
      </c>
      <c r="D389" s="36" t="s">
        <v>1504</v>
      </c>
      <c r="E389" s="28">
        <v>1</v>
      </c>
      <c r="F389" s="218"/>
      <c r="G389" s="219" t="s">
        <v>350</v>
      </c>
      <c r="H389" s="189"/>
      <c r="I389" s="185" t="s">
        <v>5394</v>
      </c>
      <c r="J389" s="185" t="s">
        <v>350</v>
      </c>
      <c r="K389" s="87"/>
      <c r="L389" s="87"/>
      <c r="M389" s="83"/>
      <c r="N389" s="68" t="s">
        <v>32</v>
      </c>
      <c r="O389" s="92"/>
      <c r="P389" s="186" t="s">
        <v>66</v>
      </c>
      <c r="Q389" s="92"/>
      <c r="R389" s="186"/>
      <c r="S389" s="92"/>
      <c r="T389" s="68"/>
      <c r="U389" s="92"/>
      <c r="V389" s="186" t="s">
        <v>5395</v>
      </c>
      <c r="W389" s="92"/>
      <c r="X389" s="17"/>
      <c r="Y389" s="283"/>
      <c r="Z389" s="283"/>
      <c r="AA389" s="4"/>
    </row>
    <row r="390" spans="1:27" ht="60" customHeight="1" x14ac:dyDescent="0.2">
      <c r="A390" s="29" t="s">
        <v>1502</v>
      </c>
      <c r="B390" s="136" t="s">
        <v>5355</v>
      </c>
      <c r="C390" s="5" t="s">
        <v>1504</v>
      </c>
      <c r="D390" s="5" t="s">
        <v>1504</v>
      </c>
      <c r="E390" s="15">
        <v>2</v>
      </c>
      <c r="F390" s="78"/>
      <c r="G390" s="220" t="s">
        <v>5396</v>
      </c>
      <c r="H390" s="185"/>
      <c r="I390" s="185" t="s">
        <v>5397</v>
      </c>
      <c r="J390" s="185" t="s">
        <v>5398</v>
      </c>
      <c r="K390" s="87" t="s">
        <v>5399</v>
      </c>
      <c r="L390" s="87"/>
      <c r="M390" s="83"/>
      <c r="N390" s="68" t="s">
        <v>32</v>
      </c>
      <c r="O390" s="92" t="s">
        <v>32</v>
      </c>
      <c r="P390" s="186" t="s">
        <v>33</v>
      </c>
      <c r="Q390" s="92" t="s">
        <v>66</v>
      </c>
      <c r="R390" s="186"/>
      <c r="S390" s="92"/>
      <c r="T390" s="68"/>
      <c r="U390" s="92"/>
      <c r="V390" s="186"/>
      <c r="W390" s="92" t="s">
        <v>5400</v>
      </c>
      <c r="X390" s="17"/>
      <c r="Y390" s="283"/>
      <c r="Z390" s="283"/>
      <c r="AA390" s="4"/>
    </row>
    <row r="391" spans="1:27" ht="60" customHeight="1" x14ac:dyDescent="0.2">
      <c r="A391" s="29" t="s">
        <v>1502</v>
      </c>
      <c r="B391" s="136" t="s">
        <v>5355</v>
      </c>
      <c r="C391" s="5" t="s">
        <v>1504</v>
      </c>
      <c r="D391" s="5" t="s">
        <v>1504</v>
      </c>
      <c r="E391" s="15">
        <v>2</v>
      </c>
      <c r="F391" s="78" t="s">
        <v>427</v>
      </c>
      <c r="G391" s="220" t="s">
        <v>5396</v>
      </c>
      <c r="H391" s="185" t="s">
        <v>240</v>
      </c>
      <c r="I391" s="185" t="s">
        <v>5401</v>
      </c>
      <c r="J391" s="185" t="s">
        <v>5402</v>
      </c>
      <c r="K391" s="87" t="s">
        <v>5399</v>
      </c>
      <c r="L391" s="87" t="s">
        <v>243</v>
      </c>
      <c r="M391" s="83" t="s">
        <v>5403</v>
      </c>
      <c r="N391" s="68"/>
      <c r="O391" s="92"/>
      <c r="P391" s="186" t="s">
        <v>33</v>
      </c>
      <c r="Q391" s="92" t="s">
        <v>103</v>
      </c>
      <c r="R391" s="186" t="s">
        <v>244</v>
      </c>
      <c r="S391" s="92" t="s">
        <v>244</v>
      </c>
      <c r="T391" s="68"/>
      <c r="U391" s="92"/>
      <c r="V391" s="186" t="s">
        <v>81</v>
      </c>
      <c r="W391" s="92"/>
      <c r="X391" s="17"/>
      <c r="Y391" s="283"/>
      <c r="Z391" s="283"/>
      <c r="AA391" s="4"/>
    </row>
    <row r="392" spans="1:27" ht="60" customHeight="1" x14ac:dyDescent="0.2">
      <c r="A392" s="29" t="s">
        <v>1502</v>
      </c>
      <c r="B392" s="136" t="s">
        <v>5355</v>
      </c>
      <c r="C392" s="5" t="s">
        <v>1504</v>
      </c>
      <c r="D392" s="5" t="s">
        <v>1504</v>
      </c>
      <c r="E392" s="15">
        <v>2</v>
      </c>
      <c r="F392" s="78"/>
      <c r="G392" s="220" t="s">
        <v>5396</v>
      </c>
      <c r="H392" s="185" t="s">
        <v>255</v>
      </c>
      <c r="I392" s="185" t="s">
        <v>5404</v>
      </c>
      <c r="J392" s="185" t="s">
        <v>5405</v>
      </c>
      <c r="K392" s="87" t="s">
        <v>5399</v>
      </c>
      <c r="L392" s="87" t="s">
        <v>255</v>
      </c>
      <c r="M392" s="83" t="s">
        <v>5406</v>
      </c>
      <c r="N392" s="68"/>
      <c r="O392" s="92"/>
      <c r="P392" s="186" t="s">
        <v>33</v>
      </c>
      <c r="Q392" s="92" t="s">
        <v>33</v>
      </c>
      <c r="R392" s="186" t="s">
        <v>258</v>
      </c>
      <c r="S392" s="92" t="s">
        <v>68</v>
      </c>
      <c r="T392" s="68"/>
      <c r="U392" s="92"/>
      <c r="V392" s="186"/>
      <c r="W392" s="92"/>
      <c r="X392" s="17"/>
      <c r="Y392" s="283"/>
      <c r="Z392" s="283"/>
      <c r="AA392" s="4"/>
    </row>
    <row r="393" spans="1:27" ht="60" customHeight="1" x14ac:dyDescent="0.2">
      <c r="A393" s="29" t="s">
        <v>1502</v>
      </c>
      <c r="B393" s="136" t="s">
        <v>5355</v>
      </c>
      <c r="C393" s="5" t="s">
        <v>1504</v>
      </c>
      <c r="D393" s="5" t="s">
        <v>1504</v>
      </c>
      <c r="E393" s="15">
        <v>3</v>
      </c>
      <c r="F393" s="78"/>
      <c r="G393" s="220" t="s">
        <v>413</v>
      </c>
      <c r="H393" s="185"/>
      <c r="I393" s="185" t="s">
        <v>5407</v>
      </c>
      <c r="J393" s="185" t="s">
        <v>263</v>
      </c>
      <c r="K393" s="87" t="s">
        <v>1128</v>
      </c>
      <c r="L393" s="87" t="s">
        <v>1128</v>
      </c>
      <c r="M393" s="83" t="s">
        <v>1128</v>
      </c>
      <c r="N393" s="68" t="s">
        <v>32</v>
      </c>
      <c r="O393" s="92"/>
      <c r="P393" s="186" t="s">
        <v>33</v>
      </c>
      <c r="Q393" s="92"/>
      <c r="R393" s="186"/>
      <c r="S393" s="92"/>
      <c r="T393" s="68"/>
      <c r="U393" s="92"/>
      <c r="V393" s="186"/>
      <c r="W393" s="92"/>
      <c r="X393" s="17"/>
      <c r="Y393" s="283"/>
      <c r="Z393" s="283"/>
      <c r="AA393" s="4"/>
    </row>
    <row r="394" spans="1:27" ht="60" customHeight="1" x14ac:dyDescent="0.2">
      <c r="A394" s="29" t="s">
        <v>1502</v>
      </c>
      <c r="B394" s="136" t="s">
        <v>5355</v>
      </c>
      <c r="C394" s="5" t="s">
        <v>1504</v>
      </c>
      <c r="D394" s="5" t="s">
        <v>1504</v>
      </c>
      <c r="E394" s="15">
        <v>3</v>
      </c>
      <c r="F394" s="78"/>
      <c r="G394" s="220" t="s">
        <v>413</v>
      </c>
      <c r="H394" s="185" t="s">
        <v>265</v>
      </c>
      <c r="I394" s="185" t="s">
        <v>5408</v>
      </c>
      <c r="J394" s="185" t="s">
        <v>267</v>
      </c>
      <c r="K394" s="87" t="s">
        <v>5399</v>
      </c>
      <c r="L394" s="87" t="s">
        <v>265</v>
      </c>
      <c r="M394" s="83" t="s">
        <v>5409</v>
      </c>
      <c r="N394" s="68"/>
      <c r="O394" s="92"/>
      <c r="P394" s="186" t="s">
        <v>33</v>
      </c>
      <c r="Q394" s="92" t="s">
        <v>33</v>
      </c>
      <c r="R394" s="186" t="s">
        <v>258</v>
      </c>
      <c r="S394" s="92" t="s">
        <v>68</v>
      </c>
      <c r="T394" s="68"/>
      <c r="U394" s="92"/>
      <c r="V394" s="186"/>
      <c r="W394" s="92"/>
      <c r="X394" s="17"/>
      <c r="Y394" s="283"/>
      <c r="Z394" s="283"/>
      <c r="AA394" s="4"/>
    </row>
    <row r="395" spans="1:27" ht="60" customHeight="1" x14ac:dyDescent="0.2">
      <c r="A395" s="29" t="s">
        <v>1502</v>
      </c>
      <c r="B395" s="136" t="s">
        <v>5355</v>
      </c>
      <c r="C395" s="5" t="s">
        <v>1504</v>
      </c>
      <c r="D395" s="5" t="s">
        <v>1504</v>
      </c>
      <c r="E395" s="15">
        <v>3</v>
      </c>
      <c r="F395" s="78"/>
      <c r="G395" s="220" t="s">
        <v>413</v>
      </c>
      <c r="H395" s="185" t="s">
        <v>269</v>
      </c>
      <c r="I395" s="185" t="s">
        <v>5410</v>
      </c>
      <c r="J395" s="185" t="s">
        <v>271</v>
      </c>
      <c r="K395" s="87" t="s">
        <v>5399</v>
      </c>
      <c r="L395" s="87" t="s">
        <v>862</v>
      </c>
      <c r="M395" s="83" t="s">
        <v>5411</v>
      </c>
      <c r="N395" s="68"/>
      <c r="O395" s="92"/>
      <c r="P395" s="186" t="s">
        <v>66</v>
      </c>
      <c r="Q395" s="92" t="s">
        <v>33</v>
      </c>
      <c r="R395" s="186" t="s">
        <v>244</v>
      </c>
      <c r="S395" s="92" t="s">
        <v>54</v>
      </c>
      <c r="T395" s="68"/>
      <c r="U395" s="92"/>
      <c r="V395" s="186" t="s">
        <v>1339</v>
      </c>
      <c r="W395" s="92"/>
      <c r="X395" s="17"/>
      <c r="Y395" s="283"/>
      <c r="Z395" s="283"/>
      <c r="AA395" s="4"/>
    </row>
    <row r="396" spans="1:27" ht="60" customHeight="1" x14ac:dyDescent="0.2">
      <c r="A396" s="29" t="s">
        <v>1502</v>
      </c>
      <c r="B396" s="136" t="s">
        <v>5355</v>
      </c>
      <c r="C396" s="5" t="s">
        <v>1504</v>
      </c>
      <c r="D396" s="5" t="s">
        <v>1504</v>
      </c>
      <c r="E396" s="15">
        <v>3</v>
      </c>
      <c r="F396" s="78"/>
      <c r="G396" s="220" t="s">
        <v>413</v>
      </c>
      <c r="H396" s="185" t="s">
        <v>276</v>
      </c>
      <c r="I396" s="185" t="s">
        <v>5412</v>
      </c>
      <c r="J396" s="185" t="s">
        <v>278</v>
      </c>
      <c r="K396" s="87" t="s">
        <v>5399</v>
      </c>
      <c r="L396" s="87" t="s">
        <v>276</v>
      </c>
      <c r="M396" s="83" t="s">
        <v>5413</v>
      </c>
      <c r="N396" s="68"/>
      <c r="O396" s="92"/>
      <c r="P396" s="186" t="s">
        <v>33</v>
      </c>
      <c r="Q396" s="92" t="s">
        <v>33</v>
      </c>
      <c r="R396" s="186" t="s">
        <v>68</v>
      </c>
      <c r="S396" s="92" t="s">
        <v>68</v>
      </c>
      <c r="T396" s="68"/>
      <c r="U396" s="92"/>
      <c r="V396" s="186"/>
      <c r="W396" s="92"/>
      <c r="X396" s="17"/>
      <c r="Y396" s="283"/>
      <c r="Z396" s="283"/>
      <c r="AA396" s="4"/>
    </row>
    <row r="397" spans="1:27" ht="60" customHeight="1" x14ac:dyDescent="0.2">
      <c r="A397" s="29" t="s">
        <v>1502</v>
      </c>
      <c r="B397" s="136" t="s">
        <v>5355</v>
      </c>
      <c r="C397" s="5" t="s">
        <v>1504</v>
      </c>
      <c r="D397" s="5" t="s">
        <v>1504</v>
      </c>
      <c r="E397" s="15">
        <v>3</v>
      </c>
      <c r="F397" s="78"/>
      <c r="G397" s="220" t="s">
        <v>413</v>
      </c>
      <c r="H397" s="185" t="s">
        <v>279</v>
      </c>
      <c r="I397" s="185" t="s">
        <v>5414</v>
      </c>
      <c r="J397" s="185" t="s">
        <v>281</v>
      </c>
      <c r="K397" s="87" t="s">
        <v>5399</v>
      </c>
      <c r="L397" s="87" t="s">
        <v>282</v>
      </c>
      <c r="M397" s="83" t="s">
        <v>5415</v>
      </c>
      <c r="N397" s="68"/>
      <c r="O397" s="92"/>
      <c r="P397" s="186" t="s">
        <v>33</v>
      </c>
      <c r="Q397" s="92" t="s">
        <v>33</v>
      </c>
      <c r="R397" s="186" t="s">
        <v>94</v>
      </c>
      <c r="S397" s="92" t="s">
        <v>94</v>
      </c>
      <c r="T397" s="68"/>
      <c r="U397" s="92" t="s">
        <v>95</v>
      </c>
      <c r="V397" s="186"/>
      <c r="W397" s="92"/>
      <c r="X397" s="17"/>
      <c r="Y397" s="283"/>
      <c r="Z397" s="283"/>
      <c r="AA397" s="4"/>
    </row>
    <row r="398" spans="1:27" ht="60" customHeight="1" x14ac:dyDescent="0.2">
      <c r="A398" s="29" t="s">
        <v>26</v>
      </c>
      <c r="B398" s="136" t="s">
        <v>5416</v>
      </c>
      <c r="C398" s="32" t="s">
        <v>28</v>
      </c>
      <c r="D398" s="80" t="s">
        <v>28</v>
      </c>
      <c r="E398" s="15">
        <v>1</v>
      </c>
      <c r="F398" s="78"/>
      <c r="G398" s="171" t="s">
        <v>29</v>
      </c>
      <c r="H398" s="73"/>
      <c r="I398" s="73" t="s">
        <v>5417</v>
      </c>
      <c r="J398" s="73" t="s">
        <v>29</v>
      </c>
      <c r="K398" s="87" t="s">
        <v>31</v>
      </c>
      <c r="L398" s="87"/>
      <c r="M398" s="182" t="str">
        <f t="shared" ref="M398:M414" si="8">CONCATENATE(K398,". ", L398)</f>
        <v xml:space="preserve">MESSAGE - HEADER. </v>
      </c>
      <c r="N398" s="68" t="s">
        <v>32</v>
      </c>
      <c r="O398" s="92" t="s">
        <v>32</v>
      </c>
      <c r="P398" s="142" t="s">
        <v>33</v>
      </c>
      <c r="Q398" s="92" t="s">
        <v>33</v>
      </c>
      <c r="R398" s="142"/>
      <c r="S398" s="92"/>
      <c r="T398" s="142"/>
      <c r="U398" s="92"/>
      <c r="V398" s="142"/>
      <c r="W398" s="92"/>
      <c r="X398" s="17" t="s">
        <v>36</v>
      </c>
      <c r="Y398" s="283" t="s">
        <v>37</v>
      </c>
      <c r="Z398" s="283" t="s">
        <v>147</v>
      </c>
      <c r="AA398" s="4"/>
    </row>
    <row r="399" spans="1:27" ht="60" customHeight="1" x14ac:dyDescent="0.2">
      <c r="A399" s="29" t="s">
        <v>26</v>
      </c>
      <c r="B399" s="136" t="s">
        <v>5416</v>
      </c>
      <c r="C399" s="32" t="s">
        <v>28</v>
      </c>
      <c r="D399" s="80" t="s">
        <v>28</v>
      </c>
      <c r="E399" s="15">
        <v>1</v>
      </c>
      <c r="F399" s="78" t="s">
        <v>2671</v>
      </c>
      <c r="G399" s="126" t="s">
        <v>29</v>
      </c>
      <c r="H399" s="73" t="s">
        <v>40</v>
      </c>
      <c r="I399" s="73" t="s">
        <v>5418</v>
      </c>
      <c r="J399" s="73" t="s">
        <v>42</v>
      </c>
      <c r="K399" s="86" t="s">
        <v>31</v>
      </c>
      <c r="L399" s="86" t="s">
        <v>43</v>
      </c>
      <c r="M399" s="182" t="str">
        <f t="shared" si="8"/>
        <v>MESSAGE - HEADER. Document/reference number</v>
      </c>
      <c r="N399" s="68"/>
      <c r="O399" s="92"/>
      <c r="P399" s="142" t="s">
        <v>33</v>
      </c>
      <c r="Q399" s="92" t="s">
        <v>33</v>
      </c>
      <c r="R399" s="142" t="s">
        <v>44</v>
      </c>
      <c r="S399" s="92" t="s">
        <v>45</v>
      </c>
      <c r="T399" s="142"/>
      <c r="U399" s="92"/>
      <c r="V399" s="142"/>
      <c r="W399" s="92"/>
      <c r="X399" s="17" t="s">
        <v>46</v>
      </c>
      <c r="Y399" s="17" t="s">
        <v>47</v>
      </c>
      <c r="Z399" s="283" t="s">
        <v>147</v>
      </c>
      <c r="AA399" s="4"/>
    </row>
    <row r="400" spans="1:27" ht="60" customHeight="1" x14ac:dyDescent="0.2">
      <c r="A400" s="29" t="s">
        <v>26</v>
      </c>
      <c r="B400" s="136" t="s">
        <v>5416</v>
      </c>
      <c r="C400" s="32" t="s">
        <v>28</v>
      </c>
      <c r="D400" s="80" t="s">
        <v>28</v>
      </c>
      <c r="E400" s="15">
        <v>1</v>
      </c>
      <c r="F400" s="78"/>
      <c r="G400" s="171" t="s">
        <v>176</v>
      </c>
      <c r="H400" s="73"/>
      <c r="I400" s="73" t="s">
        <v>5419</v>
      </c>
      <c r="J400" s="73" t="s">
        <v>176</v>
      </c>
      <c r="K400" s="87" t="s">
        <v>178</v>
      </c>
      <c r="L400" s="87"/>
      <c r="M400" s="182" t="str">
        <f t="shared" si="8"/>
        <v xml:space="preserve">MESSAGE - (DEPARTURE) CUSTOMS OFFICE. </v>
      </c>
      <c r="N400" s="68" t="s">
        <v>32</v>
      </c>
      <c r="O400" s="92" t="s">
        <v>32</v>
      </c>
      <c r="P400" s="142" t="s">
        <v>33</v>
      </c>
      <c r="Q400" s="92" t="s">
        <v>33</v>
      </c>
      <c r="R400" s="142"/>
      <c r="S400" s="92"/>
      <c r="T400" s="142"/>
      <c r="U400" s="92"/>
      <c r="V400" s="142"/>
      <c r="W400" s="92"/>
      <c r="X400" s="17" t="s">
        <v>36</v>
      </c>
      <c r="Y400" s="283" t="s">
        <v>37</v>
      </c>
      <c r="Z400" s="283" t="s">
        <v>147</v>
      </c>
      <c r="AA400" s="4"/>
    </row>
    <row r="401" spans="1:27" ht="60" customHeight="1" x14ac:dyDescent="0.2">
      <c r="A401" s="29" t="s">
        <v>26</v>
      </c>
      <c r="B401" s="136" t="s">
        <v>5416</v>
      </c>
      <c r="C401" s="32" t="s">
        <v>28</v>
      </c>
      <c r="D401" s="80" t="s">
        <v>28</v>
      </c>
      <c r="E401" s="15">
        <v>1</v>
      </c>
      <c r="F401" s="78" t="s">
        <v>179</v>
      </c>
      <c r="G401" s="126" t="s">
        <v>176</v>
      </c>
      <c r="H401" s="73" t="s">
        <v>180</v>
      </c>
      <c r="I401" s="73" t="s">
        <v>5420</v>
      </c>
      <c r="J401" s="73" t="s">
        <v>182</v>
      </c>
      <c r="K401" s="87" t="s">
        <v>178</v>
      </c>
      <c r="L401" s="87" t="s">
        <v>180</v>
      </c>
      <c r="M401" s="182" t="str">
        <f t="shared" si="8"/>
        <v>MESSAGE - (DEPARTURE) CUSTOMS OFFICE. Reference number</v>
      </c>
      <c r="N401" s="68"/>
      <c r="O401" s="92"/>
      <c r="P401" s="142" t="s">
        <v>33</v>
      </c>
      <c r="Q401" s="92" t="s">
        <v>33</v>
      </c>
      <c r="R401" s="142" t="s">
        <v>183</v>
      </c>
      <c r="S401" s="92" t="s">
        <v>183</v>
      </c>
      <c r="T401" s="142" t="s">
        <v>184</v>
      </c>
      <c r="U401" s="92"/>
      <c r="V401" s="142"/>
      <c r="W401" s="92"/>
      <c r="X401" s="17" t="s">
        <v>36</v>
      </c>
      <c r="Y401" s="283" t="s">
        <v>37</v>
      </c>
      <c r="Z401" s="283" t="s">
        <v>147</v>
      </c>
      <c r="AA401" s="4"/>
    </row>
    <row r="402" spans="1:27" ht="60" customHeight="1" x14ac:dyDescent="0.2">
      <c r="A402" s="29" t="s">
        <v>26</v>
      </c>
      <c r="B402" s="136" t="s">
        <v>5416</v>
      </c>
      <c r="C402" s="32" t="s">
        <v>28</v>
      </c>
      <c r="D402" s="80" t="s">
        <v>28</v>
      </c>
      <c r="E402" s="15">
        <v>1</v>
      </c>
      <c r="F402" s="78"/>
      <c r="G402" s="171" t="s">
        <v>3235</v>
      </c>
      <c r="H402" s="73"/>
      <c r="I402" s="73" t="s">
        <v>5421</v>
      </c>
      <c r="J402" s="73" t="s">
        <v>3235</v>
      </c>
      <c r="K402" s="87" t="s">
        <v>4873</v>
      </c>
      <c r="L402" s="87"/>
      <c r="M402" s="182" t="str">
        <f t="shared" si="8"/>
        <v xml:space="preserve">MESSAGE - (REQUESTED) CUSTOMS OFFICE. </v>
      </c>
      <c r="N402" s="68" t="s">
        <v>32</v>
      </c>
      <c r="O402" s="92" t="s">
        <v>32</v>
      </c>
      <c r="P402" s="142" t="s">
        <v>33</v>
      </c>
      <c r="Q402" s="92" t="s">
        <v>33</v>
      </c>
      <c r="R402" s="142"/>
      <c r="S402" s="92"/>
      <c r="T402" s="142"/>
      <c r="U402" s="92"/>
      <c r="V402" s="142"/>
      <c r="W402" s="92"/>
      <c r="X402" s="17" t="s">
        <v>36</v>
      </c>
      <c r="Y402" s="283" t="s">
        <v>37</v>
      </c>
      <c r="Z402" s="283" t="s">
        <v>147</v>
      </c>
      <c r="AA402" s="4"/>
    </row>
    <row r="403" spans="1:27" ht="60" customHeight="1" x14ac:dyDescent="0.2">
      <c r="A403" s="29" t="s">
        <v>26</v>
      </c>
      <c r="B403" s="136" t="s">
        <v>5416</v>
      </c>
      <c r="C403" s="32" t="s">
        <v>28</v>
      </c>
      <c r="D403" s="80" t="s">
        <v>28</v>
      </c>
      <c r="E403" s="15">
        <v>1</v>
      </c>
      <c r="F403" s="78"/>
      <c r="G403" s="126" t="s">
        <v>3235</v>
      </c>
      <c r="H403" s="73" t="s">
        <v>180</v>
      </c>
      <c r="I403" s="73" t="s">
        <v>5422</v>
      </c>
      <c r="J403" s="73" t="s">
        <v>3240</v>
      </c>
      <c r="K403" s="87" t="s">
        <v>4873</v>
      </c>
      <c r="L403" s="87" t="s">
        <v>180</v>
      </c>
      <c r="M403" s="182" t="str">
        <f t="shared" si="8"/>
        <v>MESSAGE - (REQUESTED) CUSTOMS OFFICE. Reference number</v>
      </c>
      <c r="N403" s="68"/>
      <c r="O403" s="92"/>
      <c r="P403" s="142" t="s">
        <v>33</v>
      </c>
      <c r="Q403" s="92" t="s">
        <v>33</v>
      </c>
      <c r="R403" s="142" t="s">
        <v>183</v>
      </c>
      <c r="S403" s="92" t="s">
        <v>183</v>
      </c>
      <c r="T403" s="142" t="s">
        <v>184</v>
      </c>
      <c r="U403" s="92"/>
      <c r="V403" s="142"/>
      <c r="W403" s="92"/>
      <c r="X403" s="17" t="s">
        <v>36</v>
      </c>
      <c r="Y403" s="283" t="s">
        <v>37</v>
      </c>
      <c r="Z403" s="283" t="s">
        <v>147</v>
      </c>
      <c r="AA403" s="4"/>
    </row>
    <row r="404" spans="1:27" ht="60" customHeight="1" x14ac:dyDescent="0.2">
      <c r="A404" s="29" t="s">
        <v>26</v>
      </c>
      <c r="B404" s="136" t="s">
        <v>5416</v>
      </c>
      <c r="C404" s="32" t="s">
        <v>28</v>
      </c>
      <c r="D404" s="80" t="s">
        <v>28</v>
      </c>
      <c r="E404" s="15">
        <v>1</v>
      </c>
      <c r="F404" s="78"/>
      <c r="G404" s="171" t="s">
        <v>5340</v>
      </c>
      <c r="H404" s="73"/>
      <c r="I404" s="73" t="s">
        <v>5423</v>
      </c>
      <c r="J404" s="73" t="s">
        <v>5340</v>
      </c>
      <c r="K404" s="87" t="s">
        <v>4957</v>
      </c>
      <c r="L404" s="87"/>
      <c r="M404" s="182" t="str">
        <f t="shared" si="8"/>
        <v xml:space="preserve">MESSAGE - (COMPETENT AUTHORITY OF DEPARTURE) CUSTOMS OFFICE. </v>
      </c>
      <c r="N404" s="68" t="s">
        <v>32</v>
      </c>
      <c r="O404" s="92" t="s">
        <v>32</v>
      </c>
      <c r="P404" s="142" t="s">
        <v>33</v>
      </c>
      <c r="Q404" s="92" t="s">
        <v>33</v>
      </c>
      <c r="R404" s="142"/>
      <c r="S404" s="92"/>
      <c r="T404" s="142"/>
      <c r="U404" s="92"/>
      <c r="V404" s="142"/>
      <c r="W404" s="92"/>
      <c r="X404" s="17" t="s">
        <v>36</v>
      </c>
      <c r="Y404" s="283" t="s">
        <v>37</v>
      </c>
      <c r="Z404" s="283" t="s">
        <v>147</v>
      </c>
      <c r="AA404" s="4"/>
    </row>
    <row r="405" spans="1:27" ht="60" customHeight="1" x14ac:dyDescent="0.2">
      <c r="A405" s="29" t="s">
        <v>26</v>
      </c>
      <c r="B405" s="136" t="s">
        <v>5416</v>
      </c>
      <c r="C405" s="32" t="s">
        <v>28</v>
      </c>
      <c r="D405" s="80" t="s">
        <v>28</v>
      </c>
      <c r="E405" s="15">
        <v>1</v>
      </c>
      <c r="F405" s="78" t="s">
        <v>4958</v>
      </c>
      <c r="G405" s="126" t="s">
        <v>5340</v>
      </c>
      <c r="H405" s="73" t="s">
        <v>180</v>
      </c>
      <c r="I405" s="73" t="s">
        <v>5424</v>
      </c>
      <c r="J405" s="73" t="s">
        <v>5344</v>
      </c>
      <c r="K405" s="87" t="s">
        <v>4957</v>
      </c>
      <c r="L405" s="87" t="s">
        <v>180</v>
      </c>
      <c r="M405" s="182" t="str">
        <f t="shared" si="8"/>
        <v>MESSAGE - (COMPETENT AUTHORITY OF DEPARTURE) CUSTOMS OFFICE. Reference number</v>
      </c>
      <c r="N405" s="68"/>
      <c r="O405" s="92"/>
      <c r="P405" s="142" t="s">
        <v>33</v>
      </c>
      <c r="Q405" s="92" t="s">
        <v>33</v>
      </c>
      <c r="R405" s="142" t="s">
        <v>183</v>
      </c>
      <c r="S405" s="92" t="s">
        <v>183</v>
      </c>
      <c r="T405" s="142" t="s">
        <v>5425</v>
      </c>
      <c r="U405" s="92"/>
      <c r="V405" s="142"/>
      <c r="W405" s="92"/>
      <c r="X405" s="17" t="s">
        <v>36</v>
      </c>
      <c r="Y405" s="283" t="s">
        <v>37</v>
      </c>
      <c r="Z405" s="283" t="s">
        <v>147</v>
      </c>
      <c r="AA405" s="4"/>
    </row>
    <row r="406" spans="1:27" ht="60" customHeight="1" x14ac:dyDescent="0.2">
      <c r="A406" s="29" t="s">
        <v>26</v>
      </c>
      <c r="B406" s="136" t="s">
        <v>5416</v>
      </c>
      <c r="C406" s="32" t="s">
        <v>28</v>
      </c>
      <c r="D406" s="80" t="s">
        <v>28</v>
      </c>
      <c r="E406" s="15">
        <v>1</v>
      </c>
      <c r="F406" s="78"/>
      <c r="G406" s="171" t="s">
        <v>5377</v>
      </c>
      <c r="H406" s="73"/>
      <c r="I406" s="73" t="s">
        <v>5426</v>
      </c>
      <c r="J406" s="73" t="s">
        <v>5377</v>
      </c>
      <c r="K406" s="87" t="s">
        <v>5379</v>
      </c>
      <c r="L406" s="87"/>
      <c r="M406" s="182" t="str">
        <f>CONCATENATE(K406,". ", L406)</f>
        <v xml:space="preserve">MESSAGE - ENQUIRY. </v>
      </c>
      <c r="N406" s="68" t="s">
        <v>32</v>
      </c>
      <c r="O406" s="92" t="s">
        <v>32</v>
      </c>
      <c r="P406" s="142" t="s">
        <v>33</v>
      </c>
      <c r="Q406" s="92" t="s">
        <v>33</v>
      </c>
      <c r="R406" s="142"/>
      <c r="S406" s="92"/>
      <c r="T406" s="142"/>
      <c r="U406" s="92"/>
      <c r="V406" s="142"/>
      <c r="W406" s="92"/>
      <c r="X406" s="17" t="s">
        <v>36</v>
      </c>
      <c r="Y406" s="283" t="s">
        <v>37</v>
      </c>
      <c r="Z406" s="283" t="s">
        <v>147</v>
      </c>
      <c r="AA406" s="4"/>
    </row>
    <row r="407" spans="1:27" ht="60" customHeight="1" x14ac:dyDescent="0.2">
      <c r="A407" s="29" t="s">
        <v>26</v>
      </c>
      <c r="B407" s="136" t="s">
        <v>5416</v>
      </c>
      <c r="C407" s="32" t="s">
        <v>28</v>
      </c>
      <c r="D407" s="80" t="s">
        <v>28</v>
      </c>
      <c r="E407" s="15">
        <v>1</v>
      </c>
      <c r="F407" s="78" t="s">
        <v>5427</v>
      </c>
      <c r="G407" s="126" t="s">
        <v>5377</v>
      </c>
      <c r="H407" s="73" t="s">
        <v>5428</v>
      </c>
      <c r="I407" s="73" t="s">
        <v>5429</v>
      </c>
      <c r="J407" s="73" t="s">
        <v>5430</v>
      </c>
      <c r="K407" s="87" t="s">
        <v>5379</v>
      </c>
      <c r="L407" s="87" t="s">
        <v>5428</v>
      </c>
      <c r="M407" s="182" t="str">
        <f>CONCATENATE(K407,". ", L407)</f>
        <v>MESSAGE - ENQUIRY. Enquiry date</v>
      </c>
      <c r="N407" s="68"/>
      <c r="O407" s="92"/>
      <c r="P407" s="142" t="s">
        <v>33</v>
      </c>
      <c r="Q407" s="92" t="s">
        <v>33</v>
      </c>
      <c r="R407" s="142" t="s">
        <v>79</v>
      </c>
      <c r="S407" s="92" t="s">
        <v>80</v>
      </c>
      <c r="T407" s="142"/>
      <c r="U407" s="92"/>
      <c r="V407" s="142" t="s">
        <v>81</v>
      </c>
      <c r="W407" s="92"/>
      <c r="X407" s="17" t="s">
        <v>46</v>
      </c>
      <c r="Y407" s="17" t="s">
        <v>82</v>
      </c>
      <c r="Z407" s="17" t="s">
        <v>83</v>
      </c>
      <c r="AA407" s="4"/>
    </row>
    <row r="408" spans="1:27" ht="60" customHeight="1" x14ac:dyDescent="0.2">
      <c r="A408" s="29" t="s">
        <v>26</v>
      </c>
      <c r="B408" s="136" t="s">
        <v>5416</v>
      </c>
      <c r="C408" s="32" t="s">
        <v>28</v>
      </c>
      <c r="D408" s="80" t="s">
        <v>28</v>
      </c>
      <c r="E408" s="15">
        <v>1</v>
      </c>
      <c r="F408" s="78" t="s">
        <v>5431</v>
      </c>
      <c r="G408" s="126" t="s">
        <v>5377</v>
      </c>
      <c r="H408" s="73" t="s">
        <v>5381</v>
      </c>
      <c r="I408" s="73" t="s">
        <v>5432</v>
      </c>
      <c r="J408" s="73" t="s">
        <v>5383</v>
      </c>
      <c r="K408" s="87" t="s">
        <v>5379</v>
      </c>
      <c r="L408" s="87" t="s">
        <v>5384</v>
      </c>
      <c r="M408" s="182" t="str">
        <f>CONCATENATE(K408,". ", L408)</f>
        <v>MESSAGE - ENQUIRY. Delivery date TC11</v>
      </c>
      <c r="N408" s="68"/>
      <c r="O408" s="92"/>
      <c r="P408" s="142" t="s">
        <v>103</v>
      </c>
      <c r="Q408" s="92" t="s">
        <v>66</v>
      </c>
      <c r="R408" s="142" t="s">
        <v>79</v>
      </c>
      <c r="S408" s="92" t="s">
        <v>80</v>
      </c>
      <c r="T408" s="142"/>
      <c r="U408" s="92"/>
      <c r="V408" s="142" t="s">
        <v>81</v>
      </c>
      <c r="W408" s="92" t="s">
        <v>5386</v>
      </c>
      <c r="X408" s="17" t="s">
        <v>46</v>
      </c>
      <c r="Y408" s="17" t="s">
        <v>82</v>
      </c>
      <c r="Z408" s="17" t="s">
        <v>83</v>
      </c>
      <c r="AA408" s="4"/>
    </row>
    <row r="409" spans="1:27" ht="60" customHeight="1" x14ac:dyDescent="0.2">
      <c r="A409" s="29" t="s">
        <v>26</v>
      </c>
      <c r="B409" s="136" t="s">
        <v>5416</v>
      </c>
      <c r="C409" s="32" t="s">
        <v>28</v>
      </c>
      <c r="D409" s="80" t="s">
        <v>28</v>
      </c>
      <c r="E409" s="15">
        <v>1</v>
      </c>
      <c r="F409" s="78" t="s">
        <v>5380</v>
      </c>
      <c r="G409" s="126" t="s">
        <v>5377</v>
      </c>
      <c r="H409" s="73" t="s">
        <v>302</v>
      </c>
      <c r="I409" s="73" t="s">
        <v>5433</v>
      </c>
      <c r="J409" s="73" t="s">
        <v>5389</v>
      </c>
      <c r="K409" s="87" t="s">
        <v>5434</v>
      </c>
      <c r="L409" s="87" t="s">
        <v>5390</v>
      </c>
      <c r="M409" s="182" t="str">
        <f>CONCATENATE(K409,". ", L409)</f>
        <v>MESSAGE - INFORMATION. Information text</v>
      </c>
      <c r="N409" s="68"/>
      <c r="O409" s="92"/>
      <c r="P409" s="142" t="s">
        <v>66</v>
      </c>
      <c r="Q409" s="92" t="s">
        <v>66</v>
      </c>
      <c r="R409" s="142" t="s">
        <v>305</v>
      </c>
      <c r="S409" s="92" t="s">
        <v>1590</v>
      </c>
      <c r="T409" s="142"/>
      <c r="U409" s="92"/>
      <c r="V409" s="142" t="s">
        <v>5435</v>
      </c>
      <c r="W409" s="92" t="s">
        <v>5393</v>
      </c>
      <c r="X409" s="17" t="s">
        <v>36</v>
      </c>
      <c r="Y409" s="283" t="s">
        <v>37</v>
      </c>
      <c r="Z409" s="283" t="s">
        <v>147</v>
      </c>
      <c r="AA409" s="4"/>
    </row>
    <row r="410" spans="1:27" ht="60" customHeight="1" x14ac:dyDescent="0.2">
      <c r="A410" s="29" t="s">
        <v>26</v>
      </c>
      <c r="B410" s="136" t="s">
        <v>5416</v>
      </c>
      <c r="C410" s="32" t="s">
        <v>28</v>
      </c>
      <c r="D410" s="80" t="s">
        <v>28</v>
      </c>
      <c r="E410" s="15">
        <v>1</v>
      </c>
      <c r="F410" s="78" t="s">
        <v>5436</v>
      </c>
      <c r="G410" s="126" t="s">
        <v>5377</v>
      </c>
      <c r="H410" s="73" t="s">
        <v>5437</v>
      </c>
      <c r="I410" s="73" t="s">
        <v>5438</v>
      </c>
      <c r="J410" s="73" t="s">
        <v>5439</v>
      </c>
      <c r="K410" s="87" t="s">
        <v>5434</v>
      </c>
      <c r="L410" s="87" t="s">
        <v>5440</v>
      </c>
      <c r="M410" s="182" t="str">
        <f>CONCATENATE(K410,". ", L410)</f>
        <v>MESSAGE - INFORMATION. Contact person Details</v>
      </c>
      <c r="N410" s="68"/>
      <c r="O410" s="92"/>
      <c r="P410" s="142" t="s">
        <v>103</v>
      </c>
      <c r="Q410" s="92" t="s">
        <v>103</v>
      </c>
      <c r="R410" s="142" t="s">
        <v>305</v>
      </c>
      <c r="S410" s="92" t="s">
        <v>1590</v>
      </c>
      <c r="T410" s="142"/>
      <c r="U410" s="92"/>
      <c r="V410" s="142" t="s">
        <v>5441</v>
      </c>
      <c r="W410" s="92"/>
      <c r="X410" s="17" t="s">
        <v>36</v>
      </c>
      <c r="Y410" s="283" t="s">
        <v>37</v>
      </c>
      <c r="Z410" s="283" t="s">
        <v>147</v>
      </c>
      <c r="AA410" s="4"/>
    </row>
    <row r="411" spans="1:27" ht="60" customHeight="1" x14ac:dyDescent="0.2">
      <c r="A411" s="29" t="s">
        <v>26</v>
      </c>
      <c r="B411" s="136" t="s">
        <v>5416</v>
      </c>
      <c r="C411" s="32" t="s">
        <v>28</v>
      </c>
      <c r="D411" s="80" t="s">
        <v>28</v>
      </c>
      <c r="E411" s="15">
        <v>1</v>
      </c>
      <c r="F411" s="78"/>
      <c r="G411" s="126" t="s">
        <v>350</v>
      </c>
      <c r="H411" s="73"/>
      <c r="I411" s="73" t="s">
        <v>5442</v>
      </c>
      <c r="J411" s="73" t="s">
        <v>350</v>
      </c>
      <c r="K411" s="87"/>
      <c r="L411" s="87"/>
      <c r="M411" s="182"/>
      <c r="N411" s="68" t="s">
        <v>32</v>
      </c>
      <c r="O411" s="92"/>
      <c r="P411" s="142" t="s">
        <v>66</v>
      </c>
      <c r="Q411" s="92"/>
      <c r="R411" s="142"/>
      <c r="S411" s="92"/>
      <c r="T411" s="142"/>
      <c r="U411" s="92"/>
      <c r="V411" s="142" t="s">
        <v>5443</v>
      </c>
      <c r="W411" s="92"/>
      <c r="X411" s="17"/>
      <c r="Y411" s="283"/>
      <c r="Z411" s="283"/>
      <c r="AA411" s="4"/>
    </row>
    <row r="412" spans="1:27" ht="60" customHeight="1" x14ac:dyDescent="0.2">
      <c r="A412" s="29" t="s">
        <v>26</v>
      </c>
      <c r="B412" s="136" t="s">
        <v>5416</v>
      </c>
      <c r="C412" s="32" t="s">
        <v>28</v>
      </c>
      <c r="D412" s="80" t="s">
        <v>28</v>
      </c>
      <c r="E412" s="15">
        <v>2</v>
      </c>
      <c r="F412" s="78"/>
      <c r="G412" s="181" t="s">
        <v>5396</v>
      </c>
      <c r="H412" s="73"/>
      <c r="I412" s="73" t="s">
        <v>5444</v>
      </c>
      <c r="J412" s="73" t="s">
        <v>5398</v>
      </c>
      <c r="K412" s="87" t="s">
        <v>5399</v>
      </c>
      <c r="L412" s="87"/>
      <c r="M412" s="182" t="str">
        <f t="shared" si="8"/>
        <v xml:space="preserve">MESSAGE - (ACTUAL CONSIGNEE) TRADER. </v>
      </c>
      <c r="N412" s="68" t="s">
        <v>32</v>
      </c>
      <c r="O412" s="92" t="s">
        <v>32</v>
      </c>
      <c r="P412" s="142" t="s">
        <v>33</v>
      </c>
      <c r="Q412" s="92" t="s">
        <v>66</v>
      </c>
      <c r="R412" s="142"/>
      <c r="S412" s="92"/>
      <c r="T412" s="142"/>
      <c r="U412" s="92"/>
      <c r="V412" s="142"/>
      <c r="W412" s="92" t="s">
        <v>5445</v>
      </c>
      <c r="X412" s="17" t="s">
        <v>36</v>
      </c>
      <c r="Y412" s="283" t="s">
        <v>37</v>
      </c>
      <c r="Z412" s="283" t="s">
        <v>147</v>
      </c>
      <c r="AA412" s="4"/>
    </row>
    <row r="413" spans="1:27" ht="60" customHeight="1" x14ac:dyDescent="0.2">
      <c r="A413" s="29" t="s">
        <v>26</v>
      </c>
      <c r="B413" s="136" t="s">
        <v>5416</v>
      </c>
      <c r="C413" s="32" t="s">
        <v>28</v>
      </c>
      <c r="D413" s="80" t="s">
        <v>28</v>
      </c>
      <c r="E413" s="15">
        <v>2</v>
      </c>
      <c r="F413" s="78" t="s">
        <v>427</v>
      </c>
      <c r="G413" s="180" t="s">
        <v>5396</v>
      </c>
      <c r="H413" s="73" t="s">
        <v>240</v>
      </c>
      <c r="I413" s="73" t="s">
        <v>5446</v>
      </c>
      <c r="J413" s="73" t="s">
        <v>5402</v>
      </c>
      <c r="K413" s="87" t="s">
        <v>5399</v>
      </c>
      <c r="L413" s="87" t="s">
        <v>243</v>
      </c>
      <c r="M413" s="182" t="str">
        <f t="shared" si="8"/>
        <v>MESSAGE - (ACTUAL CONSIGNEE) TRADER. TIN</v>
      </c>
      <c r="N413" s="68"/>
      <c r="O413" s="92"/>
      <c r="P413" s="125" t="s">
        <v>33</v>
      </c>
      <c r="Q413" s="92" t="s">
        <v>103</v>
      </c>
      <c r="R413" s="142" t="s">
        <v>244</v>
      </c>
      <c r="S413" s="92" t="s">
        <v>244</v>
      </c>
      <c r="T413" s="142"/>
      <c r="U413" s="92"/>
      <c r="V413" s="142" t="s">
        <v>81</v>
      </c>
      <c r="W413" s="92" t="s">
        <v>1526</v>
      </c>
      <c r="X413" s="17" t="s">
        <v>36</v>
      </c>
      <c r="Y413" s="283" t="s">
        <v>37</v>
      </c>
      <c r="Z413" s="283" t="s">
        <v>147</v>
      </c>
      <c r="AA413" s="4"/>
    </row>
    <row r="414" spans="1:27" ht="60" customHeight="1" x14ac:dyDescent="0.2">
      <c r="A414" s="29" t="s">
        <v>26</v>
      </c>
      <c r="B414" s="136" t="s">
        <v>5416</v>
      </c>
      <c r="C414" s="32" t="s">
        <v>28</v>
      </c>
      <c r="D414" s="80" t="s">
        <v>28</v>
      </c>
      <c r="E414" s="15">
        <v>2</v>
      </c>
      <c r="F414" s="78"/>
      <c r="G414" s="180" t="s">
        <v>5396</v>
      </c>
      <c r="H414" s="73" t="s">
        <v>255</v>
      </c>
      <c r="I414" s="73" t="s">
        <v>5447</v>
      </c>
      <c r="J414" s="73" t="s">
        <v>5405</v>
      </c>
      <c r="K414" s="87" t="s">
        <v>5399</v>
      </c>
      <c r="L414" s="87" t="s">
        <v>255</v>
      </c>
      <c r="M414" s="182" t="str">
        <f t="shared" si="8"/>
        <v>MESSAGE - (ACTUAL CONSIGNEE) TRADER. Name</v>
      </c>
      <c r="N414" s="68"/>
      <c r="O414" s="92"/>
      <c r="P414" s="142" t="s">
        <v>33</v>
      </c>
      <c r="Q414" s="92" t="s">
        <v>33</v>
      </c>
      <c r="R414" s="142" t="s">
        <v>258</v>
      </c>
      <c r="S414" s="92" t="s">
        <v>68</v>
      </c>
      <c r="T414" s="142"/>
      <c r="U414" s="92"/>
      <c r="V414" s="142" t="s">
        <v>259</v>
      </c>
      <c r="W414" s="92"/>
      <c r="X414" s="17" t="s">
        <v>46</v>
      </c>
      <c r="Y414" s="283" t="s">
        <v>37</v>
      </c>
      <c r="Z414" s="283" t="s">
        <v>5448</v>
      </c>
      <c r="AA414" s="4"/>
    </row>
    <row r="415" spans="1:27" ht="60" customHeight="1" x14ac:dyDescent="0.2">
      <c r="A415" s="29" t="s">
        <v>26</v>
      </c>
      <c r="B415" s="136" t="s">
        <v>5416</v>
      </c>
      <c r="C415" s="32" t="s">
        <v>28</v>
      </c>
      <c r="D415" s="80" t="s">
        <v>28</v>
      </c>
      <c r="E415" s="15">
        <v>3</v>
      </c>
      <c r="F415" s="78"/>
      <c r="G415" s="181" t="s">
        <v>413</v>
      </c>
      <c r="H415" s="73"/>
      <c r="I415" s="73" t="s">
        <v>5449</v>
      </c>
      <c r="J415" s="73" t="s">
        <v>263</v>
      </c>
      <c r="K415" s="87" t="s">
        <v>1128</v>
      </c>
      <c r="L415" s="87" t="s">
        <v>1128</v>
      </c>
      <c r="M415" s="182" t="s">
        <v>1128</v>
      </c>
      <c r="N415" s="68" t="s">
        <v>32</v>
      </c>
      <c r="O415" s="92"/>
      <c r="P415" s="142" t="s">
        <v>33</v>
      </c>
      <c r="Q415" s="92"/>
      <c r="R415" s="142"/>
      <c r="S415" s="92"/>
      <c r="T415" s="142"/>
      <c r="U415" s="92"/>
      <c r="V415" s="142"/>
      <c r="W415" s="92"/>
      <c r="X415" s="17" t="s">
        <v>115</v>
      </c>
      <c r="Y415" s="17" t="s">
        <v>435</v>
      </c>
      <c r="Z415" s="17" t="s">
        <v>264</v>
      </c>
      <c r="AA415" s="4"/>
    </row>
    <row r="416" spans="1:27" ht="60" customHeight="1" x14ac:dyDescent="0.2">
      <c r="A416" s="29" t="s">
        <v>26</v>
      </c>
      <c r="B416" s="136" t="s">
        <v>5416</v>
      </c>
      <c r="C416" s="32" t="s">
        <v>28</v>
      </c>
      <c r="D416" s="80" t="s">
        <v>28</v>
      </c>
      <c r="E416" s="15">
        <v>3</v>
      </c>
      <c r="F416" s="78"/>
      <c r="G416" s="180" t="s">
        <v>413</v>
      </c>
      <c r="H416" s="73" t="s">
        <v>265</v>
      </c>
      <c r="I416" s="73" t="s">
        <v>5450</v>
      </c>
      <c r="J416" s="73" t="s">
        <v>267</v>
      </c>
      <c r="K416" s="87" t="s">
        <v>5399</v>
      </c>
      <c r="L416" s="87" t="s">
        <v>265</v>
      </c>
      <c r="M416" s="182" t="str">
        <f>CONCATENATE(K416,". ", L416)</f>
        <v>MESSAGE - (ACTUAL CONSIGNEE) TRADER. Street and number</v>
      </c>
      <c r="N416" s="68"/>
      <c r="O416" s="92"/>
      <c r="P416" s="142" t="s">
        <v>33</v>
      </c>
      <c r="Q416" s="92" t="s">
        <v>33</v>
      </c>
      <c r="R416" s="142" t="s">
        <v>258</v>
      </c>
      <c r="S416" s="92" t="s">
        <v>68</v>
      </c>
      <c r="T416" s="142"/>
      <c r="U416" s="92"/>
      <c r="V416" s="142" t="s">
        <v>259</v>
      </c>
      <c r="W416" s="92"/>
      <c r="X416" s="17" t="s">
        <v>46</v>
      </c>
      <c r="Y416" s="17" t="s">
        <v>37</v>
      </c>
      <c r="Z416" s="17" t="s">
        <v>268</v>
      </c>
      <c r="AA416" s="4"/>
    </row>
    <row r="417" spans="1:27" ht="60" customHeight="1" x14ac:dyDescent="0.2">
      <c r="A417" s="29" t="s">
        <v>26</v>
      </c>
      <c r="B417" s="136" t="s">
        <v>5416</v>
      </c>
      <c r="C417" s="32" t="s">
        <v>28</v>
      </c>
      <c r="D417" s="80" t="s">
        <v>28</v>
      </c>
      <c r="E417" s="15">
        <v>3</v>
      </c>
      <c r="F417" s="78"/>
      <c r="G417" s="180" t="s">
        <v>413</v>
      </c>
      <c r="H417" s="73" t="s">
        <v>269</v>
      </c>
      <c r="I417" s="73" t="s">
        <v>5451</v>
      </c>
      <c r="J417" s="73" t="s">
        <v>271</v>
      </c>
      <c r="K417" s="87" t="s">
        <v>5399</v>
      </c>
      <c r="L417" s="87" t="s">
        <v>862</v>
      </c>
      <c r="M417" s="182" t="str">
        <f xml:space="preserve"> CONCATENATE(K417,". ", L417)</f>
        <v>MESSAGE - (ACTUAL CONSIGNEE) TRADER. Postal code</v>
      </c>
      <c r="N417" s="68"/>
      <c r="O417" s="92"/>
      <c r="P417" s="142" t="s">
        <v>66</v>
      </c>
      <c r="Q417" s="92" t="s">
        <v>33</v>
      </c>
      <c r="R417" s="142" t="s">
        <v>244</v>
      </c>
      <c r="S417" s="92" t="s">
        <v>54</v>
      </c>
      <c r="T417" s="142"/>
      <c r="U417" s="92"/>
      <c r="V417" s="142" t="s">
        <v>273</v>
      </c>
      <c r="W417" s="92"/>
      <c r="X417" s="17" t="s">
        <v>157</v>
      </c>
      <c r="Y417" s="17" t="s">
        <v>37</v>
      </c>
      <c r="Z417" s="17" t="s">
        <v>274</v>
      </c>
      <c r="AA417" s="4"/>
    </row>
    <row r="418" spans="1:27" ht="60" customHeight="1" x14ac:dyDescent="0.2">
      <c r="A418" s="29" t="s">
        <v>26</v>
      </c>
      <c r="B418" s="136" t="s">
        <v>5416</v>
      </c>
      <c r="C418" s="32" t="s">
        <v>28</v>
      </c>
      <c r="D418" s="80" t="s">
        <v>28</v>
      </c>
      <c r="E418" s="15">
        <v>3</v>
      </c>
      <c r="F418" s="78"/>
      <c r="G418" s="180" t="s">
        <v>413</v>
      </c>
      <c r="H418" s="73" t="s">
        <v>276</v>
      </c>
      <c r="I418" s="73" t="s">
        <v>5452</v>
      </c>
      <c r="J418" s="73" t="s">
        <v>278</v>
      </c>
      <c r="K418" s="87" t="s">
        <v>5399</v>
      </c>
      <c r="L418" s="87" t="s">
        <v>276</v>
      </c>
      <c r="M418" s="182" t="str">
        <f t="shared" ref="M418:M419" si="9">CONCATENATE(K418,". ", L418)</f>
        <v>MESSAGE - (ACTUAL CONSIGNEE) TRADER. City</v>
      </c>
      <c r="N418" s="68"/>
      <c r="O418" s="92"/>
      <c r="P418" s="142" t="s">
        <v>33</v>
      </c>
      <c r="Q418" s="92" t="s">
        <v>33</v>
      </c>
      <c r="R418" s="142" t="s">
        <v>68</v>
      </c>
      <c r="S418" s="92" t="s">
        <v>68</v>
      </c>
      <c r="T418" s="142"/>
      <c r="U418" s="92"/>
      <c r="V418" s="142"/>
      <c r="W418" s="92"/>
      <c r="X418" s="17" t="s">
        <v>36</v>
      </c>
      <c r="Y418" s="17" t="s">
        <v>37</v>
      </c>
      <c r="Z418" s="17" t="s">
        <v>38</v>
      </c>
      <c r="AA418" s="4"/>
    </row>
    <row r="419" spans="1:27" ht="60" customHeight="1" x14ac:dyDescent="0.2">
      <c r="A419" s="29" t="s">
        <v>26</v>
      </c>
      <c r="B419" s="136" t="s">
        <v>5416</v>
      </c>
      <c r="C419" s="32" t="s">
        <v>28</v>
      </c>
      <c r="D419" s="80" t="s">
        <v>28</v>
      </c>
      <c r="E419" s="15">
        <v>3</v>
      </c>
      <c r="F419" s="78"/>
      <c r="G419" s="180" t="s">
        <v>413</v>
      </c>
      <c r="H419" s="73" t="s">
        <v>279</v>
      </c>
      <c r="I419" s="73" t="s">
        <v>5453</v>
      </c>
      <c r="J419" s="73" t="s">
        <v>281</v>
      </c>
      <c r="K419" s="87" t="s">
        <v>5399</v>
      </c>
      <c r="L419" s="87" t="s">
        <v>282</v>
      </c>
      <c r="M419" s="182" t="str">
        <f t="shared" si="9"/>
        <v>MESSAGE - (ACTUAL CONSIGNEE) TRADER. Country code</v>
      </c>
      <c r="N419" s="68"/>
      <c r="O419" s="92"/>
      <c r="P419" s="142" t="s">
        <v>33</v>
      </c>
      <c r="Q419" s="92" t="s">
        <v>33</v>
      </c>
      <c r="R419" s="142" t="s">
        <v>94</v>
      </c>
      <c r="S419" s="92" t="s">
        <v>94</v>
      </c>
      <c r="T419" s="142"/>
      <c r="U419" s="92" t="s">
        <v>95</v>
      </c>
      <c r="V419" s="142"/>
      <c r="W419" s="92"/>
      <c r="X419" s="17" t="s">
        <v>36</v>
      </c>
      <c r="Y419" s="17" t="s">
        <v>37</v>
      </c>
      <c r="Z419" s="17" t="s">
        <v>38</v>
      </c>
      <c r="AA419" s="4"/>
    </row>
    <row r="420" spans="1:27" ht="60" customHeight="1" x14ac:dyDescent="0.2">
      <c r="A420" s="29" t="s">
        <v>26</v>
      </c>
      <c r="B420" s="136" t="s">
        <v>5454</v>
      </c>
      <c r="C420" s="32" t="s">
        <v>28</v>
      </c>
      <c r="D420" s="80" t="s">
        <v>28</v>
      </c>
      <c r="E420" s="15">
        <v>1</v>
      </c>
      <c r="F420" s="78"/>
      <c r="G420" s="171" t="s">
        <v>29</v>
      </c>
      <c r="H420" s="73"/>
      <c r="I420" s="73" t="s">
        <v>5455</v>
      </c>
      <c r="J420" s="73" t="s">
        <v>29</v>
      </c>
      <c r="K420" s="87" t="s">
        <v>31</v>
      </c>
      <c r="L420" s="87"/>
      <c r="M420" s="83"/>
      <c r="N420" s="142" t="s">
        <v>32</v>
      </c>
      <c r="O420" s="92" t="s">
        <v>32</v>
      </c>
      <c r="P420" s="142" t="s">
        <v>33</v>
      </c>
      <c r="Q420" s="92" t="s">
        <v>33</v>
      </c>
      <c r="R420" s="142"/>
      <c r="S420" s="92"/>
      <c r="T420" s="142"/>
      <c r="U420" s="92"/>
      <c r="V420" s="142"/>
      <c r="W420" s="92"/>
      <c r="X420" s="17" t="s">
        <v>36</v>
      </c>
      <c r="Y420" s="283" t="s">
        <v>37</v>
      </c>
      <c r="Z420" s="283" t="s">
        <v>147</v>
      </c>
      <c r="AA420" s="4"/>
    </row>
    <row r="421" spans="1:27" ht="60" customHeight="1" x14ac:dyDescent="0.2">
      <c r="A421" s="29" t="s">
        <v>26</v>
      </c>
      <c r="B421" s="136" t="s">
        <v>5454</v>
      </c>
      <c r="C421" s="32" t="s">
        <v>28</v>
      </c>
      <c r="D421" s="80" t="s">
        <v>28</v>
      </c>
      <c r="E421" s="15">
        <v>1</v>
      </c>
      <c r="F421" s="78" t="s">
        <v>39</v>
      </c>
      <c r="G421" s="126" t="s">
        <v>29</v>
      </c>
      <c r="H421" s="73" t="s">
        <v>40</v>
      </c>
      <c r="I421" s="73" t="s">
        <v>5456</v>
      </c>
      <c r="J421" s="73" t="s">
        <v>42</v>
      </c>
      <c r="K421" s="87" t="s">
        <v>31</v>
      </c>
      <c r="L421" s="87" t="s">
        <v>43</v>
      </c>
      <c r="M421" s="83" t="s">
        <v>1595</v>
      </c>
      <c r="N421" s="142"/>
      <c r="O421" s="92"/>
      <c r="P421" s="142" t="s">
        <v>33</v>
      </c>
      <c r="Q421" s="92" t="s">
        <v>33</v>
      </c>
      <c r="R421" s="142" t="s">
        <v>44</v>
      </c>
      <c r="S421" s="92" t="s">
        <v>45</v>
      </c>
      <c r="T421" s="142"/>
      <c r="U421" s="92"/>
      <c r="V421" s="142"/>
      <c r="W421" s="92"/>
      <c r="X421" s="17" t="s">
        <v>46</v>
      </c>
      <c r="Y421" s="17" t="s">
        <v>47</v>
      </c>
      <c r="Z421" s="283" t="s">
        <v>38</v>
      </c>
      <c r="AA421" s="4"/>
    </row>
    <row r="422" spans="1:27" ht="60" customHeight="1" x14ac:dyDescent="0.2">
      <c r="A422" s="29" t="s">
        <v>26</v>
      </c>
      <c r="B422" s="136" t="s">
        <v>5454</v>
      </c>
      <c r="C422" s="32" t="s">
        <v>28</v>
      </c>
      <c r="D422" s="80" t="s">
        <v>28</v>
      </c>
      <c r="E422" s="15">
        <v>1</v>
      </c>
      <c r="F422" s="78"/>
      <c r="G422" s="171" t="s">
        <v>3235</v>
      </c>
      <c r="H422" s="73"/>
      <c r="I422" s="73" t="s">
        <v>5457</v>
      </c>
      <c r="J422" s="73" t="s">
        <v>3235</v>
      </c>
      <c r="K422" s="87" t="s">
        <v>4957</v>
      </c>
      <c r="L422" s="87"/>
      <c r="M422" s="83"/>
      <c r="N422" s="142" t="s">
        <v>32</v>
      </c>
      <c r="O422" s="92" t="s">
        <v>32</v>
      </c>
      <c r="P422" s="142" t="s">
        <v>33</v>
      </c>
      <c r="Q422" s="92" t="s">
        <v>33</v>
      </c>
      <c r="R422" s="142"/>
      <c r="S422" s="92"/>
      <c r="T422" s="142"/>
      <c r="U422" s="92"/>
      <c r="V422" s="142"/>
      <c r="W422" s="92"/>
      <c r="X422" s="17" t="s">
        <v>36</v>
      </c>
      <c r="Y422" s="283" t="s">
        <v>37</v>
      </c>
      <c r="Z422" s="283" t="s">
        <v>147</v>
      </c>
      <c r="AA422" s="4"/>
    </row>
    <row r="423" spans="1:27" ht="60" customHeight="1" x14ac:dyDescent="0.2">
      <c r="A423" s="29" t="s">
        <v>26</v>
      </c>
      <c r="B423" s="136" t="s">
        <v>5454</v>
      </c>
      <c r="C423" s="32" t="s">
        <v>28</v>
      </c>
      <c r="D423" s="80" t="s">
        <v>28</v>
      </c>
      <c r="E423" s="15">
        <v>1</v>
      </c>
      <c r="F423" s="78"/>
      <c r="G423" s="126" t="s">
        <v>3235</v>
      </c>
      <c r="H423" s="73" t="s">
        <v>180</v>
      </c>
      <c r="I423" s="73" t="s">
        <v>5458</v>
      </c>
      <c r="J423" s="73" t="s">
        <v>3240</v>
      </c>
      <c r="K423" s="87" t="s">
        <v>4957</v>
      </c>
      <c r="L423" s="87" t="s">
        <v>180</v>
      </c>
      <c r="M423" s="83" t="s">
        <v>5365</v>
      </c>
      <c r="N423" s="142"/>
      <c r="O423" s="92"/>
      <c r="P423" s="142" t="s">
        <v>33</v>
      </c>
      <c r="Q423" s="92" t="s">
        <v>33</v>
      </c>
      <c r="R423" s="142" t="s">
        <v>183</v>
      </c>
      <c r="S423" s="92" t="s">
        <v>183</v>
      </c>
      <c r="T423" s="142" t="s">
        <v>184</v>
      </c>
      <c r="U423" s="92"/>
      <c r="V423" s="142"/>
      <c r="W423" s="92"/>
      <c r="X423" s="17" t="s">
        <v>36</v>
      </c>
      <c r="Y423" s="283" t="s">
        <v>37</v>
      </c>
      <c r="Z423" s="283" t="s">
        <v>147</v>
      </c>
      <c r="AA423" s="4"/>
    </row>
    <row r="424" spans="1:27" ht="60" customHeight="1" x14ac:dyDescent="0.2">
      <c r="A424" s="29" t="s">
        <v>26</v>
      </c>
      <c r="B424" s="136" t="s">
        <v>5454</v>
      </c>
      <c r="C424" s="32" t="s">
        <v>28</v>
      </c>
      <c r="D424" s="80" t="s">
        <v>28</v>
      </c>
      <c r="E424" s="15">
        <v>1</v>
      </c>
      <c r="F424" s="78"/>
      <c r="G424" s="179" t="s">
        <v>5340</v>
      </c>
      <c r="H424" s="144"/>
      <c r="I424" s="144" t="s">
        <v>5459</v>
      </c>
      <c r="J424" s="144" t="s">
        <v>5340</v>
      </c>
      <c r="K424" s="87" t="s">
        <v>4873</v>
      </c>
      <c r="L424" s="87"/>
      <c r="M424" s="83" t="s">
        <v>5460</v>
      </c>
      <c r="N424" s="142" t="s">
        <v>32</v>
      </c>
      <c r="O424" s="92" t="s">
        <v>32</v>
      </c>
      <c r="P424" s="142" t="s">
        <v>33</v>
      </c>
      <c r="Q424" s="92" t="s">
        <v>33</v>
      </c>
      <c r="R424" s="142"/>
      <c r="S424" s="92"/>
      <c r="T424" s="142"/>
      <c r="U424" s="92"/>
      <c r="V424" s="142"/>
      <c r="W424" s="92"/>
      <c r="X424" s="17" t="s">
        <v>36</v>
      </c>
      <c r="Y424" s="283" t="s">
        <v>37</v>
      </c>
      <c r="Z424" s="283" t="s">
        <v>147</v>
      </c>
      <c r="AA424" s="4"/>
    </row>
    <row r="425" spans="1:27" ht="60" customHeight="1" x14ac:dyDescent="0.2">
      <c r="A425" s="29" t="s">
        <v>26</v>
      </c>
      <c r="B425" s="136" t="s">
        <v>5454</v>
      </c>
      <c r="C425" s="32" t="s">
        <v>28</v>
      </c>
      <c r="D425" s="80" t="s">
        <v>28</v>
      </c>
      <c r="E425" s="15">
        <v>1</v>
      </c>
      <c r="F425" s="78" t="s">
        <v>4958</v>
      </c>
      <c r="G425" s="144" t="s">
        <v>5340</v>
      </c>
      <c r="H425" s="144" t="s">
        <v>180</v>
      </c>
      <c r="I425" s="144" t="s">
        <v>5461</v>
      </c>
      <c r="J425" s="144" t="s">
        <v>5344</v>
      </c>
      <c r="K425" s="87" t="s">
        <v>4873</v>
      </c>
      <c r="L425" s="87" t="s">
        <v>180</v>
      </c>
      <c r="M425" s="83" t="s">
        <v>5462</v>
      </c>
      <c r="N425" s="142"/>
      <c r="O425" s="92"/>
      <c r="P425" s="142" t="s">
        <v>33</v>
      </c>
      <c r="Q425" s="92" t="s">
        <v>33</v>
      </c>
      <c r="R425" s="142" t="s">
        <v>183</v>
      </c>
      <c r="S425" s="92" t="s">
        <v>183</v>
      </c>
      <c r="T425" s="142"/>
      <c r="U425" s="92"/>
      <c r="V425" s="142"/>
      <c r="W425" s="92"/>
      <c r="X425" s="17" t="s">
        <v>36</v>
      </c>
      <c r="Y425" s="283" t="s">
        <v>37</v>
      </c>
      <c r="Z425" s="283" t="s">
        <v>147</v>
      </c>
      <c r="AA425" s="4"/>
    </row>
    <row r="426" spans="1:27" ht="60" customHeight="1" x14ac:dyDescent="0.2">
      <c r="A426" s="29" t="s">
        <v>26</v>
      </c>
      <c r="B426" s="136" t="s">
        <v>5454</v>
      </c>
      <c r="C426" s="32" t="s">
        <v>28</v>
      </c>
      <c r="D426" s="80" t="s">
        <v>28</v>
      </c>
      <c r="E426" s="15">
        <v>1</v>
      </c>
      <c r="F426" s="78"/>
      <c r="G426" s="171" t="s">
        <v>5377</v>
      </c>
      <c r="H426" s="73"/>
      <c r="I426" s="73" t="s">
        <v>5463</v>
      </c>
      <c r="J426" s="73" t="s">
        <v>5377</v>
      </c>
      <c r="K426" s="87" t="s">
        <v>5379</v>
      </c>
      <c r="L426" s="87"/>
      <c r="M426" s="87" t="s">
        <v>5379</v>
      </c>
      <c r="N426" s="142" t="s">
        <v>32</v>
      </c>
      <c r="O426" s="92"/>
      <c r="P426" s="142" t="s">
        <v>33</v>
      </c>
      <c r="Q426" s="92" t="s">
        <v>33</v>
      </c>
      <c r="R426" s="142"/>
      <c r="S426" s="92"/>
      <c r="T426" s="142"/>
      <c r="U426" s="92"/>
      <c r="V426" s="142"/>
      <c r="W426" s="92"/>
      <c r="X426" s="17" t="s">
        <v>36</v>
      </c>
      <c r="Y426" s="283" t="s">
        <v>37</v>
      </c>
      <c r="Z426" s="283" t="s">
        <v>147</v>
      </c>
      <c r="AA426" s="4"/>
    </row>
    <row r="427" spans="1:27" ht="60" customHeight="1" x14ac:dyDescent="0.2">
      <c r="A427" s="29" t="s">
        <v>26</v>
      </c>
      <c r="B427" s="136" t="s">
        <v>5454</v>
      </c>
      <c r="C427" s="32" t="s">
        <v>28</v>
      </c>
      <c r="D427" s="80" t="s">
        <v>28</v>
      </c>
      <c r="E427" s="15">
        <v>1</v>
      </c>
      <c r="F427" s="78" t="s">
        <v>5464</v>
      </c>
      <c r="G427" s="126" t="s">
        <v>5377</v>
      </c>
      <c r="H427" s="73" t="s">
        <v>5465</v>
      </c>
      <c r="I427" s="73" t="s">
        <v>5466</v>
      </c>
      <c r="J427" s="73" t="s">
        <v>5467</v>
      </c>
      <c r="K427" s="87" t="s">
        <v>31</v>
      </c>
      <c r="L427" s="87" t="s">
        <v>5468</v>
      </c>
      <c r="M427" s="83" t="s">
        <v>5469</v>
      </c>
      <c r="N427" s="142"/>
      <c r="O427" s="92"/>
      <c r="P427" s="142" t="s">
        <v>33</v>
      </c>
      <c r="Q427" s="92" t="s">
        <v>33</v>
      </c>
      <c r="R427" s="142" t="s">
        <v>79</v>
      </c>
      <c r="S427" s="92" t="s">
        <v>80</v>
      </c>
      <c r="T427" s="142"/>
      <c r="U427" s="92"/>
      <c r="V427" s="142" t="s">
        <v>81</v>
      </c>
      <c r="W427" s="92"/>
      <c r="X427" s="17" t="s">
        <v>46</v>
      </c>
      <c r="Y427" s="283" t="s">
        <v>82</v>
      </c>
      <c r="Z427" s="283" t="s">
        <v>83</v>
      </c>
      <c r="AA427" s="4"/>
    </row>
    <row r="428" spans="1:27" ht="60" customHeight="1" x14ac:dyDescent="0.2">
      <c r="A428" s="29" t="s">
        <v>26</v>
      </c>
      <c r="B428" s="136" t="s">
        <v>5454</v>
      </c>
      <c r="C428" s="32" t="s">
        <v>28</v>
      </c>
      <c r="D428" s="80" t="s">
        <v>28</v>
      </c>
      <c r="E428" s="15">
        <v>1</v>
      </c>
      <c r="F428" s="78" t="s">
        <v>5470</v>
      </c>
      <c r="G428" s="126" t="s">
        <v>5377</v>
      </c>
      <c r="H428" s="73" t="s">
        <v>5471</v>
      </c>
      <c r="I428" s="73" t="s">
        <v>5472</v>
      </c>
      <c r="J428" s="73" t="s">
        <v>5473</v>
      </c>
      <c r="K428" s="87" t="s">
        <v>5379</v>
      </c>
      <c r="L428" s="87" t="s">
        <v>5474</v>
      </c>
      <c r="M428" s="83" t="s">
        <v>5475</v>
      </c>
      <c r="N428" s="142"/>
      <c r="O428" s="92"/>
      <c r="P428" s="142" t="s">
        <v>33</v>
      </c>
      <c r="Q428" s="92" t="s">
        <v>33</v>
      </c>
      <c r="R428" s="142" t="s">
        <v>123</v>
      </c>
      <c r="S428" s="92" t="s">
        <v>123</v>
      </c>
      <c r="T428" s="142" t="s">
        <v>5476</v>
      </c>
      <c r="U428" s="92" t="s">
        <v>5476</v>
      </c>
      <c r="V428" s="142"/>
      <c r="W428" s="92"/>
      <c r="X428" s="17" t="s">
        <v>36</v>
      </c>
      <c r="Y428" s="283" t="s">
        <v>37</v>
      </c>
      <c r="Z428" s="283" t="s">
        <v>147</v>
      </c>
      <c r="AA428" s="4"/>
    </row>
    <row r="429" spans="1:27" ht="60" customHeight="1" x14ac:dyDescent="0.2">
      <c r="A429" s="29" t="s">
        <v>26</v>
      </c>
      <c r="B429" s="136" t="s">
        <v>5454</v>
      </c>
      <c r="C429" s="32" t="s">
        <v>28</v>
      </c>
      <c r="D429" s="80" t="s">
        <v>28</v>
      </c>
      <c r="E429" s="15">
        <v>1</v>
      </c>
      <c r="F429" s="78" t="s">
        <v>5477</v>
      </c>
      <c r="G429" s="126" t="s">
        <v>5377</v>
      </c>
      <c r="H429" s="73" t="s">
        <v>302</v>
      </c>
      <c r="I429" s="73" t="s">
        <v>5478</v>
      </c>
      <c r="J429" s="73" t="s">
        <v>5389</v>
      </c>
      <c r="K429" s="87" t="s">
        <v>5379</v>
      </c>
      <c r="L429" s="87" t="s">
        <v>5479</v>
      </c>
      <c r="M429" s="83" t="s">
        <v>5480</v>
      </c>
      <c r="N429" s="142"/>
      <c r="O429" s="92"/>
      <c r="P429" s="142" t="s">
        <v>66</v>
      </c>
      <c r="Q429" s="92" t="s">
        <v>66</v>
      </c>
      <c r="R429" s="142" t="s">
        <v>305</v>
      </c>
      <c r="S429" s="92" t="s">
        <v>1590</v>
      </c>
      <c r="T429" s="142"/>
      <c r="U429" s="92"/>
      <c r="V429" s="142" t="s">
        <v>5481</v>
      </c>
      <c r="W429" s="92" t="s">
        <v>5482</v>
      </c>
      <c r="X429" s="17" t="s">
        <v>36</v>
      </c>
      <c r="Y429" s="283" t="s">
        <v>37</v>
      </c>
      <c r="Z429" s="283" t="s">
        <v>147</v>
      </c>
      <c r="AA429" s="4"/>
    </row>
    <row r="430" spans="1:27" ht="60" customHeight="1" x14ac:dyDescent="0.2">
      <c r="A430" s="29" t="s">
        <v>26</v>
      </c>
      <c r="B430" s="136" t="s">
        <v>5454</v>
      </c>
      <c r="C430" s="32" t="s">
        <v>28</v>
      </c>
      <c r="D430" s="80" t="s">
        <v>28</v>
      </c>
      <c r="E430" s="15">
        <v>1</v>
      </c>
      <c r="F430" s="78" t="s">
        <v>5436</v>
      </c>
      <c r="G430" s="126" t="s">
        <v>5377</v>
      </c>
      <c r="H430" s="73" t="s">
        <v>5437</v>
      </c>
      <c r="I430" s="73" t="s">
        <v>5483</v>
      </c>
      <c r="J430" s="73" t="s">
        <v>5439</v>
      </c>
      <c r="K430" s="87" t="s">
        <v>5434</v>
      </c>
      <c r="L430" s="87" t="s">
        <v>5484</v>
      </c>
      <c r="M430" s="83" t="s">
        <v>5485</v>
      </c>
      <c r="N430" s="142"/>
      <c r="O430" s="92"/>
      <c r="P430" s="142" t="s">
        <v>103</v>
      </c>
      <c r="Q430" s="92" t="s">
        <v>103</v>
      </c>
      <c r="R430" s="142" t="s">
        <v>305</v>
      </c>
      <c r="S430" s="92" t="s">
        <v>1590</v>
      </c>
      <c r="T430" s="142"/>
      <c r="U430" s="92"/>
      <c r="V430" s="142" t="s">
        <v>5441</v>
      </c>
      <c r="W430" s="92"/>
      <c r="X430" s="17" t="s">
        <v>36</v>
      </c>
      <c r="Y430" s="283" t="s">
        <v>37</v>
      </c>
      <c r="Z430" s="283" t="s">
        <v>147</v>
      </c>
      <c r="AA430" s="4"/>
    </row>
    <row r="431" spans="1:27" ht="60" customHeight="1" x14ac:dyDescent="0.2">
      <c r="A431" s="29" t="s">
        <v>26</v>
      </c>
      <c r="B431" s="136" t="s">
        <v>5454</v>
      </c>
      <c r="C431" s="32" t="s">
        <v>28</v>
      </c>
      <c r="D431" s="80" t="s">
        <v>28</v>
      </c>
      <c r="E431" s="15">
        <v>1</v>
      </c>
      <c r="F431" s="78" t="s">
        <v>5464</v>
      </c>
      <c r="G431" s="126" t="s">
        <v>5377</v>
      </c>
      <c r="H431" s="73" t="s">
        <v>5486</v>
      </c>
      <c r="I431" s="73" t="s">
        <v>5487</v>
      </c>
      <c r="J431" s="73" t="s">
        <v>5488</v>
      </c>
      <c r="K431" s="87" t="s">
        <v>5379</v>
      </c>
      <c r="L431" s="87" t="s">
        <v>5489</v>
      </c>
      <c r="M431" s="83" t="s">
        <v>5490</v>
      </c>
      <c r="N431" s="142"/>
      <c r="O431" s="92"/>
      <c r="P431" s="142" t="s">
        <v>66</v>
      </c>
      <c r="Q431" s="92" t="s">
        <v>66</v>
      </c>
      <c r="R431" s="142" t="s">
        <v>79</v>
      </c>
      <c r="S431" s="92" t="s">
        <v>80</v>
      </c>
      <c r="T431" s="142"/>
      <c r="U431" s="92"/>
      <c r="V431" s="142" t="s">
        <v>5491</v>
      </c>
      <c r="W431" s="92" t="s">
        <v>5492</v>
      </c>
      <c r="X431" s="17" t="s">
        <v>46</v>
      </c>
      <c r="Y431" s="283" t="s">
        <v>82</v>
      </c>
      <c r="Z431" s="283" t="s">
        <v>83</v>
      </c>
      <c r="AA431" s="4"/>
    </row>
    <row r="432" spans="1:27" ht="60" customHeight="1" x14ac:dyDescent="0.2">
      <c r="A432" s="29" t="s">
        <v>26</v>
      </c>
      <c r="B432" s="13" t="s">
        <v>5493</v>
      </c>
      <c r="C432" s="5" t="s">
        <v>28</v>
      </c>
      <c r="D432" s="5" t="s">
        <v>28</v>
      </c>
      <c r="E432" s="15">
        <v>1</v>
      </c>
      <c r="F432" s="78"/>
      <c r="G432" s="171" t="s">
        <v>29</v>
      </c>
      <c r="H432" s="73"/>
      <c r="I432" s="73" t="s">
        <v>5494</v>
      </c>
      <c r="J432" s="73" t="s">
        <v>29</v>
      </c>
      <c r="K432" s="87" t="s">
        <v>31</v>
      </c>
      <c r="L432" s="87"/>
      <c r="M432" s="83"/>
      <c r="N432" s="142" t="s">
        <v>32</v>
      </c>
      <c r="O432" s="92" t="s">
        <v>32</v>
      </c>
      <c r="P432" s="142" t="s">
        <v>33</v>
      </c>
      <c r="Q432" s="92" t="s">
        <v>33</v>
      </c>
      <c r="R432" s="142"/>
      <c r="S432" s="92"/>
      <c r="T432" s="142"/>
      <c r="U432" s="92"/>
      <c r="V432" s="142"/>
      <c r="W432" s="92"/>
      <c r="X432" s="17" t="s">
        <v>36</v>
      </c>
      <c r="Y432" s="283" t="s">
        <v>37</v>
      </c>
      <c r="Z432" s="283" t="s">
        <v>147</v>
      </c>
      <c r="AA432" s="4"/>
    </row>
    <row r="433" spans="1:27" ht="60" customHeight="1" x14ac:dyDescent="0.2">
      <c r="A433" s="29" t="s">
        <v>26</v>
      </c>
      <c r="B433" s="136" t="s">
        <v>5493</v>
      </c>
      <c r="C433" s="12" t="s">
        <v>28</v>
      </c>
      <c r="D433" s="12" t="s">
        <v>28</v>
      </c>
      <c r="E433" s="15">
        <v>1</v>
      </c>
      <c r="F433" s="78" t="s">
        <v>2671</v>
      </c>
      <c r="G433" s="126" t="s">
        <v>29</v>
      </c>
      <c r="H433" s="73" t="s">
        <v>40</v>
      </c>
      <c r="I433" s="73" t="s">
        <v>5495</v>
      </c>
      <c r="J433" s="73" t="s">
        <v>42</v>
      </c>
      <c r="K433" s="87" t="s">
        <v>31</v>
      </c>
      <c r="L433" s="87" t="s">
        <v>43</v>
      </c>
      <c r="M433" s="83" t="s">
        <v>1595</v>
      </c>
      <c r="N433" s="142"/>
      <c r="O433" s="92"/>
      <c r="P433" s="142" t="s">
        <v>33</v>
      </c>
      <c r="Q433" s="92" t="s">
        <v>33</v>
      </c>
      <c r="R433" s="142" t="s">
        <v>44</v>
      </c>
      <c r="S433" s="92" t="s">
        <v>45</v>
      </c>
      <c r="T433" s="142"/>
      <c r="U433" s="92"/>
      <c r="V433" s="142"/>
      <c r="W433" s="92"/>
      <c r="X433" s="17" t="s">
        <v>46</v>
      </c>
      <c r="Y433" s="17" t="s">
        <v>47</v>
      </c>
      <c r="Z433" s="283" t="s">
        <v>38</v>
      </c>
      <c r="AA433" s="4"/>
    </row>
    <row r="434" spans="1:27" ht="60" customHeight="1" x14ac:dyDescent="0.2">
      <c r="A434" s="29" t="s">
        <v>26</v>
      </c>
      <c r="B434" s="28" t="s">
        <v>5493</v>
      </c>
      <c r="C434" s="36" t="s">
        <v>28</v>
      </c>
      <c r="D434" s="36" t="s">
        <v>28</v>
      </c>
      <c r="E434" s="15">
        <v>1</v>
      </c>
      <c r="F434" s="78"/>
      <c r="G434" s="171" t="s">
        <v>176</v>
      </c>
      <c r="H434" s="73"/>
      <c r="I434" s="73" t="s">
        <v>5496</v>
      </c>
      <c r="J434" s="73" t="s">
        <v>176</v>
      </c>
      <c r="K434" s="87" t="s">
        <v>178</v>
      </c>
      <c r="L434" s="87"/>
      <c r="M434" s="83"/>
      <c r="N434" s="142" t="s">
        <v>32</v>
      </c>
      <c r="O434" s="92" t="s">
        <v>32</v>
      </c>
      <c r="P434" s="142" t="s">
        <v>66</v>
      </c>
      <c r="Q434" s="92" t="s">
        <v>66</v>
      </c>
      <c r="R434" s="142"/>
      <c r="S434" s="92"/>
      <c r="T434" s="142"/>
      <c r="U434" s="92"/>
      <c r="V434" s="142" t="s">
        <v>5497</v>
      </c>
      <c r="W434" s="92" t="s">
        <v>5498</v>
      </c>
      <c r="X434" s="17" t="s">
        <v>36</v>
      </c>
      <c r="Y434" s="283" t="s">
        <v>37</v>
      </c>
      <c r="Z434" s="283" t="s">
        <v>147</v>
      </c>
      <c r="AA434" s="4"/>
    </row>
    <row r="435" spans="1:27" ht="60" customHeight="1" x14ac:dyDescent="0.2">
      <c r="A435" s="29" t="s">
        <v>26</v>
      </c>
      <c r="B435" s="28" t="s">
        <v>5493</v>
      </c>
      <c r="C435" s="36" t="s">
        <v>28</v>
      </c>
      <c r="D435" s="36" t="s">
        <v>28</v>
      </c>
      <c r="E435" s="15">
        <v>1</v>
      </c>
      <c r="F435" s="78" t="s">
        <v>179</v>
      </c>
      <c r="G435" s="126" t="s">
        <v>176</v>
      </c>
      <c r="H435" s="73" t="s">
        <v>180</v>
      </c>
      <c r="I435" s="73" t="s">
        <v>5499</v>
      </c>
      <c r="J435" s="73" t="s">
        <v>182</v>
      </c>
      <c r="K435" s="87" t="s">
        <v>178</v>
      </c>
      <c r="L435" s="87" t="s">
        <v>180</v>
      </c>
      <c r="M435" s="83" t="s">
        <v>1606</v>
      </c>
      <c r="N435" s="142"/>
      <c r="O435" s="92"/>
      <c r="P435" s="142" t="s">
        <v>33</v>
      </c>
      <c r="Q435" s="92" t="s">
        <v>33</v>
      </c>
      <c r="R435" s="142" t="s">
        <v>183</v>
      </c>
      <c r="S435" s="92" t="s">
        <v>183</v>
      </c>
      <c r="T435" s="142" t="s">
        <v>184</v>
      </c>
      <c r="U435" s="92"/>
      <c r="V435" s="142"/>
      <c r="W435" s="92"/>
      <c r="X435" s="17" t="s">
        <v>36</v>
      </c>
      <c r="Y435" s="283" t="s">
        <v>37</v>
      </c>
      <c r="Z435" s="283" t="s">
        <v>147</v>
      </c>
      <c r="AA435" s="4"/>
    </row>
    <row r="436" spans="1:27" ht="60" customHeight="1" x14ac:dyDescent="0.2">
      <c r="A436" s="29" t="s">
        <v>26</v>
      </c>
      <c r="B436" s="37" t="s">
        <v>5493</v>
      </c>
      <c r="C436" s="36" t="s">
        <v>28</v>
      </c>
      <c r="D436" s="36" t="s">
        <v>28</v>
      </c>
      <c r="E436" s="15">
        <v>1</v>
      </c>
      <c r="F436" s="78"/>
      <c r="G436" s="179" t="s">
        <v>5340</v>
      </c>
      <c r="H436" s="144"/>
      <c r="I436" s="144" t="s">
        <v>5500</v>
      </c>
      <c r="J436" s="144" t="s">
        <v>5340</v>
      </c>
      <c r="K436" s="87" t="s">
        <v>4957</v>
      </c>
      <c r="L436" s="87"/>
      <c r="M436" s="83"/>
      <c r="N436" s="142" t="s">
        <v>32</v>
      </c>
      <c r="O436" s="92" t="s">
        <v>32</v>
      </c>
      <c r="P436" s="142" t="s">
        <v>33</v>
      </c>
      <c r="Q436" s="92" t="s">
        <v>33</v>
      </c>
      <c r="R436" s="142"/>
      <c r="S436" s="92"/>
      <c r="T436" s="142"/>
      <c r="U436" s="92"/>
      <c r="V436" s="142"/>
      <c r="W436" s="92"/>
      <c r="X436" s="17" t="s">
        <v>36</v>
      </c>
      <c r="Y436" s="283" t="s">
        <v>37</v>
      </c>
      <c r="Z436" s="283" t="s">
        <v>147</v>
      </c>
      <c r="AA436" s="4"/>
    </row>
    <row r="437" spans="1:27" ht="60" customHeight="1" x14ac:dyDescent="0.2">
      <c r="A437" s="29" t="s">
        <v>26</v>
      </c>
      <c r="B437" s="37" t="s">
        <v>5493</v>
      </c>
      <c r="C437" s="36" t="s">
        <v>28</v>
      </c>
      <c r="D437" s="36" t="s">
        <v>28</v>
      </c>
      <c r="E437" s="15">
        <v>1</v>
      </c>
      <c r="F437" s="78" t="s">
        <v>4958</v>
      </c>
      <c r="G437" s="144" t="s">
        <v>5340</v>
      </c>
      <c r="H437" s="144" t="s">
        <v>180</v>
      </c>
      <c r="I437" s="144" t="s">
        <v>5501</v>
      </c>
      <c r="J437" s="144" t="s">
        <v>5344</v>
      </c>
      <c r="K437" s="87" t="s">
        <v>4957</v>
      </c>
      <c r="L437" s="87" t="s">
        <v>180</v>
      </c>
      <c r="M437" s="83" t="s">
        <v>5365</v>
      </c>
      <c r="N437" s="142"/>
      <c r="O437" s="92"/>
      <c r="P437" s="142" t="s">
        <v>33</v>
      </c>
      <c r="Q437" s="92" t="s">
        <v>33</v>
      </c>
      <c r="R437" s="142" t="s">
        <v>183</v>
      </c>
      <c r="S437" s="92" t="s">
        <v>183</v>
      </c>
      <c r="T437" s="142" t="s">
        <v>184</v>
      </c>
      <c r="U437" s="92"/>
      <c r="V437" s="142"/>
      <c r="W437" s="92"/>
      <c r="X437" s="17" t="s">
        <v>36</v>
      </c>
      <c r="Y437" s="283" t="s">
        <v>37</v>
      </c>
      <c r="Z437" s="283" t="s">
        <v>147</v>
      </c>
      <c r="AA437" s="4"/>
    </row>
    <row r="438" spans="1:27" ht="60" customHeight="1" x14ac:dyDescent="0.2">
      <c r="A438" s="29" t="s">
        <v>26</v>
      </c>
      <c r="B438" s="37" t="s">
        <v>5493</v>
      </c>
      <c r="C438" s="52" t="s">
        <v>28</v>
      </c>
      <c r="D438" s="52" t="s">
        <v>28</v>
      </c>
      <c r="E438" s="15">
        <v>1</v>
      </c>
      <c r="F438" s="78"/>
      <c r="G438" s="179" t="s">
        <v>5502</v>
      </c>
      <c r="H438" s="144"/>
      <c r="I438" s="144" t="s">
        <v>5503</v>
      </c>
      <c r="J438" s="144" t="s">
        <v>5502</v>
      </c>
      <c r="K438" s="87" t="s">
        <v>5504</v>
      </c>
      <c r="L438" s="87"/>
      <c r="M438" s="83"/>
      <c r="N438" s="142" t="s">
        <v>32</v>
      </c>
      <c r="O438" s="92" t="s">
        <v>32</v>
      </c>
      <c r="P438" s="142" t="s">
        <v>33</v>
      </c>
      <c r="Q438" s="92" t="s">
        <v>33</v>
      </c>
      <c r="R438" s="142"/>
      <c r="S438" s="92"/>
      <c r="T438" s="142"/>
      <c r="U438" s="92"/>
      <c r="V438" s="142"/>
      <c r="W438" s="92"/>
      <c r="X438" s="17" t="s">
        <v>36</v>
      </c>
      <c r="Y438" s="283" t="s">
        <v>37</v>
      </c>
      <c r="Z438" s="283" t="s">
        <v>147</v>
      </c>
      <c r="AA438" s="4"/>
    </row>
    <row r="439" spans="1:27" ht="60" customHeight="1" x14ac:dyDescent="0.2">
      <c r="A439" s="29" t="s">
        <v>26</v>
      </c>
      <c r="B439" s="37" t="s">
        <v>5493</v>
      </c>
      <c r="C439" s="36" t="s">
        <v>28</v>
      </c>
      <c r="D439" s="36" t="s">
        <v>28</v>
      </c>
      <c r="E439" s="15">
        <v>1</v>
      </c>
      <c r="F439" s="78" t="s">
        <v>5505</v>
      </c>
      <c r="G439" s="144" t="s">
        <v>5502</v>
      </c>
      <c r="H439" s="144" t="s">
        <v>180</v>
      </c>
      <c r="I439" s="144" t="s">
        <v>5506</v>
      </c>
      <c r="J439" s="144" t="s">
        <v>5507</v>
      </c>
      <c r="K439" s="87" t="s">
        <v>5504</v>
      </c>
      <c r="L439" s="87" t="s">
        <v>180</v>
      </c>
      <c r="M439" s="83" t="s">
        <v>5508</v>
      </c>
      <c r="N439" s="142"/>
      <c r="O439" s="92"/>
      <c r="P439" s="142" t="s">
        <v>33</v>
      </c>
      <c r="Q439" s="92" t="s">
        <v>33</v>
      </c>
      <c r="R439" s="142" t="s">
        <v>183</v>
      </c>
      <c r="S439" s="92" t="s">
        <v>183</v>
      </c>
      <c r="T439" s="142" t="s">
        <v>184</v>
      </c>
      <c r="U439" s="92"/>
      <c r="V439" s="142"/>
      <c r="W439" s="92"/>
      <c r="X439" s="17" t="s">
        <v>36</v>
      </c>
      <c r="Y439" s="283" t="s">
        <v>37</v>
      </c>
      <c r="Z439" s="283" t="s">
        <v>147</v>
      </c>
      <c r="AA439" s="4"/>
    </row>
    <row r="440" spans="1:27" ht="60" customHeight="1" x14ac:dyDescent="0.2">
      <c r="A440" s="29" t="s">
        <v>26</v>
      </c>
      <c r="B440" s="37" t="s">
        <v>5493</v>
      </c>
      <c r="C440" s="36" t="s">
        <v>28</v>
      </c>
      <c r="D440" s="36" t="s">
        <v>28</v>
      </c>
      <c r="E440" s="15">
        <v>1</v>
      </c>
      <c r="F440" s="78"/>
      <c r="G440" s="171" t="s">
        <v>5377</v>
      </c>
      <c r="H440" s="73"/>
      <c r="I440" s="73" t="s">
        <v>5509</v>
      </c>
      <c r="J440" s="73" t="s">
        <v>5377</v>
      </c>
      <c r="K440" s="87" t="s">
        <v>5379</v>
      </c>
      <c r="L440" s="87"/>
      <c r="M440" s="83"/>
      <c r="N440" s="142" t="s">
        <v>32</v>
      </c>
      <c r="O440" s="92" t="s">
        <v>32</v>
      </c>
      <c r="P440" s="142" t="s">
        <v>33</v>
      </c>
      <c r="Q440" s="92" t="s">
        <v>33</v>
      </c>
      <c r="R440" s="142"/>
      <c r="S440" s="92"/>
      <c r="T440" s="142"/>
      <c r="U440" s="92"/>
      <c r="V440" s="142"/>
      <c r="W440" s="92"/>
      <c r="X440" s="17" t="s">
        <v>36</v>
      </c>
      <c r="Y440" s="283" t="s">
        <v>37</v>
      </c>
      <c r="Z440" s="283" t="s">
        <v>147</v>
      </c>
      <c r="AA440" s="4"/>
    </row>
    <row r="441" spans="1:27" ht="60" customHeight="1" x14ac:dyDescent="0.2">
      <c r="A441" s="29" t="s">
        <v>26</v>
      </c>
      <c r="B441" s="37" t="s">
        <v>5493</v>
      </c>
      <c r="C441" s="36" t="s">
        <v>28</v>
      </c>
      <c r="D441" s="36" t="s">
        <v>28</v>
      </c>
      <c r="E441" s="15">
        <v>1</v>
      </c>
      <c r="F441" s="78" t="s">
        <v>5510</v>
      </c>
      <c r="G441" s="126" t="s">
        <v>5377</v>
      </c>
      <c r="H441" s="73" t="s">
        <v>5511</v>
      </c>
      <c r="I441" s="73" t="s">
        <v>5512</v>
      </c>
      <c r="J441" s="73" t="s">
        <v>5513</v>
      </c>
      <c r="K441" s="87" t="s">
        <v>5379</v>
      </c>
      <c r="L441" s="87" t="s">
        <v>5511</v>
      </c>
      <c r="M441" s="83" t="s">
        <v>5514</v>
      </c>
      <c r="N441" s="142"/>
      <c r="O441" s="92"/>
      <c r="P441" s="142" t="s">
        <v>33</v>
      </c>
      <c r="Q441" s="92" t="s">
        <v>33</v>
      </c>
      <c r="R441" s="142" t="s">
        <v>79</v>
      </c>
      <c r="S441" s="92" t="s">
        <v>80</v>
      </c>
      <c r="T441" s="142"/>
      <c r="U441" s="92"/>
      <c r="V441" s="142" t="s">
        <v>81</v>
      </c>
      <c r="W441" s="92"/>
      <c r="X441" s="17" t="s">
        <v>46</v>
      </c>
      <c r="Y441" s="17" t="s">
        <v>82</v>
      </c>
      <c r="Z441" s="17" t="s">
        <v>83</v>
      </c>
      <c r="AA441" s="4"/>
    </row>
    <row r="442" spans="1:27" ht="60" customHeight="1" x14ac:dyDescent="0.2">
      <c r="A442" s="29" t="s">
        <v>26</v>
      </c>
      <c r="B442" s="46" t="s">
        <v>5493</v>
      </c>
      <c r="C442" s="36" t="s">
        <v>28</v>
      </c>
      <c r="D442" s="36" t="s">
        <v>28</v>
      </c>
      <c r="E442" s="15">
        <v>1</v>
      </c>
      <c r="F442" s="78" t="s">
        <v>5515</v>
      </c>
      <c r="G442" s="126" t="s">
        <v>5377</v>
      </c>
      <c r="H442" s="143" t="s">
        <v>5516</v>
      </c>
      <c r="I442" s="145" t="s">
        <v>5517</v>
      </c>
      <c r="J442" s="143" t="s">
        <v>5518</v>
      </c>
      <c r="K442" s="87" t="s">
        <v>5379</v>
      </c>
      <c r="L442" s="87" t="s">
        <v>5519</v>
      </c>
      <c r="M442" s="83" t="s">
        <v>5520</v>
      </c>
      <c r="N442" s="142"/>
      <c r="O442" s="92"/>
      <c r="P442" s="142" t="s">
        <v>33</v>
      </c>
      <c r="Q442" s="92" t="s">
        <v>33</v>
      </c>
      <c r="R442" s="142" t="s">
        <v>104</v>
      </c>
      <c r="S442" s="92" t="s">
        <v>104</v>
      </c>
      <c r="T442" s="142" t="s">
        <v>114</v>
      </c>
      <c r="U442" s="92" t="s">
        <v>114</v>
      </c>
      <c r="V442" s="142"/>
      <c r="W442" s="92"/>
      <c r="X442" s="17" t="s">
        <v>36</v>
      </c>
      <c r="Y442" s="283" t="s">
        <v>37</v>
      </c>
      <c r="Z442" s="283" t="s">
        <v>147</v>
      </c>
      <c r="AA442" s="4"/>
    </row>
    <row r="443" spans="1:27" ht="60" customHeight="1" x14ac:dyDescent="0.2">
      <c r="A443" s="29" t="s">
        <v>26</v>
      </c>
      <c r="B443" s="46" t="s">
        <v>5493</v>
      </c>
      <c r="C443" s="52" t="s">
        <v>28</v>
      </c>
      <c r="D443" s="52" t="s">
        <v>28</v>
      </c>
      <c r="E443" s="15">
        <v>1</v>
      </c>
      <c r="F443" s="78"/>
      <c r="G443" s="171" t="s">
        <v>5521</v>
      </c>
      <c r="H443" s="73"/>
      <c r="I443" s="73" t="s">
        <v>5522</v>
      </c>
      <c r="J443" s="73" t="s">
        <v>5521</v>
      </c>
      <c r="K443" s="87" t="s">
        <v>5523</v>
      </c>
      <c r="L443" s="87"/>
      <c r="M443" s="83"/>
      <c r="N443" s="142" t="s">
        <v>444</v>
      </c>
      <c r="O443" s="92" t="s">
        <v>444</v>
      </c>
      <c r="P443" s="142" t="s">
        <v>33</v>
      </c>
      <c r="Q443" s="92" t="s">
        <v>33</v>
      </c>
      <c r="R443" s="142"/>
      <c r="S443" s="92"/>
      <c r="T443" s="142"/>
      <c r="U443" s="92"/>
      <c r="V443" s="142"/>
      <c r="W443" s="92"/>
      <c r="X443" s="17" t="s">
        <v>36</v>
      </c>
      <c r="Y443" s="283" t="s">
        <v>37</v>
      </c>
      <c r="Z443" s="283" t="s">
        <v>147</v>
      </c>
      <c r="AA443" s="4"/>
    </row>
    <row r="444" spans="1:27" ht="60" customHeight="1" x14ac:dyDescent="0.2">
      <c r="A444" s="29" t="s">
        <v>26</v>
      </c>
      <c r="B444" s="37" t="s">
        <v>5493</v>
      </c>
      <c r="C444" s="52" t="s">
        <v>28</v>
      </c>
      <c r="D444" s="52" t="s">
        <v>28</v>
      </c>
      <c r="E444" s="15">
        <v>1</v>
      </c>
      <c r="F444" s="78"/>
      <c r="G444" s="126" t="s">
        <v>5521</v>
      </c>
      <c r="H444" s="73" t="s">
        <v>206</v>
      </c>
      <c r="I444" s="73" t="s">
        <v>5524</v>
      </c>
      <c r="J444" s="73" t="s">
        <v>5525</v>
      </c>
      <c r="K444" s="87" t="s">
        <v>1128</v>
      </c>
      <c r="L444" s="87" t="s">
        <v>1128</v>
      </c>
      <c r="M444" s="83" t="s">
        <v>1128</v>
      </c>
      <c r="N444" s="142"/>
      <c r="O444" s="92"/>
      <c r="P444" s="142" t="s">
        <v>33</v>
      </c>
      <c r="Q444" s="92"/>
      <c r="R444" s="142" t="s">
        <v>146</v>
      </c>
      <c r="S444" s="92"/>
      <c r="T444" s="142"/>
      <c r="U444" s="92"/>
      <c r="V444" s="142" t="s">
        <v>209</v>
      </c>
      <c r="W444" s="92"/>
      <c r="X444" s="17" t="s">
        <v>115</v>
      </c>
      <c r="Y444" s="17" t="s">
        <v>1130</v>
      </c>
      <c r="Z444" s="17" t="s">
        <v>117</v>
      </c>
      <c r="AA444" s="4"/>
    </row>
    <row r="445" spans="1:27" ht="60" customHeight="1" x14ac:dyDescent="0.2">
      <c r="A445" s="29" t="s">
        <v>26</v>
      </c>
      <c r="B445" s="37" t="s">
        <v>5493</v>
      </c>
      <c r="C445" s="52" t="s">
        <v>28</v>
      </c>
      <c r="D445" s="52" t="s">
        <v>28</v>
      </c>
      <c r="E445" s="15">
        <v>1</v>
      </c>
      <c r="F445" s="78" t="s">
        <v>5526</v>
      </c>
      <c r="G445" s="126" t="s">
        <v>5521</v>
      </c>
      <c r="H445" s="73" t="s">
        <v>5527</v>
      </c>
      <c r="I445" s="73" t="s">
        <v>5528</v>
      </c>
      <c r="J445" s="73" t="s">
        <v>5529</v>
      </c>
      <c r="K445" s="87" t="s">
        <v>5523</v>
      </c>
      <c r="L445" s="87" t="s">
        <v>5530</v>
      </c>
      <c r="M445" s="83" t="s">
        <v>5531</v>
      </c>
      <c r="N445" s="142"/>
      <c r="O445" s="92"/>
      <c r="P445" s="142" t="s">
        <v>33</v>
      </c>
      <c r="Q445" s="92" t="s">
        <v>33</v>
      </c>
      <c r="R445" s="142" t="s">
        <v>526</v>
      </c>
      <c r="S445" s="92" t="s">
        <v>526</v>
      </c>
      <c r="T445" s="142" t="s">
        <v>5532</v>
      </c>
      <c r="U445" s="92" t="s">
        <v>5532</v>
      </c>
      <c r="V445" s="142" t="s">
        <v>5533</v>
      </c>
      <c r="W445" s="92" t="s">
        <v>5534</v>
      </c>
      <c r="X445" s="17" t="s">
        <v>36</v>
      </c>
      <c r="Y445" s="283" t="s">
        <v>37</v>
      </c>
      <c r="Z445" s="283" t="s">
        <v>147</v>
      </c>
      <c r="AA445" s="4"/>
    </row>
    <row r="446" spans="1:27" ht="60" customHeight="1" x14ac:dyDescent="0.2">
      <c r="A446" s="29" t="s">
        <v>26</v>
      </c>
      <c r="B446" s="37" t="s">
        <v>5493</v>
      </c>
      <c r="C446" s="36" t="s">
        <v>28</v>
      </c>
      <c r="D446" s="36" t="s">
        <v>28</v>
      </c>
      <c r="E446" s="15">
        <v>1</v>
      </c>
      <c r="F446" s="78" t="s">
        <v>5380</v>
      </c>
      <c r="G446" s="126" t="s">
        <v>5521</v>
      </c>
      <c r="H446" s="73" t="s">
        <v>302</v>
      </c>
      <c r="I446" s="73" t="s">
        <v>5535</v>
      </c>
      <c r="J446" s="73" t="s">
        <v>5536</v>
      </c>
      <c r="K446" s="87" t="s">
        <v>5523</v>
      </c>
      <c r="L446" s="87" t="s">
        <v>5390</v>
      </c>
      <c r="M446" s="83" t="s">
        <v>5537</v>
      </c>
      <c r="N446" s="142"/>
      <c r="O446" s="92"/>
      <c r="P446" s="142" t="s">
        <v>66</v>
      </c>
      <c r="Q446" s="92" t="s">
        <v>66</v>
      </c>
      <c r="R446" s="142" t="s">
        <v>305</v>
      </c>
      <c r="S446" s="92" t="s">
        <v>1590</v>
      </c>
      <c r="T446" s="142"/>
      <c r="U446" s="92"/>
      <c r="V446" s="142" t="s">
        <v>5538</v>
      </c>
      <c r="W446" s="92" t="s">
        <v>5539</v>
      </c>
      <c r="X446" s="17" t="s">
        <v>36</v>
      </c>
      <c r="Y446" s="283" t="s">
        <v>37</v>
      </c>
      <c r="Z446" s="283" t="s">
        <v>147</v>
      </c>
      <c r="AA446" s="4"/>
    </row>
    <row r="447" spans="1:27" ht="60" customHeight="1" x14ac:dyDescent="0.2">
      <c r="A447" s="29" t="s">
        <v>26</v>
      </c>
      <c r="B447" s="13" t="s">
        <v>5540</v>
      </c>
      <c r="C447" s="5" t="s">
        <v>28</v>
      </c>
      <c r="D447" s="5" t="s">
        <v>28</v>
      </c>
      <c r="E447" s="15">
        <v>1</v>
      </c>
      <c r="F447" s="78"/>
      <c r="G447" s="171" t="s">
        <v>29</v>
      </c>
      <c r="H447" s="73"/>
      <c r="I447" s="73" t="s">
        <v>5541</v>
      </c>
      <c r="J447" s="73" t="s">
        <v>29</v>
      </c>
      <c r="K447" s="87" t="s">
        <v>31</v>
      </c>
      <c r="L447" s="87"/>
      <c r="M447" s="83"/>
      <c r="N447" s="142" t="s">
        <v>32</v>
      </c>
      <c r="O447" s="92" t="s">
        <v>32</v>
      </c>
      <c r="P447" s="142" t="s">
        <v>33</v>
      </c>
      <c r="Q447" s="92" t="s">
        <v>33</v>
      </c>
      <c r="R447" s="142"/>
      <c r="S447" s="92"/>
      <c r="T447" s="142"/>
      <c r="U447" s="92"/>
      <c r="V447" s="142"/>
      <c r="W447" s="92"/>
      <c r="X447" s="17" t="s">
        <v>36</v>
      </c>
      <c r="Y447" s="283" t="s">
        <v>37</v>
      </c>
      <c r="Z447" s="283" t="s">
        <v>147</v>
      </c>
      <c r="AA447" s="4"/>
    </row>
    <row r="448" spans="1:27" ht="60" customHeight="1" x14ac:dyDescent="0.2">
      <c r="A448" s="29" t="s">
        <v>26</v>
      </c>
      <c r="B448" s="136" t="s">
        <v>5540</v>
      </c>
      <c r="C448" s="12" t="s">
        <v>28</v>
      </c>
      <c r="D448" s="12" t="s">
        <v>28</v>
      </c>
      <c r="E448" s="15">
        <v>1</v>
      </c>
      <c r="F448" s="78" t="s">
        <v>2671</v>
      </c>
      <c r="G448" s="126" t="s">
        <v>29</v>
      </c>
      <c r="H448" s="73" t="s">
        <v>40</v>
      </c>
      <c r="I448" s="73" t="s">
        <v>5542</v>
      </c>
      <c r="J448" s="73" t="s">
        <v>42</v>
      </c>
      <c r="K448" s="87" t="s">
        <v>31</v>
      </c>
      <c r="L448" s="87" t="s">
        <v>43</v>
      </c>
      <c r="M448" s="83" t="s">
        <v>1595</v>
      </c>
      <c r="N448" s="142"/>
      <c r="O448" s="92"/>
      <c r="P448" s="142" t="s">
        <v>33</v>
      </c>
      <c r="Q448" s="92" t="s">
        <v>33</v>
      </c>
      <c r="R448" s="142" t="s">
        <v>44</v>
      </c>
      <c r="S448" s="92" t="s">
        <v>45</v>
      </c>
      <c r="T448" s="142"/>
      <c r="U448" s="92"/>
      <c r="V448" s="142"/>
      <c r="W448" s="92"/>
      <c r="X448" s="17" t="s">
        <v>46</v>
      </c>
      <c r="Y448" s="17" t="s">
        <v>47</v>
      </c>
      <c r="Z448" s="283" t="s">
        <v>38</v>
      </c>
      <c r="AA448" s="4"/>
    </row>
    <row r="449" spans="1:27" ht="60" customHeight="1" x14ac:dyDescent="0.2">
      <c r="A449" s="29" t="s">
        <v>26</v>
      </c>
      <c r="B449" s="39" t="s">
        <v>5540</v>
      </c>
      <c r="C449" s="52" t="s">
        <v>28</v>
      </c>
      <c r="D449" s="52" t="s">
        <v>28</v>
      </c>
      <c r="E449" s="15">
        <v>1</v>
      </c>
      <c r="F449" s="78"/>
      <c r="G449" s="171" t="s">
        <v>5340</v>
      </c>
      <c r="H449" s="73"/>
      <c r="I449" s="73" t="s">
        <v>5543</v>
      </c>
      <c r="J449" s="73" t="s">
        <v>5340</v>
      </c>
      <c r="K449" s="87" t="s">
        <v>4957</v>
      </c>
      <c r="L449" s="87"/>
      <c r="M449" s="83"/>
      <c r="N449" s="142" t="s">
        <v>32</v>
      </c>
      <c r="O449" s="92" t="s">
        <v>32</v>
      </c>
      <c r="P449" s="142" t="s">
        <v>33</v>
      </c>
      <c r="Q449" s="92" t="s">
        <v>33</v>
      </c>
      <c r="R449" s="142"/>
      <c r="S449" s="92"/>
      <c r="T449" s="142"/>
      <c r="U449" s="92"/>
      <c r="V449" s="142"/>
      <c r="W449" s="92"/>
      <c r="X449" s="17" t="s">
        <v>36</v>
      </c>
      <c r="Y449" s="283" t="s">
        <v>37</v>
      </c>
      <c r="Z449" s="283" t="s">
        <v>147</v>
      </c>
      <c r="AA449" s="4"/>
    </row>
    <row r="450" spans="1:27" ht="60" customHeight="1" x14ac:dyDescent="0.2">
      <c r="A450" s="29" t="s">
        <v>26</v>
      </c>
      <c r="B450" s="28" t="s">
        <v>5540</v>
      </c>
      <c r="C450" s="36" t="s">
        <v>28</v>
      </c>
      <c r="D450" s="36" t="s">
        <v>28</v>
      </c>
      <c r="E450" s="15">
        <v>1</v>
      </c>
      <c r="F450" s="78"/>
      <c r="G450" s="126" t="s">
        <v>5340</v>
      </c>
      <c r="H450" s="73" t="s">
        <v>180</v>
      </c>
      <c r="I450" s="73" t="s">
        <v>5544</v>
      </c>
      <c r="J450" s="73" t="s">
        <v>5344</v>
      </c>
      <c r="K450" s="87" t="s">
        <v>4957</v>
      </c>
      <c r="L450" s="87" t="s">
        <v>180</v>
      </c>
      <c r="M450" s="83" t="s">
        <v>5365</v>
      </c>
      <c r="N450" s="142"/>
      <c r="O450" s="92"/>
      <c r="P450" s="142" t="s">
        <v>33</v>
      </c>
      <c r="Q450" s="92" t="s">
        <v>33</v>
      </c>
      <c r="R450" s="142" t="s">
        <v>183</v>
      </c>
      <c r="S450" s="92" t="s">
        <v>183</v>
      </c>
      <c r="T450" s="142"/>
      <c r="U450" s="92"/>
      <c r="V450" s="142"/>
      <c r="W450" s="92"/>
      <c r="X450" s="17" t="s">
        <v>36</v>
      </c>
      <c r="Y450" s="283" t="s">
        <v>37</v>
      </c>
      <c r="Z450" s="283" t="s">
        <v>147</v>
      </c>
      <c r="AA450" s="4"/>
    </row>
    <row r="451" spans="1:27" ht="60" customHeight="1" x14ac:dyDescent="0.2">
      <c r="A451" s="29" t="s">
        <v>26</v>
      </c>
      <c r="B451" s="37" t="s">
        <v>5540</v>
      </c>
      <c r="C451" s="36" t="s">
        <v>28</v>
      </c>
      <c r="D451" s="36" t="s">
        <v>28</v>
      </c>
      <c r="E451" s="15">
        <v>1</v>
      </c>
      <c r="F451" s="78"/>
      <c r="G451" s="171" t="s">
        <v>5502</v>
      </c>
      <c r="H451" s="73"/>
      <c r="I451" s="73" t="s">
        <v>5545</v>
      </c>
      <c r="J451" s="73" t="s">
        <v>5502</v>
      </c>
      <c r="K451" s="87" t="s">
        <v>5504</v>
      </c>
      <c r="L451" s="87"/>
      <c r="M451" s="83"/>
      <c r="N451" s="142" t="s">
        <v>32</v>
      </c>
      <c r="O451" s="92" t="s">
        <v>32</v>
      </c>
      <c r="P451" s="142" t="s">
        <v>33</v>
      </c>
      <c r="Q451" s="92" t="s">
        <v>33</v>
      </c>
      <c r="R451" s="142"/>
      <c r="S451" s="92"/>
      <c r="T451" s="142"/>
      <c r="U451" s="92"/>
      <c r="V451" s="142"/>
      <c r="W451" s="92"/>
      <c r="X451" s="17" t="s">
        <v>36</v>
      </c>
      <c r="Y451" s="283" t="s">
        <v>37</v>
      </c>
      <c r="Z451" s="283" t="s">
        <v>147</v>
      </c>
      <c r="AA451" s="4"/>
    </row>
    <row r="452" spans="1:27" ht="60" customHeight="1" x14ac:dyDescent="0.2">
      <c r="A452" s="29" t="s">
        <v>26</v>
      </c>
      <c r="B452" s="37" t="s">
        <v>5540</v>
      </c>
      <c r="C452" s="36" t="s">
        <v>28</v>
      </c>
      <c r="D452" s="36" t="s">
        <v>28</v>
      </c>
      <c r="E452" s="15">
        <v>1</v>
      </c>
      <c r="F452" s="78" t="s">
        <v>5505</v>
      </c>
      <c r="G452" s="126" t="s">
        <v>5502</v>
      </c>
      <c r="H452" s="73" t="s">
        <v>180</v>
      </c>
      <c r="I452" s="73" t="s">
        <v>5546</v>
      </c>
      <c r="J452" s="73" t="s">
        <v>5507</v>
      </c>
      <c r="K452" s="87" t="s">
        <v>5504</v>
      </c>
      <c r="L452" s="87" t="s">
        <v>180</v>
      </c>
      <c r="M452" s="83" t="s">
        <v>5508</v>
      </c>
      <c r="N452" s="142"/>
      <c r="O452" s="92"/>
      <c r="P452" s="142" t="s">
        <v>33</v>
      </c>
      <c r="Q452" s="92" t="s">
        <v>33</v>
      </c>
      <c r="R452" s="142" t="s">
        <v>183</v>
      </c>
      <c r="S452" s="92" t="s">
        <v>183</v>
      </c>
      <c r="T452" s="142"/>
      <c r="U452" s="92"/>
      <c r="V452" s="142"/>
      <c r="W452" s="92"/>
      <c r="X452" s="17" t="s">
        <v>36</v>
      </c>
      <c r="Y452" s="283" t="s">
        <v>37</v>
      </c>
      <c r="Z452" s="283" t="s">
        <v>147</v>
      </c>
      <c r="AA452" s="4"/>
    </row>
    <row r="453" spans="1:27" ht="60" customHeight="1" x14ac:dyDescent="0.2">
      <c r="A453" s="29" t="s">
        <v>26</v>
      </c>
      <c r="B453" s="28" t="s">
        <v>5540</v>
      </c>
      <c r="C453" s="36" t="s">
        <v>28</v>
      </c>
      <c r="D453" s="36" t="s">
        <v>28</v>
      </c>
      <c r="E453" s="15">
        <v>1</v>
      </c>
      <c r="F453" s="78"/>
      <c r="G453" s="171" t="s">
        <v>5377</v>
      </c>
      <c r="H453" s="73"/>
      <c r="I453" s="73" t="s">
        <v>5547</v>
      </c>
      <c r="J453" s="73" t="s">
        <v>5377</v>
      </c>
      <c r="K453" s="87" t="s">
        <v>5379</v>
      </c>
      <c r="L453" s="87"/>
      <c r="M453" s="83"/>
      <c r="N453" s="142" t="s">
        <v>32</v>
      </c>
      <c r="O453" s="92" t="s">
        <v>32</v>
      </c>
      <c r="P453" s="142" t="s">
        <v>33</v>
      </c>
      <c r="Q453" s="92" t="s">
        <v>33</v>
      </c>
      <c r="R453" s="142"/>
      <c r="S453" s="92"/>
      <c r="T453" s="142"/>
      <c r="U453" s="92"/>
      <c r="V453" s="142"/>
      <c r="W453" s="92"/>
      <c r="X453" s="17" t="s">
        <v>36</v>
      </c>
      <c r="Y453" s="283" t="s">
        <v>37</v>
      </c>
      <c r="Z453" s="283" t="s">
        <v>147</v>
      </c>
      <c r="AA453" s="4"/>
    </row>
    <row r="454" spans="1:27" ht="60" customHeight="1" x14ac:dyDescent="0.2">
      <c r="A454" s="29" t="s">
        <v>26</v>
      </c>
      <c r="B454" s="37" t="s">
        <v>5540</v>
      </c>
      <c r="C454" s="36" t="s">
        <v>28</v>
      </c>
      <c r="D454" s="36" t="s">
        <v>28</v>
      </c>
      <c r="E454" s="15">
        <v>1</v>
      </c>
      <c r="F454" s="78"/>
      <c r="G454" s="126" t="s">
        <v>5377</v>
      </c>
      <c r="H454" s="73" t="s">
        <v>5511</v>
      </c>
      <c r="I454" s="73" t="s">
        <v>5548</v>
      </c>
      <c r="J454" s="73" t="s">
        <v>5513</v>
      </c>
      <c r="K454" s="87" t="s">
        <v>5379</v>
      </c>
      <c r="L454" s="87" t="s">
        <v>5511</v>
      </c>
      <c r="M454" s="83" t="s">
        <v>5514</v>
      </c>
      <c r="N454" s="142"/>
      <c r="O454" s="92"/>
      <c r="P454" s="142" t="s">
        <v>33</v>
      </c>
      <c r="Q454" s="92" t="s">
        <v>33</v>
      </c>
      <c r="R454" s="142" t="s">
        <v>79</v>
      </c>
      <c r="S454" s="92" t="s">
        <v>80</v>
      </c>
      <c r="T454" s="142"/>
      <c r="U454" s="92"/>
      <c r="V454" s="142" t="s">
        <v>81</v>
      </c>
      <c r="W454" s="92"/>
      <c r="X454" s="17" t="s">
        <v>46</v>
      </c>
      <c r="Y454" s="17" t="s">
        <v>82</v>
      </c>
      <c r="Z454" s="17" t="s">
        <v>83</v>
      </c>
      <c r="AA454" s="4"/>
    </row>
    <row r="455" spans="1:27" ht="60" customHeight="1" x14ac:dyDescent="0.2">
      <c r="A455" s="29" t="s">
        <v>26</v>
      </c>
      <c r="B455" s="37" t="s">
        <v>5540</v>
      </c>
      <c r="C455" s="36" t="s">
        <v>28</v>
      </c>
      <c r="D455" s="36" t="s">
        <v>28</v>
      </c>
      <c r="E455" s="15">
        <v>1</v>
      </c>
      <c r="F455" s="78"/>
      <c r="G455" s="171" t="s">
        <v>5549</v>
      </c>
      <c r="H455" s="73"/>
      <c r="I455" s="73" t="s">
        <v>5550</v>
      </c>
      <c r="J455" s="73" t="s">
        <v>5549</v>
      </c>
      <c r="K455" s="87" t="s">
        <v>5551</v>
      </c>
      <c r="L455" s="87"/>
      <c r="M455" s="83"/>
      <c r="N455" s="142" t="s">
        <v>444</v>
      </c>
      <c r="O455" s="92" t="s">
        <v>444</v>
      </c>
      <c r="P455" s="142" t="s">
        <v>33</v>
      </c>
      <c r="Q455" s="92" t="s">
        <v>33</v>
      </c>
      <c r="R455" s="142"/>
      <c r="S455" s="92"/>
      <c r="T455" s="142"/>
      <c r="U455" s="92"/>
      <c r="V455" s="142"/>
      <c r="W455" s="92"/>
      <c r="X455" s="17" t="s">
        <v>36</v>
      </c>
      <c r="Y455" s="283" t="s">
        <v>37</v>
      </c>
      <c r="Z455" s="283" t="s">
        <v>147</v>
      </c>
      <c r="AA455" s="4"/>
    </row>
    <row r="456" spans="1:27" ht="60" customHeight="1" x14ac:dyDescent="0.2">
      <c r="A456" s="29" t="s">
        <v>26</v>
      </c>
      <c r="B456" s="37" t="s">
        <v>5540</v>
      </c>
      <c r="C456" s="36" t="s">
        <v>28</v>
      </c>
      <c r="D456" s="36" t="s">
        <v>28</v>
      </c>
      <c r="E456" s="15">
        <v>1</v>
      </c>
      <c r="F456" s="78"/>
      <c r="G456" s="126" t="s">
        <v>5549</v>
      </c>
      <c r="H456" s="73" t="s">
        <v>206</v>
      </c>
      <c r="I456" s="73" t="s">
        <v>5552</v>
      </c>
      <c r="J456" s="73" t="s">
        <v>5553</v>
      </c>
      <c r="K456" s="87" t="s">
        <v>1128</v>
      </c>
      <c r="L456" s="87" t="s">
        <v>1128</v>
      </c>
      <c r="M456" s="83" t="s">
        <v>1128</v>
      </c>
      <c r="N456" s="142"/>
      <c r="O456" s="92"/>
      <c r="P456" s="142" t="s">
        <v>33</v>
      </c>
      <c r="Q456" s="92"/>
      <c r="R456" s="142" t="s">
        <v>146</v>
      </c>
      <c r="S456" s="92"/>
      <c r="T456" s="142"/>
      <c r="U456" s="92"/>
      <c r="V456" s="142" t="s">
        <v>209</v>
      </c>
      <c r="W456" s="92"/>
      <c r="X456" s="17" t="s">
        <v>115</v>
      </c>
      <c r="Y456" s="283" t="s">
        <v>5554</v>
      </c>
      <c r="Z456" s="283" t="s">
        <v>117</v>
      </c>
      <c r="AA456" s="4"/>
    </row>
    <row r="457" spans="1:27" ht="60" customHeight="1" x14ac:dyDescent="0.2">
      <c r="A457" s="29" t="s">
        <v>26</v>
      </c>
      <c r="B457" s="46" t="s">
        <v>5540</v>
      </c>
      <c r="C457" s="36" t="s">
        <v>28</v>
      </c>
      <c r="D457" s="36" t="s">
        <v>28</v>
      </c>
      <c r="E457" s="15">
        <v>1</v>
      </c>
      <c r="F457" s="78"/>
      <c r="G457" s="126" t="s">
        <v>5549</v>
      </c>
      <c r="H457" s="73" t="s">
        <v>5555</v>
      </c>
      <c r="I457" s="73" t="s">
        <v>5556</v>
      </c>
      <c r="J457" s="73" t="s">
        <v>5557</v>
      </c>
      <c r="K457" s="87" t="s">
        <v>5551</v>
      </c>
      <c r="L457" s="87" t="s">
        <v>5558</v>
      </c>
      <c r="M457" s="83" t="s">
        <v>5559</v>
      </c>
      <c r="N457" s="142"/>
      <c r="O457" s="92"/>
      <c r="P457" s="142" t="s">
        <v>33</v>
      </c>
      <c r="Q457" s="92" t="s">
        <v>33</v>
      </c>
      <c r="R457" s="142" t="s">
        <v>104</v>
      </c>
      <c r="S457" s="92" t="s">
        <v>104</v>
      </c>
      <c r="T457" s="142" t="s">
        <v>5560</v>
      </c>
      <c r="U457" s="92" t="s">
        <v>5560</v>
      </c>
      <c r="V457" s="142" t="s">
        <v>5561</v>
      </c>
      <c r="W457" s="92" t="s">
        <v>5562</v>
      </c>
      <c r="X457" s="17" t="s">
        <v>36</v>
      </c>
      <c r="Y457" s="283" t="s">
        <v>37</v>
      </c>
      <c r="Z457" s="283" t="s">
        <v>147</v>
      </c>
      <c r="AA457" s="4"/>
    </row>
    <row r="458" spans="1:27" ht="60" customHeight="1" x14ac:dyDescent="0.2">
      <c r="A458" s="29" t="s">
        <v>26</v>
      </c>
      <c r="B458" s="37" t="s">
        <v>5540</v>
      </c>
      <c r="C458" s="36" t="s">
        <v>28</v>
      </c>
      <c r="D458" s="36" t="s">
        <v>28</v>
      </c>
      <c r="E458" s="15">
        <v>1</v>
      </c>
      <c r="F458" s="78"/>
      <c r="G458" s="126" t="s">
        <v>5549</v>
      </c>
      <c r="H458" s="73" t="s">
        <v>5563</v>
      </c>
      <c r="I458" s="73" t="s">
        <v>5564</v>
      </c>
      <c r="J458" s="73" t="s">
        <v>5565</v>
      </c>
      <c r="K458" s="87" t="s">
        <v>5551</v>
      </c>
      <c r="L458" s="87" t="s">
        <v>5566</v>
      </c>
      <c r="M458" s="83" t="s">
        <v>5567</v>
      </c>
      <c r="N458" s="147"/>
      <c r="O458" s="92"/>
      <c r="P458" s="147" t="s">
        <v>66</v>
      </c>
      <c r="Q458" s="92" t="s">
        <v>66</v>
      </c>
      <c r="R458" s="147" t="s">
        <v>305</v>
      </c>
      <c r="S458" s="92" t="s">
        <v>1590</v>
      </c>
      <c r="T458" s="147"/>
      <c r="U458" s="92"/>
      <c r="V458" s="147" t="s">
        <v>5568</v>
      </c>
      <c r="W458" s="92" t="s">
        <v>5569</v>
      </c>
      <c r="X458" s="17" t="s">
        <v>36</v>
      </c>
      <c r="Y458" s="283" t="s">
        <v>37</v>
      </c>
      <c r="Z458" s="283" t="s">
        <v>147</v>
      </c>
      <c r="AA458" s="4"/>
    </row>
    <row r="459" spans="1:27" ht="60" customHeight="1" x14ac:dyDescent="0.2">
      <c r="A459" s="29" t="s">
        <v>26</v>
      </c>
      <c r="B459" s="136" t="s">
        <v>5570</v>
      </c>
      <c r="C459" s="32" t="s">
        <v>28</v>
      </c>
      <c r="D459" s="80" t="s">
        <v>28</v>
      </c>
      <c r="E459" s="15">
        <v>1</v>
      </c>
      <c r="F459" s="78" t="s">
        <v>39</v>
      </c>
      <c r="G459" s="179" t="s">
        <v>29</v>
      </c>
      <c r="H459" s="144"/>
      <c r="I459" s="144" t="s">
        <v>5571</v>
      </c>
      <c r="J459" s="144" t="s">
        <v>29</v>
      </c>
      <c r="K459" s="86" t="s">
        <v>31</v>
      </c>
      <c r="L459" s="86"/>
      <c r="M459" s="86" t="str">
        <f xml:space="preserve"> CONCATENATE(K459,". ", L459)</f>
        <v xml:space="preserve">MESSAGE - HEADER. </v>
      </c>
      <c r="N459" s="142" t="s">
        <v>32</v>
      </c>
      <c r="O459" s="92" t="s">
        <v>32</v>
      </c>
      <c r="P459" s="142" t="s">
        <v>33</v>
      </c>
      <c r="Q459" s="92" t="s">
        <v>33</v>
      </c>
      <c r="R459" s="142"/>
      <c r="S459" s="92"/>
      <c r="T459" s="142"/>
      <c r="U459" s="92"/>
      <c r="V459" s="142"/>
      <c r="W459" s="92"/>
      <c r="X459" s="17" t="s">
        <v>36</v>
      </c>
      <c r="Y459" s="17" t="s">
        <v>37</v>
      </c>
      <c r="Z459" s="17" t="s">
        <v>147</v>
      </c>
      <c r="AA459" s="4"/>
    </row>
    <row r="460" spans="1:27" ht="60" customHeight="1" x14ac:dyDescent="0.2">
      <c r="A460" s="29" t="s">
        <v>26</v>
      </c>
      <c r="B460" s="136" t="s">
        <v>5570</v>
      </c>
      <c r="C460" s="32" t="s">
        <v>28</v>
      </c>
      <c r="D460" s="80" t="s">
        <v>28</v>
      </c>
      <c r="E460" s="15">
        <v>1</v>
      </c>
      <c r="F460" s="78" t="s">
        <v>1831</v>
      </c>
      <c r="G460" s="144" t="s">
        <v>29</v>
      </c>
      <c r="H460" s="144" t="s">
        <v>40</v>
      </c>
      <c r="I460" s="144" t="s">
        <v>5572</v>
      </c>
      <c r="J460" s="144" t="s">
        <v>42</v>
      </c>
      <c r="K460" s="87" t="s">
        <v>31</v>
      </c>
      <c r="L460" s="87" t="s">
        <v>43</v>
      </c>
      <c r="M460" s="83" t="str">
        <f xml:space="preserve"> CONCATENATE(K460,". ", L460)</f>
        <v>MESSAGE - HEADER. Document/reference number</v>
      </c>
      <c r="N460" s="142"/>
      <c r="O460" s="92"/>
      <c r="P460" s="142" t="s">
        <v>33</v>
      </c>
      <c r="Q460" s="92" t="s">
        <v>33</v>
      </c>
      <c r="R460" s="142" t="s">
        <v>44</v>
      </c>
      <c r="S460" s="92" t="s">
        <v>45</v>
      </c>
      <c r="T460" s="142"/>
      <c r="U460" s="92"/>
      <c r="V460" s="142"/>
      <c r="W460" s="92"/>
      <c r="X460" s="17" t="s">
        <v>46</v>
      </c>
      <c r="Y460" s="17" t="s">
        <v>47</v>
      </c>
      <c r="Z460" s="283" t="s">
        <v>38</v>
      </c>
      <c r="AA460" s="4"/>
    </row>
    <row r="461" spans="1:27" ht="60" customHeight="1" x14ac:dyDescent="0.2">
      <c r="A461" s="29" t="s">
        <v>26</v>
      </c>
      <c r="B461" s="136" t="s">
        <v>5570</v>
      </c>
      <c r="C461" s="32" t="s">
        <v>28</v>
      </c>
      <c r="D461" s="80" t="s">
        <v>28</v>
      </c>
      <c r="E461" s="15">
        <v>1</v>
      </c>
      <c r="F461" s="78"/>
      <c r="G461" s="149" t="s">
        <v>1778</v>
      </c>
      <c r="H461" s="149"/>
      <c r="I461" s="149" t="s">
        <v>5573</v>
      </c>
      <c r="J461" s="149" t="s">
        <v>1778</v>
      </c>
      <c r="K461" s="87"/>
      <c r="L461" s="87"/>
      <c r="M461" s="83"/>
      <c r="N461" s="142" t="s">
        <v>32</v>
      </c>
      <c r="O461" s="92"/>
      <c r="P461" s="142" t="s">
        <v>33</v>
      </c>
      <c r="Q461" s="92"/>
      <c r="R461" s="142"/>
      <c r="S461" s="92"/>
      <c r="T461" s="142"/>
      <c r="U461" s="92"/>
      <c r="V461" s="142"/>
      <c r="W461" s="92"/>
      <c r="X461" s="17"/>
      <c r="Y461" s="17"/>
      <c r="Z461" s="283"/>
      <c r="AA461" s="4"/>
    </row>
    <row r="462" spans="1:27" ht="60" customHeight="1" x14ac:dyDescent="0.2">
      <c r="A462" s="29" t="s">
        <v>26</v>
      </c>
      <c r="B462" s="136" t="s">
        <v>5570</v>
      </c>
      <c r="C462" s="32" t="s">
        <v>28</v>
      </c>
      <c r="D462" s="80" t="s">
        <v>28</v>
      </c>
      <c r="E462" s="15">
        <v>1</v>
      </c>
      <c r="F462" s="78"/>
      <c r="G462" s="149" t="s">
        <v>1778</v>
      </c>
      <c r="H462" s="149" t="s">
        <v>1781</v>
      </c>
      <c r="I462" s="149" t="s">
        <v>5574</v>
      </c>
      <c r="J462" s="149" t="s">
        <v>1783</v>
      </c>
      <c r="K462" s="87"/>
      <c r="L462" s="87"/>
      <c r="M462" s="83"/>
      <c r="N462" s="142"/>
      <c r="O462" s="92"/>
      <c r="P462" s="142" t="s">
        <v>66</v>
      </c>
      <c r="Q462" s="92"/>
      <c r="R462" s="142" t="s">
        <v>222</v>
      </c>
      <c r="S462" s="92"/>
      <c r="T462" s="142"/>
      <c r="U462" s="92"/>
      <c r="V462" s="142" t="s">
        <v>1785</v>
      </c>
      <c r="W462" s="92"/>
      <c r="X462" s="17"/>
      <c r="Y462" s="17"/>
      <c r="Z462" s="283"/>
      <c r="AA462" s="4"/>
    </row>
    <row r="463" spans="1:27" ht="60" customHeight="1" x14ac:dyDescent="0.2">
      <c r="A463" s="29" t="s">
        <v>26</v>
      </c>
      <c r="B463" s="136" t="s">
        <v>5570</v>
      </c>
      <c r="C463" s="32" t="s">
        <v>28</v>
      </c>
      <c r="D463" s="80" t="s">
        <v>28</v>
      </c>
      <c r="E463" s="15">
        <v>1</v>
      </c>
      <c r="F463" s="78"/>
      <c r="G463" s="149" t="s">
        <v>1778</v>
      </c>
      <c r="H463" s="149" t="s">
        <v>1788</v>
      </c>
      <c r="I463" s="149" t="s">
        <v>5575</v>
      </c>
      <c r="J463" s="149" t="s">
        <v>1790</v>
      </c>
      <c r="K463" s="87"/>
      <c r="L463" s="87"/>
      <c r="M463" s="83"/>
      <c r="N463" s="142"/>
      <c r="O463" s="92"/>
      <c r="P463" s="142" t="s">
        <v>33</v>
      </c>
      <c r="Q463" s="92"/>
      <c r="R463" s="142" t="s">
        <v>222</v>
      </c>
      <c r="S463" s="92"/>
      <c r="T463" s="142"/>
      <c r="U463" s="92"/>
      <c r="V463" s="142" t="s">
        <v>81</v>
      </c>
      <c r="W463" s="92"/>
      <c r="X463" s="17"/>
      <c r="Y463" s="17"/>
      <c r="Z463" s="283"/>
      <c r="AA463" s="4"/>
    </row>
    <row r="464" spans="1:27" ht="60" customHeight="1" x14ac:dyDescent="0.2">
      <c r="A464" s="29" t="s">
        <v>26</v>
      </c>
      <c r="B464" s="136" t="s">
        <v>5570</v>
      </c>
      <c r="C464" s="32" t="s">
        <v>28</v>
      </c>
      <c r="D464" s="80" t="s">
        <v>28</v>
      </c>
      <c r="E464" s="15">
        <v>1</v>
      </c>
      <c r="F464" s="78"/>
      <c r="G464" s="149" t="s">
        <v>1778</v>
      </c>
      <c r="H464" s="149" t="s">
        <v>1793</v>
      </c>
      <c r="I464" s="149" t="s">
        <v>5576</v>
      </c>
      <c r="J464" s="149" t="s">
        <v>1795</v>
      </c>
      <c r="K464" s="87"/>
      <c r="L464" s="87"/>
      <c r="M464" s="83"/>
      <c r="N464" s="142"/>
      <c r="O464" s="92"/>
      <c r="P464" s="142" t="s">
        <v>66</v>
      </c>
      <c r="Q464" s="92"/>
      <c r="R464" s="142" t="s">
        <v>104</v>
      </c>
      <c r="S464" s="92"/>
      <c r="T464" s="142" t="s">
        <v>114</v>
      </c>
      <c r="U464" s="92"/>
      <c r="V464" s="142" t="s">
        <v>1797</v>
      </c>
      <c r="W464" s="92"/>
      <c r="X464" s="17"/>
      <c r="Y464" s="17"/>
      <c r="Z464" s="283"/>
      <c r="AA464" s="4"/>
    </row>
    <row r="465" spans="1:27" ht="60" customHeight="1" x14ac:dyDescent="0.2">
      <c r="A465" s="29" t="s">
        <v>26</v>
      </c>
      <c r="B465" s="136" t="s">
        <v>5570</v>
      </c>
      <c r="C465" s="32" t="s">
        <v>28</v>
      </c>
      <c r="D465" s="80" t="s">
        <v>28</v>
      </c>
      <c r="E465" s="15">
        <v>1</v>
      </c>
      <c r="F465" s="78"/>
      <c r="G465" s="149" t="s">
        <v>1778</v>
      </c>
      <c r="H465" s="149" t="s">
        <v>1800</v>
      </c>
      <c r="I465" s="149" t="s">
        <v>5577</v>
      </c>
      <c r="J465" s="149" t="s">
        <v>1802</v>
      </c>
      <c r="K465" s="87"/>
      <c r="L465" s="87"/>
      <c r="M465" s="83"/>
      <c r="N465" s="142"/>
      <c r="O465" s="92"/>
      <c r="P465" s="142" t="s">
        <v>33</v>
      </c>
      <c r="Q465" s="92"/>
      <c r="R465" s="142" t="s">
        <v>104</v>
      </c>
      <c r="S465" s="92"/>
      <c r="T465" s="142" t="s">
        <v>114</v>
      </c>
      <c r="U465" s="92"/>
      <c r="V465" s="142" t="s">
        <v>1804</v>
      </c>
      <c r="W465" s="92"/>
      <c r="X465" s="17"/>
      <c r="Y465" s="17"/>
      <c r="Z465" s="283"/>
      <c r="AA465" s="4"/>
    </row>
    <row r="466" spans="1:27" ht="60" customHeight="1" x14ac:dyDescent="0.2">
      <c r="A466" s="29" t="s">
        <v>26</v>
      </c>
      <c r="B466" s="136" t="s">
        <v>5570</v>
      </c>
      <c r="C466" s="32" t="s">
        <v>28</v>
      </c>
      <c r="D466" s="80" t="s">
        <v>28</v>
      </c>
      <c r="E466" s="15">
        <v>1</v>
      </c>
      <c r="F466" s="78"/>
      <c r="G466" s="149" t="s">
        <v>1778</v>
      </c>
      <c r="H466" s="149" t="s">
        <v>1807</v>
      </c>
      <c r="I466" s="149" t="s">
        <v>5578</v>
      </c>
      <c r="J466" s="149" t="s">
        <v>1809</v>
      </c>
      <c r="K466" s="87"/>
      <c r="L466" s="87"/>
      <c r="M466" s="83"/>
      <c r="N466" s="142"/>
      <c r="O466" s="92"/>
      <c r="P466" s="142" t="s">
        <v>66</v>
      </c>
      <c r="Q466" s="92"/>
      <c r="R466" s="142" t="s">
        <v>305</v>
      </c>
      <c r="S466" s="92"/>
      <c r="T466" s="142"/>
      <c r="U466" s="92"/>
      <c r="V466" s="142" t="s">
        <v>1811</v>
      </c>
      <c r="W466" s="92"/>
      <c r="X466" s="17"/>
      <c r="Y466" s="17"/>
      <c r="Z466" s="283"/>
      <c r="AA466" s="4"/>
    </row>
    <row r="467" spans="1:27" ht="60" customHeight="1" x14ac:dyDescent="0.2">
      <c r="A467" s="29" t="s">
        <v>26</v>
      </c>
      <c r="B467" s="136" t="s">
        <v>5570</v>
      </c>
      <c r="C467" s="32" t="s">
        <v>28</v>
      </c>
      <c r="D467" s="80" t="s">
        <v>28</v>
      </c>
      <c r="E467" s="15">
        <v>1</v>
      </c>
      <c r="F467" s="78" t="s">
        <v>1837</v>
      </c>
      <c r="G467" s="177" t="s">
        <v>176</v>
      </c>
      <c r="H467" s="146"/>
      <c r="I467" s="146" t="s">
        <v>5579</v>
      </c>
      <c r="J467" s="146" t="s">
        <v>176</v>
      </c>
      <c r="K467" s="87" t="s">
        <v>178</v>
      </c>
      <c r="L467" s="87"/>
      <c r="M467" s="83" t="str">
        <f t="shared" ref="M467:M476" si="10" xml:space="preserve"> CONCATENATE(K467,". ", L467)</f>
        <v xml:space="preserve">MESSAGE - (DEPARTURE) CUSTOMS OFFICE. </v>
      </c>
      <c r="N467" s="142" t="s">
        <v>32</v>
      </c>
      <c r="O467" s="92" t="s">
        <v>32</v>
      </c>
      <c r="P467" s="142" t="s">
        <v>33</v>
      </c>
      <c r="Q467" s="92" t="s">
        <v>66</v>
      </c>
      <c r="R467" s="142"/>
      <c r="S467" s="92"/>
      <c r="T467" s="142"/>
      <c r="U467" s="92"/>
      <c r="V467" s="142"/>
      <c r="W467" s="92" t="s">
        <v>5580</v>
      </c>
      <c r="X467" s="17" t="s">
        <v>36</v>
      </c>
      <c r="Y467" s="17" t="s">
        <v>37</v>
      </c>
      <c r="Z467" s="17" t="s">
        <v>147</v>
      </c>
      <c r="AA467" s="4"/>
    </row>
    <row r="468" spans="1:27" ht="60" customHeight="1" x14ac:dyDescent="0.2">
      <c r="A468" s="29" t="s">
        <v>26</v>
      </c>
      <c r="B468" s="136" t="s">
        <v>5570</v>
      </c>
      <c r="C468" s="32" t="s">
        <v>28</v>
      </c>
      <c r="D468" s="80" t="s">
        <v>28</v>
      </c>
      <c r="E468" s="15">
        <v>1</v>
      </c>
      <c r="F468" s="78" t="s">
        <v>179</v>
      </c>
      <c r="G468" s="126" t="s">
        <v>176</v>
      </c>
      <c r="H468" s="73" t="s">
        <v>180</v>
      </c>
      <c r="I468" s="73" t="s">
        <v>5581</v>
      </c>
      <c r="J468" s="73" t="s">
        <v>182</v>
      </c>
      <c r="K468" s="87" t="s">
        <v>178</v>
      </c>
      <c r="L468" s="87" t="s">
        <v>180</v>
      </c>
      <c r="M468" s="83" t="str">
        <f t="shared" si="10"/>
        <v>MESSAGE - (DEPARTURE) CUSTOMS OFFICE. Reference number</v>
      </c>
      <c r="N468" s="142"/>
      <c r="O468" s="92"/>
      <c r="P468" s="142" t="s">
        <v>33</v>
      </c>
      <c r="Q468" s="92"/>
      <c r="R468" s="142" t="s">
        <v>183</v>
      </c>
      <c r="S468" s="92" t="s">
        <v>183</v>
      </c>
      <c r="T468" s="142" t="s">
        <v>184</v>
      </c>
      <c r="U468" s="92"/>
      <c r="V468" s="142"/>
      <c r="W468" s="92"/>
      <c r="X468" s="17" t="s">
        <v>36</v>
      </c>
      <c r="Y468" s="17" t="s">
        <v>37</v>
      </c>
      <c r="Z468" s="17" t="s">
        <v>147</v>
      </c>
      <c r="AA468" s="4"/>
    </row>
    <row r="469" spans="1:27" ht="60" customHeight="1" x14ac:dyDescent="0.2">
      <c r="A469" s="29" t="s">
        <v>26</v>
      </c>
      <c r="B469" s="136" t="s">
        <v>5570</v>
      </c>
      <c r="C469" s="32" t="s">
        <v>28</v>
      </c>
      <c r="D469" s="80" t="s">
        <v>28</v>
      </c>
      <c r="E469" s="15">
        <v>1</v>
      </c>
      <c r="F469" s="78"/>
      <c r="G469" s="171" t="s">
        <v>188</v>
      </c>
      <c r="H469" s="73"/>
      <c r="I469" s="73" t="s">
        <v>5582</v>
      </c>
      <c r="J469" s="73" t="s">
        <v>188</v>
      </c>
      <c r="K469" s="87" t="s">
        <v>1841</v>
      </c>
      <c r="L469" s="87"/>
      <c r="M469" s="83" t="str">
        <f t="shared" si="10"/>
        <v xml:space="preserve">MESSAGE - (DESTINATION DECLARED) CUSTOMS OFFICE. </v>
      </c>
      <c r="N469" s="142" t="s">
        <v>32</v>
      </c>
      <c r="O469" s="92" t="s">
        <v>32</v>
      </c>
      <c r="P469" s="142" t="s">
        <v>103</v>
      </c>
      <c r="Q469" s="92" t="s">
        <v>66</v>
      </c>
      <c r="R469" s="142"/>
      <c r="S469" s="92"/>
      <c r="T469" s="142"/>
      <c r="U469" s="92"/>
      <c r="V469" s="142" t="s">
        <v>5583</v>
      </c>
      <c r="W469" s="92" t="s">
        <v>5584</v>
      </c>
      <c r="X469" s="17" t="s">
        <v>157</v>
      </c>
      <c r="Y469" s="17" t="s">
        <v>37</v>
      </c>
      <c r="Z469" s="17" t="s">
        <v>147</v>
      </c>
      <c r="AA469" s="4"/>
    </row>
    <row r="470" spans="1:27" ht="60" customHeight="1" x14ac:dyDescent="0.2">
      <c r="A470" s="29" t="s">
        <v>26</v>
      </c>
      <c r="B470" s="136" t="s">
        <v>5570</v>
      </c>
      <c r="C470" s="32" t="s">
        <v>28</v>
      </c>
      <c r="D470" s="80" t="s">
        <v>28</v>
      </c>
      <c r="E470" s="15">
        <v>1</v>
      </c>
      <c r="F470" s="78" t="s">
        <v>192</v>
      </c>
      <c r="G470" s="126" t="s">
        <v>188</v>
      </c>
      <c r="H470" s="73" t="s">
        <v>180</v>
      </c>
      <c r="I470" s="73" t="s">
        <v>5585</v>
      </c>
      <c r="J470" s="73" t="s">
        <v>194</v>
      </c>
      <c r="K470" s="87" t="s">
        <v>1841</v>
      </c>
      <c r="L470" s="87" t="s">
        <v>180</v>
      </c>
      <c r="M470" s="83" t="str">
        <f t="shared" si="10"/>
        <v>MESSAGE - (DESTINATION DECLARED) CUSTOMS OFFICE. Reference number</v>
      </c>
      <c r="N470" s="142"/>
      <c r="O470" s="92"/>
      <c r="P470" s="142" t="s">
        <v>33</v>
      </c>
      <c r="Q470" s="92"/>
      <c r="R470" s="142" t="s">
        <v>183</v>
      </c>
      <c r="S470" s="92" t="s">
        <v>183</v>
      </c>
      <c r="T470" s="142" t="s">
        <v>184</v>
      </c>
      <c r="U470" s="92"/>
      <c r="V470" s="142"/>
      <c r="W470" s="92"/>
      <c r="X470" s="17" t="s">
        <v>36</v>
      </c>
      <c r="Y470" s="17" t="s">
        <v>37</v>
      </c>
      <c r="Z470" s="17" t="s">
        <v>147</v>
      </c>
      <c r="AA470" s="4"/>
    </row>
    <row r="471" spans="1:27" ht="60" customHeight="1" x14ac:dyDescent="0.2">
      <c r="A471" s="29" t="s">
        <v>26</v>
      </c>
      <c r="B471" s="136" t="s">
        <v>5570</v>
      </c>
      <c r="C471" s="32" t="s">
        <v>28</v>
      </c>
      <c r="D471" s="80" t="s">
        <v>28</v>
      </c>
      <c r="E471" s="15">
        <v>1</v>
      </c>
      <c r="F471" s="78"/>
      <c r="G471" s="171" t="s">
        <v>198</v>
      </c>
      <c r="H471" s="73"/>
      <c r="I471" s="73" t="s">
        <v>5586</v>
      </c>
      <c r="J471" s="73" t="s">
        <v>198</v>
      </c>
      <c r="K471" s="87" t="s">
        <v>1845</v>
      </c>
      <c r="L471" s="87"/>
      <c r="M471" s="83" t="str">
        <f t="shared" si="10"/>
        <v xml:space="preserve">MESSAGE - (TRANSIT DECLARED) CUSTOMS OFFICE. </v>
      </c>
      <c r="N471" s="142" t="s">
        <v>201</v>
      </c>
      <c r="O471" s="92" t="s">
        <v>201</v>
      </c>
      <c r="P471" s="142" t="s">
        <v>103</v>
      </c>
      <c r="Q471" s="92" t="s">
        <v>66</v>
      </c>
      <c r="R471" s="142"/>
      <c r="S471" s="92"/>
      <c r="T471" s="142"/>
      <c r="U471" s="92"/>
      <c r="V471" s="142" t="s">
        <v>5583</v>
      </c>
      <c r="W471" s="92" t="s">
        <v>5584</v>
      </c>
      <c r="X471" s="17" t="s">
        <v>157</v>
      </c>
      <c r="Y471" s="17" t="s">
        <v>37</v>
      </c>
      <c r="Z471" s="17" t="s">
        <v>147</v>
      </c>
      <c r="AA471" s="4"/>
    </row>
    <row r="472" spans="1:27" ht="60" customHeight="1" x14ac:dyDescent="0.2">
      <c r="A472" s="29" t="s">
        <v>26</v>
      </c>
      <c r="B472" s="136" t="s">
        <v>5570</v>
      </c>
      <c r="C472" s="32" t="s">
        <v>28</v>
      </c>
      <c r="D472" s="80" t="s">
        <v>28</v>
      </c>
      <c r="E472" s="15">
        <v>1</v>
      </c>
      <c r="F472" s="78" t="s">
        <v>205</v>
      </c>
      <c r="G472" s="126" t="s">
        <v>198</v>
      </c>
      <c r="H472" s="73" t="s">
        <v>206</v>
      </c>
      <c r="I472" s="73" t="s">
        <v>5587</v>
      </c>
      <c r="J472" s="73" t="s">
        <v>208</v>
      </c>
      <c r="K472" s="87" t="s">
        <v>1128</v>
      </c>
      <c r="L472" s="87" t="s">
        <v>1128</v>
      </c>
      <c r="M472" s="83" t="str">
        <f t="shared" si="10"/>
        <v>x. x</v>
      </c>
      <c r="N472" s="142"/>
      <c r="O472" s="92"/>
      <c r="P472" s="142" t="s">
        <v>33</v>
      </c>
      <c r="Q472" s="92"/>
      <c r="R472" s="142" t="s">
        <v>146</v>
      </c>
      <c r="S472" s="92"/>
      <c r="T472" s="142"/>
      <c r="U472" s="92"/>
      <c r="V472" s="142" t="s">
        <v>209</v>
      </c>
      <c r="W472" s="92"/>
      <c r="X472" s="17" t="s">
        <v>115</v>
      </c>
      <c r="Y472" s="17" t="s">
        <v>1130</v>
      </c>
      <c r="Z472" s="17" t="s">
        <v>307</v>
      </c>
      <c r="AA472" s="4"/>
    </row>
    <row r="473" spans="1:27" ht="60" customHeight="1" x14ac:dyDescent="0.2">
      <c r="A473" s="29" t="s">
        <v>26</v>
      </c>
      <c r="B473" s="136" t="s">
        <v>5570</v>
      </c>
      <c r="C473" s="32" t="s">
        <v>28</v>
      </c>
      <c r="D473" s="80" t="s">
        <v>28</v>
      </c>
      <c r="E473" s="15">
        <v>1</v>
      </c>
      <c r="F473" s="78" t="s">
        <v>212</v>
      </c>
      <c r="G473" s="126" t="s">
        <v>198</v>
      </c>
      <c r="H473" s="73" t="s">
        <v>180</v>
      </c>
      <c r="I473" s="73" t="s">
        <v>5588</v>
      </c>
      <c r="J473" s="73" t="s">
        <v>214</v>
      </c>
      <c r="K473" s="87" t="s">
        <v>1845</v>
      </c>
      <c r="L473" s="87" t="s">
        <v>180</v>
      </c>
      <c r="M473" s="83" t="str">
        <f t="shared" si="10"/>
        <v>MESSAGE - (TRANSIT DECLARED) CUSTOMS OFFICE. Reference number</v>
      </c>
      <c r="N473" s="142"/>
      <c r="O473" s="92"/>
      <c r="P473" s="142" t="s">
        <v>33</v>
      </c>
      <c r="Q473" s="92"/>
      <c r="R473" s="142" t="s">
        <v>183</v>
      </c>
      <c r="S473" s="92" t="s">
        <v>183</v>
      </c>
      <c r="T473" s="142" t="s">
        <v>184</v>
      </c>
      <c r="U473" s="92"/>
      <c r="V473" s="142"/>
      <c r="W473" s="92"/>
      <c r="X473" s="17" t="s">
        <v>36</v>
      </c>
      <c r="Y473" s="17" t="s">
        <v>37</v>
      </c>
      <c r="Z473" s="17" t="s">
        <v>147</v>
      </c>
      <c r="AA473" s="4"/>
    </row>
    <row r="474" spans="1:27" ht="60" customHeight="1" x14ac:dyDescent="0.2">
      <c r="A474" s="29" t="s">
        <v>26</v>
      </c>
      <c r="B474" s="136" t="s">
        <v>5570</v>
      </c>
      <c r="C474" s="32" t="s">
        <v>28</v>
      </c>
      <c r="D474" s="80" t="s">
        <v>28</v>
      </c>
      <c r="E474" s="15">
        <v>1</v>
      </c>
      <c r="F474" s="78" t="s">
        <v>1848</v>
      </c>
      <c r="G474" s="171" t="s">
        <v>226</v>
      </c>
      <c r="H474" s="73"/>
      <c r="I474" s="73" t="s">
        <v>5589</v>
      </c>
      <c r="J474" s="73" t="s">
        <v>226</v>
      </c>
      <c r="K474" s="87" t="s">
        <v>1128</v>
      </c>
      <c r="L474" s="87" t="s">
        <v>1128</v>
      </c>
      <c r="M474" s="83" t="str">
        <f t="shared" si="10"/>
        <v>x. x</v>
      </c>
      <c r="N474" s="142" t="s">
        <v>201</v>
      </c>
      <c r="O474" s="92"/>
      <c r="P474" s="142" t="s">
        <v>103</v>
      </c>
      <c r="Q474" s="92"/>
      <c r="R474" s="142"/>
      <c r="S474" s="92"/>
      <c r="T474" s="142"/>
      <c r="U474" s="92"/>
      <c r="V474" s="142" t="s">
        <v>5583</v>
      </c>
      <c r="W474" s="92"/>
      <c r="X474" s="17" t="s">
        <v>115</v>
      </c>
      <c r="Y474" s="17" t="s">
        <v>435</v>
      </c>
      <c r="Z474" s="17" t="s">
        <v>147</v>
      </c>
      <c r="AA474" s="4"/>
    </row>
    <row r="475" spans="1:27" ht="60" customHeight="1" x14ac:dyDescent="0.2">
      <c r="A475" s="29" t="s">
        <v>26</v>
      </c>
      <c r="B475" s="136" t="s">
        <v>5570</v>
      </c>
      <c r="C475" s="32" t="s">
        <v>28</v>
      </c>
      <c r="D475" s="80" t="s">
        <v>28</v>
      </c>
      <c r="E475" s="15">
        <v>1</v>
      </c>
      <c r="F475" s="78" t="s">
        <v>1848</v>
      </c>
      <c r="G475" s="126" t="s">
        <v>226</v>
      </c>
      <c r="H475" s="73" t="s">
        <v>206</v>
      </c>
      <c r="I475" s="73" t="s">
        <v>5590</v>
      </c>
      <c r="J475" s="73" t="s">
        <v>232</v>
      </c>
      <c r="K475" s="87" t="s">
        <v>1128</v>
      </c>
      <c r="L475" s="87" t="s">
        <v>1128</v>
      </c>
      <c r="M475" s="83" t="str">
        <f t="shared" si="10"/>
        <v>x. x</v>
      </c>
      <c r="N475" s="142"/>
      <c r="O475" s="92"/>
      <c r="P475" s="142" t="s">
        <v>33</v>
      </c>
      <c r="Q475" s="92"/>
      <c r="R475" s="142" t="s">
        <v>146</v>
      </c>
      <c r="S475" s="92"/>
      <c r="T475" s="142"/>
      <c r="U475" s="92"/>
      <c r="V475" s="142" t="s">
        <v>209</v>
      </c>
      <c r="W475" s="92"/>
      <c r="X475" s="17" t="s">
        <v>115</v>
      </c>
      <c r="Y475" s="17" t="s">
        <v>435</v>
      </c>
      <c r="Z475" s="17" t="s">
        <v>147</v>
      </c>
      <c r="AA475" s="4"/>
    </row>
    <row r="476" spans="1:27" ht="60" customHeight="1" x14ac:dyDescent="0.2">
      <c r="A476" s="29" t="s">
        <v>26</v>
      </c>
      <c r="B476" s="136" t="s">
        <v>5570</v>
      </c>
      <c r="C476" s="32" t="s">
        <v>28</v>
      </c>
      <c r="D476" s="80" t="s">
        <v>28</v>
      </c>
      <c r="E476" s="15">
        <v>1</v>
      </c>
      <c r="F476" s="78" t="s">
        <v>1848</v>
      </c>
      <c r="G476" s="126" t="s">
        <v>226</v>
      </c>
      <c r="H476" s="73" t="s">
        <v>180</v>
      </c>
      <c r="I476" s="73" t="s">
        <v>5591</v>
      </c>
      <c r="J476" s="73" t="s">
        <v>234</v>
      </c>
      <c r="K476" s="87" t="s">
        <v>1128</v>
      </c>
      <c r="L476" s="87" t="s">
        <v>1128</v>
      </c>
      <c r="M476" s="83" t="str">
        <f t="shared" si="10"/>
        <v>x. x</v>
      </c>
      <c r="N476" s="142"/>
      <c r="O476" s="92"/>
      <c r="P476" s="142" t="s">
        <v>33</v>
      </c>
      <c r="Q476" s="92"/>
      <c r="R476" s="142" t="s">
        <v>183</v>
      </c>
      <c r="S476" s="92" t="s">
        <v>184</v>
      </c>
      <c r="T476" s="142" t="s">
        <v>184</v>
      </c>
      <c r="U476" s="92"/>
      <c r="V476" s="142"/>
      <c r="W476" s="92"/>
      <c r="X476" s="17" t="s">
        <v>115</v>
      </c>
      <c r="Y476" s="17" t="s">
        <v>435</v>
      </c>
      <c r="Z476" s="17" t="s">
        <v>147</v>
      </c>
      <c r="AA476" s="4"/>
    </row>
    <row r="477" spans="1:27" ht="60" customHeight="1" x14ac:dyDescent="0.2">
      <c r="A477" s="29" t="s">
        <v>26</v>
      </c>
      <c r="B477" s="136" t="s">
        <v>5592</v>
      </c>
      <c r="C477" s="32" t="s">
        <v>28</v>
      </c>
      <c r="D477" s="80" t="s">
        <v>28</v>
      </c>
      <c r="E477" s="15">
        <v>1</v>
      </c>
      <c r="F477" s="78"/>
      <c r="G477" s="171" t="s">
        <v>29</v>
      </c>
      <c r="H477" s="73"/>
      <c r="I477" s="73" t="s">
        <v>5593</v>
      </c>
      <c r="J477" s="73" t="s">
        <v>29</v>
      </c>
      <c r="K477" s="87" t="s">
        <v>31</v>
      </c>
      <c r="L477" s="87"/>
      <c r="M477" s="83" t="s">
        <v>5594</v>
      </c>
      <c r="N477" s="121" t="s">
        <v>32</v>
      </c>
      <c r="O477" s="92" t="s">
        <v>32</v>
      </c>
      <c r="P477" s="121" t="s">
        <v>33</v>
      </c>
      <c r="Q477" s="92" t="s">
        <v>33</v>
      </c>
      <c r="R477" s="142"/>
      <c r="S477" s="92"/>
      <c r="T477" s="142"/>
      <c r="U477" s="92"/>
      <c r="V477" s="142"/>
      <c r="W477" s="92"/>
      <c r="X477" s="17" t="s">
        <v>36</v>
      </c>
      <c r="Y477" s="283" t="s">
        <v>37</v>
      </c>
      <c r="Z477" s="283" t="s">
        <v>147</v>
      </c>
      <c r="AA477" s="4"/>
    </row>
    <row r="478" spans="1:27" ht="60" customHeight="1" x14ac:dyDescent="0.2">
      <c r="A478" s="29" t="s">
        <v>26</v>
      </c>
      <c r="B478" s="136" t="s">
        <v>5592</v>
      </c>
      <c r="C478" s="32" t="s">
        <v>28</v>
      </c>
      <c r="D478" s="80" t="s">
        <v>28</v>
      </c>
      <c r="E478" s="15">
        <v>1</v>
      </c>
      <c r="F478" s="78" t="s">
        <v>39</v>
      </c>
      <c r="G478" s="126" t="s">
        <v>29</v>
      </c>
      <c r="H478" s="73" t="s">
        <v>40</v>
      </c>
      <c r="I478" s="73" t="s">
        <v>5595</v>
      </c>
      <c r="J478" s="73" t="s">
        <v>42</v>
      </c>
      <c r="K478" s="87" t="s">
        <v>31</v>
      </c>
      <c r="L478" s="87" t="s">
        <v>43</v>
      </c>
      <c r="M478" s="83" t="s">
        <v>1595</v>
      </c>
      <c r="N478" s="68"/>
      <c r="O478" s="92"/>
      <c r="P478" s="68" t="s">
        <v>33</v>
      </c>
      <c r="Q478" s="92" t="s">
        <v>33</v>
      </c>
      <c r="R478" s="142" t="s">
        <v>44</v>
      </c>
      <c r="S478" s="92" t="s">
        <v>45</v>
      </c>
      <c r="T478" s="142"/>
      <c r="U478" s="92"/>
      <c r="V478" s="142"/>
      <c r="W478" s="92"/>
      <c r="X478" s="17" t="s">
        <v>46</v>
      </c>
      <c r="Y478" s="17" t="s">
        <v>47</v>
      </c>
      <c r="Z478" s="283" t="s">
        <v>38</v>
      </c>
      <c r="AA478" s="4"/>
    </row>
    <row r="479" spans="1:27" ht="60" customHeight="1" x14ac:dyDescent="0.2">
      <c r="A479" s="29" t="s">
        <v>26</v>
      </c>
      <c r="B479" s="136" t="s">
        <v>5592</v>
      </c>
      <c r="C479" s="32" t="s">
        <v>28</v>
      </c>
      <c r="D479" s="80" t="s">
        <v>28</v>
      </c>
      <c r="E479" s="15">
        <v>1</v>
      </c>
      <c r="F479" s="78"/>
      <c r="G479" s="126" t="s">
        <v>29</v>
      </c>
      <c r="H479" s="73" t="s">
        <v>2243</v>
      </c>
      <c r="I479" s="73" t="s">
        <v>5596</v>
      </c>
      <c r="J479" s="73" t="s">
        <v>3623</v>
      </c>
      <c r="K479" s="87" t="s">
        <v>31</v>
      </c>
      <c r="L479" s="87" t="s">
        <v>2243</v>
      </c>
      <c r="M479" s="83" t="s">
        <v>5597</v>
      </c>
      <c r="N479" s="68"/>
      <c r="O479" s="92"/>
      <c r="P479" s="68" t="s">
        <v>33</v>
      </c>
      <c r="Q479" s="92" t="s">
        <v>66</v>
      </c>
      <c r="R479" s="142" t="s">
        <v>133</v>
      </c>
      <c r="S479" s="92" t="s">
        <v>133</v>
      </c>
      <c r="T479" s="142" t="s">
        <v>3624</v>
      </c>
      <c r="U479" s="92" t="s">
        <v>5598</v>
      </c>
      <c r="V479" s="142"/>
      <c r="W479" s="92" t="s">
        <v>5599</v>
      </c>
      <c r="X479" s="17" t="s">
        <v>139</v>
      </c>
      <c r="Y479" s="283" t="s">
        <v>37</v>
      </c>
      <c r="Z479" s="283" t="s">
        <v>147</v>
      </c>
      <c r="AA479" s="4"/>
    </row>
    <row r="480" spans="1:27" ht="60" customHeight="1" x14ac:dyDescent="0.2">
      <c r="A480" s="29" t="s">
        <v>26</v>
      </c>
      <c r="B480" s="136" t="s">
        <v>5600</v>
      </c>
      <c r="C480" s="32" t="s">
        <v>28</v>
      </c>
      <c r="D480" s="80" t="s">
        <v>28</v>
      </c>
      <c r="E480" s="15">
        <v>1</v>
      </c>
      <c r="F480" s="78"/>
      <c r="G480" s="171" t="s">
        <v>29</v>
      </c>
      <c r="H480" s="73"/>
      <c r="I480" s="73" t="s">
        <v>5601</v>
      </c>
      <c r="J480" s="73" t="s">
        <v>29</v>
      </c>
      <c r="K480" s="87" t="s">
        <v>31</v>
      </c>
      <c r="L480" s="87"/>
      <c r="M480" s="83" t="s">
        <v>5594</v>
      </c>
      <c r="N480" s="68" t="s">
        <v>32</v>
      </c>
      <c r="O480" s="92" t="s">
        <v>32</v>
      </c>
      <c r="P480" s="68" t="s">
        <v>33</v>
      </c>
      <c r="Q480" s="92" t="s">
        <v>33</v>
      </c>
      <c r="R480" s="68"/>
      <c r="S480" s="92"/>
      <c r="T480" s="68"/>
      <c r="U480" s="92"/>
      <c r="V480" s="68"/>
      <c r="W480" s="92"/>
      <c r="X480" s="17" t="s">
        <v>36</v>
      </c>
      <c r="Y480" s="283" t="s">
        <v>37</v>
      </c>
      <c r="Z480" s="283" t="s">
        <v>147</v>
      </c>
      <c r="AA480" s="4"/>
    </row>
    <row r="481" spans="1:27" ht="60" customHeight="1" x14ac:dyDescent="0.2">
      <c r="A481" s="29" t="s">
        <v>26</v>
      </c>
      <c r="B481" s="136" t="s">
        <v>5600</v>
      </c>
      <c r="C481" s="32" t="s">
        <v>28</v>
      </c>
      <c r="D481" s="80" t="s">
        <v>28</v>
      </c>
      <c r="E481" s="15">
        <v>1</v>
      </c>
      <c r="F481" s="78" t="s">
        <v>39</v>
      </c>
      <c r="G481" s="126" t="s">
        <v>29</v>
      </c>
      <c r="H481" s="73" t="s">
        <v>40</v>
      </c>
      <c r="I481" s="73" t="s">
        <v>5602</v>
      </c>
      <c r="J481" s="73" t="s">
        <v>42</v>
      </c>
      <c r="K481" s="87" t="s">
        <v>31</v>
      </c>
      <c r="L481" s="87" t="s">
        <v>43</v>
      </c>
      <c r="M481" s="83" t="s">
        <v>1595</v>
      </c>
      <c r="N481" s="68"/>
      <c r="O481" s="92"/>
      <c r="P481" s="68" t="s">
        <v>33</v>
      </c>
      <c r="Q481" s="92" t="s">
        <v>33</v>
      </c>
      <c r="R481" s="68" t="s">
        <v>44</v>
      </c>
      <c r="S481" s="92" t="s">
        <v>44</v>
      </c>
      <c r="T481" s="68"/>
      <c r="U481" s="92"/>
      <c r="V481" s="68"/>
      <c r="W481" s="92"/>
      <c r="X481" s="17" t="s">
        <v>46</v>
      </c>
      <c r="Y481" s="17" t="s">
        <v>47</v>
      </c>
      <c r="Z481" s="283" t="s">
        <v>38</v>
      </c>
      <c r="AA481" s="4"/>
    </row>
    <row r="482" spans="1:27" ht="60" customHeight="1" x14ac:dyDescent="0.2">
      <c r="A482" s="29" t="s">
        <v>26</v>
      </c>
      <c r="B482" s="136" t="s">
        <v>5600</v>
      </c>
      <c r="C482" s="32" t="s">
        <v>28</v>
      </c>
      <c r="D482" s="80" t="s">
        <v>28</v>
      </c>
      <c r="E482" s="15">
        <v>1</v>
      </c>
      <c r="F482" s="78"/>
      <c r="G482" s="126" t="s">
        <v>29</v>
      </c>
      <c r="H482" s="73" t="s">
        <v>5603</v>
      </c>
      <c r="I482" s="73" t="s">
        <v>5604</v>
      </c>
      <c r="J482" s="73" t="s">
        <v>5605</v>
      </c>
      <c r="K482" s="87"/>
      <c r="L482" s="87"/>
      <c r="M482" s="83"/>
      <c r="N482" s="68"/>
      <c r="O482" s="92"/>
      <c r="P482" s="68" t="s">
        <v>103</v>
      </c>
      <c r="Q482" s="92"/>
      <c r="R482" s="68" t="s">
        <v>133</v>
      </c>
      <c r="S482" s="92"/>
      <c r="T482" s="68" t="s">
        <v>5606</v>
      </c>
      <c r="U482" s="92" t="s">
        <v>5598</v>
      </c>
      <c r="V482" s="68" t="s">
        <v>5607</v>
      </c>
      <c r="W482" s="92"/>
      <c r="X482" s="17" t="s">
        <v>115</v>
      </c>
      <c r="Y482" s="17" t="s">
        <v>37</v>
      </c>
      <c r="Z482" s="283" t="s">
        <v>5608</v>
      </c>
      <c r="AA482" s="4"/>
    </row>
    <row r="483" spans="1:27" ht="60" customHeight="1" x14ac:dyDescent="0.2">
      <c r="A483" s="29" t="s">
        <v>26</v>
      </c>
      <c r="B483" s="136" t="s">
        <v>5600</v>
      </c>
      <c r="C483" s="32" t="s">
        <v>28</v>
      </c>
      <c r="D483" s="80" t="s">
        <v>28</v>
      </c>
      <c r="E483" s="15">
        <v>1</v>
      </c>
      <c r="F483" s="78" t="s">
        <v>5609</v>
      </c>
      <c r="G483" s="126" t="s">
        <v>29</v>
      </c>
      <c r="H483" s="73" t="s">
        <v>5610</v>
      </c>
      <c r="I483" s="73" t="s">
        <v>5611</v>
      </c>
      <c r="J483" s="73" t="s">
        <v>5612</v>
      </c>
      <c r="K483" s="87"/>
      <c r="L483" s="87"/>
      <c r="M483" s="83"/>
      <c r="N483" s="68"/>
      <c r="O483" s="92"/>
      <c r="P483" s="68" t="s">
        <v>103</v>
      </c>
      <c r="Q483" s="92"/>
      <c r="R483" s="68" t="s">
        <v>133</v>
      </c>
      <c r="S483" s="92"/>
      <c r="T483" s="68" t="s">
        <v>5613</v>
      </c>
      <c r="U483" s="92"/>
      <c r="V483" s="68" t="s">
        <v>5607</v>
      </c>
      <c r="W483" s="92"/>
      <c r="X483" s="17" t="s">
        <v>115</v>
      </c>
      <c r="Y483" s="283" t="s">
        <v>37</v>
      </c>
      <c r="Z483" s="283" t="s">
        <v>147</v>
      </c>
      <c r="AA483" s="4"/>
    </row>
  </sheetData>
  <autoFilter ref="A2:AA483" xr:uid="{00000000-0009-0000-0000-000004000000}"/>
  <mergeCells count="6">
    <mergeCell ref="V1:W1"/>
    <mergeCell ref="C1:D1"/>
    <mergeCell ref="N1:O1"/>
    <mergeCell ref="P1:Q1"/>
    <mergeCell ref="R1:S1"/>
    <mergeCell ref="T1:U1"/>
  </mergeCells>
  <conditionalFormatting sqref="D3:D12 C3:C44 C128:D135 C107:D126 C214:D249 C375:D388 C390:D410 C412:D426 C428:D431">
    <cfRule type="cellIs" dxfId="1147" priority="521" operator="equal">
      <formula>"No Pass"</formula>
    </cfRule>
    <cfRule type="cellIs" dxfId="1146" priority="522" operator="equal">
      <formula>"Pass"</formula>
    </cfRule>
  </conditionalFormatting>
  <conditionalFormatting sqref="D354:D374 C57:D105">
    <cfRule type="cellIs" dxfId="1145" priority="81" operator="equal">
      <formula>"No Pass"</formula>
    </cfRule>
    <cfRule type="cellIs" dxfId="1144" priority="82" operator="equal">
      <formula>"Pass"</formula>
    </cfRule>
  </conditionalFormatting>
  <conditionalFormatting sqref="D13:D20 C45:C56 C354:C362 C250:D254 C459:D460 C137:D213 C262:D278 C483:D483 C285:D353 C467:D481">
    <cfRule type="cellIs" dxfId="1143" priority="79" operator="equal">
      <formula>"No Pass"</formula>
    </cfRule>
    <cfRule type="cellIs" dxfId="1142" priority="80" operator="equal">
      <formula>"Pass"</formula>
    </cfRule>
  </conditionalFormatting>
  <conditionalFormatting sqref="C445:D446 C432:D443">
    <cfRule type="cellIs" dxfId="1141" priority="75" operator="equal">
      <formula>"No Pass"</formula>
    </cfRule>
    <cfRule type="cellIs" dxfId="1140" priority="76" operator="equal">
      <formula>"Pass"</formula>
    </cfRule>
  </conditionalFormatting>
  <conditionalFormatting sqref="C444:D444">
    <cfRule type="cellIs" dxfId="1139" priority="73" operator="equal">
      <formula>"No Pass"</formula>
    </cfRule>
    <cfRule type="cellIs" dxfId="1138" priority="74" operator="equal">
      <formula>"Pass"</formula>
    </cfRule>
  </conditionalFormatting>
  <conditionalFormatting sqref="C447:D458">
    <cfRule type="cellIs" dxfId="1137" priority="71" operator="equal">
      <formula>"No Pass"</formula>
    </cfRule>
    <cfRule type="cellIs" dxfId="1136" priority="72" operator="equal">
      <formula>"Pass"</formula>
    </cfRule>
  </conditionalFormatting>
  <conditionalFormatting sqref="D21:D56">
    <cfRule type="cellIs" dxfId="1135" priority="69" operator="equal">
      <formula>"No Pass"</formula>
    </cfRule>
    <cfRule type="cellIs" dxfId="1134" priority="70" operator="equal">
      <formula>"Pass"</formula>
    </cfRule>
  </conditionalFormatting>
  <conditionalFormatting sqref="C136:D136">
    <cfRule type="cellIs" dxfId="1133" priority="65" operator="equal">
      <formula>"No Pass"</formula>
    </cfRule>
    <cfRule type="cellIs" dxfId="1132" priority="66" operator="equal">
      <formula>"Pass"</formula>
    </cfRule>
  </conditionalFormatting>
  <conditionalFormatting sqref="F136">
    <cfRule type="cellIs" dxfId="1131" priority="63" operator="equal">
      <formula>"No Pass"</formula>
    </cfRule>
    <cfRule type="cellIs" dxfId="1130" priority="64" operator="equal">
      <formula>"Pass"</formula>
    </cfRule>
  </conditionalFormatting>
  <conditionalFormatting sqref="C363:C374">
    <cfRule type="cellIs" dxfId="1129" priority="59" operator="equal">
      <formula>"No Pass"</formula>
    </cfRule>
    <cfRule type="cellIs" dxfId="1128" priority="60" operator="equal">
      <formula>"Pass"</formula>
    </cfRule>
  </conditionalFormatting>
  <conditionalFormatting sqref="C427:D430">
    <cfRule type="cellIs" dxfId="1127" priority="41" operator="equal">
      <formula>"No Pass"</formula>
    </cfRule>
    <cfRule type="cellIs" dxfId="1126" priority="42" operator="equal">
      <formula>"Pass"</formula>
    </cfRule>
  </conditionalFormatting>
  <conditionalFormatting sqref="C255:D261">
    <cfRule type="cellIs" dxfId="1125" priority="35" operator="equal">
      <formula>"No Pass"</formula>
    </cfRule>
    <cfRule type="cellIs" dxfId="1124" priority="36" operator="equal">
      <formula>"Pass"</formula>
    </cfRule>
  </conditionalFormatting>
  <conditionalFormatting sqref="C482:D482">
    <cfRule type="cellIs" dxfId="1123" priority="33" operator="equal">
      <formula>"No Pass"</formula>
    </cfRule>
    <cfRule type="cellIs" dxfId="1122" priority="34" operator="equal">
      <formula>"Pass"</formula>
    </cfRule>
  </conditionalFormatting>
  <conditionalFormatting sqref="C127:D127">
    <cfRule type="cellIs" dxfId="1121" priority="31" operator="equal">
      <formula>"No Pass"</formula>
    </cfRule>
    <cfRule type="cellIs" dxfId="1120" priority="32" operator="equal">
      <formula>"Pass"</formula>
    </cfRule>
  </conditionalFormatting>
  <conditionalFormatting sqref="C279:D279">
    <cfRule type="cellIs" dxfId="1119" priority="29" operator="equal">
      <formula>"No Pass"</formula>
    </cfRule>
    <cfRule type="cellIs" dxfId="1118" priority="30" operator="equal">
      <formula>"Pass"</formula>
    </cfRule>
  </conditionalFormatting>
  <conditionalFormatting sqref="C280:D280">
    <cfRule type="cellIs" dxfId="1117" priority="27" operator="equal">
      <formula>"No Pass"</formula>
    </cfRule>
    <cfRule type="cellIs" dxfId="1116" priority="28" operator="equal">
      <formula>"Pass"</formula>
    </cfRule>
  </conditionalFormatting>
  <conditionalFormatting sqref="C281:D281">
    <cfRule type="cellIs" dxfId="1115" priority="25" operator="equal">
      <formula>"No Pass"</formula>
    </cfRule>
    <cfRule type="cellIs" dxfId="1114" priority="26" operator="equal">
      <formula>"Pass"</formula>
    </cfRule>
  </conditionalFormatting>
  <conditionalFormatting sqref="C282:D282">
    <cfRule type="cellIs" dxfId="1113" priority="23" operator="equal">
      <formula>"No Pass"</formula>
    </cfRule>
    <cfRule type="cellIs" dxfId="1112" priority="24" operator="equal">
      <formula>"Pass"</formula>
    </cfRule>
  </conditionalFormatting>
  <conditionalFormatting sqref="C283:D283">
    <cfRule type="cellIs" dxfId="1111" priority="21" operator="equal">
      <formula>"No Pass"</formula>
    </cfRule>
    <cfRule type="cellIs" dxfId="1110" priority="22" operator="equal">
      <formula>"Pass"</formula>
    </cfRule>
  </conditionalFormatting>
  <conditionalFormatting sqref="C284:D284">
    <cfRule type="cellIs" dxfId="1109" priority="19" operator="equal">
      <formula>"No Pass"</formula>
    </cfRule>
    <cfRule type="cellIs" dxfId="1108" priority="20" operator="equal">
      <formula>"Pass"</formula>
    </cfRule>
  </conditionalFormatting>
  <conditionalFormatting sqref="C106:D106">
    <cfRule type="cellIs" dxfId="1107" priority="17" operator="equal">
      <formula>"No Pass"</formula>
    </cfRule>
    <cfRule type="cellIs" dxfId="1106" priority="18" operator="equal">
      <formula>"Pass"</formula>
    </cfRule>
  </conditionalFormatting>
  <conditionalFormatting sqref="C389:D389">
    <cfRule type="cellIs" dxfId="1105" priority="15" operator="equal">
      <formula>"No Pass"</formula>
    </cfRule>
    <cfRule type="cellIs" dxfId="1104" priority="16" operator="equal">
      <formula>"Pass"</formula>
    </cfRule>
  </conditionalFormatting>
  <conditionalFormatting sqref="C411:D411">
    <cfRule type="cellIs" dxfId="1103" priority="13" operator="equal">
      <formula>"No Pass"</formula>
    </cfRule>
    <cfRule type="cellIs" dxfId="1102" priority="14" operator="equal">
      <formula>"Pass"</formula>
    </cfRule>
  </conditionalFormatting>
  <conditionalFormatting sqref="C461:D461">
    <cfRule type="cellIs" dxfId="1101" priority="11" operator="equal">
      <formula>"No Pass"</formula>
    </cfRule>
    <cfRule type="cellIs" dxfId="1100" priority="12" operator="equal">
      <formula>"Pass"</formula>
    </cfRule>
  </conditionalFormatting>
  <conditionalFormatting sqref="C462:D462">
    <cfRule type="cellIs" dxfId="1099" priority="9" operator="equal">
      <formula>"No Pass"</formula>
    </cfRule>
    <cfRule type="cellIs" dxfId="1098" priority="10" operator="equal">
      <formula>"Pass"</formula>
    </cfRule>
  </conditionalFormatting>
  <conditionalFormatting sqref="C463:D463">
    <cfRule type="cellIs" dxfId="1097" priority="7" operator="equal">
      <formula>"No Pass"</formula>
    </cfRule>
    <cfRule type="cellIs" dxfId="1096" priority="8" operator="equal">
      <formula>"Pass"</formula>
    </cfRule>
  </conditionalFormatting>
  <conditionalFormatting sqref="C464:D464">
    <cfRule type="cellIs" dxfId="1095" priority="5" operator="equal">
      <formula>"No Pass"</formula>
    </cfRule>
    <cfRule type="cellIs" dxfId="1094" priority="6" operator="equal">
      <formula>"Pass"</formula>
    </cfRule>
  </conditionalFormatting>
  <conditionalFormatting sqref="C465:D465">
    <cfRule type="cellIs" dxfId="1093" priority="3" operator="equal">
      <formula>"No Pass"</formula>
    </cfRule>
    <cfRule type="cellIs" dxfId="1092" priority="4" operator="equal">
      <formula>"Pass"</formula>
    </cfRule>
  </conditionalFormatting>
  <conditionalFormatting sqref="C466:D466">
    <cfRule type="cellIs" dxfId="1091" priority="1" operator="equal">
      <formula>"No Pass"</formula>
    </cfRule>
    <cfRule type="cellIs" dxfId="1090" priority="2" operator="equal">
      <formula>"Pass"</formula>
    </cfRule>
  </conditionalFormatting>
  <pageMargins left="0.7" right="0.7" top="0.75" bottom="0.75" header="0.3" footer="0.3"/>
  <pageSetup paperSize="9" orientation="portrait" r:id="rId1"/>
  <headerFooter>
    <oddFooter>&amp;C&amp;1#&amp;"Calibri"&amp;10&amp;K000000OFFICIAL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Values!#REF!</xm:f>
          </x14:formula1>
          <xm:sqref>X432:X459 X469 X107 X474:X476 X407:X411 X399 X414 X422:X423 X471:X472 X467</xm:sqref>
        </x14:dataValidation>
        <x14:dataValidation type="list" allowBlank="1" showInputMessage="1" showErrorMessage="1" xr:uid="{00000000-0002-0000-0400-000001000000}">
          <x14:formula1>
            <xm:f>'https://intrasoftintl365.sharepoint.com/sites/DG1_CD3Site/Internal/Data Mapping (Working version)/NCTS-P5/[Copy of Copy of Copy of NCTS-Data Mapping- iter 1&amp;2 v0.30 working evelina.xlsm]Values'!#REF!</xm:f>
          </x14:formula1>
          <xm:sqref>X213 X187:X189 X191:X193 X152 X300 X185 X270 X274 X285 X289 X291 X477:X483 Y301:Y303 X460:X466 X473 X470 X468 X135:Y135 Y153:Y158 X262 X136:X142 X253:X254 X257 X250:X251 X3:X106 Y305:Y306 Y163:Y184 Y136:Y151 Y293:Y299 Y186 Y190 Y194:Y223 Y317:Y344 Y311:Y315 Y131:Y134 X108:X134 Y225:Y249 X398 X346:X397 X400:X413 X415:X431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1">
    <tabColor rgb="FFFFF2CC"/>
    <outlinePr summaryBelow="0" summaryRight="0"/>
    <pageSetUpPr fitToPage="1"/>
  </sheetPr>
  <dimension ref="A1:XET17"/>
  <sheetViews>
    <sheetView showGridLines="0" zoomScale="70" zoomScaleNormal="70" workbookViewId="0">
      <pane ySplit="2" topLeftCell="A3" activePane="bottomLeft" state="frozen"/>
      <selection activeCell="C3" sqref="C3"/>
      <selection pane="bottomLeft" activeCell="A6" sqref="A6:XFD6"/>
    </sheetView>
  </sheetViews>
  <sheetFormatPr baseColWidth="10" defaultColWidth="9.1640625" defaultRowHeight="36" customHeight="1" outlineLevelRow="1" x14ac:dyDescent="0.2"/>
  <cols>
    <col min="1" max="1" width="6.5" style="2" customWidth="1"/>
    <col min="2" max="2" width="5.83203125" style="14" customWidth="1"/>
    <col min="3" max="3" width="6.5" style="11" customWidth="1"/>
    <col min="4" max="4" width="21.5" style="35" customWidth="1"/>
    <col min="5" max="5" width="27.5" style="35" customWidth="1"/>
    <col min="6" max="6" width="24.5" style="35" customWidth="1"/>
    <col min="7" max="10" width="27.1640625" style="2" customWidth="1"/>
    <col min="11" max="14" width="7.5" style="29" customWidth="1"/>
    <col min="15" max="18" width="10.5" style="29" customWidth="1"/>
    <col min="19" max="19" width="8.1640625" style="4" customWidth="1"/>
    <col min="20" max="20" width="6.5" style="4" customWidth="1"/>
    <col min="21" max="21" width="17.5" style="4" customWidth="1"/>
    <col min="22" max="23" width="10.83203125" style="4" hidden="1" customWidth="1"/>
    <col min="24" max="24" width="36.5" style="2" customWidth="1"/>
    <col min="25" max="28" width="13.83203125" style="2" customWidth="1"/>
    <col min="29" max="29" width="23.5" style="4" customWidth="1"/>
    <col min="30" max="16384" width="9.1640625" style="2"/>
  </cols>
  <sheetData>
    <row r="1" spans="1:28 16371:16374" s="4" customFormat="1" ht="36" customHeight="1" x14ac:dyDescent="0.2">
      <c r="A1" s="9" t="s">
        <v>5614</v>
      </c>
      <c r="B1" s="9" t="s">
        <v>3</v>
      </c>
      <c r="C1" s="9" t="s">
        <v>4</v>
      </c>
      <c r="D1" s="280" t="s">
        <v>5</v>
      </c>
      <c r="E1" s="280" t="s">
        <v>6</v>
      </c>
      <c r="F1" s="280" t="s">
        <v>7</v>
      </c>
      <c r="G1" s="279" t="s">
        <v>5615</v>
      </c>
      <c r="H1" s="6" t="s">
        <v>5</v>
      </c>
      <c r="I1" s="6" t="s">
        <v>6</v>
      </c>
      <c r="J1" s="6" t="s">
        <v>7</v>
      </c>
      <c r="K1" s="6" t="s">
        <v>9</v>
      </c>
      <c r="L1" s="6"/>
      <c r="M1" s="6" t="s">
        <v>10</v>
      </c>
      <c r="N1" s="6"/>
      <c r="O1" s="6" t="s">
        <v>11</v>
      </c>
      <c r="P1" s="6"/>
      <c r="Q1" s="6" t="s">
        <v>12</v>
      </c>
      <c r="R1" s="6"/>
      <c r="S1" s="6" t="s">
        <v>13</v>
      </c>
      <c r="T1" s="6"/>
      <c r="U1" s="6"/>
      <c r="V1" s="6"/>
      <c r="W1" s="6"/>
      <c r="X1" s="6"/>
      <c r="Y1" s="6"/>
      <c r="Z1" s="6"/>
      <c r="AA1" s="6"/>
      <c r="AB1" s="6"/>
    </row>
    <row r="2" spans="1:28 16371:16374" s="4" customFormat="1" ht="36" customHeight="1" x14ac:dyDescent="0.2">
      <c r="A2" s="10" t="s">
        <v>15</v>
      </c>
      <c r="B2" s="10"/>
      <c r="C2" s="10" t="s">
        <v>15</v>
      </c>
      <c r="D2" s="6" t="s">
        <v>18</v>
      </c>
      <c r="E2" s="6" t="s">
        <v>18</v>
      </c>
      <c r="F2" s="6" t="s">
        <v>18</v>
      </c>
      <c r="G2" s="6"/>
      <c r="H2" s="6" t="s">
        <v>19</v>
      </c>
      <c r="I2" s="6" t="s">
        <v>19</v>
      </c>
      <c r="J2" s="6" t="s">
        <v>19</v>
      </c>
      <c r="K2" s="6" t="s">
        <v>20</v>
      </c>
      <c r="L2" s="6" t="s">
        <v>21</v>
      </c>
      <c r="M2" s="6" t="s">
        <v>20</v>
      </c>
      <c r="N2" s="6" t="s">
        <v>21</v>
      </c>
      <c r="O2" s="6" t="s">
        <v>20</v>
      </c>
      <c r="P2" s="6" t="s">
        <v>21</v>
      </c>
      <c r="Q2" s="6" t="s">
        <v>20</v>
      </c>
      <c r="R2" s="6" t="s">
        <v>21</v>
      </c>
      <c r="S2" s="6" t="s">
        <v>20</v>
      </c>
      <c r="T2" s="6" t="s">
        <v>21</v>
      </c>
      <c r="U2" s="6" t="s">
        <v>22</v>
      </c>
      <c r="V2" s="6" t="s">
        <v>5616</v>
      </c>
      <c r="W2" s="6" t="s">
        <v>5617</v>
      </c>
      <c r="X2" s="6" t="s">
        <v>25</v>
      </c>
      <c r="Y2" s="6" t="s">
        <v>2243</v>
      </c>
      <c r="Z2" s="6" t="s">
        <v>5618</v>
      </c>
      <c r="AA2" s="6" t="s">
        <v>5619</v>
      </c>
      <c r="AB2" s="6" t="s">
        <v>5620</v>
      </c>
    </row>
    <row r="3" spans="1:28 16371:16374" ht="36" customHeight="1" x14ac:dyDescent="0.2">
      <c r="A3" s="7" t="s">
        <v>5621</v>
      </c>
      <c r="B3" s="13">
        <v>1</v>
      </c>
      <c r="C3" s="8"/>
      <c r="D3" s="16" t="s">
        <v>29</v>
      </c>
      <c r="E3" s="17"/>
      <c r="F3" s="17" t="s">
        <v>5622</v>
      </c>
      <c r="G3" s="17"/>
      <c r="H3" s="17" t="s">
        <v>31</v>
      </c>
      <c r="I3" s="283"/>
      <c r="J3" s="283" t="s">
        <v>5594</v>
      </c>
      <c r="K3" s="15" t="s">
        <v>32</v>
      </c>
      <c r="L3" s="15" t="s">
        <v>32</v>
      </c>
      <c r="M3" s="19" t="s">
        <v>33</v>
      </c>
      <c r="N3" s="19" t="s">
        <v>33</v>
      </c>
      <c r="O3" s="19"/>
      <c r="P3" s="19"/>
      <c r="Q3" s="19"/>
      <c r="R3" s="19"/>
      <c r="S3" s="17"/>
      <c r="T3" s="17"/>
      <c r="U3" s="17" t="s">
        <v>36</v>
      </c>
      <c r="V3" s="5"/>
      <c r="W3" s="5"/>
      <c r="X3" s="16"/>
      <c r="Y3" s="33" t="s">
        <v>5190</v>
      </c>
      <c r="Z3" s="33"/>
      <c r="AA3" s="5" t="s">
        <v>1504</v>
      </c>
      <c r="AB3" s="5" t="s">
        <v>1504</v>
      </c>
      <c r="XEQ3" s="2" t="s">
        <v>5623</v>
      </c>
      <c r="XER3" s="2" t="s">
        <v>28</v>
      </c>
      <c r="XES3" s="2" t="s">
        <v>28</v>
      </c>
      <c r="XET3" s="2">
        <v>1</v>
      </c>
    </row>
    <row r="4" spans="1:28 16371:16374" ht="36" customHeight="1" outlineLevel="1" x14ac:dyDescent="0.2">
      <c r="A4" s="7" t="s">
        <v>5621</v>
      </c>
      <c r="B4" s="13">
        <v>1</v>
      </c>
      <c r="C4" s="60" t="s">
        <v>2671</v>
      </c>
      <c r="D4" s="17" t="s">
        <v>29</v>
      </c>
      <c r="E4" s="17" t="s">
        <v>2672</v>
      </c>
      <c r="F4" s="17" t="s">
        <v>5622</v>
      </c>
      <c r="G4" s="17" t="s">
        <v>2674</v>
      </c>
      <c r="H4" s="17" t="s">
        <v>31</v>
      </c>
      <c r="I4" s="283" t="s">
        <v>180</v>
      </c>
      <c r="J4" s="283" t="s">
        <v>2675</v>
      </c>
      <c r="K4" s="15"/>
      <c r="L4" s="19"/>
      <c r="M4" s="19" t="s">
        <v>33</v>
      </c>
      <c r="N4" s="25" t="s">
        <v>33</v>
      </c>
      <c r="O4" s="19" t="s">
        <v>902</v>
      </c>
      <c r="P4" s="19" t="s">
        <v>902</v>
      </c>
      <c r="Q4" s="19"/>
      <c r="R4" s="19"/>
      <c r="S4" s="17"/>
      <c r="T4" s="17"/>
      <c r="U4" s="17" t="s">
        <v>36</v>
      </c>
      <c r="V4" s="5"/>
      <c r="W4" s="5"/>
      <c r="X4" s="17"/>
      <c r="Y4" s="33" t="s">
        <v>5190</v>
      </c>
      <c r="Z4" s="33"/>
      <c r="AA4" s="15" t="s">
        <v>1504</v>
      </c>
      <c r="AB4" s="15" t="s">
        <v>1504</v>
      </c>
    </row>
    <row r="5" spans="1:28 16371:16374" ht="36" customHeight="1" outlineLevel="1" x14ac:dyDescent="0.2">
      <c r="A5" s="7" t="s">
        <v>5621</v>
      </c>
      <c r="B5" s="13">
        <v>1</v>
      </c>
      <c r="C5" s="60" t="s">
        <v>39</v>
      </c>
      <c r="D5" s="281" t="s">
        <v>29</v>
      </c>
      <c r="E5" s="7" t="s">
        <v>40</v>
      </c>
      <c r="F5" s="60" t="s">
        <v>5622</v>
      </c>
      <c r="G5" s="17" t="s">
        <v>42</v>
      </c>
      <c r="H5" s="17" t="s">
        <v>1128</v>
      </c>
      <c r="I5" s="17" t="s">
        <v>1128</v>
      </c>
      <c r="J5" s="283" t="s">
        <v>1128</v>
      </c>
      <c r="K5" s="15"/>
      <c r="L5" s="19"/>
      <c r="M5" s="26" t="s">
        <v>33</v>
      </c>
      <c r="N5" s="28"/>
      <c r="O5" s="22" t="s">
        <v>44</v>
      </c>
      <c r="P5" s="19"/>
      <c r="Q5" s="19"/>
      <c r="R5" s="19"/>
      <c r="S5" s="17"/>
      <c r="T5" s="17"/>
      <c r="U5" s="17" t="s">
        <v>115</v>
      </c>
      <c r="V5" s="283"/>
      <c r="W5" s="17"/>
      <c r="X5" s="17" t="s">
        <v>1615</v>
      </c>
      <c r="Y5" s="33" t="s">
        <v>5624</v>
      </c>
      <c r="Z5" s="33"/>
      <c r="AA5" s="19" t="s">
        <v>1504</v>
      </c>
      <c r="AB5" s="19" t="s">
        <v>1504</v>
      </c>
    </row>
    <row r="6" spans="1:28 16371:16374" ht="36" customHeight="1" outlineLevel="1" x14ac:dyDescent="0.2">
      <c r="A6" s="48" t="s">
        <v>5621</v>
      </c>
      <c r="B6" s="39">
        <v>1</v>
      </c>
      <c r="C6" s="53"/>
      <c r="D6" s="54" t="s">
        <v>176</v>
      </c>
      <c r="E6" s="54"/>
      <c r="F6" s="54" t="s">
        <v>5625</v>
      </c>
      <c r="G6" s="54"/>
      <c r="H6" s="54" t="s">
        <v>178</v>
      </c>
      <c r="I6" s="48"/>
      <c r="J6" s="48"/>
      <c r="K6" s="39" t="s">
        <v>32</v>
      </c>
      <c r="L6" s="39" t="s">
        <v>32</v>
      </c>
      <c r="M6" s="55" t="s">
        <v>33</v>
      </c>
      <c r="N6" s="19" t="s">
        <v>33</v>
      </c>
      <c r="O6" s="55"/>
      <c r="P6" s="55"/>
      <c r="Q6" s="39"/>
      <c r="R6" s="55"/>
      <c r="S6" s="54"/>
      <c r="T6" s="54"/>
      <c r="U6" s="54" t="s">
        <v>36</v>
      </c>
      <c r="V6" s="52"/>
      <c r="W6" s="52"/>
      <c r="X6" s="54"/>
      <c r="Y6" s="56" t="s">
        <v>5190</v>
      </c>
      <c r="Z6" s="56"/>
      <c r="AA6" s="39" t="s">
        <v>1504</v>
      </c>
      <c r="AB6" s="39" t="s">
        <v>1504</v>
      </c>
    </row>
    <row r="7" spans="1:28 16371:16374" ht="36" customHeight="1" x14ac:dyDescent="0.2">
      <c r="A7" s="30" t="s">
        <v>5621</v>
      </c>
      <c r="B7" s="28">
        <v>1</v>
      </c>
      <c r="C7" s="50" t="s">
        <v>179</v>
      </c>
      <c r="D7" s="51" t="s">
        <v>176</v>
      </c>
      <c r="E7" s="23" t="s">
        <v>180</v>
      </c>
      <c r="F7" s="23" t="s">
        <v>5625</v>
      </c>
      <c r="G7" s="23" t="s">
        <v>182</v>
      </c>
      <c r="H7" s="23" t="s">
        <v>178</v>
      </c>
      <c r="I7" s="30" t="s">
        <v>180</v>
      </c>
      <c r="J7" s="30" t="s">
        <v>1606</v>
      </c>
      <c r="K7" s="28"/>
      <c r="L7" s="27"/>
      <c r="M7" s="27" t="s">
        <v>33</v>
      </c>
      <c r="N7" s="27" t="s">
        <v>33</v>
      </c>
      <c r="O7" s="27" t="s">
        <v>183</v>
      </c>
      <c r="P7" s="27" t="s">
        <v>183</v>
      </c>
      <c r="Q7" s="28" t="s">
        <v>1520</v>
      </c>
      <c r="R7" s="27"/>
      <c r="S7" s="23" t="s">
        <v>185</v>
      </c>
      <c r="T7" s="23"/>
      <c r="U7" s="23" t="s">
        <v>36</v>
      </c>
      <c r="V7" s="30"/>
      <c r="W7" s="23"/>
      <c r="X7" s="23" t="s">
        <v>1053</v>
      </c>
      <c r="Y7" s="33" t="s">
        <v>5624</v>
      </c>
      <c r="Z7" s="33" t="s">
        <v>5626</v>
      </c>
      <c r="AA7" s="39" t="s">
        <v>5627</v>
      </c>
      <c r="AB7" s="39" t="s">
        <v>5628</v>
      </c>
    </row>
    <row r="8" spans="1:28 16371:16374" ht="36" customHeight="1" x14ac:dyDescent="0.2">
      <c r="A8" s="30" t="s">
        <v>5621</v>
      </c>
      <c r="B8" s="28">
        <v>1</v>
      </c>
      <c r="C8" s="50" t="s">
        <v>1521</v>
      </c>
      <c r="D8" s="23" t="s">
        <v>236</v>
      </c>
      <c r="E8" s="23"/>
      <c r="F8" s="23" t="s">
        <v>5629</v>
      </c>
      <c r="G8" s="23"/>
      <c r="H8" s="23" t="s">
        <v>238</v>
      </c>
      <c r="I8" s="30"/>
      <c r="J8" s="30" t="s">
        <v>5367</v>
      </c>
      <c r="K8" s="28" t="s">
        <v>32</v>
      </c>
      <c r="L8" s="28" t="s">
        <v>32</v>
      </c>
      <c r="M8" s="27" t="s">
        <v>33</v>
      </c>
      <c r="N8" s="27" t="s">
        <v>33</v>
      </c>
      <c r="O8" s="27"/>
      <c r="P8" s="27"/>
      <c r="Q8" s="28"/>
      <c r="R8" s="28"/>
      <c r="S8" s="23"/>
      <c r="T8" s="23"/>
      <c r="U8" s="17" t="s">
        <v>36</v>
      </c>
      <c r="V8" s="30"/>
      <c r="W8" s="23"/>
      <c r="X8" s="23"/>
      <c r="Y8" s="33" t="s">
        <v>5190</v>
      </c>
      <c r="Z8" s="33"/>
      <c r="AA8" s="28" t="s">
        <v>1504</v>
      </c>
      <c r="AB8" s="28" t="s">
        <v>1504</v>
      </c>
    </row>
    <row r="9" spans="1:28 16371:16374" ht="36" customHeight="1" x14ac:dyDescent="0.2">
      <c r="A9" s="24" t="s">
        <v>5621</v>
      </c>
      <c r="B9" s="37">
        <v>1</v>
      </c>
      <c r="C9" s="40" t="s">
        <v>239</v>
      </c>
      <c r="D9" s="44" t="s">
        <v>236</v>
      </c>
      <c r="E9" s="24" t="s">
        <v>240</v>
      </c>
      <c r="F9" s="24" t="s">
        <v>5629</v>
      </c>
      <c r="G9" s="24" t="s">
        <v>242</v>
      </c>
      <c r="H9" s="24" t="s">
        <v>238</v>
      </c>
      <c r="I9" s="24" t="s">
        <v>243</v>
      </c>
      <c r="J9" s="24" t="s">
        <v>1891</v>
      </c>
      <c r="K9" s="28"/>
      <c r="L9" s="28"/>
      <c r="M9" s="28" t="s">
        <v>33</v>
      </c>
      <c r="N9" s="28" t="s">
        <v>103</v>
      </c>
      <c r="O9" s="28" t="s">
        <v>244</v>
      </c>
      <c r="P9" s="28" t="s">
        <v>244</v>
      </c>
      <c r="Q9" s="28"/>
      <c r="R9" s="28"/>
      <c r="S9" s="30" t="s">
        <v>5630</v>
      </c>
      <c r="T9" s="30"/>
      <c r="U9" s="17" t="s">
        <v>157</v>
      </c>
      <c r="V9" s="30"/>
      <c r="W9" s="30"/>
      <c r="X9" s="24" t="s">
        <v>1766</v>
      </c>
      <c r="Y9" s="33" t="s">
        <v>5190</v>
      </c>
      <c r="Z9" s="33">
        <v>260</v>
      </c>
      <c r="AA9" s="28" t="s">
        <v>5627</v>
      </c>
      <c r="AB9" s="28" t="s">
        <v>5628</v>
      </c>
    </row>
    <row r="10" spans="1:28 16371:16374" ht="36" customHeight="1" x14ac:dyDescent="0.2">
      <c r="A10" s="45" t="s">
        <v>5621</v>
      </c>
      <c r="B10" s="46">
        <v>1</v>
      </c>
      <c r="C10" s="47" t="s">
        <v>247</v>
      </c>
      <c r="D10" s="45" t="s">
        <v>236</v>
      </c>
      <c r="E10" s="45" t="s">
        <v>248</v>
      </c>
      <c r="F10" s="45" t="s">
        <v>5629</v>
      </c>
      <c r="G10" s="45" t="s">
        <v>250</v>
      </c>
      <c r="H10" s="45" t="s">
        <v>238</v>
      </c>
      <c r="I10" s="45" t="s">
        <v>251</v>
      </c>
      <c r="J10" s="45" t="s">
        <v>1893</v>
      </c>
      <c r="K10" s="39"/>
      <c r="L10" s="39"/>
      <c r="M10" s="39" t="s">
        <v>66</v>
      </c>
      <c r="N10" s="39" t="s">
        <v>66</v>
      </c>
      <c r="O10" s="39" t="s">
        <v>244</v>
      </c>
      <c r="P10" s="39" t="s">
        <v>244</v>
      </c>
      <c r="Q10" s="39"/>
      <c r="R10" s="39"/>
      <c r="S10" s="48" t="s">
        <v>5631</v>
      </c>
      <c r="T10" s="48" t="s">
        <v>253</v>
      </c>
      <c r="U10" s="17" t="s">
        <v>36</v>
      </c>
      <c r="V10" s="48"/>
      <c r="W10" s="48"/>
      <c r="X10" s="45" t="s">
        <v>5632</v>
      </c>
      <c r="Y10" s="42" t="s">
        <v>5190</v>
      </c>
      <c r="Z10" s="42"/>
      <c r="AA10" s="39" t="s">
        <v>1504</v>
      </c>
      <c r="AB10" s="39" t="s">
        <v>1504</v>
      </c>
    </row>
    <row r="11" spans="1:28 16371:16374" ht="36" customHeight="1" x14ac:dyDescent="0.2">
      <c r="A11" s="45" t="s">
        <v>5621</v>
      </c>
      <c r="B11" s="46">
        <v>1</v>
      </c>
      <c r="C11" s="47"/>
      <c r="D11" s="45" t="s">
        <v>236</v>
      </c>
      <c r="E11" s="45" t="s">
        <v>255</v>
      </c>
      <c r="F11" s="45" t="s">
        <v>5629</v>
      </c>
      <c r="G11" s="45" t="s">
        <v>257</v>
      </c>
      <c r="H11" s="45" t="s">
        <v>238</v>
      </c>
      <c r="I11" s="45" t="s">
        <v>255</v>
      </c>
      <c r="J11" s="45" t="s">
        <v>1895</v>
      </c>
      <c r="K11" s="39"/>
      <c r="L11" s="39"/>
      <c r="M11" s="39" t="s">
        <v>66</v>
      </c>
      <c r="N11" s="39" t="s">
        <v>66</v>
      </c>
      <c r="O11" s="39" t="s">
        <v>258</v>
      </c>
      <c r="P11" s="39" t="s">
        <v>68</v>
      </c>
      <c r="Q11" s="39"/>
      <c r="R11" s="39"/>
      <c r="S11" s="48" t="s">
        <v>1531</v>
      </c>
      <c r="T11" s="48" t="s">
        <v>1532</v>
      </c>
      <c r="U11" s="18" t="s">
        <v>46</v>
      </c>
      <c r="V11" s="48"/>
      <c r="W11" s="48"/>
      <c r="X11" s="45" t="s">
        <v>1555</v>
      </c>
      <c r="Y11" s="56" t="s">
        <v>5190</v>
      </c>
      <c r="Z11" s="56"/>
      <c r="AA11" s="39" t="s">
        <v>1504</v>
      </c>
      <c r="AB11" s="39" t="s">
        <v>5633</v>
      </c>
    </row>
    <row r="12" spans="1:28 16371:16374" ht="36" customHeight="1" x14ac:dyDescent="0.2">
      <c r="A12" s="24" t="s">
        <v>5621</v>
      </c>
      <c r="B12" s="37">
        <v>2</v>
      </c>
      <c r="C12" s="40"/>
      <c r="D12" s="43" t="s">
        <v>261</v>
      </c>
      <c r="E12" s="24"/>
      <c r="F12" s="24" t="s">
        <v>5634</v>
      </c>
      <c r="G12" s="24"/>
      <c r="H12" s="24" t="s">
        <v>1128</v>
      </c>
      <c r="I12" s="24" t="s">
        <v>1128</v>
      </c>
      <c r="J12" s="24" t="s">
        <v>1128</v>
      </c>
      <c r="K12" s="28" t="s">
        <v>32</v>
      </c>
      <c r="L12" s="28"/>
      <c r="M12" s="28" t="s">
        <v>66</v>
      </c>
      <c r="N12" s="28"/>
      <c r="O12" s="28"/>
      <c r="P12" s="28"/>
      <c r="Q12" s="28"/>
      <c r="R12" s="28"/>
      <c r="S12" s="48" t="s">
        <v>1531</v>
      </c>
      <c r="T12" s="30"/>
      <c r="U12" s="23" t="s">
        <v>115</v>
      </c>
      <c r="V12" s="30"/>
      <c r="W12" s="30"/>
      <c r="X12" s="24" t="s">
        <v>1555</v>
      </c>
      <c r="Y12" s="42" t="s">
        <v>5190</v>
      </c>
      <c r="Z12" s="42"/>
      <c r="AA12" s="28" t="s">
        <v>1504</v>
      </c>
      <c r="AB12" s="28" t="s">
        <v>1504</v>
      </c>
    </row>
    <row r="13" spans="1:28 16371:16374" ht="36" customHeight="1" x14ac:dyDescent="0.2">
      <c r="A13" s="24" t="s">
        <v>5621</v>
      </c>
      <c r="B13" s="37">
        <v>2</v>
      </c>
      <c r="C13" s="40"/>
      <c r="D13" s="57" t="s">
        <v>261</v>
      </c>
      <c r="E13" s="24" t="s">
        <v>265</v>
      </c>
      <c r="F13" s="24" t="s">
        <v>5634</v>
      </c>
      <c r="G13" s="24" t="s">
        <v>5635</v>
      </c>
      <c r="H13" s="24" t="s">
        <v>238</v>
      </c>
      <c r="I13" s="24" t="s">
        <v>265</v>
      </c>
      <c r="J13" s="24" t="s">
        <v>1899</v>
      </c>
      <c r="K13" s="28"/>
      <c r="L13" s="28"/>
      <c r="M13" s="28" t="s">
        <v>33</v>
      </c>
      <c r="N13" s="28" t="s">
        <v>66</v>
      </c>
      <c r="O13" s="28" t="s">
        <v>258</v>
      </c>
      <c r="P13" s="28" t="s">
        <v>68</v>
      </c>
      <c r="Q13" s="28"/>
      <c r="R13" s="28"/>
      <c r="S13" s="30"/>
      <c r="T13" s="30" t="s">
        <v>1532</v>
      </c>
      <c r="U13" s="23" t="s">
        <v>157</v>
      </c>
      <c r="V13" s="30"/>
      <c r="W13" s="30"/>
      <c r="X13" s="24"/>
      <c r="Y13" s="56" t="s">
        <v>5190</v>
      </c>
      <c r="Z13" s="56"/>
      <c r="AA13" s="28" t="s">
        <v>1504</v>
      </c>
      <c r="AB13" s="28" t="s">
        <v>5633</v>
      </c>
    </row>
    <row r="14" spans="1:28 16371:16374" ht="36" customHeight="1" x14ac:dyDescent="0.2">
      <c r="A14" s="24" t="s">
        <v>5621</v>
      </c>
      <c r="B14" s="37">
        <v>2</v>
      </c>
      <c r="C14" s="40"/>
      <c r="D14" s="57" t="s">
        <v>261</v>
      </c>
      <c r="E14" s="24" t="s">
        <v>269</v>
      </c>
      <c r="F14" s="24" t="s">
        <v>5634</v>
      </c>
      <c r="G14" s="24" t="s">
        <v>5636</v>
      </c>
      <c r="H14" s="24" t="s">
        <v>238</v>
      </c>
      <c r="I14" s="24" t="s">
        <v>862</v>
      </c>
      <c r="J14" s="24" t="s">
        <v>2739</v>
      </c>
      <c r="K14" s="28"/>
      <c r="L14" s="28"/>
      <c r="M14" s="28" t="s">
        <v>66</v>
      </c>
      <c r="N14" s="28" t="s">
        <v>66</v>
      </c>
      <c r="O14" s="28" t="s">
        <v>244</v>
      </c>
      <c r="P14" s="28" t="s">
        <v>5637</v>
      </c>
      <c r="Q14" s="28"/>
      <c r="R14" s="28"/>
      <c r="S14" s="30" t="s">
        <v>1339</v>
      </c>
      <c r="T14" s="30" t="s">
        <v>1532</v>
      </c>
      <c r="U14" s="23" t="s">
        <v>46</v>
      </c>
      <c r="V14" s="30"/>
      <c r="W14" s="30"/>
      <c r="X14" s="24" t="s">
        <v>1537</v>
      </c>
      <c r="Y14" s="42" t="s">
        <v>5208</v>
      </c>
      <c r="Z14" s="42">
        <v>64</v>
      </c>
      <c r="AA14" s="28" t="s">
        <v>5627</v>
      </c>
      <c r="AB14" s="28" t="s">
        <v>5638</v>
      </c>
    </row>
    <row r="15" spans="1:28 16371:16374" ht="36" customHeight="1" x14ac:dyDescent="0.2">
      <c r="A15" s="45" t="s">
        <v>5621</v>
      </c>
      <c r="B15" s="46">
        <v>2</v>
      </c>
      <c r="C15" s="47"/>
      <c r="D15" s="58" t="s">
        <v>261</v>
      </c>
      <c r="E15" s="45" t="s">
        <v>276</v>
      </c>
      <c r="F15" s="45" t="s">
        <v>5634</v>
      </c>
      <c r="G15" s="45" t="s">
        <v>5639</v>
      </c>
      <c r="H15" s="45" t="s">
        <v>238</v>
      </c>
      <c r="I15" s="45" t="s">
        <v>276</v>
      </c>
      <c r="J15" s="45" t="s">
        <v>1903</v>
      </c>
      <c r="K15" s="39"/>
      <c r="L15" s="39"/>
      <c r="M15" s="39" t="s">
        <v>33</v>
      </c>
      <c r="N15" s="39" t="s">
        <v>66</v>
      </c>
      <c r="O15" s="39" t="s">
        <v>4527</v>
      </c>
      <c r="P15" s="39" t="s">
        <v>68</v>
      </c>
      <c r="Q15" s="39"/>
      <c r="R15" s="39"/>
      <c r="S15" s="48"/>
      <c r="T15" s="48" t="s">
        <v>1532</v>
      </c>
      <c r="U15" s="54" t="s">
        <v>157</v>
      </c>
      <c r="V15" s="48"/>
      <c r="W15" s="48"/>
      <c r="X15" s="45"/>
      <c r="Y15" s="56" t="s">
        <v>5190</v>
      </c>
      <c r="Z15" s="56"/>
      <c r="AA15" s="39" t="s">
        <v>1504</v>
      </c>
      <c r="AB15" s="39" t="s">
        <v>1504</v>
      </c>
    </row>
    <row r="16" spans="1:28 16371:16374" ht="36" customHeight="1" x14ac:dyDescent="0.2">
      <c r="A16" s="24" t="s">
        <v>5621</v>
      </c>
      <c r="B16" s="37">
        <v>2</v>
      </c>
      <c r="C16" s="40"/>
      <c r="D16" s="57" t="s">
        <v>261</v>
      </c>
      <c r="E16" s="24" t="s">
        <v>279</v>
      </c>
      <c r="F16" s="24" t="s">
        <v>5634</v>
      </c>
      <c r="G16" s="24" t="s">
        <v>5640</v>
      </c>
      <c r="H16" s="24" t="s">
        <v>238</v>
      </c>
      <c r="I16" s="24" t="s">
        <v>282</v>
      </c>
      <c r="J16" s="24" t="s">
        <v>1905</v>
      </c>
      <c r="K16" s="28"/>
      <c r="L16" s="28"/>
      <c r="M16" s="28" t="s">
        <v>33</v>
      </c>
      <c r="N16" s="28" t="s">
        <v>66</v>
      </c>
      <c r="O16" s="28" t="s">
        <v>94</v>
      </c>
      <c r="P16" s="28" t="s">
        <v>94</v>
      </c>
      <c r="Q16" s="28" t="s">
        <v>95</v>
      </c>
      <c r="R16" s="28" t="s">
        <v>95</v>
      </c>
      <c r="S16" s="30"/>
      <c r="T16" s="30" t="s">
        <v>1532</v>
      </c>
      <c r="U16" s="23" t="s">
        <v>157</v>
      </c>
      <c r="V16" s="30"/>
      <c r="W16" s="30"/>
      <c r="X16" s="24"/>
      <c r="Y16" s="49" t="s">
        <v>5190</v>
      </c>
      <c r="Z16" s="49"/>
      <c r="AA16" s="28" t="s">
        <v>1504</v>
      </c>
      <c r="AB16" s="28" t="s">
        <v>1504</v>
      </c>
    </row>
    <row r="17" spans="4:28" ht="36" customHeight="1" x14ac:dyDescent="0.2">
      <c r="D17" s="59"/>
      <c r="E17" s="2"/>
      <c r="F17" s="2"/>
      <c r="U17" s="38"/>
      <c r="Y17" s="29"/>
      <c r="Z17" s="29"/>
      <c r="AA17" s="29"/>
      <c r="AB17" s="29"/>
    </row>
  </sheetData>
  <autoFilter ref="A2:X8" xr:uid="{00000000-0009-0000-0000-000005000000}"/>
  <conditionalFormatting sqref="D5">
    <cfRule type="cellIs" dxfId="1089" priority="1" operator="equal">
      <formula>"No Pass"</formula>
    </cfRule>
    <cfRule type="cellIs" dxfId="1088" priority="2" operator="equal">
      <formula>"Pass"</formula>
    </cfRule>
  </conditionalFormatting>
  <pageMargins left="0.25" right="0.25" top="0.75" bottom="0.75" header="0.3" footer="0.3"/>
  <pageSetup paperSize="9" scale="10" fitToHeight="0" orientation="landscape" r:id="rId1"/>
  <headerFooter>
    <oddFooter>&amp;C&amp;1#&amp;"Calibri"&amp;10&amp;K000000OFFICIAL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Values!$B$2:$B$12</xm:f>
          </x14:formula1>
          <xm:sqref>U3:U17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5C04B-A24E-4C35-BA9A-E7600BFCEA70}">
  <dimension ref="B10:C11"/>
  <sheetViews>
    <sheetView workbookViewId="0">
      <selection activeCell="F5" sqref="F5:F6"/>
    </sheetView>
  </sheetViews>
  <sheetFormatPr baseColWidth="10" defaultColWidth="8.83203125" defaultRowHeight="15" x14ac:dyDescent="0.2"/>
  <cols>
    <col min="2" max="2" width="19" customWidth="1"/>
    <col min="3" max="3" width="39.5" customWidth="1"/>
  </cols>
  <sheetData>
    <row r="10" spans="2:3" x14ac:dyDescent="0.2">
      <c r="B10" s="363" t="s">
        <v>6893</v>
      </c>
      <c r="C10" s="363" t="s">
        <v>6895</v>
      </c>
    </row>
    <row r="11" spans="2:3" x14ac:dyDescent="0.2">
      <c r="B11" s="364">
        <v>44945</v>
      </c>
      <c r="C11" s="365" t="s">
        <v>6894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1F9C-9FD6-483B-A289-1A5A3F502C33}">
  <dimension ref="B2:F56"/>
  <sheetViews>
    <sheetView tabSelected="1" workbookViewId="0">
      <pane xSplit="1" ySplit="2" topLeftCell="B7" activePane="bottomRight" state="frozen"/>
      <selection pane="topRight" activeCell="B1" sqref="B1"/>
      <selection pane="bottomLeft" activeCell="A3" sqref="A3"/>
      <selection pane="bottomRight" activeCell="I18" sqref="I18"/>
    </sheetView>
  </sheetViews>
  <sheetFormatPr baseColWidth="10" defaultColWidth="8.83203125" defaultRowHeight="15" x14ac:dyDescent="0.2"/>
  <cols>
    <col min="2" max="2" width="17.5" customWidth="1"/>
    <col min="3" max="3" width="49.33203125" customWidth="1"/>
    <col min="5" max="5" width="40.6640625" customWidth="1"/>
    <col min="6" max="6" width="60.1640625" customWidth="1"/>
  </cols>
  <sheetData>
    <row r="2" spans="2:6" ht="115.5" customHeight="1" x14ac:dyDescent="0.2">
      <c r="B2" s="311" t="s">
        <v>6891</v>
      </c>
      <c r="C2" s="312"/>
      <c r="D2" s="312"/>
      <c r="E2" s="312"/>
      <c r="F2" s="313"/>
    </row>
    <row r="5" spans="2:6" x14ac:dyDescent="0.2">
      <c r="B5" s="326" t="s">
        <v>6837</v>
      </c>
      <c r="C5" s="326"/>
      <c r="D5" s="326"/>
      <c r="E5" s="326"/>
      <c r="F5" s="326"/>
    </row>
    <row r="6" spans="2:6" x14ac:dyDescent="0.2">
      <c r="B6" s="295" t="s">
        <v>6838</v>
      </c>
      <c r="C6" s="295" t="s">
        <v>5641</v>
      </c>
      <c r="D6" s="295" t="s">
        <v>6839</v>
      </c>
      <c r="E6" s="296"/>
      <c r="F6" s="295" t="s">
        <v>2243</v>
      </c>
    </row>
    <row r="7" spans="2:6" x14ac:dyDescent="0.2">
      <c r="B7" s="297" t="s">
        <v>1503</v>
      </c>
      <c r="C7" s="298" t="s">
        <v>6840</v>
      </c>
      <c r="D7" s="298" t="s">
        <v>6841</v>
      </c>
      <c r="E7" s="298"/>
      <c r="F7" s="299" t="s">
        <v>6842</v>
      </c>
    </row>
    <row r="8" spans="2:6" x14ac:dyDescent="0.2">
      <c r="B8" s="297" t="s">
        <v>1612</v>
      </c>
      <c r="C8" s="298" t="s">
        <v>6843</v>
      </c>
      <c r="D8" s="298" t="s">
        <v>6844</v>
      </c>
      <c r="E8" s="298"/>
      <c r="F8" s="298" t="s">
        <v>6845</v>
      </c>
    </row>
    <row r="9" spans="2:6" x14ac:dyDescent="0.2">
      <c r="B9" s="297" t="s">
        <v>1775</v>
      </c>
      <c r="C9" s="298" t="s">
        <v>6846</v>
      </c>
      <c r="D9" s="298" t="s">
        <v>6847</v>
      </c>
      <c r="E9" s="298"/>
      <c r="F9" s="298" t="s">
        <v>6845</v>
      </c>
    </row>
    <row r="10" spans="2:6" x14ac:dyDescent="0.2">
      <c r="B10" s="297" t="s">
        <v>2158</v>
      </c>
      <c r="C10" s="298" t="s">
        <v>6848</v>
      </c>
      <c r="D10" s="298" t="s">
        <v>6849</v>
      </c>
      <c r="E10" s="298"/>
      <c r="F10" s="299" t="s">
        <v>6842</v>
      </c>
    </row>
    <row r="11" spans="2:6" x14ac:dyDescent="0.2">
      <c r="B11" s="297" t="s">
        <v>2651</v>
      </c>
      <c r="C11" s="298" t="s">
        <v>6850</v>
      </c>
      <c r="D11" s="298" t="s">
        <v>6851</v>
      </c>
      <c r="E11" s="298"/>
      <c r="F11" s="298" t="s">
        <v>6845</v>
      </c>
    </row>
    <row r="12" spans="2:6" x14ac:dyDescent="0.2">
      <c r="B12" s="297" t="s">
        <v>2668</v>
      </c>
      <c r="C12" s="298" t="s">
        <v>6852</v>
      </c>
      <c r="D12" s="298" t="s">
        <v>6853</v>
      </c>
      <c r="E12" s="298"/>
      <c r="F12" s="298" t="s">
        <v>6845</v>
      </c>
    </row>
    <row r="13" spans="2:6" x14ac:dyDescent="0.2">
      <c r="B13" s="297" t="s">
        <v>3108</v>
      </c>
      <c r="C13" s="298" t="s">
        <v>6854</v>
      </c>
      <c r="D13" s="298" t="s">
        <v>6855</v>
      </c>
      <c r="E13" s="298"/>
      <c r="F13" s="299" t="s">
        <v>6842</v>
      </c>
    </row>
    <row r="14" spans="2:6" x14ac:dyDescent="0.2">
      <c r="B14" s="297" t="s">
        <v>6857</v>
      </c>
      <c r="C14" s="298" t="s">
        <v>6858</v>
      </c>
      <c r="D14" s="298" t="s">
        <v>6847</v>
      </c>
      <c r="E14" s="298"/>
      <c r="F14" s="299" t="s">
        <v>6892</v>
      </c>
    </row>
    <row r="15" spans="2:6" x14ac:dyDescent="0.2">
      <c r="B15" s="297" t="s">
        <v>3220</v>
      </c>
      <c r="C15" s="298" t="s">
        <v>6859</v>
      </c>
      <c r="D15" s="298" t="s">
        <v>6847</v>
      </c>
      <c r="E15" s="298"/>
      <c r="F15" s="298" t="s">
        <v>6845</v>
      </c>
    </row>
    <row r="16" spans="2:6" x14ac:dyDescent="0.2">
      <c r="B16" s="297" t="s">
        <v>3241</v>
      </c>
      <c r="C16" s="298" t="s">
        <v>6860</v>
      </c>
      <c r="D16" s="298" t="s">
        <v>6847</v>
      </c>
      <c r="E16" s="298"/>
      <c r="F16" s="298" t="s">
        <v>6845</v>
      </c>
    </row>
    <row r="17" spans="2:6" x14ac:dyDescent="0.2">
      <c r="B17" s="297" t="s">
        <v>3259</v>
      </c>
      <c r="C17" s="298" t="s">
        <v>6861</v>
      </c>
      <c r="D17" s="298" t="s">
        <v>6847</v>
      </c>
      <c r="E17" s="298"/>
      <c r="F17" s="298" t="s">
        <v>6845</v>
      </c>
    </row>
    <row r="18" spans="2:6" x14ac:dyDescent="0.2">
      <c r="B18" s="297" t="s">
        <v>6496</v>
      </c>
      <c r="C18" s="298" t="s">
        <v>6497</v>
      </c>
      <c r="D18" s="298" t="s">
        <v>6862</v>
      </c>
      <c r="E18" s="298"/>
      <c r="F18" s="300" t="s">
        <v>6863</v>
      </c>
    </row>
    <row r="19" spans="2:6" x14ac:dyDescent="0.2">
      <c r="B19" s="297" t="s">
        <v>6498</v>
      </c>
      <c r="C19" s="298" t="s">
        <v>6502</v>
      </c>
      <c r="D19" s="246" t="s">
        <v>6886</v>
      </c>
      <c r="E19" s="301"/>
      <c r="F19" s="299" t="s">
        <v>6842</v>
      </c>
    </row>
    <row r="20" spans="2:6" x14ac:dyDescent="0.2">
      <c r="B20" s="297" t="s">
        <v>6542</v>
      </c>
      <c r="C20" s="298" t="s">
        <v>6864</v>
      </c>
      <c r="D20" s="298" t="s">
        <v>6865</v>
      </c>
      <c r="E20" s="298"/>
      <c r="F20" s="300" t="s">
        <v>6863</v>
      </c>
    </row>
    <row r="21" spans="2:6" x14ac:dyDescent="0.2">
      <c r="B21" s="297" t="s">
        <v>3928</v>
      </c>
      <c r="C21" s="298" t="s">
        <v>6866</v>
      </c>
      <c r="D21" s="298" t="s">
        <v>6867</v>
      </c>
      <c r="E21" s="298"/>
      <c r="F21" s="298" t="s">
        <v>6845</v>
      </c>
    </row>
    <row r="22" spans="2:6" x14ac:dyDescent="0.2">
      <c r="B22" s="297" t="s">
        <v>4105</v>
      </c>
      <c r="C22" s="298" t="s">
        <v>6868</v>
      </c>
      <c r="D22" s="298" t="s">
        <v>6844</v>
      </c>
      <c r="E22" s="298"/>
      <c r="F22" s="298" t="s">
        <v>6845</v>
      </c>
    </row>
    <row r="23" spans="2:6" x14ac:dyDescent="0.2">
      <c r="B23" s="297" t="s">
        <v>4228</v>
      </c>
      <c r="C23" s="298" t="s">
        <v>6869</v>
      </c>
      <c r="D23" s="298" t="s">
        <v>6847</v>
      </c>
      <c r="E23" s="298"/>
      <c r="F23" s="298" t="s">
        <v>6845</v>
      </c>
    </row>
    <row r="24" spans="2:6" x14ac:dyDescent="0.2">
      <c r="B24" s="297" t="s">
        <v>4481</v>
      </c>
      <c r="C24" s="298" t="s">
        <v>6870</v>
      </c>
      <c r="D24" s="298" t="s">
        <v>6847</v>
      </c>
      <c r="E24" s="298"/>
      <c r="F24" s="298" t="s">
        <v>6845</v>
      </c>
    </row>
    <row r="25" spans="2:6" x14ac:dyDescent="0.2">
      <c r="B25" s="297" t="s">
        <v>4792</v>
      </c>
      <c r="C25" s="298" t="s">
        <v>6871</v>
      </c>
      <c r="D25" s="298" t="s">
        <v>6847</v>
      </c>
      <c r="E25" s="298"/>
      <c r="F25" s="298" t="s">
        <v>6845</v>
      </c>
    </row>
    <row r="26" spans="2:6" x14ac:dyDescent="0.2">
      <c r="B26" s="297" t="s">
        <v>6872</v>
      </c>
      <c r="C26" s="298" t="s">
        <v>6873</v>
      </c>
      <c r="D26" s="298" t="s">
        <v>6874</v>
      </c>
      <c r="E26" s="298"/>
      <c r="F26" s="299" t="s">
        <v>6856</v>
      </c>
    </row>
    <row r="27" spans="2:6" x14ac:dyDescent="0.2">
      <c r="B27" s="297" t="s">
        <v>6875</v>
      </c>
      <c r="C27" s="298" t="s">
        <v>6876</v>
      </c>
      <c r="D27" s="298" t="s">
        <v>6877</v>
      </c>
      <c r="E27" s="298"/>
      <c r="F27" s="299" t="s">
        <v>6856</v>
      </c>
    </row>
    <row r="28" spans="2:6" x14ac:dyDescent="0.2">
      <c r="B28" s="297" t="s">
        <v>4877</v>
      </c>
      <c r="C28" s="298" t="s">
        <v>6878</v>
      </c>
      <c r="D28" s="298" t="s">
        <v>6847</v>
      </c>
      <c r="E28" s="298"/>
      <c r="F28" s="298" t="s">
        <v>6845</v>
      </c>
    </row>
    <row r="29" spans="2:6" x14ac:dyDescent="0.2">
      <c r="B29" s="297" t="s">
        <v>5327</v>
      </c>
      <c r="C29" s="298" t="s">
        <v>6887</v>
      </c>
      <c r="D29" s="246" t="s">
        <v>6888</v>
      </c>
      <c r="E29" s="301"/>
      <c r="F29" s="299" t="s">
        <v>6842</v>
      </c>
    </row>
    <row r="30" spans="2:6" x14ac:dyDescent="0.2">
      <c r="B30" s="297" t="s">
        <v>5355</v>
      </c>
      <c r="C30" s="298" t="s">
        <v>6889</v>
      </c>
      <c r="D30" s="246" t="s">
        <v>6890</v>
      </c>
      <c r="E30" s="301"/>
      <c r="F30" s="299" t="s">
        <v>6842</v>
      </c>
    </row>
    <row r="31" spans="2:6" x14ac:dyDescent="0.2">
      <c r="B31" s="297" t="s">
        <v>6879</v>
      </c>
      <c r="C31" s="298" t="s">
        <v>6880</v>
      </c>
      <c r="D31" s="298" t="s">
        <v>6851</v>
      </c>
      <c r="E31" s="298"/>
      <c r="F31" s="299" t="s">
        <v>6856</v>
      </c>
    </row>
    <row r="32" spans="2:6" x14ac:dyDescent="0.2">
      <c r="B32" s="297" t="s">
        <v>6881</v>
      </c>
      <c r="C32" s="298" t="s">
        <v>6882</v>
      </c>
      <c r="D32" s="298" t="s">
        <v>6883</v>
      </c>
      <c r="E32" s="298"/>
      <c r="F32" s="299" t="s">
        <v>6856</v>
      </c>
    </row>
    <row r="33" spans="2:6" x14ac:dyDescent="0.2">
      <c r="B33" s="297" t="s">
        <v>5621</v>
      </c>
      <c r="C33" s="298" t="s">
        <v>6884</v>
      </c>
      <c r="D33" s="298" t="s">
        <v>6885</v>
      </c>
      <c r="E33" s="298"/>
      <c r="F33" s="298" t="s">
        <v>6845</v>
      </c>
    </row>
    <row r="35" spans="2:6" x14ac:dyDescent="0.2">
      <c r="B35" s="327" t="s">
        <v>5642</v>
      </c>
      <c r="C35" s="328"/>
      <c r="D35" s="328"/>
      <c r="E35" s="328"/>
      <c r="F35" s="328"/>
    </row>
    <row r="36" spans="2:6" x14ac:dyDescent="0.2">
      <c r="B36" s="281" t="s">
        <v>5643</v>
      </c>
      <c r="C36" s="329" t="s">
        <v>5644</v>
      </c>
      <c r="D36" s="330"/>
      <c r="E36" s="330"/>
      <c r="F36" s="331"/>
    </row>
    <row r="37" spans="2:6" x14ac:dyDescent="0.2">
      <c r="B37" s="260" t="s">
        <v>5633</v>
      </c>
      <c r="C37" s="332" t="s">
        <v>5645</v>
      </c>
      <c r="D37" s="332"/>
      <c r="E37" s="332"/>
      <c r="F37" s="332"/>
    </row>
    <row r="38" spans="2:6" x14ac:dyDescent="0.2">
      <c r="B38" s="260" t="s">
        <v>5646</v>
      </c>
      <c r="C38" s="332" t="s">
        <v>5647</v>
      </c>
      <c r="D38" s="332"/>
      <c r="E38" s="332"/>
      <c r="F38" s="332"/>
    </row>
    <row r="39" spans="2:6" x14ac:dyDescent="0.2">
      <c r="B39" s="281" t="s">
        <v>5648</v>
      </c>
      <c r="C39" s="314" t="s">
        <v>5649</v>
      </c>
      <c r="D39" s="315"/>
      <c r="E39" s="315"/>
      <c r="F39" s="316"/>
    </row>
    <row r="40" spans="2:6" x14ac:dyDescent="0.2">
      <c r="B40" s="265"/>
      <c r="C40" s="265"/>
      <c r="D40" s="265"/>
      <c r="E40" s="265"/>
      <c r="F40" s="265"/>
    </row>
    <row r="41" spans="2:6" x14ac:dyDescent="0.2">
      <c r="B41" s="317" t="s">
        <v>5650</v>
      </c>
      <c r="C41" s="318"/>
      <c r="D41" s="318"/>
      <c r="E41" s="318"/>
      <c r="F41" s="319"/>
    </row>
    <row r="42" spans="2:6" x14ac:dyDescent="0.2">
      <c r="B42" s="12">
        <v>1</v>
      </c>
      <c r="C42" s="320" t="s">
        <v>5651</v>
      </c>
      <c r="D42" s="321"/>
      <c r="E42" s="321"/>
      <c r="F42" s="322"/>
    </row>
    <row r="43" spans="2:6" x14ac:dyDescent="0.2">
      <c r="B43" s="5">
        <v>2</v>
      </c>
      <c r="C43" s="320" t="s">
        <v>5652</v>
      </c>
      <c r="D43" s="321"/>
      <c r="E43" s="321"/>
      <c r="F43" s="322"/>
    </row>
    <row r="44" spans="2:6" x14ac:dyDescent="0.2">
      <c r="B44" s="265"/>
      <c r="C44" s="265"/>
      <c r="D44" s="265"/>
      <c r="E44" s="265"/>
      <c r="F44" s="265"/>
    </row>
    <row r="45" spans="2:6" x14ac:dyDescent="0.2">
      <c r="B45" s="294" t="s">
        <v>5653</v>
      </c>
      <c r="C45" s="323" t="s">
        <v>5654</v>
      </c>
      <c r="D45" s="324"/>
      <c r="E45" s="324"/>
      <c r="F45" s="325"/>
    </row>
    <row r="46" spans="2:6" ht="16" x14ac:dyDescent="0.2">
      <c r="B46" s="282" t="s">
        <v>0</v>
      </c>
      <c r="C46" s="305" t="s">
        <v>5655</v>
      </c>
      <c r="D46" s="306"/>
      <c r="E46" s="306"/>
      <c r="F46" s="307"/>
    </row>
    <row r="47" spans="2:6" ht="16" x14ac:dyDescent="0.2">
      <c r="B47" s="282" t="s">
        <v>3</v>
      </c>
      <c r="C47" s="305" t="s">
        <v>5656</v>
      </c>
      <c r="D47" s="306"/>
      <c r="E47" s="306"/>
      <c r="F47" s="307"/>
    </row>
    <row r="48" spans="2:6" ht="16" x14ac:dyDescent="0.2">
      <c r="B48" s="282" t="s">
        <v>5</v>
      </c>
      <c r="C48" s="305" t="s">
        <v>5657</v>
      </c>
      <c r="D48" s="306"/>
      <c r="E48" s="306"/>
      <c r="F48" s="307"/>
    </row>
    <row r="49" spans="2:6" ht="16" x14ac:dyDescent="0.2">
      <c r="B49" s="282" t="s">
        <v>6</v>
      </c>
      <c r="C49" s="305" t="s">
        <v>5658</v>
      </c>
      <c r="D49" s="306"/>
      <c r="E49" s="306"/>
      <c r="F49" s="307"/>
    </row>
    <row r="50" spans="2:6" ht="16" x14ac:dyDescent="0.2">
      <c r="B50" s="282" t="s">
        <v>5659</v>
      </c>
      <c r="C50" s="305" t="s">
        <v>5660</v>
      </c>
      <c r="D50" s="306"/>
      <c r="E50" s="306"/>
      <c r="F50" s="307"/>
    </row>
    <row r="51" spans="2:6" ht="16" x14ac:dyDescent="0.2">
      <c r="B51" s="282" t="s">
        <v>9</v>
      </c>
      <c r="C51" s="305" t="s">
        <v>5661</v>
      </c>
      <c r="D51" s="306"/>
      <c r="E51" s="306"/>
      <c r="F51" s="307"/>
    </row>
    <row r="52" spans="2:6" ht="16" x14ac:dyDescent="0.2">
      <c r="B52" s="282" t="s">
        <v>10</v>
      </c>
      <c r="C52" s="305" t="s">
        <v>5662</v>
      </c>
      <c r="D52" s="306"/>
      <c r="E52" s="306"/>
      <c r="F52" s="307"/>
    </row>
    <row r="53" spans="2:6" ht="16" x14ac:dyDescent="0.2">
      <c r="B53" s="282" t="s">
        <v>11</v>
      </c>
      <c r="C53" s="305" t="s">
        <v>5663</v>
      </c>
      <c r="D53" s="306"/>
      <c r="E53" s="306"/>
      <c r="F53" s="307"/>
    </row>
    <row r="54" spans="2:6" ht="16" x14ac:dyDescent="0.2">
      <c r="B54" s="282" t="s">
        <v>12</v>
      </c>
      <c r="C54" s="305" t="s">
        <v>5664</v>
      </c>
      <c r="D54" s="306"/>
      <c r="E54" s="306"/>
      <c r="F54" s="307"/>
    </row>
    <row r="55" spans="2:6" ht="16" x14ac:dyDescent="0.2">
      <c r="B55" s="282" t="s">
        <v>5665</v>
      </c>
      <c r="C55" s="305" t="s">
        <v>5666</v>
      </c>
      <c r="D55" s="306"/>
      <c r="E55" s="306"/>
      <c r="F55" s="307"/>
    </row>
    <row r="56" spans="2:6" ht="33.75" customHeight="1" x14ac:dyDescent="0.2">
      <c r="B56" s="282" t="s">
        <v>22</v>
      </c>
      <c r="C56" s="308" t="s">
        <v>5667</v>
      </c>
      <c r="D56" s="309"/>
      <c r="E56" s="309"/>
      <c r="F56" s="310"/>
    </row>
  </sheetData>
  <mergeCells count="22">
    <mergeCell ref="C46:F46"/>
    <mergeCell ref="B5:F5"/>
    <mergeCell ref="B35:F35"/>
    <mergeCell ref="C36:F36"/>
    <mergeCell ref="C37:F37"/>
    <mergeCell ref="C38:F38"/>
    <mergeCell ref="C53:F53"/>
    <mergeCell ref="C54:F54"/>
    <mergeCell ref="C55:F55"/>
    <mergeCell ref="C56:F56"/>
    <mergeCell ref="B2:F2"/>
    <mergeCell ref="C47:F47"/>
    <mergeCell ref="C48:F48"/>
    <mergeCell ref="C49:F49"/>
    <mergeCell ref="C50:F50"/>
    <mergeCell ref="C51:F51"/>
    <mergeCell ref="C52:F52"/>
    <mergeCell ref="C39:F39"/>
    <mergeCell ref="B41:F41"/>
    <mergeCell ref="C42:F42"/>
    <mergeCell ref="C43:F43"/>
    <mergeCell ref="C45:F45"/>
  </mergeCells>
  <phoneticPr fontId="37"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5"/>
  </sheetPr>
  <dimension ref="A1:J25"/>
  <sheetViews>
    <sheetView showGridLines="0" zoomScale="85" zoomScaleNormal="85" workbookViewId="0">
      <pane xSplit="1" ySplit="2" topLeftCell="B3" activePane="bottomRight" state="frozen"/>
      <selection pane="topRight" activeCell="B1" sqref="B1"/>
      <selection pane="bottomLeft" activeCell="A3" sqref="A3"/>
      <selection pane="bottomRight" activeCell="M9" sqref="M9"/>
    </sheetView>
  </sheetViews>
  <sheetFormatPr baseColWidth="10" defaultColWidth="9.33203125" defaultRowHeight="15" x14ac:dyDescent="0.2"/>
  <cols>
    <col min="1" max="1" width="40.5" style="266" bestFit="1" customWidth="1"/>
    <col min="2" max="2" width="12.33203125" style="267" bestFit="1" customWidth="1"/>
    <col min="3" max="3" width="12.5" style="267" bestFit="1" customWidth="1"/>
    <col min="4" max="4" width="8.5" style="267" customWidth="1"/>
    <col min="5" max="5" width="10.6640625" style="267" bestFit="1" customWidth="1"/>
    <col min="6" max="6" width="26.5" style="266" bestFit="1" customWidth="1"/>
    <col min="7" max="7" width="12.33203125" style="267" bestFit="1" customWidth="1"/>
    <col min="8" max="8" width="12.5" style="267" bestFit="1" customWidth="1"/>
    <col min="9" max="9" width="8.5" style="267" bestFit="1" customWidth="1"/>
    <col min="10" max="10" width="10.6640625" style="267" bestFit="1" customWidth="1"/>
    <col min="11" max="16384" width="9.33203125" style="266"/>
  </cols>
  <sheetData>
    <row r="1" spans="1:10" s="267" customFormat="1" ht="63" customHeight="1" x14ac:dyDescent="0.2">
      <c r="A1" s="333" t="s">
        <v>5668</v>
      </c>
      <c r="B1" s="334"/>
      <c r="C1" s="334"/>
      <c r="D1" s="334"/>
      <c r="E1" s="335"/>
      <c r="F1" s="338" t="s">
        <v>6836</v>
      </c>
      <c r="G1" s="339"/>
      <c r="H1" s="339"/>
      <c r="I1" s="339"/>
      <c r="J1" s="339"/>
    </row>
    <row r="2" spans="1:10" s="267" customFormat="1" x14ac:dyDescent="0.2">
      <c r="A2" s="278" t="s">
        <v>5669</v>
      </c>
      <c r="B2" s="278" t="s">
        <v>5670</v>
      </c>
      <c r="C2" s="278" t="s">
        <v>11</v>
      </c>
      <c r="D2" s="278" t="s">
        <v>12</v>
      </c>
      <c r="E2" s="278" t="s">
        <v>5665</v>
      </c>
      <c r="F2" s="277" t="s">
        <v>5669</v>
      </c>
      <c r="G2" s="276" t="s">
        <v>5670</v>
      </c>
      <c r="H2" s="276" t="s">
        <v>11</v>
      </c>
      <c r="I2" s="276" t="s">
        <v>12</v>
      </c>
      <c r="J2" s="276" t="s">
        <v>5665</v>
      </c>
    </row>
    <row r="3" spans="1:10" x14ac:dyDescent="0.2">
      <c r="A3" s="272" t="s">
        <v>5671</v>
      </c>
      <c r="B3" s="286" t="s">
        <v>33</v>
      </c>
      <c r="C3" s="286" t="s">
        <v>5672</v>
      </c>
      <c r="D3" s="286" t="s">
        <v>5673</v>
      </c>
      <c r="E3" s="275"/>
      <c r="F3" s="270"/>
      <c r="G3" s="269"/>
      <c r="H3" s="269"/>
      <c r="I3" s="269"/>
      <c r="J3" s="269"/>
    </row>
    <row r="4" spans="1:10" x14ac:dyDescent="0.2">
      <c r="A4" s="272" t="s">
        <v>5674</v>
      </c>
      <c r="B4" s="286" t="s">
        <v>33</v>
      </c>
      <c r="C4" s="286" t="s">
        <v>104</v>
      </c>
      <c r="D4" s="286" t="s">
        <v>5675</v>
      </c>
      <c r="E4" s="275"/>
      <c r="F4" s="270"/>
      <c r="G4" s="269"/>
      <c r="H4" s="269"/>
      <c r="I4" s="269"/>
      <c r="J4" s="269"/>
    </row>
    <row r="5" spans="1:10" x14ac:dyDescent="0.2">
      <c r="A5" s="272" t="s">
        <v>5676</v>
      </c>
      <c r="B5" s="286" t="s">
        <v>33</v>
      </c>
      <c r="C5" s="286" t="s">
        <v>68</v>
      </c>
      <c r="D5" s="286"/>
      <c r="E5" s="275"/>
      <c r="F5" s="285" t="s">
        <v>5677</v>
      </c>
      <c r="G5" s="286" t="s">
        <v>33</v>
      </c>
      <c r="H5" s="286" t="s">
        <v>68</v>
      </c>
      <c r="I5" s="286"/>
      <c r="J5" s="286"/>
    </row>
    <row r="6" spans="1:10" x14ac:dyDescent="0.2">
      <c r="A6" s="272" t="s">
        <v>5678</v>
      </c>
      <c r="B6" s="286" t="s">
        <v>103</v>
      </c>
      <c r="C6" s="286" t="s">
        <v>680</v>
      </c>
      <c r="D6" s="286"/>
      <c r="E6" s="275"/>
      <c r="F6" s="270"/>
      <c r="G6" s="269"/>
      <c r="H6" s="269"/>
      <c r="I6" s="269"/>
      <c r="J6" s="269"/>
    </row>
    <row r="7" spans="1:10" x14ac:dyDescent="0.2">
      <c r="A7" s="272" t="s">
        <v>5679</v>
      </c>
      <c r="B7" s="286" t="s">
        <v>33</v>
      </c>
      <c r="C7" s="286" t="s">
        <v>68</v>
      </c>
      <c r="D7" s="286"/>
      <c r="E7" s="275"/>
      <c r="F7" s="285" t="s">
        <v>5680</v>
      </c>
      <c r="G7" s="286" t="s">
        <v>33</v>
      </c>
      <c r="H7" s="286" t="s">
        <v>68</v>
      </c>
      <c r="I7" s="286"/>
      <c r="J7" s="286"/>
    </row>
    <row r="8" spans="1:10" x14ac:dyDescent="0.2">
      <c r="A8" s="272" t="s">
        <v>5681</v>
      </c>
      <c r="B8" s="286" t="s">
        <v>103</v>
      </c>
      <c r="C8" s="286" t="s">
        <v>680</v>
      </c>
      <c r="D8" s="286"/>
      <c r="E8" s="275"/>
      <c r="F8" s="270"/>
      <c r="G8" s="269"/>
      <c r="H8" s="269"/>
      <c r="I8" s="269"/>
      <c r="J8" s="269"/>
    </row>
    <row r="9" spans="1:10" ht="53.25" customHeight="1" x14ac:dyDescent="0.2">
      <c r="A9" s="272" t="s">
        <v>5682</v>
      </c>
      <c r="B9" s="286" t="s">
        <v>33</v>
      </c>
      <c r="C9" s="286" t="s">
        <v>5683</v>
      </c>
      <c r="D9" s="286"/>
      <c r="E9" s="275"/>
      <c r="F9" s="336" t="s">
        <v>5684</v>
      </c>
      <c r="G9" s="337" t="s">
        <v>33</v>
      </c>
      <c r="H9" s="337" t="s">
        <v>222</v>
      </c>
      <c r="I9" s="337"/>
      <c r="J9" s="337" t="s">
        <v>81</v>
      </c>
    </row>
    <row r="10" spans="1:10" ht="53.25" customHeight="1" x14ac:dyDescent="0.2">
      <c r="A10" s="272" t="s">
        <v>5685</v>
      </c>
      <c r="B10" s="286" t="s">
        <v>33</v>
      </c>
      <c r="C10" s="286" t="s">
        <v>5686</v>
      </c>
      <c r="D10" s="286"/>
      <c r="E10" s="275"/>
      <c r="F10" s="336"/>
      <c r="G10" s="337"/>
      <c r="H10" s="337"/>
      <c r="I10" s="337"/>
      <c r="J10" s="337"/>
    </row>
    <row r="11" spans="1:10" x14ac:dyDescent="0.2">
      <c r="A11" s="272" t="s">
        <v>5687</v>
      </c>
      <c r="B11" s="286" t="s">
        <v>33</v>
      </c>
      <c r="C11" s="286" t="s">
        <v>5688</v>
      </c>
      <c r="D11" s="286"/>
      <c r="E11" s="275"/>
      <c r="F11" s="270"/>
      <c r="G11" s="269"/>
      <c r="H11" s="269"/>
      <c r="I11" s="269"/>
      <c r="J11" s="269"/>
    </row>
    <row r="12" spans="1:10" x14ac:dyDescent="0.2">
      <c r="A12" s="272" t="s">
        <v>5689</v>
      </c>
      <c r="B12" s="286" t="s">
        <v>103</v>
      </c>
      <c r="C12" s="286" t="s">
        <v>5688</v>
      </c>
      <c r="D12" s="286"/>
      <c r="E12" s="275"/>
      <c r="F12" s="270"/>
      <c r="G12" s="269"/>
      <c r="H12" s="269"/>
      <c r="I12" s="269"/>
      <c r="J12" s="269"/>
    </row>
    <row r="13" spans="1:10" ht="10.5" customHeight="1" x14ac:dyDescent="0.2">
      <c r="A13" s="272" t="s">
        <v>5690</v>
      </c>
      <c r="B13" s="286" t="s">
        <v>103</v>
      </c>
      <c r="C13" s="286" t="s">
        <v>291</v>
      </c>
      <c r="D13" s="286"/>
      <c r="E13" s="286"/>
      <c r="F13" s="274"/>
      <c r="G13" s="273"/>
      <c r="H13" s="273"/>
      <c r="I13" s="273"/>
      <c r="J13" s="273"/>
    </row>
    <row r="14" spans="1:10" x14ac:dyDescent="0.2">
      <c r="A14" s="272" t="s">
        <v>5691</v>
      </c>
      <c r="B14" s="286" t="s">
        <v>103</v>
      </c>
      <c r="C14" s="286" t="s">
        <v>5688</v>
      </c>
      <c r="D14" s="286"/>
      <c r="E14" s="286"/>
      <c r="F14" s="270"/>
      <c r="G14" s="269"/>
      <c r="H14" s="269"/>
      <c r="I14" s="269"/>
      <c r="J14" s="269"/>
    </row>
    <row r="15" spans="1:10" x14ac:dyDescent="0.2">
      <c r="A15" s="272" t="s">
        <v>5692</v>
      </c>
      <c r="B15" s="286" t="s">
        <v>103</v>
      </c>
      <c r="C15" s="286" t="s">
        <v>134</v>
      </c>
      <c r="D15" s="286"/>
      <c r="E15" s="286"/>
      <c r="F15" s="270"/>
      <c r="G15" s="269"/>
      <c r="H15" s="269"/>
      <c r="I15" s="269"/>
      <c r="J15" s="269"/>
    </row>
    <row r="16" spans="1:10" x14ac:dyDescent="0.2">
      <c r="A16" s="272" t="s">
        <v>5693</v>
      </c>
      <c r="B16" s="286" t="s">
        <v>103</v>
      </c>
      <c r="C16" s="286" t="s">
        <v>104</v>
      </c>
      <c r="D16" s="286" t="s">
        <v>114</v>
      </c>
      <c r="E16" s="286"/>
      <c r="F16" s="270"/>
      <c r="G16" s="269"/>
      <c r="H16" s="269"/>
      <c r="I16" s="269"/>
      <c r="J16" s="269"/>
    </row>
    <row r="17" spans="1:10" x14ac:dyDescent="0.2">
      <c r="A17" s="272" t="s">
        <v>5694</v>
      </c>
      <c r="B17" s="286" t="s">
        <v>103</v>
      </c>
      <c r="C17" s="286" t="s">
        <v>68</v>
      </c>
      <c r="D17" s="286"/>
      <c r="E17" s="286"/>
      <c r="F17" s="270"/>
      <c r="G17" s="269"/>
      <c r="H17" s="269"/>
      <c r="I17" s="269"/>
      <c r="J17" s="269"/>
    </row>
    <row r="18" spans="1:10" x14ac:dyDescent="0.2">
      <c r="A18" s="272" t="s">
        <v>5695</v>
      </c>
      <c r="B18" s="286" t="s">
        <v>103</v>
      </c>
      <c r="C18" s="286" t="s">
        <v>104</v>
      </c>
      <c r="D18" s="286" t="s">
        <v>114</v>
      </c>
      <c r="E18" s="286" t="s">
        <v>5696</v>
      </c>
      <c r="F18" s="270"/>
      <c r="G18" s="269"/>
      <c r="H18" s="269"/>
      <c r="I18" s="269"/>
      <c r="J18" s="269"/>
    </row>
    <row r="19" spans="1:10" ht="24" x14ac:dyDescent="0.2">
      <c r="A19" s="272" t="s">
        <v>5697</v>
      </c>
      <c r="B19" s="286" t="s">
        <v>33</v>
      </c>
      <c r="C19" s="286" t="s">
        <v>5688</v>
      </c>
      <c r="D19" s="286"/>
      <c r="E19" s="286"/>
      <c r="F19" s="285" t="s">
        <v>5697</v>
      </c>
      <c r="G19" s="286" t="s">
        <v>33</v>
      </c>
      <c r="H19" s="286" t="s">
        <v>68</v>
      </c>
      <c r="I19" s="286"/>
      <c r="J19" s="286" t="s">
        <v>5698</v>
      </c>
    </row>
    <row r="20" spans="1:10" x14ac:dyDescent="0.2">
      <c r="A20" s="272" t="s">
        <v>5699</v>
      </c>
      <c r="B20" s="286" t="s">
        <v>33</v>
      </c>
      <c r="C20" s="286" t="s">
        <v>1019</v>
      </c>
      <c r="D20" s="286" t="s">
        <v>5700</v>
      </c>
      <c r="E20" s="286"/>
      <c r="F20" s="285" t="s">
        <v>5699</v>
      </c>
      <c r="G20" s="286" t="s">
        <v>33</v>
      </c>
      <c r="H20" s="286" t="s">
        <v>901</v>
      </c>
      <c r="I20" s="286" t="s">
        <v>5700</v>
      </c>
      <c r="J20" s="286"/>
    </row>
    <row r="21" spans="1:10" x14ac:dyDescent="0.2">
      <c r="A21" s="271" t="s">
        <v>5701</v>
      </c>
      <c r="B21" s="284" t="s">
        <v>103</v>
      </c>
      <c r="C21" s="286" t="s">
        <v>68</v>
      </c>
      <c r="D21" s="286"/>
      <c r="E21" s="286"/>
      <c r="F21" s="270"/>
      <c r="G21" s="269"/>
      <c r="H21" s="269"/>
      <c r="I21" s="269"/>
      <c r="J21" s="269"/>
    </row>
    <row r="22" spans="1:10" ht="15" customHeight="1" x14ac:dyDescent="0.2">
      <c r="A22" s="340" t="s">
        <v>5702</v>
      </c>
      <c r="B22" s="337" t="s">
        <v>33</v>
      </c>
      <c r="C22" s="343" t="s">
        <v>5688</v>
      </c>
      <c r="D22" s="337"/>
      <c r="E22" s="344"/>
      <c r="F22" s="336" t="s">
        <v>5703</v>
      </c>
      <c r="G22" s="337" t="s">
        <v>66</v>
      </c>
      <c r="H22" s="337" t="s">
        <v>68</v>
      </c>
      <c r="I22" s="337"/>
      <c r="J22" s="337" t="s">
        <v>5704</v>
      </c>
    </row>
    <row r="23" spans="1:10" ht="15" customHeight="1" x14ac:dyDescent="0.2">
      <c r="A23" s="341"/>
      <c r="B23" s="337"/>
      <c r="C23" s="343"/>
      <c r="D23" s="337"/>
      <c r="E23" s="345"/>
      <c r="F23" s="336"/>
      <c r="G23" s="337"/>
      <c r="H23" s="337"/>
      <c r="I23" s="337"/>
      <c r="J23" s="337"/>
    </row>
    <row r="24" spans="1:10" ht="15" customHeight="1" x14ac:dyDescent="0.2">
      <c r="A24" s="342"/>
      <c r="B24" s="337"/>
      <c r="C24" s="343"/>
      <c r="D24" s="337"/>
      <c r="E24" s="346"/>
      <c r="F24" s="336"/>
      <c r="G24" s="337"/>
      <c r="H24" s="337"/>
      <c r="I24" s="337"/>
      <c r="J24" s="337"/>
    </row>
    <row r="25" spans="1:10" ht="81.75" customHeight="1" x14ac:dyDescent="0.2">
      <c r="A25" s="268" t="s">
        <v>5705</v>
      </c>
      <c r="B25" s="337"/>
      <c r="C25" s="343"/>
      <c r="D25" s="337"/>
      <c r="E25" s="286" t="s">
        <v>5706</v>
      </c>
      <c r="F25" s="336"/>
      <c r="G25" s="337"/>
      <c r="H25" s="337"/>
      <c r="I25" s="337"/>
      <c r="J25" s="337"/>
    </row>
  </sheetData>
  <autoFilter ref="A2:J2" xr:uid="{00000000-0009-0000-0000-000007000000}"/>
  <mergeCells count="17">
    <mergeCell ref="J9:J10"/>
    <mergeCell ref="F1:J1"/>
    <mergeCell ref="A22:A24"/>
    <mergeCell ref="B22:B25"/>
    <mergeCell ref="C22:C25"/>
    <mergeCell ref="D22:D25"/>
    <mergeCell ref="E22:E24"/>
    <mergeCell ref="F22:F25"/>
    <mergeCell ref="G22:G25"/>
    <mergeCell ref="H22:H25"/>
    <mergeCell ref="I22:I25"/>
    <mergeCell ref="J22:J25"/>
    <mergeCell ref="A1:E1"/>
    <mergeCell ref="F9:F10"/>
    <mergeCell ref="G9:G10"/>
    <mergeCell ref="H9:H10"/>
    <mergeCell ref="I9:I10"/>
  </mergeCells>
  <pageMargins left="0.25" right="0.25" top="0.75" bottom="0.75" header="0.3" footer="0.3"/>
  <pageSetup paperSize="9" orientation="landscape"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45F8B5DF818A46BAA5BBA9EFDD25AE" ma:contentTypeVersion="12" ma:contentTypeDescription="Create a new document." ma:contentTypeScope="" ma:versionID="4f912a0a59d8e06ca03d35e245232980">
  <xsd:schema xmlns:xsd="http://www.w3.org/2001/XMLSchema" xmlns:xs="http://www.w3.org/2001/XMLSchema" xmlns:p="http://schemas.microsoft.com/office/2006/metadata/properties" xmlns:ns2="50ff12ef-3c21-4ad9-bc13-10dfc83ccba1" xmlns:ns3="d3b584a9-a626-4946-a07d-7586236ac4aa" targetNamespace="http://schemas.microsoft.com/office/2006/metadata/properties" ma:root="true" ma:fieldsID="50aedca7509a81ab1dbe708aada1a5f8" ns2:_="" ns3:_="">
    <xsd:import namespace="50ff12ef-3c21-4ad9-bc13-10dfc83ccba1"/>
    <xsd:import namespace="d3b584a9-a626-4946-a07d-7586236ac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ff12ef-3c21-4ad9-bc13-10dfc83ccb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b584a9-a626-4946-a07d-7586236ac4a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C6C048-93C4-4ECD-BB0B-266FBA2F4A53}">
  <ds:schemaRefs>
    <ds:schemaRef ds:uri="http://schemas.microsoft.com/sharepoint/v3/contenttype/forms"/>
  </ds:schemaRefs>
</ds:datastoreItem>
</file>

<file path=customXml/itemProps2.xml><?xml version="1.0" encoding="utf-8"?>
<ds:datastoreItem xmlns:ds="http://schemas.openxmlformats.org/officeDocument/2006/customXml" ds:itemID="{A2D91DD5-D0D8-4AF5-8E0E-08DA177E4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ff12ef-3c21-4ad9-bc13-10dfc83ccba1"/>
    <ds:schemaRef ds:uri="d3b584a9-a626-4946-a07d-7586236ac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560019-7DA5-4D33-BF48-A5FCF5AEEC9B}">
  <ds:schemaRefs>
    <ds:schemaRef ds:uri="50ff12ef-3c21-4ad9-bc13-10dfc83ccba1"/>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3b584a9-a626-4946-a07d-7586236ac4a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IE001-IE016</vt:lpstr>
      <vt:lpstr>IE019-IE055</vt:lpstr>
      <vt:lpstr>List</vt:lpstr>
      <vt:lpstr>Values</vt:lpstr>
      <vt:lpstr>IE058-IE09XX</vt:lpstr>
      <vt:lpstr>IE928 New Structure</vt:lpstr>
      <vt:lpstr>Revision History</vt:lpstr>
      <vt:lpstr>Cover Sheet</vt:lpstr>
      <vt:lpstr>Technical Header Mapping</vt:lpstr>
      <vt:lpstr>Data Mapping (Iter 1, 2, 3)</vt:lpstr>
      <vt:lpstr>Location of goods.Codes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CUSTDEV3</dc:creator>
  <cp:keywords/>
  <dc:description/>
  <cp:lastModifiedBy>Microsoft Office User</cp:lastModifiedBy>
  <cp:revision/>
  <dcterms:created xsi:type="dcterms:W3CDTF">2018-04-12T11:46:05Z</dcterms:created>
  <dcterms:modified xsi:type="dcterms:W3CDTF">2023-01-19T17:08:41Z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0x010100D545F8B5DF818A46BAA5BBA9EFDD25AE</vt:lpwstr>
  </property>
  <property fmtid="{D5CDD505-2E9C-101B-9397-08002B2CF9AE}" pid="3" name="Order">
    <vt:r8>3100</vt:r8>
  </property>
  <property fmtid="{D5CDD505-2E9C-101B-9397-08002B2CF9AE}" pid="4" name="xd_ProgID">
    <vt:lpwstr/>
  </property>
  <property fmtid="{D5CDD505-2E9C-101B-9397-08002B2CF9AE}" pid="5" name="_CopySource">
    <vt:lpwstr>https://intrasoftintl365.sharepoint.com/sites/DG1_CD3Site/Internal/Data Mapping (Working version)/NCTS-P5/NCTS-Data Mapping- v0.34.xlsm</vt:lpwstr>
  </property>
  <property fmtid="{D5CDD505-2E9C-101B-9397-08002B2CF9AE}" pid="6" name="TemplateUrl">
    <vt:lpwstr/>
  </property>
  <property fmtid="{D5CDD505-2E9C-101B-9397-08002B2CF9AE}" pid="7" name="AuthorIds_UIVersion_10240">
    <vt:lpwstr>36</vt:lpwstr>
  </property>
  <property fmtid="{D5CDD505-2E9C-101B-9397-08002B2CF9AE}" pid="8" name="MediaServiceImageTags">
    <vt:lpwstr/>
  </property>
  <property fmtid="{D5CDD505-2E9C-101B-9397-08002B2CF9AE}" pid="9" name="MSIP_Label_f9af038e-07b4-4369-a678-c835687cb272_Enabled">
    <vt:lpwstr>true</vt:lpwstr>
  </property>
  <property fmtid="{D5CDD505-2E9C-101B-9397-08002B2CF9AE}" pid="10" name="MSIP_Label_f9af038e-07b4-4369-a678-c835687cb272_SetDate">
    <vt:lpwstr>2023-01-06T12:42:09Z</vt:lpwstr>
  </property>
  <property fmtid="{D5CDD505-2E9C-101B-9397-08002B2CF9AE}" pid="11" name="MSIP_Label_f9af038e-07b4-4369-a678-c835687cb272_Method">
    <vt:lpwstr>Standard</vt:lpwstr>
  </property>
  <property fmtid="{D5CDD505-2E9C-101B-9397-08002B2CF9AE}" pid="12" name="MSIP_Label_f9af038e-07b4-4369-a678-c835687cb272_Name">
    <vt:lpwstr>OFFICIAL</vt:lpwstr>
  </property>
  <property fmtid="{D5CDD505-2E9C-101B-9397-08002B2CF9AE}" pid="13" name="MSIP_Label_f9af038e-07b4-4369-a678-c835687cb272_SiteId">
    <vt:lpwstr>ac52f73c-fd1a-4a9a-8e7a-4a248f3139e1</vt:lpwstr>
  </property>
  <property fmtid="{D5CDD505-2E9C-101B-9397-08002B2CF9AE}" pid="14" name="MSIP_Label_f9af038e-07b4-4369-a678-c835687cb272_ActionId">
    <vt:lpwstr>72bae720-107d-4350-a879-a14704d70d1e</vt:lpwstr>
  </property>
  <property fmtid="{D5CDD505-2E9C-101B-9397-08002B2CF9AE}" pid="15" name="MSIP_Label_f9af038e-07b4-4369-a678-c835687cb272_ContentBits">
    <vt:lpwstr>2</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RunCreateGroups_1" visible="true" label="Create Level, Groups &amp; Paths" imageMso="OutlineSubtotals" onAction="RunCreateGroups"/>
      </mso:documentControls>
    </mso:qat>
  </mso:ribbon>
</mso:customUI>
</file>