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3"/>
  <workbookPr codeName="ThisWorkbook"/>
  <mc:AlternateContent xmlns:mc="http://schemas.openxmlformats.org/markup-compatibility/2006">
    <mc:Choice Requires="x15">
      <x15ac:absPath xmlns:x15ac="http://schemas.microsoft.com/office/spreadsheetml/2010/11/ac" url="https://hmrc-my.sharepoint.com/personal/peter_atkins_hmrc_gov_uk/Documents/IGR/Creatives/Templates/"/>
    </mc:Choice>
  </mc:AlternateContent>
  <xr:revisionPtr revIDLastSave="338" documentId="8_{EC0DECE7-CD76-4DDB-AFCA-5321B1675D8C}" xr6:coauthVersionLast="47" xr6:coauthVersionMax="47" xr10:uidLastSave="{95ACC9AB-6ABA-4340-87F1-BEB8D97FF87F}"/>
  <bookViews>
    <workbookView xWindow="-135" yWindow="-135" windowWidth="29070" windowHeight="15870" firstSheet="1" activeTab="1" xr2:uid="{00000000-000D-0000-FFFF-FFFF00000000}"/>
  </bookViews>
  <sheets>
    <sheet name="Theatre Tax Relief Stencil" sheetId="2" r:id="rId1"/>
    <sheet name="Theatre TR Computation Stencil" sheetId="7" r:id="rId2"/>
    <sheet name="Theatre Expenditure Breakdown" sheetId="1" r:id="rId3"/>
  </sheets>
  <definedNames>
    <definedName name="_xlnm._FilterDatabase" localSheetId="2" hidden="1">'Theatre Expenditure Breakdown'!#REF!</definedName>
    <definedName name="Conditions" localSheetId="1">'Theatre Expenditure Breakdown'!#REF!</definedName>
    <definedName name="Conditions">'Theatre Expenditure Breakdown'!#REF!</definedName>
    <definedName name="_xlnm.Print_Area" localSheetId="2">'Theatre Expenditure Breakdown'!$A$1:$H$47</definedName>
    <definedName name="_xlnm.Print_Area" localSheetId="0">'Theatre Tax Relief Stencil'!$A$1:$E$10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 i="7" l="1"/>
  <c r="H47" i="7" l="1"/>
  <c r="G47" i="7"/>
  <c r="F47" i="7"/>
  <c r="E47" i="7"/>
  <c r="E41" i="7" l="1"/>
  <c r="D23" i="7"/>
  <c r="E23" i="7"/>
  <c r="G44" i="7"/>
  <c r="F44" i="7"/>
  <c r="H44" i="7"/>
  <c r="H45" i="7"/>
  <c r="G45" i="7"/>
  <c r="F45" i="7"/>
  <c r="H46" i="7"/>
  <c r="G46" i="7"/>
  <c r="F46" i="7"/>
  <c r="E46" i="7"/>
  <c r="D46" i="7"/>
  <c r="E45" i="7"/>
  <c r="E44" i="7"/>
  <c r="D44" i="7"/>
  <c r="D45" i="7" l="1"/>
  <c r="D13" i="7" l="1"/>
  <c r="E12" i="7" s="1"/>
  <c r="E13" i="7" s="1"/>
  <c r="D14" i="7"/>
  <c r="D16" i="7" s="1"/>
  <c r="E15" i="7" s="1"/>
  <c r="E14" i="7"/>
  <c r="F14" i="7"/>
  <c r="G14" i="7"/>
  <c r="H14" i="7"/>
  <c r="D29" i="7"/>
  <c r="E24" i="7"/>
  <c r="E25" i="7" s="1"/>
  <c r="F23" i="7"/>
  <c r="F24" i="7" s="1"/>
  <c r="F25" i="7" s="1"/>
  <c r="G23" i="7"/>
  <c r="G24" i="7" s="1"/>
  <c r="G25" i="7" s="1"/>
  <c r="H23" i="7"/>
  <c r="H29" i="7" s="1"/>
  <c r="E33" i="7"/>
  <c r="E34" i="7" s="1"/>
  <c r="F33" i="7"/>
  <c r="F34" i="7" s="1"/>
  <c r="G33" i="7"/>
  <c r="G34" i="7" s="1"/>
  <c r="H33" i="7"/>
  <c r="H34" i="7" s="1"/>
  <c r="D34" i="7"/>
  <c r="D36" i="7"/>
  <c r="D38" i="7" s="1"/>
  <c r="E36" i="7"/>
  <c r="F37" i="7" s="1"/>
  <c r="F36" i="7"/>
  <c r="G36" i="7"/>
  <c r="H37" i="7" s="1"/>
  <c r="H36" i="7"/>
  <c r="F41" i="7"/>
  <c r="G41" i="7" s="1"/>
  <c r="H41" i="7" s="1"/>
  <c r="H38" i="7" l="1"/>
  <c r="E37" i="7"/>
  <c r="E38" i="7" s="1"/>
  <c r="E29" i="7"/>
  <c r="F30" i="7" s="1"/>
  <c r="E30" i="7"/>
  <c r="D31" i="7"/>
  <c r="D35" i="7" s="1"/>
  <c r="H24" i="7"/>
  <c r="H25" i="7" s="1"/>
  <c r="F38" i="7"/>
  <c r="D24" i="7"/>
  <c r="D25" i="7" s="1"/>
  <c r="D27" i="7" s="1"/>
  <c r="F26" i="7"/>
  <c r="F27" i="7" s="1"/>
  <c r="E16" i="7"/>
  <c r="G26" i="7"/>
  <c r="H26" i="7"/>
  <c r="G27" i="7"/>
  <c r="F12" i="7"/>
  <c r="F13" i="7" s="1"/>
  <c r="D18" i="7"/>
  <c r="G37" i="7"/>
  <c r="G38" i="7" s="1"/>
  <c r="G29" i="7"/>
  <c r="F29" i="7"/>
  <c r="H27" i="7" l="1"/>
  <c r="E31" i="7"/>
  <c r="E35" i="7" s="1"/>
  <c r="E26" i="7"/>
  <c r="E27" i="7" s="1"/>
  <c r="E18" i="7"/>
  <c r="G30" i="7"/>
  <c r="G31" i="7" s="1"/>
  <c r="G35" i="7" s="1"/>
  <c r="F31" i="7"/>
  <c r="F35" i="7" s="1"/>
  <c r="D28" i="7"/>
  <c r="D40" i="7" s="1"/>
  <c r="D42" i="7" s="1"/>
  <c r="H30" i="7"/>
  <c r="H31" i="7" s="1"/>
  <c r="H35" i="7" s="1"/>
  <c r="G12" i="7"/>
  <c r="G13" i="7" s="1"/>
  <c r="F15" i="7"/>
  <c r="E28" i="7" l="1"/>
  <c r="E40" i="7" s="1"/>
  <c r="E42" i="7" s="1"/>
  <c r="H12" i="7"/>
  <c r="H13" i="7" s="1"/>
  <c r="F16" i="7"/>
  <c r="F18" i="7" s="1"/>
  <c r="F28" i="7" s="1"/>
  <c r="F40" i="7" s="1"/>
  <c r="F42" i="7" s="1"/>
  <c r="G15" i="7" l="1"/>
  <c r="G16" i="7" l="1"/>
  <c r="G18" i="7" s="1"/>
  <c r="G28" i="7" s="1"/>
  <c r="G40" i="7" s="1"/>
  <c r="G42" i="7" s="1"/>
  <c r="H15" i="7" l="1"/>
  <c r="H16" i="7" s="1"/>
  <c r="H18" i="7" s="1"/>
  <c r="H28" i="7" s="1"/>
  <c r="H40" i="7" s="1"/>
  <c r="H42" i="7" s="1"/>
  <c r="F44" i="1"/>
  <c r="G44" i="1"/>
  <c r="B44" i="1" l="1"/>
  <c r="B46" i="1" s="1"/>
  <c r="C44" i="1"/>
  <c r="C46" i="1" s="1"/>
  <c r="D44" i="1"/>
  <c r="E44" i="1"/>
  <c r="E46" i="1" s="1"/>
  <c r="F46" i="1"/>
  <c r="G46" i="1"/>
  <c r="D46" i="1" l="1"/>
  <c r="B1" i="1"/>
  <c r="E1" i="1"/>
</calcChain>
</file>

<file path=xl/sharedStrings.xml><?xml version="1.0" encoding="utf-8"?>
<sst xmlns="http://schemas.openxmlformats.org/spreadsheetml/2006/main" count="204" uniqueCount="192">
  <si>
    <t>Theatre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</si>
  <si>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</si>
  <si>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</si>
  <si>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</si>
  <si>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</si>
  <si>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</si>
  <si>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</si>
  <si>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</si>
  <si>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</si>
  <si>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</si>
  <si>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</si>
  <si>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</si>
  <si>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Theatrical Production Company</t>
  </si>
  <si>
    <t>Theatrical Production</t>
  </si>
  <si>
    <t>Touring Or Non-touring Production</t>
  </si>
  <si>
    <t>Please Select</t>
  </si>
  <si>
    <t>Accounting period start date</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</si>
  <si>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</si>
  <si>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</si>
  <si>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</si>
  <si>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</si>
  <si>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</si>
  <si>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</si>
  <si>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</si>
  <si>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</si>
  <si>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</si>
  <si>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Computation of taxable profits and theatre tax relief</t>
  </si>
  <si>
    <t>£</t>
  </si>
  <si>
    <t>Notes</t>
  </si>
  <si>
    <t>Taxable profit before
additional deduction</t>
  </si>
  <si>
    <t>TP1</t>
  </si>
  <si>
    <t>Estimated total income from the theatrical production</t>
  </si>
  <si>
    <t>TP2</t>
  </si>
  <si>
    <t>Estimated total cost of the theatrical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</si>
  <si>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</si>
  <si>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</si>
  <si>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</si>
  <si>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</si>
  <si>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</si>
  <si>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</si>
  <si>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</si>
  <si>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</si>
  <si>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</si>
  <si>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</si>
  <si>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</si>
  <si>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</si>
  <si>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</si>
  <si>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</si>
  <si>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</si>
  <si>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</si>
  <si>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</si>
  <si>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</si>
  <si>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</si>
  <si>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</si>
  <si>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</si>
  <si>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</si>
  <si>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</si>
  <si>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</si>
  <si>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</si>
  <si>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</si>
  <si>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</si>
  <si>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</si>
  <si>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</si>
  <si>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</si>
  <si>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</si>
  <si>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</si>
  <si>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</si>
  <si>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</si>
  <si>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</si>
  <si>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</si>
  <si>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</si>
  <si>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</si>
  <si>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</si>
  <si>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</si>
  <si>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</si>
  <si>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</si>
  <si>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</si>
  <si>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</si>
  <si>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</si>
  <si>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</si>
  <si>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</si>
  <si>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</si>
  <si>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</si>
  <si>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</si>
  <si>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</si>
  <si>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</si>
  <si>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</si>
  <si>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</si>
  <si>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</si>
  <si>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</si>
  <si>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</si>
  <si>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</si>
  <si>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</si>
  <si>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</si>
  <si>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</si>
  <si>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</si>
  <si>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</si>
  <si>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</si>
  <si>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</si>
  <si>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UK or EEA core expenditure incurred to date</t>
  </si>
  <si>
    <t>CP9</t>
  </si>
  <si>
    <t>UK or EEA core expenditure at end of previous period</t>
  </si>
  <si>
    <t>CP10</t>
  </si>
  <si>
    <t>UK or EEA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</si>
  <si>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</si>
  <si>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</si>
  <si>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</si>
  <si>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</si>
  <si>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</si>
  <si>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</si>
  <si>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</si>
  <si>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</si>
  <si>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</si>
  <si>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</si>
  <si>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</si>
  <si>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</si>
  <si>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</si>
  <si>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</si>
  <si>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</si>
  <si>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 enter as positive figure</t>
  </si>
  <si>
    <t>TC6.1</t>
  </si>
  <si>
    <t>Theatre tax credit Production start date before 27/10/2021</t>
  </si>
  <si>
    <t>25% of TC5 if Touring production, otherwise 20% of TC5</t>
  </si>
  <si>
    <t>TC6.2</t>
  </si>
  <si>
    <t>Theatre tax credit Productions between 27/10/21 and 31/03/2025</t>
  </si>
  <si>
    <t>50% of TC5 if Touring production, otherwise 45% of TC5</t>
  </si>
  <si>
    <t>TC6.3</t>
  </si>
  <si>
    <t>Theatre tax credit All productions from 01/04/25</t>
  </si>
  <si>
    <t>45% of TC5 if Touring production, otherwise 40% of TC5</t>
  </si>
  <si>
    <t>TC6.4</t>
  </si>
  <si>
    <t>Claimable Tax Credit</t>
  </si>
  <si>
    <t>Rate Based on Productions start date</t>
  </si>
  <si>
    <t>NB 1</t>
  </si>
  <si>
    <t>You can find more information regarding how to calculate the relief here https://www.gov.uk/hmrc-internal-manuals/theatre-tax-relief/ttr55000</t>
  </si>
  <si>
    <t>NB 2</t>
  </si>
  <si>
    <t>If your accounting period straddles 27/10/2021 or 01/04/2025, you should treat it as two notional accounting periods in this spreadsheet: the first up to that date and the second from that date.</t>
  </si>
  <si>
    <t>You should apportion expenditure between the two notional periods.</t>
  </si>
  <si>
    <t>NB 3</t>
  </si>
  <si>
    <t>If your company has unpaid amounts brought forward, they must receive tax credit at the rate that applied in the accounting period in which they were incurred. You may have to calculate this separately.</t>
  </si>
  <si>
    <t xml:space="preserve">TTR &amp; MGETR  </t>
  </si>
  <si>
    <t>Touring</t>
  </si>
  <si>
    <t>None Touring</t>
  </si>
  <si>
    <t>production phase date</t>
  </si>
  <si>
    <t>Accoutning Period</t>
  </si>
  <si>
    <t>Onward</t>
  </si>
  <si>
    <t>OTR</t>
  </si>
  <si>
    <t>Theatre Tax Relief Expenditure Breakdown Stencil</t>
  </si>
  <si>
    <t>Rehearsal Period</t>
  </si>
  <si>
    <t>Number of Touring venues</t>
  </si>
  <si>
    <t>Curtain up/Release date</t>
  </si>
  <si>
    <t xml:space="preserve">Number of Performances </t>
  </si>
  <si>
    <t>Total Income</t>
  </si>
  <si>
    <t>Income of which is a State Aid</t>
  </si>
  <si>
    <t>You can find more information regarding core expenditure here https://www.gov.uk/hmrc-internal-manuals/theatre-tax-relief/ttr50010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</si>
  <si>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</si>
  <si>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</si>
  <si>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</si>
  <si>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</si>
  <si>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</si>
  <si>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</si>
  <si>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</si>
  <si>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</si>
  <si>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</si>
  <si>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</si>
  <si>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Script</t>
  </si>
  <si>
    <t>Pre production/Rehearsal Stage</t>
  </si>
  <si>
    <t>Director</t>
  </si>
  <si>
    <t>Cast (rehearsal period for Theatre and orchestra)</t>
  </si>
  <si>
    <t>Art work</t>
  </si>
  <si>
    <t>Cheographer</t>
  </si>
  <si>
    <t>Stage</t>
  </si>
  <si>
    <t>Costumes</t>
  </si>
  <si>
    <t>Rehearsal Room Costs</t>
  </si>
  <si>
    <t>Running Phase - Normally considered Non Core Expenditure</t>
  </si>
  <si>
    <t>cast - running</t>
  </si>
  <si>
    <t>Ongoing Stage costs</t>
  </si>
  <si>
    <t>Theatre Cost</t>
  </si>
  <si>
    <t>Tour Booking</t>
  </si>
  <si>
    <t xml:space="preserve">Tour Travel </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</si>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</sst>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rial"/>
      <family val="2"/>
    </font>
    <font>
      <u/>
      <sz val="11"/>
      <color theme="10"/>
      <name val="Calibri"/>
      <family val="2"/>
      <scheme val="minor"/>
    </font>
    <font>
      <sz val="12"/>
      <color theme="1"/>
      <name val="Calibri"/>
      <family val="2"/>
      <scheme val="minor"/>
    </font>
    <font>
      <sz val="12"/>
      <color rgb="FFFF0000"/>
      <name val="Calibri"/>
      <family val="2"/>
      <scheme val="minor"/>
    </font>
    <font>
      <u/>
      <sz val="12"/>
      <color theme="1"/>
      <name val="Calibri"/>
      <family val="2"/>
      <scheme val="minor"/>
    </font>
    <font>
      <u/>
      <sz val="12"/>
      <color rgb="FF0070C0"/>
      <name val="Calibri"/>
      <family val="2"/>
      <scheme val="minor"/>
    </font>
    <font>
      <u/>
      <sz val="12"/>
      <color theme="10"/>
      <name val="Calibri"/>
      <family val="2"/>
      <scheme val="minor"/>
    </font>
    <font>
      <sz val="12"/>
      <name val="Calibri"/>
      <family val="2"/>
      <scheme val="minor"/>
    </font>
    <font>
      <b/>
      <sz val="12"/>
      <color theme="1"/>
      <name val="Calibri"/>
      <family val="2"/>
      <scheme val="minor"/>
    </font>
    <font>
      <b/>
      <sz val="12"/>
      <name val="Calibri"/>
      <family val="2"/>
      <scheme val="minor"/>
    </font>
    <font>
      <b/>
      <u/>
      <sz val="12"/>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FFFF00"/>
        <bgColor indexed="64"/>
      </patternFill>
    </fill>
  </fills>
  <borders count="39">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auto="1"/>
      </left>
      <right style="medium">
        <color indexed="64"/>
      </right>
      <top/>
      <bottom style="thin">
        <color auto="1"/>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auto="1"/>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horizontal="center"/>
    </xf>
    <xf numFmtId="0" fontId="1" fillId="0" borderId="0" xfId="0" applyFont="1"/>
    <xf numFmtId="0" fontId="0" fillId="2" borderId="0" xfId="0" applyFill="1"/>
    <xf numFmtId="0" fontId="0" fillId="2" borderId="0" xfId="0" applyFill="1" applyAlignment="1">
      <alignment horizontal="center"/>
    </xf>
    <xf numFmtId="14" fontId="0" fillId="2" borderId="0" xfId="0" applyNumberFormat="1" applyFill="1"/>
    <xf numFmtId="0" fontId="3" fillId="3" borderId="6" xfId="0" applyFont="1" applyFill="1" applyBorder="1"/>
    <xf numFmtId="0" fontId="3" fillId="4" borderId="0" xfId="0" applyFont="1" applyFill="1" applyAlignment="1" applyProtection="1">
      <alignment horizontal="left" vertical="top"/>
      <protection hidden="1"/>
    </xf>
    <xf numFmtId="0" fontId="3" fillId="4" borderId="17" xfId="0" applyFont="1" applyFill="1" applyBorder="1" applyAlignment="1" applyProtection="1">
      <alignment horizontal="left" vertical="top"/>
      <protection locked="0"/>
    </xf>
    <xf numFmtId="0" fontId="3" fillId="0" borderId="0" xfId="0" applyFont="1"/>
    <xf numFmtId="0" fontId="3" fillId="2" borderId="0" xfId="0" applyFont="1" applyFill="1"/>
    <xf numFmtId="0" fontId="3" fillId="2" borderId="0" xfId="0" applyFont="1" applyFill="1" applyAlignment="1">
      <alignment horizontal="center"/>
    </xf>
    <xf numFmtId="0" fontId="7" fillId="2" borderId="0" xfId="1" applyFont="1" applyFill="1" applyBorder="1"/>
    <xf numFmtId="0" fontId="9" fillId="6" borderId="5" xfId="0" applyFont="1" applyFill="1" applyBorder="1" applyAlignment="1">
      <alignment horizontal="center"/>
    </xf>
    <xf numFmtId="0" fontId="9" fillId="6" borderId="5" xfId="0" applyFont="1" applyFill="1" applyBorder="1"/>
    <xf numFmtId="0" fontId="9" fillId="6" borderId="18" xfId="0" applyFont="1" applyFill="1" applyBorder="1"/>
    <xf numFmtId="4" fontId="3" fillId="5" borderId="3" xfId="0" applyNumberFormat="1" applyFont="1" applyFill="1" applyBorder="1" applyProtection="1">
      <protection locked="0"/>
    </xf>
    <xf numFmtId="4" fontId="3" fillId="5" borderId="3" xfId="0" applyNumberFormat="1" applyFont="1" applyFill="1" applyBorder="1" applyProtection="1">
      <protection hidden="1"/>
    </xf>
    <xf numFmtId="4" fontId="3" fillId="6" borderId="3" xfId="0" applyNumberFormat="1" applyFont="1" applyFill="1" applyBorder="1" applyProtection="1">
      <protection locked="0"/>
    </xf>
    <xf numFmtId="4" fontId="3" fillId="6" borderId="3" xfId="0" applyNumberFormat="1" applyFont="1" applyFill="1" applyBorder="1" applyProtection="1">
      <protection hidden="1"/>
    </xf>
    <xf numFmtId="4" fontId="3" fillId="6" borderId="3" xfId="0" applyNumberFormat="1" applyFont="1" applyFill="1" applyBorder="1" applyProtection="1">
      <protection locked="0" hidden="1"/>
    </xf>
    <xf numFmtId="4" fontId="9" fillId="6" borderId="30" xfId="0" applyNumberFormat="1" applyFont="1" applyFill="1" applyBorder="1" applyProtection="1">
      <protection hidden="1"/>
    </xf>
    <xf numFmtId="0" fontId="9" fillId="5" borderId="0" xfId="0" applyFont="1" applyFill="1" applyAlignment="1">
      <alignment horizontal="center" vertical="center" textRotation="90"/>
    </xf>
    <xf numFmtId="0" fontId="9" fillId="3" borderId="0" xfId="0" applyFont="1" applyFill="1"/>
    <xf numFmtId="4" fontId="9" fillId="7" borderId="0" xfId="0" applyNumberFormat="1" applyFont="1" applyFill="1" applyProtection="1">
      <protection hidden="1"/>
    </xf>
    <xf numFmtId="0" fontId="9" fillId="2" borderId="0" xfId="0" applyFont="1" applyFill="1" applyAlignment="1">
      <alignment horizontal="center" vertical="center" textRotation="90"/>
    </xf>
    <xf numFmtId="0" fontId="9" fillId="2" borderId="0" xfId="0" applyFont="1" applyFill="1"/>
    <xf numFmtId="4" fontId="9" fillId="2" borderId="0" xfId="0" applyNumberFormat="1" applyFont="1" applyFill="1" applyProtection="1">
      <protection hidden="1"/>
    </xf>
    <xf numFmtId="0" fontId="3" fillId="0" borderId="0" xfId="0" applyFont="1" applyProtection="1">
      <protection locked="0"/>
    </xf>
    <xf numFmtId="2" fontId="3" fillId="0" borderId="0" xfId="0" applyNumberFormat="1" applyFont="1" applyProtection="1">
      <protection locked="0"/>
    </xf>
    <xf numFmtId="0" fontId="3" fillId="4" borderId="0" xfId="0" applyFont="1" applyFill="1" applyProtection="1">
      <protection locked="0"/>
    </xf>
    <xf numFmtId="0" fontId="3" fillId="0" borderId="1" xfId="0" applyFont="1" applyBorder="1" applyProtection="1">
      <protection locked="0"/>
    </xf>
    <xf numFmtId="14" fontId="0" fillId="0" borderId="0" xfId="0" applyNumberFormat="1"/>
    <xf numFmtId="0" fontId="8" fillId="6" borderId="9" xfId="0" applyFont="1" applyFill="1" applyBorder="1" applyProtection="1">
      <protection hidden="1"/>
    </xf>
    <xf numFmtId="0" fontId="3" fillId="6" borderId="0" xfId="0" applyFont="1" applyFill="1" applyProtection="1">
      <protection hidden="1"/>
    </xf>
    <xf numFmtId="0" fontId="8" fillId="6" borderId="24" xfId="0" applyFont="1" applyFill="1" applyBorder="1" applyProtection="1">
      <protection hidden="1"/>
    </xf>
    <xf numFmtId="0" fontId="8" fillId="6" borderId="0" xfId="0" applyFont="1" applyFill="1" applyProtection="1">
      <protection hidden="1"/>
    </xf>
    <xf numFmtId="0" fontId="8" fillId="6" borderId="17" xfId="0" applyFont="1" applyFill="1" applyBorder="1" applyProtection="1">
      <protection hidden="1"/>
    </xf>
    <xf numFmtId="0" fontId="3" fillId="6" borderId="10" xfId="0" applyFont="1" applyFill="1" applyBorder="1" applyProtection="1">
      <protection hidden="1"/>
    </xf>
    <xf numFmtId="2" fontId="3" fillId="6" borderId="0" xfId="0" applyNumberFormat="1" applyFont="1" applyFill="1" applyProtection="1">
      <protection hidden="1"/>
    </xf>
    <xf numFmtId="0" fontId="3" fillId="6" borderId="17" xfId="0" applyFont="1" applyFill="1" applyBorder="1" applyProtection="1">
      <protection hidden="1"/>
    </xf>
    <xf numFmtId="0" fontId="9" fillId="6" borderId="10" xfId="0" applyFont="1" applyFill="1" applyBorder="1" applyProtection="1">
      <protection hidden="1"/>
    </xf>
    <xf numFmtId="2" fontId="10" fillId="6" borderId="2" xfId="0" applyNumberFormat="1" applyFont="1" applyFill="1" applyBorder="1" applyProtection="1">
      <protection hidden="1"/>
    </xf>
    <xf numFmtId="2" fontId="10" fillId="6" borderId="19" xfId="0" applyNumberFormat="1" applyFont="1" applyFill="1" applyBorder="1" applyProtection="1">
      <protection hidden="1"/>
    </xf>
    <xf numFmtId="0" fontId="8" fillId="5" borderId="23" xfId="0" applyFont="1" applyFill="1" applyBorder="1" applyAlignment="1" applyProtection="1">
      <alignment horizontal="center"/>
      <protection locked="0"/>
    </xf>
    <xf numFmtId="14" fontId="3" fillId="5" borderId="3" xfId="0" applyNumberFormat="1" applyFont="1" applyFill="1" applyBorder="1" applyProtection="1">
      <protection locked="0"/>
    </xf>
    <xf numFmtId="0" fontId="3" fillId="5" borderId="23" xfId="0" applyFont="1" applyFill="1" applyBorder="1" applyProtection="1">
      <protection locked="0"/>
    </xf>
    <xf numFmtId="0" fontId="9" fillId="5" borderId="22" xfId="0" applyFont="1" applyFill="1" applyBorder="1"/>
    <xf numFmtId="0" fontId="9" fillId="5" borderId="3" xfId="0" applyFont="1" applyFill="1" applyBorder="1"/>
    <xf numFmtId="0" fontId="9" fillId="5" borderId="23" xfId="0" applyFont="1" applyFill="1" applyBorder="1"/>
    <xf numFmtId="0" fontId="3" fillId="5" borderId="23" xfId="0" applyFont="1" applyFill="1" applyBorder="1"/>
    <xf numFmtId="0" fontId="3" fillId="5" borderId="34" xfId="0" applyFont="1" applyFill="1" applyBorder="1"/>
    <xf numFmtId="0" fontId="3" fillId="5" borderId="30" xfId="0" applyFont="1" applyFill="1" applyBorder="1"/>
    <xf numFmtId="0" fontId="3" fillId="5" borderId="35" xfId="0" applyFont="1" applyFill="1" applyBorder="1"/>
    <xf numFmtId="0" fontId="3" fillId="5" borderId="29" xfId="0" applyFont="1" applyFill="1" applyBorder="1" applyProtection="1">
      <protection locked="0"/>
    </xf>
    <xf numFmtId="0" fontId="3" fillId="5" borderId="30" xfId="0" applyFont="1" applyFill="1" applyBorder="1" applyProtection="1">
      <protection locked="0"/>
    </xf>
    <xf numFmtId="0" fontId="3" fillId="8" borderId="3" xfId="0" applyFont="1" applyFill="1" applyBorder="1"/>
    <xf numFmtId="0" fontId="5" fillId="8" borderId="3" xfId="0" applyFont="1" applyFill="1" applyBorder="1"/>
    <xf numFmtId="0" fontId="9" fillId="8" borderId="3" xfId="0" applyFont="1" applyFill="1" applyBorder="1"/>
    <xf numFmtId="0" fontId="3" fillId="8" borderId="0" xfId="0" applyFont="1" applyFill="1" applyProtection="1">
      <protection locked="0"/>
    </xf>
    <xf numFmtId="0" fontId="5" fillId="8" borderId="3" xfId="0" applyFont="1" applyFill="1" applyBorder="1" applyProtection="1">
      <protection locked="0"/>
    </xf>
    <xf numFmtId="0" fontId="9" fillId="8" borderId="3" xfId="0" applyFont="1" applyFill="1" applyBorder="1" applyProtection="1">
      <protection locked="0"/>
    </xf>
    <xf numFmtId="0" fontId="3" fillId="8" borderId="3" xfId="0" applyFont="1" applyFill="1" applyBorder="1" applyProtection="1">
      <protection locked="0"/>
    </xf>
    <xf numFmtId="0" fontId="3" fillId="8" borderId="11" xfId="0" applyFont="1" applyFill="1" applyBorder="1"/>
    <xf numFmtId="0" fontId="9" fillId="8" borderId="29" xfId="0" applyFont="1" applyFill="1" applyBorder="1"/>
    <xf numFmtId="0" fontId="3" fillId="8" borderId="3" xfId="0" applyFont="1" applyFill="1" applyBorder="1" applyAlignment="1">
      <alignment horizontal="center"/>
    </xf>
    <xf numFmtId="0" fontId="3" fillId="8" borderId="5" xfId="0" applyFont="1" applyFill="1" applyBorder="1" applyAlignment="1">
      <alignment horizontal="center"/>
    </xf>
    <xf numFmtId="0" fontId="3" fillId="8" borderId="4" xfId="0" applyFont="1" applyFill="1" applyBorder="1" applyAlignment="1">
      <alignment horizontal="center"/>
    </xf>
    <xf numFmtId="0" fontId="3" fillId="8" borderId="13" xfId="0" applyFont="1" applyFill="1" applyBorder="1" applyAlignment="1">
      <alignment horizontal="center"/>
    </xf>
    <xf numFmtId="0" fontId="3" fillId="8" borderId="12" xfId="0" applyFont="1" applyFill="1" applyBorder="1" applyAlignment="1">
      <alignment horizontal="center"/>
    </xf>
    <xf numFmtId="0" fontId="3" fillId="8" borderId="28" xfId="0" applyFont="1" applyFill="1" applyBorder="1" applyAlignment="1">
      <alignment horizontal="center"/>
    </xf>
    <xf numFmtId="0" fontId="3" fillId="8" borderId="23" xfId="0" applyFont="1" applyFill="1" applyBorder="1"/>
    <xf numFmtId="0" fontId="9" fillId="8" borderId="31" xfId="0" applyFont="1" applyFill="1" applyBorder="1"/>
    <xf numFmtId="0" fontId="8" fillId="8" borderId="8" xfId="0" applyFont="1" applyFill="1" applyBorder="1" applyProtection="1">
      <protection locked="0"/>
    </xf>
    <xf numFmtId="0" fontId="8" fillId="8" borderId="0" xfId="0" applyFont="1" applyFill="1" applyProtection="1">
      <protection locked="0"/>
    </xf>
    <xf numFmtId="0" fontId="3" fillId="8" borderId="17" xfId="0" applyFont="1" applyFill="1" applyBorder="1" applyProtection="1">
      <protection locked="0"/>
    </xf>
    <xf numFmtId="0" fontId="8" fillId="8" borderId="15" xfId="0" applyFont="1" applyFill="1" applyBorder="1" applyProtection="1">
      <protection hidden="1"/>
    </xf>
    <xf numFmtId="0" fontId="3" fillId="8" borderId="15" xfId="0" applyFont="1" applyFill="1" applyBorder="1" applyProtection="1">
      <protection hidden="1"/>
    </xf>
    <xf numFmtId="0" fontId="3" fillId="8" borderId="16" xfId="0" applyFont="1" applyFill="1" applyBorder="1" applyProtection="1">
      <protection hidden="1"/>
    </xf>
    <xf numFmtId="0" fontId="5" fillId="8" borderId="25" xfId="0" applyFont="1" applyFill="1" applyBorder="1" applyProtection="1">
      <protection locked="0"/>
    </xf>
    <xf numFmtId="2" fontId="3" fillId="8" borderId="11" xfId="0" applyNumberFormat="1" applyFont="1" applyFill="1" applyBorder="1" applyProtection="1">
      <protection locked="0"/>
    </xf>
    <xf numFmtId="0" fontId="3" fillId="8" borderId="23" xfId="0" applyFont="1" applyFill="1" applyBorder="1" applyProtection="1">
      <protection locked="0"/>
    </xf>
    <xf numFmtId="0" fontId="3" fillId="8" borderId="25" xfId="0" applyFont="1" applyFill="1" applyBorder="1" applyProtection="1">
      <protection locked="0"/>
    </xf>
    <xf numFmtId="0" fontId="9" fillId="8" borderId="25" xfId="0" applyFont="1" applyFill="1" applyBorder="1" applyProtection="1">
      <protection locked="0"/>
    </xf>
    <xf numFmtId="0" fontId="5" fillId="8" borderId="25" xfId="0" applyFont="1" applyFill="1" applyBorder="1" applyAlignment="1" applyProtection="1">
      <alignment wrapText="1"/>
      <protection locked="0"/>
    </xf>
    <xf numFmtId="0" fontId="11" fillId="8" borderId="25" xfId="0" applyFont="1" applyFill="1" applyBorder="1" applyAlignment="1" applyProtection="1">
      <alignment wrapText="1"/>
      <protection locked="0"/>
    </xf>
    <xf numFmtId="0" fontId="3" fillId="8" borderId="6" xfId="0" applyFont="1" applyFill="1" applyBorder="1" applyProtection="1">
      <protection locked="0"/>
    </xf>
    <xf numFmtId="0" fontId="4" fillId="8" borderId="3" xfId="0" applyFont="1" applyFill="1" applyBorder="1" applyProtection="1">
      <protection locked="0"/>
    </xf>
    <xf numFmtId="0" fontId="4" fillId="8" borderId="3" xfId="0" applyFont="1" applyFill="1" applyBorder="1" applyAlignment="1" applyProtection="1">
      <alignment vertical="center" wrapText="1"/>
      <protection locked="0"/>
    </xf>
    <xf numFmtId="0" fontId="2" fillId="8" borderId="15" xfId="1" applyFill="1" applyBorder="1" applyProtection="1">
      <protection hidden="1"/>
    </xf>
    <xf numFmtId="0" fontId="3" fillId="8" borderId="6" xfId="0" applyFont="1" applyFill="1" applyBorder="1" applyProtection="1">
      <protection hidden="1"/>
    </xf>
    <xf numFmtId="0" fontId="3" fillId="8" borderId="0" xfId="0" applyFont="1" applyFill="1" applyAlignment="1" applyProtection="1">
      <alignment horizontal="left" vertical="top"/>
      <protection hidden="1"/>
    </xf>
    <xf numFmtId="0" fontId="3" fillId="8" borderId="17" xfId="0" applyFont="1" applyFill="1" applyBorder="1" applyAlignment="1" applyProtection="1">
      <alignment horizontal="left" vertical="top"/>
      <protection hidden="1"/>
    </xf>
    <xf numFmtId="0" fontId="3" fillId="8" borderId="6" xfId="0" applyFont="1" applyFill="1" applyBorder="1" applyAlignment="1" applyProtection="1">
      <alignment horizontal="left" vertical="top"/>
      <protection hidden="1"/>
    </xf>
    <xf numFmtId="0" fontId="3" fillId="8" borderId="6" xfId="0" applyFont="1" applyFill="1" applyBorder="1"/>
    <xf numFmtId="0" fontId="3" fillId="8" borderId="0" xfId="0" applyFont="1" applyFill="1"/>
    <xf numFmtId="0" fontId="3" fillId="8" borderId="17" xfId="0" applyFont="1" applyFill="1" applyBorder="1"/>
    <xf numFmtId="0" fontId="6" fillId="8" borderId="2" xfId="0" applyFont="1" applyFill="1" applyBorder="1"/>
    <xf numFmtId="0" fontId="3" fillId="8" borderId="2" xfId="0" applyFont="1" applyFill="1" applyBorder="1"/>
    <xf numFmtId="0" fontId="3" fillId="8" borderId="19" xfId="0" applyFont="1" applyFill="1" applyBorder="1"/>
    <xf numFmtId="0" fontId="8" fillId="5" borderId="11" xfId="0" applyFont="1" applyFill="1" applyBorder="1" applyAlignment="1" applyProtection="1">
      <alignment horizontal="center"/>
      <protection locked="0"/>
    </xf>
    <xf numFmtId="4" fontId="0" fillId="0" borderId="0" xfId="0" applyNumberFormat="1"/>
    <xf numFmtId="0" fontId="8" fillId="5" borderId="3" xfId="0" applyFont="1" applyFill="1" applyBorder="1" applyAlignment="1" applyProtection="1">
      <alignment horizontal="center"/>
      <protection locked="0"/>
    </xf>
    <xf numFmtId="14" fontId="8" fillId="5" borderId="3" xfId="0" applyNumberFormat="1" applyFont="1" applyFill="1" applyBorder="1" applyAlignment="1" applyProtection="1">
      <alignment horizontal="center"/>
      <protection locked="0"/>
    </xf>
    <xf numFmtId="0" fontId="8" fillId="2" borderId="0" xfId="1" applyFont="1" applyFill="1" applyBorder="1"/>
    <xf numFmtId="0" fontId="3" fillId="9" borderId="0" xfId="0" applyFont="1" applyFill="1" applyAlignment="1">
      <alignment horizontal="center"/>
    </xf>
    <xf numFmtId="0" fontId="8" fillId="8" borderId="6" xfId="0" applyFont="1" applyFill="1" applyBorder="1" applyAlignment="1" applyProtection="1">
      <alignment horizontal="left" wrapText="1"/>
      <protection hidden="1"/>
    </xf>
    <xf numFmtId="0" fontId="8" fillId="8" borderId="0" xfId="0" applyFont="1" applyFill="1" applyAlignment="1" applyProtection="1">
      <alignment horizontal="left" wrapText="1"/>
      <protection hidden="1"/>
    </xf>
    <xf numFmtId="0" fontId="8" fillId="8" borderId="17" xfId="0" applyFont="1" applyFill="1" applyBorder="1" applyAlignment="1" applyProtection="1">
      <alignment horizontal="left" wrapText="1"/>
      <protection hidden="1"/>
    </xf>
    <xf numFmtId="0" fontId="5" fillId="4" borderId="14" xfId="0" applyFont="1" applyFill="1" applyBorder="1" applyAlignment="1" applyProtection="1">
      <alignment horizontal="center" vertical="top"/>
      <protection hidden="1"/>
    </xf>
    <xf numFmtId="0" fontId="5" fillId="4" borderId="15" xfId="0" applyFont="1" applyFill="1" applyBorder="1" applyAlignment="1" applyProtection="1">
      <alignment horizontal="center" vertical="top"/>
      <protection hidden="1"/>
    </xf>
    <xf numFmtId="0" fontId="5" fillId="4" borderId="16" xfId="0" applyFont="1" applyFill="1" applyBorder="1" applyAlignment="1" applyProtection="1">
      <alignment horizontal="center" vertical="top"/>
      <protection hidden="1"/>
    </xf>
    <xf numFmtId="0" fontId="3" fillId="8" borderId="6" xfId="0" applyFont="1" applyFill="1" applyBorder="1" applyAlignment="1" applyProtection="1">
      <alignment horizontal="left" vertical="top" wrapText="1"/>
      <protection hidden="1"/>
    </xf>
    <xf numFmtId="0" fontId="3" fillId="8" borderId="0" xfId="0" applyFont="1" applyFill="1" applyAlignment="1" applyProtection="1">
      <alignment horizontal="left" vertical="top" wrapText="1"/>
      <protection hidden="1"/>
    </xf>
    <xf numFmtId="0" fontId="3" fillId="8" borderId="17" xfId="0" applyFont="1" applyFill="1" applyBorder="1" applyAlignment="1" applyProtection="1">
      <alignment horizontal="left" vertical="top" wrapText="1"/>
      <protection hidden="1"/>
    </xf>
    <xf numFmtId="0" fontId="3" fillId="4" borderId="0" xfId="0" applyFont="1" applyFill="1" applyAlignment="1" applyProtection="1">
      <alignment horizontal="center" vertical="top"/>
      <protection hidden="1"/>
    </xf>
    <xf numFmtId="0" fontId="3" fillId="5" borderId="32" xfId="0" applyFont="1" applyFill="1" applyBorder="1" applyAlignment="1" applyProtection="1">
      <alignment horizontal="center"/>
      <protection locked="0"/>
    </xf>
    <xf numFmtId="0" fontId="3" fillId="5" borderId="26" xfId="0" applyFont="1" applyFill="1" applyBorder="1" applyAlignment="1" applyProtection="1">
      <alignment horizontal="center"/>
      <protection locked="0"/>
    </xf>
    <xf numFmtId="0" fontId="3" fillId="5" borderId="27" xfId="0" applyFont="1" applyFill="1" applyBorder="1" applyAlignment="1" applyProtection="1">
      <alignment horizontal="center"/>
      <protection locked="0"/>
    </xf>
    <xf numFmtId="0" fontId="3" fillId="5" borderId="11" xfId="0" applyFont="1" applyFill="1" applyBorder="1" applyAlignment="1" applyProtection="1">
      <alignment horizontal="center"/>
      <protection locked="0"/>
    </xf>
    <xf numFmtId="0" fontId="3" fillId="5" borderId="3" xfId="0" applyFont="1" applyFill="1" applyBorder="1" applyAlignment="1" applyProtection="1">
      <alignment horizontal="center"/>
      <protection locked="0"/>
    </xf>
    <xf numFmtId="0" fontId="3" fillId="5" borderId="23" xfId="0" applyFont="1" applyFill="1" applyBorder="1" applyAlignment="1" applyProtection="1">
      <alignment horizontal="center"/>
      <protection locked="0"/>
    </xf>
    <xf numFmtId="0" fontId="9" fillId="5" borderId="22" xfId="0" applyFont="1" applyFill="1" applyBorder="1" applyAlignment="1">
      <alignment horizontal="center" vertical="center" textRotation="90" wrapText="1"/>
    </xf>
    <xf numFmtId="0" fontId="9" fillId="6" borderId="21" xfId="0" applyFont="1" applyFill="1" applyBorder="1" applyAlignment="1">
      <alignment horizontal="center" vertical="center" textRotation="90" wrapText="1"/>
    </xf>
    <xf numFmtId="0" fontId="9" fillId="6" borderId="20" xfId="0" applyFont="1" applyFill="1" applyBorder="1" applyAlignment="1">
      <alignment horizontal="center" vertical="center" textRotation="90" wrapText="1"/>
    </xf>
    <xf numFmtId="0" fontId="9" fillId="6" borderId="6"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3" fillId="5" borderId="33" xfId="0" applyFont="1" applyFill="1" applyBorder="1" applyAlignment="1">
      <alignment horizontal="center" wrapText="1"/>
    </xf>
    <xf numFmtId="0" fontId="3" fillId="5" borderId="26" xfId="0" applyFont="1" applyFill="1" applyBorder="1" applyAlignment="1">
      <alignment horizontal="center" wrapText="1"/>
    </xf>
    <xf numFmtId="0" fontId="3" fillId="5" borderId="27" xfId="0" applyFont="1" applyFill="1" applyBorder="1" applyAlignment="1">
      <alignment horizontal="center" wrapText="1"/>
    </xf>
    <xf numFmtId="0" fontId="3" fillId="5" borderId="22" xfId="0" applyFont="1" applyFill="1" applyBorder="1" applyAlignment="1">
      <alignment horizontal="center"/>
    </xf>
    <xf numFmtId="0" fontId="3" fillId="5" borderId="3" xfId="0" applyFont="1" applyFill="1" applyBorder="1" applyAlignment="1">
      <alignment horizontal="center"/>
    </xf>
    <xf numFmtId="0" fontId="3" fillId="5" borderId="23" xfId="0" applyFont="1" applyFill="1" applyBorder="1" applyAlignment="1">
      <alignment horizontal="center"/>
    </xf>
    <xf numFmtId="0" fontId="9" fillId="5" borderId="3" xfId="0" applyFont="1" applyFill="1" applyBorder="1" applyAlignment="1">
      <alignment horizontal="center" vertical="center" textRotation="90" wrapText="1"/>
    </xf>
    <xf numFmtId="0" fontId="8" fillId="5" borderId="36" xfId="0" applyFont="1" applyFill="1" applyBorder="1" applyAlignment="1" applyProtection="1">
      <alignment horizontal="center"/>
      <protection locked="0"/>
    </xf>
    <xf numFmtId="0" fontId="8" fillId="5" borderId="37" xfId="0" applyFont="1" applyFill="1" applyBorder="1" applyAlignment="1" applyProtection="1">
      <alignment horizontal="center"/>
      <protection locked="0"/>
    </xf>
    <xf numFmtId="0" fontId="8" fillId="5" borderId="11" xfId="0" applyFont="1" applyFill="1" applyBorder="1" applyAlignment="1" applyProtection="1">
      <alignment horizontal="center"/>
      <protection locked="0"/>
    </xf>
    <xf numFmtId="14" fontId="3" fillId="5" borderId="36" xfId="0" applyNumberFormat="1" applyFont="1" applyFill="1" applyBorder="1" applyAlignment="1" applyProtection="1">
      <alignment horizontal="center"/>
      <protection locked="0"/>
    </xf>
    <xf numFmtId="14" fontId="3" fillId="5" borderId="37" xfId="0" applyNumberFormat="1" applyFont="1" applyFill="1" applyBorder="1" applyAlignment="1" applyProtection="1">
      <alignment horizontal="center"/>
      <protection locked="0"/>
    </xf>
    <xf numFmtId="14" fontId="3" fillId="5" borderId="11" xfId="0" applyNumberFormat="1" applyFont="1" applyFill="1" applyBorder="1" applyAlignment="1" applyProtection="1">
      <alignment horizontal="center"/>
      <protection locked="0"/>
    </xf>
    <xf numFmtId="0" fontId="3" fillId="5" borderId="36" xfId="0" applyFont="1" applyFill="1" applyBorder="1" applyAlignment="1">
      <alignment horizontal="center"/>
    </xf>
    <xf numFmtId="0" fontId="3" fillId="5" borderId="37" xfId="0" applyFont="1" applyFill="1" applyBorder="1" applyAlignment="1">
      <alignment horizontal="center"/>
    </xf>
    <xf numFmtId="0" fontId="3" fillId="5" borderId="38" xfId="0" applyFont="1" applyFill="1" applyBorder="1" applyAlignment="1">
      <alignment horizontal="center"/>
    </xf>
    <xf numFmtId="0" fontId="5" fillId="4" borderId="0" xfId="0" applyFont="1" applyFill="1" applyAlignment="1" applyProtection="1">
      <alignment horizontal="center"/>
      <protection locked="0"/>
    </xf>
  </cellXfs>
  <cellStyles count="2">
    <cellStyle name="Hyperlink" xfId="1" builtinId="8"/>
    <cellStyle name="Normal" xfId="0" builtinId="0"/>
  </cellStyles>
  <dxfs count="29">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border diagonalUp="0" diagonalDown="0" outline="0">
        <left/>
        <right style="medium">
          <color indexed="64"/>
        </right>
        <top/>
        <bottom/>
      </border>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border diagonalUp="0" diagonalDown="0" outline="0">
        <left style="medium">
          <color indexed="64"/>
        </left>
        <right style="medium">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ont>
        <strike val="0"/>
        <outline val="0"/>
        <shadow val="0"/>
        <u val="none"/>
        <vertAlign val="baseline"/>
        <sz val="12"/>
        <color auto="1"/>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2" tint="-9.9978637043366805E-2"/>
        </patternFill>
      </fill>
      <border diagonalUp="0" diagonalDown="0" outline="0">
        <left style="medium">
          <color indexed="64"/>
        </left>
        <right style="medium">
          <color indexed="64"/>
        </right>
        <top/>
        <bottom/>
      </border>
      <protection locked="0" hidden="0"/>
    </dxf>
    <dxf>
      <font>
        <strike val="0"/>
        <outline val="0"/>
        <shadow val="0"/>
        <u val="none"/>
        <vertAlign val="baseline"/>
        <sz val="12"/>
        <color auto="1"/>
        <name val="Calibri"/>
        <family val="2"/>
        <scheme val="minor"/>
      </font>
      <protection locked="0" hidden="0"/>
    </dxf>
    <dxf>
      <font>
        <strike val="0"/>
        <outline val="0"/>
        <shadow val="0"/>
        <u val="none"/>
        <vertAlign val="baseline"/>
        <sz val="12"/>
        <color auto="1"/>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s>
  <tableStyles count="1" defaultTableStyle="TableStyleMedium2" defaultPivotStyle="PivotStyleLight16">
    <tableStyle name="Invisible" pivot="0" table="0" count="0" xr9:uid="{4C4185AE-CEB7-405D-9BE7-3B8D8D8B58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4" totalsRowCount="1" headerRowDxfId="18" dataDxfId="17" totalsRowDxfId="16">
  <autoFilter ref="A7:H4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4" totalsRowDxfId="15"/>
    <tableColumn id="2" xr3:uid="{00000000-0010-0000-0100-000002000000}" name="Total expenditure" totalsRowFunction="sum" dataDxfId="12" totalsRowDxfId="13"/>
    <tableColumn id="4" xr3:uid="{00000000-0010-0000-0100-000004000000}" name="Non Core Expenditure" totalsRowFunction="sum" dataDxfId="10" totalsRowDxfId="11"/>
    <tableColumn id="5" xr3:uid="{00000000-0010-0000-0100-000005000000}" name="Total Core Expenditure" totalsRowFunction="sum" dataDxfId="8" totalsRowDxfId="9"/>
    <tableColumn id="6" xr3:uid="{00000000-0010-0000-0100-000006000000}" name="Total UK/EEA Core Expenditure" totalsRowFunction="sum" dataDxfId="6" totalsRowDxfId="7"/>
    <tableColumn id="7" xr3:uid="{00000000-0010-0000-0100-000007000000}" name="Total Non UK/EEA Core Expenditure" totalsRowFunction="custom" dataDxfId="4" totalsRowDxfId="5">
      <totalsRowFormula>SUM(Table2[Total Non UK/EEA Core Expenditure])</totalsRowFormula>
    </tableColumn>
    <tableColumn id="8" xr3:uid="{00000000-0010-0000-0100-000008000000}" name="Apportionment basis " totalsRowFunction="custom" dataDxfId="2" totalsRowDxfId="3">
      <totalsRowFormula>SUM(Table2[[Apportionment basis ]])</totalsRowFormula>
    </tableColumn>
    <tableColumn id="9" xr3:uid="{00000000-0010-0000-0100-000009000000}" name="Comments" dataDxfId="0" totalsRowDxfId="1"/>
  </tableColumns>
  <tableStyleInfo name="TableStyleLight2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theatre-tax-relief/ttr55000"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gov.uk/hmrc-internal-manuals/theatre-tax-relief/ttr50010"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showGridLines="0" zoomScaleNormal="100" workbookViewId="0">
      <selection activeCell="A16" sqref="A16"/>
    </sheetView>
  </sheetViews>
  <sheetFormatPr defaultRowHeight="15"/>
  <cols>
    <col min="1" max="1" width="81" customWidth="1"/>
    <col min="2" max="2" width="17.85546875" customWidth="1"/>
    <col min="3" max="3" width="42.7109375" customWidth="1"/>
    <col min="4" max="4" width="37.7109375" customWidth="1"/>
    <col min="5" max="5" width="68.7109375" customWidth="1"/>
  </cols>
  <sheetData>
    <row r="1" spans="1:5" ht="15.75">
      <c r="A1" s="109" t="s">
        <v>0</v>
      </c>
      <c r="B1" s="110"/>
      <c r="C1" s="110"/>
      <c r="D1" s="110"/>
      <c r="E1" s="111"/>
    </row>
    <row r="2" spans="1:5" ht="15.75">
      <c r="A2" s="7" t="s">
        <v>1</v>
      </c>
      <c r="B2" s="115"/>
      <c r="C2" s="115"/>
      <c r="D2" s="7" t="s">
        <v>2</v>
      </c>
      <c r="E2" s="8"/>
    </row>
    <row r="3" spans="1:5" ht="15.75">
      <c r="A3" s="7" t="s">
        <v>3</v>
      </c>
      <c r="B3" s="115"/>
      <c r="C3" s="115"/>
      <c r="D3" s="7" t="s">
        <v>4</v>
      </c>
      <c r="E3" s="8"/>
    </row>
    <row r="4" spans="1:5" ht="39" customHeight="1">
      <c r="A4" s="112" t="s">
        <v>5</v>
      </c>
      <c r="B4" s="113"/>
      <c r="C4" s="113"/>
      <c r="D4" s="113"/>
      <c r="E4" s="114"/>
    </row>
    <row r="5" spans="1:5" ht="15.75">
      <c r="A5" s="90" t="s">
        <v>6</v>
      </c>
      <c r="B5" s="91"/>
      <c r="C5" s="91"/>
      <c r="D5" s="91"/>
      <c r="E5" s="92"/>
    </row>
    <row r="6" spans="1:5" ht="56.25" customHeight="1">
      <c r="A6" s="112" t="s">
        <v>7</v>
      </c>
      <c r="B6" s="113"/>
      <c r="C6" s="113"/>
      <c r="D6" s="113"/>
      <c r="E6" s="114"/>
    </row>
    <row r="7" spans="1:5" ht="15.75">
      <c r="A7" s="93" t="s">
        <v>8</v>
      </c>
      <c r="B7" s="91"/>
      <c r="C7" s="91"/>
      <c r="D7" s="91"/>
      <c r="E7" s="92"/>
    </row>
    <row r="8" spans="1:5" ht="36" customHeight="1">
      <c r="A8" s="106" t="s">
        <v>9</v>
      </c>
      <c r="B8" s="107"/>
      <c r="C8" s="107"/>
      <c r="D8" s="107"/>
      <c r="E8" s="108"/>
    </row>
    <row r="9" spans="1:5" ht="22.5" customHeight="1">
      <c r="A9" s="94" t="s">
        <v>10</v>
      </c>
      <c r="B9" s="95"/>
      <c r="C9" s="95"/>
      <c r="D9" s="95"/>
      <c r="E9" s="96"/>
    </row>
    <row r="10" spans="1:5" ht="16.5" thickBot="1">
      <c r="A10" s="97" t="s">
        <v>11</v>
      </c>
      <c r="B10" s="98"/>
      <c r="C10" s="98"/>
      <c r="D10" s="98"/>
      <c r="E10" s="99"/>
    </row>
    <row r="11" spans="1:5" ht="15.75">
      <c r="A11" s="9"/>
      <c r="B11" s="9"/>
      <c r="C11" s="9"/>
      <c r="D11" s="9"/>
      <c r="E11" s="9"/>
    </row>
    <row r="12" spans="1:5" ht="15.75">
      <c r="A12" s="9"/>
      <c r="B12" s="9"/>
      <c r="C12" s="9"/>
      <c r="D12" s="9"/>
      <c r="E12" s="9"/>
    </row>
    <row r="13" spans="1:5" ht="15.75">
      <c r="A13" s="9"/>
      <c r="B13" s="9"/>
      <c r="C13" s="9"/>
      <c r="D13" s="9"/>
      <c r="E13" s="9"/>
    </row>
    <row r="14" spans="1:5" ht="15.75">
      <c r="A14" s="9"/>
      <c r="B14" s="9"/>
      <c r="C14" s="9"/>
      <c r="D14" s="9"/>
      <c r="E14" s="9"/>
    </row>
    <row r="15" spans="1:5" ht="15.75">
      <c r="A15" s="9"/>
      <c r="B15" s="9"/>
      <c r="C15" s="9"/>
      <c r="D15" s="9"/>
      <c r="E15" s="9"/>
    </row>
    <row r="16" spans="1:5" ht="15.75">
      <c r="A16" s="9"/>
      <c r="B16" s="9"/>
      <c r="C16" s="9"/>
      <c r="D16" s="9"/>
      <c r="E16" s="9"/>
    </row>
    <row r="17" spans="1:5" ht="15.75">
      <c r="A17" s="9"/>
      <c r="B17" s="9"/>
      <c r="C17" s="9"/>
      <c r="D17" s="9"/>
      <c r="E17" s="9"/>
    </row>
    <row r="18" spans="1:5" ht="15.75">
      <c r="A18" s="9"/>
      <c r="B18" s="9"/>
      <c r="C18" s="9"/>
      <c r="D18" s="9"/>
      <c r="E18" s="9"/>
    </row>
  </sheetData>
  <mergeCells count="6">
    <mergeCell ref="A8:E8"/>
    <mergeCell ref="A1:E1"/>
    <mergeCell ref="A4:E4"/>
    <mergeCell ref="A6:E6"/>
    <mergeCell ref="B2:C2"/>
    <mergeCell ref="B3:C3"/>
  </mergeCells>
  <hyperlinks>
    <hyperlink ref="A10" r:id="rId1" display="https://www.gov.uk/guidance/corporation-tax-creative-industry-tax-reliefs" xr:uid="{4AD3FD0E-E9A4-4965-8365-9FA0A6A53869}"/>
  </hyperlinks>
  <printOptions horizontalCentered="1" verticalCentered="1"/>
  <pageMargins left="0.70866141732283472" right="0.70866141732283472" top="0.74803149606299213" bottom="0.74803149606299213" header="0.31496062992125984" footer="0.31496062992125984"/>
  <pageSetup paperSize="9" scale="33" orientation="portrait" r:id="rId2"/>
  <headerFooter>
    <oddHeader xml:space="preserve">&amp;CTheatre Stencil V5 HMRC Version
</oddHeader>
    <oddFooter>&amp;C&amp;1#&amp;"Calibri,Regular"&amp;10&amp;K000000OFFICIAL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239A-EA16-46A7-AB88-BC498AF0271D}">
  <sheetPr>
    <tabColor theme="9" tint="0.39997558519241921"/>
    <pageSetUpPr fitToPage="1"/>
  </sheetPr>
  <dimension ref="A1:J80"/>
  <sheetViews>
    <sheetView showGridLines="0" tabSelected="1" zoomScaleNormal="100" workbookViewId="0">
      <selection activeCell="K15" sqref="K15"/>
    </sheetView>
  </sheetViews>
  <sheetFormatPr defaultRowHeight="15"/>
  <cols>
    <col min="1" max="1" width="5.140625" customWidth="1"/>
    <col min="2" max="2" width="5.5703125" style="1" bestFit="1" customWidth="1"/>
    <col min="3" max="3" width="82.140625" customWidth="1"/>
    <col min="4" max="8" width="18.42578125" customWidth="1"/>
    <col min="9" max="9" width="57.85546875" customWidth="1"/>
  </cols>
  <sheetData>
    <row r="1" spans="1:10" ht="15.75">
      <c r="A1" s="127" t="s">
        <v>12</v>
      </c>
      <c r="B1" s="128"/>
      <c r="C1" s="129"/>
      <c r="D1" s="116"/>
      <c r="E1" s="117"/>
      <c r="F1" s="117"/>
      <c r="G1" s="117"/>
      <c r="H1" s="117"/>
      <c r="I1" s="118"/>
      <c r="J1" s="2"/>
    </row>
    <row r="2" spans="1:10" ht="15.75">
      <c r="A2" s="130" t="s">
        <v>13</v>
      </c>
      <c r="B2" s="131"/>
      <c r="C2" s="132"/>
      <c r="D2" s="119"/>
      <c r="E2" s="120"/>
      <c r="F2" s="120"/>
      <c r="G2" s="120"/>
      <c r="H2" s="120"/>
      <c r="I2" s="121"/>
      <c r="J2" s="2"/>
    </row>
    <row r="3" spans="1:10" ht="15.75">
      <c r="A3" s="130" t="s">
        <v>14</v>
      </c>
      <c r="B3" s="131"/>
      <c r="C3" s="132"/>
      <c r="D3" s="134" t="s">
        <v>15</v>
      </c>
      <c r="E3" s="135"/>
      <c r="F3" s="135"/>
      <c r="G3" s="135"/>
      <c r="H3" s="136"/>
      <c r="I3" s="44"/>
      <c r="J3" s="2"/>
    </row>
    <row r="4" spans="1:10" ht="15.75">
      <c r="A4" s="140" t="s">
        <v>16</v>
      </c>
      <c r="B4" s="141"/>
      <c r="C4" s="142"/>
      <c r="D4" s="103"/>
      <c r="E4" s="102"/>
      <c r="F4" s="100"/>
      <c r="G4" s="100"/>
      <c r="H4" s="44"/>
      <c r="I4" s="50"/>
    </row>
    <row r="5" spans="1:10" ht="15.75">
      <c r="A5" s="130" t="s">
        <v>17</v>
      </c>
      <c r="B5" s="131"/>
      <c r="C5" s="132"/>
      <c r="D5" s="45"/>
      <c r="E5" s="45"/>
      <c r="F5" s="45"/>
      <c r="G5" s="46"/>
      <c r="H5" s="46"/>
      <c r="I5" s="46"/>
    </row>
    <row r="6" spans="1:10" ht="15.75">
      <c r="A6" s="47" t="s">
        <v>18</v>
      </c>
      <c r="B6" s="48"/>
      <c r="C6" s="49"/>
      <c r="D6" s="137"/>
      <c r="E6" s="138"/>
      <c r="F6" s="138"/>
      <c r="G6" s="138"/>
      <c r="H6" s="139"/>
      <c r="I6" s="50"/>
      <c r="J6" s="2"/>
    </row>
    <row r="7" spans="1:10" ht="16.5" thickBot="1">
      <c r="A7" s="51" t="s">
        <v>19</v>
      </c>
      <c r="B7" s="52"/>
      <c r="C7" s="53"/>
      <c r="D7" s="54" t="s">
        <v>20</v>
      </c>
      <c r="E7" s="55" t="s">
        <v>21</v>
      </c>
      <c r="F7" s="55" t="s">
        <v>22</v>
      </c>
      <c r="G7" s="55" t="s">
        <v>23</v>
      </c>
      <c r="H7" s="55" t="s">
        <v>24</v>
      </c>
      <c r="I7" s="53"/>
      <c r="J7" s="2"/>
    </row>
    <row r="8" spans="1:10" ht="15.75">
      <c r="A8" s="6"/>
      <c r="B8" s="13" t="s">
        <v>25</v>
      </c>
      <c r="C8" s="14" t="s">
        <v>26</v>
      </c>
      <c r="D8" s="14" t="s">
        <v>27</v>
      </c>
      <c r="E8" s="14"/>
      <c r="F8" s="14"/>
      <c r="G8" s="14"/>
      <c r="H8" s="14"/>
      <c r="I8" s="15" t="s">
        <v>28</v>
      </c>
      <c r="J8" s="2"/>
    </row>
    <row r="9" spans="1:10" ht="15.75">
      <c r="A9" s="122" t="s">
        <v>29</v>
      </c>
      <c r="B9" s="65" t="s">
        <v>30</v>
      </c>
      <c r="C9" s="56" t="s">
        <v>31</v>
      </c>
      <c r="D9" s="16"/>
      <c r="E9" s="16"/>
      <c r="F9" s="16"/>
      <c r="G9" s="16"/>
      <c r="H9" s="16"/>
      <c r="I9" s="71"/>
      <c r="J9" s="2"/>
    </row>
    <row r="10" spans="1:10" ht="15.75">
      <c r="A10" s="122"/>
      <c r="B10" s="65" t="s">
        <v>32</v>
      </c>
      <c r="C10" s="56" t="s">
        <v>33</v>
      </c>
      <c r="D10" s="16"/>
      <c r="E10" s="16"/>
      <c r="F10" s="16"/>
      <c r="G10" s="16"/>
      <c r="H10" s="16"/>
      <c r="I10" s="71"/>
      <c r="J10" s="2"/>
    </row>
    <row r="11" spans="1:10" ht="15.75">
      <c r="A11" s="122"/>
      <c r="B11" s="65" t="s">
        <v>34</v>
      </c>
      <c r="C11" s="56" t="s">
        <v>35</v>
      </c>
      <c r="D11" s="16"/>
      <c r="E11" s="16"/>
      <c r="F11" s="16"/>
      <c r="G11" s="16"/>
      <c r="H11" s="16"/>
      <c r="I11" s="71"/>
      <c r="J11" s="2"/>
    </row>
    <row r="12" spans="1:10" ht="15.75">
      <c r="A12" s="122"/>
      <c r="B12" s="65" t="s">
        <v>36</v>
      </c>
      <c r="C12" s="57" t="s">
        <v>37</v>
      </c>
      <c r="D12" s="16"/>
      <c r="E12" s="17">
        <f>D13</f>
        <v>0</v>
      </c>
      <c r="F12" s="17">
        <f>E12+E13</f>
        <v>0</v>
      </c>
      <c r="G12" s="17">
        <f>F12+F13</f>
        <v>0</v>
      </c>
      <c r="H12" s="17">
        <f>G12+G13</f>
        <v>0</v>
      </c>
      <c r="I12" s="71"/>
      <c r="J12" s="2"/>
    </row>
    <row r="13" spans="1:10" ht="15.75">
      <c r="A13" s="122"/>
      <c r="B13" s="65" t="s">
        <v>38</v>
      </c>
      <c r="C13" s="58" t="s">
        <v>39</v>
      </c>
      <c r="D13" s="17">
        <f>SUM(D11-D12)</f>
        <v>0</v>
      </c>
      <c r="E13" s="17">
        <f t="shared" ref="E13:H13" si="0">SUM(E11-E12)</f>
        <v>0</v>
      </c>
      <c r="F13" s="17">
        <f t="shared" si="0"/>
        <v>0</v>
      </c>
      <c r="G13" s="17">
        <f t="shared" si="0"/>
        <v>0</v>
      </c>
      <c r="H13" s="17">
        <f t="shared" si="0"/>
        <v>0</v>
      </c>
      <c r="I13" s="71" t="s">
        <v>40</v>
      </c>
      <c r="J13" s="2"/>
    </row>
    <row r="14" spans="1:10" ht="15.75">
      <c r="A14" s="122"/>
      <c r="B14" s="65" t="s">
        <v>41</v>
      </c>
      <c r="C14" s="56" t="s">
        <v>42</v>
      </c>
      <c r="D14" s="17">
        <f>IFERROR(SUM(D11/D10*D9),0)</f>
        <v>0</v>
      </c>
      <c r="E14" s="17">
        <f>IFERROR(SUM(F10/E10*E9),0)</f>
        <v>0</v>
      </c>
      <c r="F14" s="17">
        <f>IFERROR(SUM(F11/#REF!*F9),0)</f>
        <v>0</v>
      </c>
      <c r="G14" s="17">
        <f>IFERROR(SUM(G11/G10*G9),0)</f>
        <v>0</v>
      </c>
      <c r="H14" s="17">
        <f>IFERROR(SUM(H11/H10*H9),0)</f>
        <v>0</v>
      </c>
      <c r="I14" s="71" t="s">
        <v>43</v>
      </c>
      <c r="J14" s="2"/>
    </row>
    <row r="15" spans="1:10" ht="15.75">
      <c r="A15" s="122"/>
      <c r="B15" s="65" t="s">
        <v>44</v>
      </c>
      <c r="C15" s="57" t="s">
        <v>45</v>
      </c>
      <c r="D15" s="16"/>
      <c r="E15" s="17">
        <f>D16</f>
        <v>0</v>
      </c>
      <c r="F15" s="17">
        <f>E15+E16</f>
        <v>0</v>
      </c>
      <c r="G15" s="17">
        <f>F15+F16</f>
        <v>0</v>
      </c>
      <c r="H15" s="17">
        <f>G15+G16</f>
        <v>0</v>
      </c>
      <c r="I15" s="71"/>
      <c r="J15" s="2"/>
    </row>
    <row r="16" spans="1:10" ht="15.75">
      <c r="A16" s="122"/>
      <c r="B16" s="65" t="s">
        <v>46</v>
      </c>
      <c r="C16" s="58" t="s">
        <v>47</v>
      </c>
      <c r="D16" s="17">
        <f>SUM(D14-D15)</f>
        <v>0</v>
      </c>
      <c r="E16" s="17">
        <f>SUM(E14-E15)</f>
        <v>0</v>
      </c>
      <c r="F16" s="17">
        <f>SUM(F14-F15)</f>
        <v>0</v>
      </c>
      <c r="G16" s="17">
        <f>SUM(G14-G15)</f>
        <v>0</v>
      </c>
      <c r="H16" s="17">
        <f>SUM(H14-H15)</f>
        <v>0</v>
      </c>
      <c r="I16" s="71" t="s">
        <v>48</v>
      </c>
      <c r="J16" s="2"/>
    </row>
    <row r="17" spans="1:10" ht="15.75">
      <c r="A17" s="122"/>
      <c r="B17" s="65" t="s">
        <v>49</v>
      </c>
      <c r="C17" s="56" t="s">
        <v>50</v>
      </c>
      <c r="D17" s="16"/>
      <c r="E17" s="16"/>
      <c r="F17" s="16"/>
      <c r="G17" s="16"/>
      <c r="H17" s="16"/>
      <c r="I17" s="71" t="s">
        <v>51</v>
      </c>
      <c r="J17" s="2"/>
    </row>
    <row r="18" spans="1:10" ht="15.75">
      <c r="A18" s="122"/>
      <c r="B18" s="65" t="s">
        <v>52</v>
      </c>
      <c r="C18" s="58" t="s">
        <v>53</v>
      </c>
      <c r="D18" s="17">
        <f>SUM(D16-D13+D17)</f>
        <v>0</v>
      </c>
      <c r="E18" s="17">
        <f>SUM(E16-E13+E17)</f>
        <v>0</v>
      </c>
      <c r="F18" s="17">
        <f>SUM(F16-F13+F17)</f>
        <v>0</v>
      </c>
      <c r="G18" s="17">
        <f>SUM(G16-G13+G17)</f>
        <v>0</v>
      </c>
      <c r="H18" s="17">
        <f>SUM(H16-H13+H17)</f>
        <v>0</v>
      </c>
      <c r="I18" s="71" t="s">
        <v>54</v>
      </c>
      <c r="J18" s="2"/>
    </row>
    <row r="19" spans="1:10" ht="15.75">
      <c r="A19" s="123" t="s">
        <v>55</v>
      </c>
      <c r="B19" s="65" t="s">
        <v>56</v>
      </c>
      <c r="C19" s="56" t="s">
        <v>57</v>
      </c>
      <c r="D19" s="18"/>
      <c r="E19" s="18"/>
      <c r="F19" s="18"/>
      <c r="G19" s="18"/>
      <c r="H19" s="18"/>
      <c r="I19" s="71"/>
      <c r="J19" s="2"/>
    </row>
    <row r="20" spans="1:10" ht="15.75">
      <c r="A20" s="124"/>
      <c r="B20" s="65" t="s">
        <v>58</v>
      </c>
      <c r="C20" s="56" t="s">
        <v>59</v>
      </c>
      <c r="D20" s="18"/>
      <c r="E20" s="18"/>
      <c r="F20" s="18"/>
      <c r="G20" s="18"/>
      <c r="H20" s="18"/>
      <c r="I20" s="71"/>
      <c r="J20" s="2"/>
    </row>
    <row r="21" spans="1:10" ht="15.75">
      <c r="A21" s="124"/>
      <c r="B21" s="65" t="s">
        <v>60</v>
      </c>
      <c r="C21" s="58" t="s">
        <v>61</v>
      </c>
      <c r="D21" s="18"/>
      <c r="E21" s="18"/>
      <c r="F21" s="18"/>
      <c r="G21" s="18"/>
      <c r="H21" s="18"/>
      <c r="I21" s="71"/>
      <c r="J21" s="2"/>
    </row>
    <row r="22" spans="1:10" ht="15.75">
      <c r="A22" s="124"/>
      <c r="B22" s="65" t="s">
        <v>62</v>
      </c>
      <c r="C22" s="57" t="s">
        <v>63</v>
      </c>
      <c r="D22" s="18"/>
      <c r="E22" s="18"/>
      <c r="F22" s="18"/>
      <c r="G22" s="18"/>
      <c r="H22" s="18"/>
      <c r="I22" s="71"/>
      <c r="J22" s="2"/>
    </row>
    <row r="23" spans="1:10" ht="15.75">
      <c r="A23" s="124"/>
      <c r="B23" s="65" t="s">
        <v>64</v>
      </c>
      <c r="C23" s="58" t="s">
        <v>65</v>
      </c>
      <c r="D23" s="19">
        <f t="shared" ref="D23:E23" si="1">SUM(D21+D22)</f>
        <v>0</v>
      </c>
      <c r="E23" s="19">
        <f t="shared" si="1"/>
        <v>0</v>
      </c>
      <c r="F23" s="19">
        <f>SUM(F21+F22)</f>
        <v>0</v>
      </c>
      <c r="G23" s="19">
        <f>SUM(G21+G22)</f>
        <v>0</v>
      </c>
      <c r="H23" s="19">
        <f>SUM(H21+H22)</f>
        <v>0</v>
      </c>
      <c r="I23" s="71" t="s">
        <v>66</v>
      </c>
      <c r="J23" s="2"/>
    </row>
    <row r="24" spans="1:10" ht="15.75">
      <c r="A24" s="124"/>
      <c r="B24" s="65" t="s">
        <v>67</v>
      </c>
      <c r="C24" s="56" t="s">
        <v>68</v>
      </c>
      <c r="D24" s="19">
        <f>SUM(D23*0.8)</f>
        <v>0</v>
      </c>
      <c r="E24" s="19">
        <f>SUM(E23*0.8)</f>
        <v>0</v>
      </c>
      <c r="F24" s="19">
        <f>SUM(F23*0.8)</f>
        <v>0</v>
      </c>
      <c r="G24" s="19">
        <f>SUM(G23*0.8)</f>
        <v>0</v>
      </c>
      <c r="H24" s="19">
        <f>SUM(H23*0.8)</f>
        <v>0</v>
      </c>
      <c r="I24" s="71" t="s">
        <v>69</v>
      </c>
      <c r="J24" s="2"/>
    </row>
    <row r="25" spans="1:10" ht="15.75">
      <c r="A25" s="124"/>
      <c r="B25" s="65" t="s">
        <v>70</v>
      </c>
      <c r="C25" s="58" t="s">
        <v>71</v>
      </c>
      <c r="D25" s="19">
        <f>MIN(D21,D24)</f>
        <v>0</v>
      </c>
      <c r="E25" s="19">
        <f>MIN(E21,E24)</f>
        <v>0</v>
      </c>
      <c r="F25" s="19">
        <f>MIN(F21,F24)</f>
        <v>0</v>
      </c>
      <c r="G25" s="19">
        <f>MIN(G21,G24)</f>
        <v>0</v>
      </c>
      <c r="H25" s="19">
        <f>MIN(H21,H24)</f>
        <v>0</v>
      </c>
      <c r="I25" s="71" t="s">
        <v>72</v>
      </c>
      <c r="J25" s="2"/>
    </row>
    <row r="26" spans="1:10" ht="15.75">
      <c r="A26" s="124"/>
      <c r="B26" s="65" t="s">
        <v>73</v>
      </c>
      <c r="C26" s="57" t="s">
        <v>74</v>
      </c>
      <c r="D26" s="18"/>
      <c r="E26" s="19">
        <f>D25</f>
        <v>0</v>
      </c>
      <c r="F26" s="19">
        <f>E25</f>
        <v>0</v>
      </c>
      <c r="G26" s="19">
        <f>F25</f>
        <v>0</v>
      </c>
      <c r="H26" s="19">
        <f>G25</f>
        <v>0</v>
      </c>
      <c r="I26" s="71"/>
      <c r="J26" s="2"/>
    </row>
    <row r="27" spans="1:10" ht="15.75">
      <c r="A27" s="124"/>
      <c r="B27" s="65" t="s">
        <v>75</v>
      </c>
      <c r="C27" s="58" t="s">
        <v>76</v>
      </c>
      <c r="D27" s="19">
        <f>SUM(D25-D26)</f>
        <v>0</v>
      </c>
      <c r="E27" s="19">
        <f>SUM(E25-E26)</f>
        <v>0</v>
      </c>
      <c r="F27" s="19">
        <f>SUM(F25-F26)</f>
        <v>0</v>
      </c>
      <c r="G27" s="19">
        <f>SUM(G25-G26)</f>
        <v>0</v>
      </c>
      <c r="H27" s="19">
        <f>SUM(H25-H26)</f>
        <v>0</v>
      </c>
      <c r="I27" s="62" t="s">
        <v>77</v>
      </c>
      <c r="J27" s="2"/>
    </row>
    <row r="28" spans="1:10" ht="15.75">
      <c r="A28" s="124"/>
      <c r="B28" s="65" t="s">
        <v>78</v>
      </c>
      <c r="C28" s="58" t="s">
        <v>79</v>
      </c>
      <c r="D28" s="19">
        <f>SUM(D18-D27)</f>
        <v>0</v>
      </c>
      <c r="E28" s="19">
        <f>SUM(E18-E27)</f>
        <v>0</v>
      </c>
      <c r="F28" s="19">
        <f>SUM(F18-F27)</f>
        <v>0</v>
      </c>
      <c r="G28" s="19">
        <f>SUM(G18-G27)</f>
        <v>0</v>
      </c>
      <c r="H28" s="19">
        <f>SUM(H18-H27)</f>
        <v>0</v>
      </c>
      <c r="I28" s="62" t="s">
        <v>80</v>
      </c>
      <c r="J28" s="2"/>
    </row>
    <row r="29" spans="1:10" ht="15.75">
      <c r="A29" s="133" t="s">
        <v>81</v>
      </c>
      <c r="B29" s="65" t="s">
        <v>82</v>
      </c>
      <c r="C29" s="59" t="s">
        <v>65</v>
      </c>
      <c r="D29" s="17">
        <f>D23</f>
        <v>0</v>
      </c>
      <c r="E29" s="17">
        <f>E23</f>
        <v>0</v>
      </c>
      <c r="F29" s="17">
        <f>F23</f>
        <v>0</v>
      </c>
      <c r="G29" s="17">
        <f>G23</f>
        <v>0</v>
      </c>
      <c r="H29" s="17">
        <f>H23</f>
        <v>0</v>
      </c>
      <c r="I29" s="56"/>
      <c r="J29" s="2"/>
    </row>
    <row r="30" spans="1:10" ht="15.75">
      <c r="A30" s="133"/>
      <c r="B30" s="65" t="s">
        <v>83</v>
      </c>
      <c r="C30" s="60" t="s">
        <v>84</v>
      </c>
      <c r="D30" s="17"/>
      <c r="E30" s="17">
        <f>D29</f>
        <v>0</v>
      </c>
      <c r="F30" s="17">
        <f>E29</f>
        <v>0</v>
      </c>
      <c r="G30" s="17">
        <f>F29</f>
        <v>0</v>
      </c>
      <c r="H30" s="17">
        <f>G29</f>
        <v>0</v>
      </c>
      <c r="I30" s="56"/>
      <c r="J30" s="2"/>
    </row>
    <row r="31" spans="1:10" ht="15.75">
      <c r="A31" s="133"/>
      <c r="B31" s="65" t="s">
        <v>85</v>
      </c>
      <c r="C31" s="61" t="s">
        <v>86</v>
      </c>
      <c r="D31" s="17">
        <f>D29-D30</f>
        <v>0</v>
      </c>
      <c r="E31" s="17">
        <f>E29-E30</f>
        <v>0</v>
      </c>
      <c r="F31" s="17">
        <f>F29-F30</f>
        <v>0</v>
      </c>
      <c r="G31" s="17">
        <f>G29-G30</f>
        <v>0</v>
      </c>
      <c r="H31" s="17">
        <f>H29-H30</f>
        <v>0</v>
      </c>
      <c r="I31" s="56" t="s">
        <v>87</v>
      </c>
      <c r="J31" s="2"/>
    </row>
    <row r="32" spans="1:10" ht="15.75">
      <c r="A32" s="133"/>
      <c r="B32" s="65" t="s">
        <v>88</v>
      </c>
      <c r="C32" s="62" t="s">
        <v>89</v>
      </c>
      <c r="D32" s="16"/>
      <c r="E32" s="16"/>
      <c r="F32" s="16"/>
      <c r="G32" s="16"/>
      <c r="H32" s="16"/>
      <c r="I32" s="56"/>
      <c r="J32" s="2"/>
    </row>
    <row r="33" spans="1:10" ht="15.75">
      <c r="A33" s="133"/>
      <c r="B33" s="65" t="s">
        <v>90</v>
      </c>
      <c r="C33" s="60" t="s">
        <v>91</v>
      </c>
      <c r="D33" s="16"/>
      <c r="E33" s="17">
        <f>D32</f>
        <v>0</v>
      </c>
      <c r="F33" s="17">
        <f>E32</f>
        <v>0</v>
      </c>
      <c r="G33" s="17">
        <f>F32</f>
        <v>0</v>
      </c>
      <c r="H33" s="17">
        <f>G32</f>
        <v>0</v>
      </c>
      <c r="I33" s="56"/>
      <c r="J33" s="2"/>
    </row>
    <row r="34" spans="1:10" ht="15.75">
      <c r="A34" s="133"/>
      <c r="B34" s="65" t="s">
        <v>92</v>
      </c>
      <c r="C34" s="60" t="s">
        <v>93</v>
      </c>
      <c r="D34" s="17">
        <f>SUM(D32-D33)</f>
        <v>0</v>
      </c>
      <c r="E34" s="17">
        <f>SUM(E32-E33)</f>
        <v>0</v>
      </c>
      <c r="F34" s="17">
        <f>SUM(F32-F33)</f>
        <v>0</v>
      </c>
      <c r="G34" s="17">
        <f>SUM(G32-G33)</f>
        <v>0</v>
      </c>
      <c r="H34" s="17">
        <f>SUM(H32-H33)</f>
        <v>0</v>
      </c>
      <c r="I34" s="56" t="s">
        <v>94</v>
      </c>
      <c r="J34" s="2"/>
    </row>
    <row r="35" spans="1:10" ht="15.75">
      <c r="A35" s="133"/>
      <c r="B35" s="65" t="s">
        <v>95</v>
      </c>
      <c r="C35" s="61" t="s">
        <v>96</v>
      </c>
      <c r="D35" s="17">
        <f>D31+D34</f>
        <v>0</v>
      </c>
      <c r="E35" s="17">
        <f>E31+E34</f>
        <v>0</v>
      </c>
      <c r="F35" s="17">
        <f>F31+F34</f>
        <v>0</v>
      </c>
      <c r="G35" s="17">
        <f>G31+G34</f>
        <v>0</v>
      </c>
      <c r="H35" s="17">
        <f>H31+H34</f>
        <v>0</v>
      </c>
      <c r="I35" s="56" t="s">
        <v>97</v>
      </c>
      <c r="J35" s="2"/>
    </row>
    <row r="36" spans="1:10" ht="15.75">
      <c r="A36" s="133"/>
      <c r="B36" s="65" t="s">
        <v>98</v>
      </c>
      <c r="C36" s="62" t="s">
        <v>99</v>
      </c>
      <c r="D36" s="17">
        <f>D21</f>
        <v>0</v>
      </c>
      <c r="E36" s="17">
        <f>E21</f>
        <v>0</v>
      </c>
      <c r="F36" s="17">
        <f>F21</f>
        <v>0</v>
      </c>
      <c r="G36" s="17">
        <f>G21</f>
        <v>0</v>
      </c>
      <c r="H36" s="17">
        <f>H21</f>
        <v>0</v>
      </c>
      <c r="I36" s="56"/>
      <c r="J36" s="2"/>
    </row>
    <row r="37" spans="1:10" ht="15.75">
      <c r="A37" s="133"/>
      <c r="B37" s="65" t="s">
        <v>100</v>
      </c>
      <c r="C37" s="60" t="s">
        <v>101</v>
      </c>
      <c r="D37" s="17"/>
      <c r="E37" s="17">
        <f>D36</f>
        <v>0</v>
      </c>
      <c r="F37" s="17">
        <f>E36</f>
        <v>0</v>
      </c>
      <c r="G37" s="17">
        <f>F36</f>
        <v>0</v>
      </c>
      <c r="H37" s="17">
        <f>G36</f>
        <v>0</v>
      </c>
      <c r="I37" s="56"/>
      <c r="J37" s="2"/>
    </row>
    <row r="38" spans="1:10" ht="15.75">
      <c r="A38" s="133"/>
      <c r="B38" s="65" t="s">
        <v>102</v>
      </c>
      <c r="C38" s="61" t="s">
        <v>103</v>
      </c>
      <c r="D38" s="17">
        <f>D36-D37</f>
        <v>0</v>
      </c>
      <c r="E38" s="17">
        <f>E36-E37</f>
        <v>0</v>
      </c>
      <c r="F38" s="17">
        <f>F36-F37</f>
        <v>0</v>
      </c>
      <c r="G38" s="17">
        <f>G36-G37</f>
        <v>0</v>
      </c>
      <c r="H38" s="17">
        <f>H36-H37</f>
        <v>0</v>
      </c>
      <c r="I38" s="56" t="s">
        <v>104</v>
      </c>
      <c r="J38" s="2"/>
    </row>
    <row r="39" spans="1:10" ht="15.75">
      <c r="A39" s="125" t="s">
        <v>105</v>
      </c>
      <c r="B39" s="66" t="s">
        <v>106</v>
      </c>
      <c r="C39" s="57" t="s">
        <v>107</v>
      </c>
      <c r="D39" s="18"/>
      <c r="E39" s="18"/>
      <c r="F39" s="18"/>
      <c r="G39" s="18"/>
      <c r="H39" s="18"/>
      <c r="I39" s="71" t="s">
        <v>108</v>
      </c>
      <c r="J39" s="2"/>
    </row>
    <row r="40" spans="1:10" ht="15.75">
      <c r="A40" s="125"/>
      <c r="B40" s="65" t="s">
        <v>109</v>
      </c>
      <c r="C40" s="56" t="s">
        <v>110</v>
      </c>
      <c r="D40" s="19">
        <f>MIN(D28+D39, 0)</f>
        <v>0</v>
      </c>
      <c r="E40" s="19">
        <f>MIN(E28+E39, 0)</f>
        <v>0</v>
      </c>
      <c r="F40" s="19">
        <f>MIN(F28+F39, 0)</f>
        <v>0</v>
      </c>
      <c r="G40" s="19">
        <f>MIN(G28+G39, 0)</f>
        <v>0</v>
      </c>
      <c r="H40" s="19">
        <f>MIN(H28+H39, 0)</f>
        <v>0</v>
      </c>
      <c r="I40" s="71" t="s">
        <v>111</v>
      </c>
      <c r="J40" s="2"/>
    </row>
    <row r="41" spans="1:10" ht="15.75">
      <c r="A41" s="125"/>
      <c r="B41" s="65" t="s">
        <v>112</v>
      </c>
      <c r="C41" s="56" t="s">
        <v>113</v>
      </c>
      <c r="D41" s="18"/>
      <c r="E41" s="19">
        <f>D43</f>
        <v>0</v>
      </c>
      <c r="F41" s="19">
        <f>E41+E43</f>
        <v>0</v>
      </c>
      <c r="G41" s="19">
        <f>F41+F43</f>
        <v>0</v>
      </c>
      <c r="H41" s="19">
        <f>G41+G43</f>
        <v>0</v>
      </c>
      <c r="I41" s="71"/>
      <c r="J41" s="2"/>
    </row>
    <row r="42" spans="1:10" ht="15.75">
      <c r="A42" s="125"/>
      <c r="B42" s="65" t="s">
        <v>114</v>
      </c>
      <c r="C42" s="56" t="s">
        <v>115</v>
      </c>
      <c r="D42" s="19">
        <f>MIN(D25-D41, ABS(D40))</f>
        <v>0</v>
      </c>
      <c r="E42" s="19">
        <f>MIN(E25-E41, ABS(E40))</f>
        <v>0</v>
      </c>
      <c r="F42" s="19">
        <f>MIN(F25-F41, ABS(F40))</f>
        <v>0</v>
      </c>
      <c r="G42" s="19">
        <f>MIN(G25-G41, ABS(G40))</f>
        <v>0</v>
      </c>
      <c r="H42" s="19">
        <f>MIN(H25-H41, ABS(H40))</f>
        <v>0</v>
      </c>
      <c r="I42" s="71" t="s">
        <v>116</v>
      </c>
      <c r="J42" s="2"/>
    </row>
    <row r="43" spans="1:10" ht="15.75">
      <c r="A43" s="125"/>
      <c r="B43" s="65" t="s">
        <v>117</v>
      </c>
      <c r="C43" s="56" t="s">
        <v>118</v>
      </c>
      <c r="D43" s="20"/>
      <c r="E43" s="20"/>
      <c r="F43" s="18"/>
      <c r="G43" s="18"/>
      <c r="H43" s="18"/>
      <c r="I43" s="71" t="s">
        <v>119</v>
      </c>
      <c r="J43" s="2"/>
    </row>
    <row r="44" spans="1:10" ht="15.75">
      <c r="A44" s="125"/>
      <c r="B44" s="67" t="s">
        <v>120</v>
      </c>
      <c r="C44" s="56" t="s">
        <v>121</v>
      </c>
      <c r="D44" s="19">
        <f>SUM(D43*0.25*(D3="Touring"),D43*0.2*(D3="Non-Touring"))</f>
        <v>0</v>
      </c>
      <c r="E44" s="19">
        <f>SUM(E43*0.25*(D3="Touring"),E43*0.2*(E3="Non-Touring"))</f>
        <v>0</v>
      </c>
      <c r="F44" s="19">
        <f>SUM(F43*0.25*(D3="Touring"),F43*0.2*(D3="Non-Touring"))</f>
        <v>0</v>
      </c>
      <c r="G44" s="19">
        <f>SUM(G43*0.25*(D3="Touring"),G43*0.2*(D3="Non-Touring"))</f>
        <v>0</v>
      </c>
      <c r="H44" s="19">
        <f>SUM(H43*0.25*(D3="Touring"),H43*0.2*(D3="Non-Touring"))</f>
        <v>0</v>
      </c>
      <c r="I44" s="71" t="s">
        <v>122</v>
      </c>
      <c r="J44" s="2"/>
    </row>
    <row r="45" spans="1:10" ht="15.75">
      <c r="A45" s="125"/>
      <c r="B45" s="68" t="s">
        <v>123</v>
      </c>
      <c r="C45" s="63" t="s">
        <v>124</v>
      </c>
      <c r="D45" s="19">
        <f>SUM(D43*0.5*(D3="Touring"),D43*0.45*(D3="Non-Touring"))</f>
        <v>0</v>
      </c>
      <c r="E45" s="19">
        <f>SUM(E43*0.5*(D3="Touring"),E43*0.45*(D3="Non-Touring"))</f>
        <v>0</v>
      </c>
      <c r="F45" s="19">
        <f>SUM(F43*0.5*(D3="Touring"),F43*0.45*(D3="Non-Touring"))</f>
        <v>0</v>
      </c>
      <c r="G45" s="19">
        <f>SUM(G43*0.5*(D3="Touring"),G43*0.45*(D3="Non-Touring"))</f>
        <v>0</v>
      </c>
      <c r="H45" s="19">
        <f>SUM(H43*0.5*(D3="Touring"),H43*0.45*(D3="Non-Touring"))</f>
        <v>0</v>
      </c>
      <c r="I45" s="71" t="s">
        <v>125</v>
      </c>
    </row>
    <row r="46" spans="1:10" ht="15.75">
      <c r="A46" s="125"/>
      <c r="B46" s="69" t="s">
        <v>126</v>
      </c>
      <c r="C46" s="63" t="s">
        <v>127</v>
      </c>
      <c r="D46" s="19">
        <f>SUM(D43*0.45*(D3="Touring"),D43*0.4*(D3="Non-Touring"))</f>
        <v>0</v>
      </c>
      <c r="E46" s="19">
        <f>SUM(E43*0.45*(D3="Touring"),E43*0.4*(D3="Non-Touring"))</f>
        <v>0</v>
      </c>
      <c r="F46" s="19">
        <f>SUM(F43*0.45*(D3="Touring"),F43*0.4*(D3="Non-Touring"))</f>
        <v>0</v>
      </c>
      <c r="G46" s="19">
        <f>SUM(G43*0.45*(D3="Touring"),G43*0.4*(D3="Non-Touring"))</f>
        <v>0</v>
      </c>
      <c r="H46" s="19">
        <f>SUM(H43*0.45*(D3="Touring"),H43*0.4*(D3="Non-Touring"))</f>
        <v>0</v>
      </c>
      <c r="I46" s="71" t="s">
        <v>128</v>
      </c>
    </row>
    <row r="47" spans="1:10" ht="16.5" thickBot="1">
      <c r="A47" s="126"/>
      <c r="B47" s="70" t="s">
        <v>129</v>
      </c>
      <c r="C47" s="64" t="s">
        <v>130</v>
      </c>
      <c r="D47" s="21">
        <f>IF(D6&lt;D68,IF(D4&gt;=D69,D46,D44),IF(D4&gt;=D69,D46,IF(D4&gt;=D68,D45,D44)))</f>
        <v>0</v>
      </c>
      <c r="E47" s="21">
        <f>IF(D6&lt;D68,IF(E4&gt;=D69,E46,E44),IF(E4&gt;=D69,E46,IF(E4&gt;=D68,E45,E44)))</f>
        <v>0</v>
      </c>
      <c r="F47" s="21">
        <f>IF(D6&lt;D68,IF(F4&gt;=D69,F46,F44),IF(F4&gt;=D69,F46,IF(F4&gt;=D68,F45,F44)))</f>
        <v>0</v>
      </c>
      <c r="G47" s="21">
        <f>IF(D6&lt;D68,IF(G4&gt;=D69,G46,G44),IF(G4&gt;=D69,G46,IF(G4&gt;=D68,G45,G44)))</f>
        <v>0</v>
      </c>
      <c r="H47" s="21">
        <f>IF(D6&lt;D68,IF(H4&gt;=D69,H46,H44),IF(H4&gt;=D69,H46,IF(H4&gt;=D68,H45,H44)))</f>
        <v>0</v>
      </c>
      <c r="I47" s="72" t="s">
        <v>131</v>
      </c>
    </row>
    <row r="48" spans="1:10" ht="15.75" hidden="1">
      <c r="A48" s="22"/>
      <c r="B48" s="11"/>
      <c r="C48" s="23"/>
      <c r="D48" s="24"/>
      <c r="E48" s="24"/>
      <c r="F48" s="24"/>
      <c r="G48" s="24"/>
      <c r="H48" s="24"/>
      <c r="I48" s="23"/>
    </row>
    <row r="49" spans="1:9" ht="15.75" hidden="1">
      <c r="A49" s="22"/>
      <c r="B49" s="11"/>
      <c r="C49" s="23"/>
      <c r="D49" s="24"/>
      <c r="E49" s="24"/>
      <c r="F49" s="24"/>
      <c r="G49" s="24"/>
      <c r="H49" s="24"/>
      <c r="I49" s="23"/>
    </row>
    <row r="50" spans="1:9" ht="15.75" hidden="1">
      <c r="A50" s="22"/>
      <c r="B50" s="11"/>
      <c r="C50" s="23"/>
      <c r="D50" s="24"/>
      <c r="E50" s="24"/>
      <c r="F50" s="24"/>
      <c r="G50" s="24"/>
      <c r="H50" s="24"/>
      <c r="I50" s="23"/>
    </row>
    <row r="51" spans="1:9" ht="15.75" hidden="1">
      <c r="A51" s="22"/>
      <c r="B51" s="11"/>
      <c r="C51" s="23"/>
      <c r="D51" s="24"/>
      <c r="E51" s="24"/>
      <c r="F51" s="24"/>
      <c r="G51" s="24"/>
      <c r="H51" s="24"/>
      <c r="I51" s="23"/>
    </row>
    <row r="52" spans="1:9" ht="15.75" hidden="1">
      <c r="A52" s="22"/>
      <c r="B52" s="11"/>
      <c r="C52" s="23"/>
      <c r="D52" s="24"/>
      <c r="E52" s="24"/>
      <c r="F52" s="24"/>
      <c r="G52" s="24"/>
      <c r="H52" s="24"/>
      <c r="I52" s="23"/>
    </row>
    <row r="53" spans="1:9" ht="15.75" hidden="1">
      <c r="A53" s="22"/>
      <c r="B53" s="11"/>
      <c r="C53" s="23"/>
      <c r="D53" s="24"/>
      <c r="E53" s="24"/>
      <c r="F53" s="24"/>
      <c r="G53" s="24"/>
      <c r="H53" s="24"/>
      <c r="I53" s="23"/>
    </row>
    <row r="54" spans="1:9" ht="15.75" hidden="1">
      <c r="A54" s="22"/>
      <c r="B54" s="11"/>
      <c r="C54" s="23"/>
      <c r="D54" s="24"/>
      <c r="E54" s="24"/>
      <c r="F54" s="24"/>
      <c r="G54" s="24"/>
      <c r="H54" s="24"/>
      <c r="I54" s="23"/>
    </row>
    <row r="55" spans="1:9" ht="15.75" hidden="1">
      <c r="A55" s="22"/>
      <c r="B55" s="11"/>
      <c r="C55" s="23"/>
      <c r="D55" s="24"/>
      <c r="E55" s="24"/>
      <c r="F55" s="24"/>
      <c r="G55" s="24"/>
      <c r="H55" s="24"/>
      <c r="I55" s="23"/>
    </row>
    <row r="56" spans="1:9" ht="15.75" hidden="1">
      <c r="A56" s="22"/>
      <c r="B56" s="11"/>
      <c r="C56" s="23"/>
      <c r="D56" s="24"/>
      <c r="E56" s="24"/>
      <c r="F56" s="24"/>
      <c r="G56" s="24"/>
      <c r="H56" s="24"/>
      <c r="I56" s="23"/>
    </row>
    <row r="57" spans="1:9" ht="15.75" hidden="1">
      <c r="A57" s="22"/>
      <c r="B57" s="11"/>
      <c r="C57" s="23"/>
      <c r="D57" s="24"/>
      <c r="E57" s="24"/>
      <c r="F57" s="24"/>
      <c r="G57" s="24"/>
      <c r="H57" s="24"/>
      <c r="I57" s="23"/>
    </row>
    <row r="58" spans="1:9" ht="15.75" hidden="1">
      <c r="A58" s="22"/>
      <c r="B58" s="11"/>
      <c r="C58" s="23"/>
      <c r="D58" s="24"/>
      <c r="E58" s="24"/>
      <c r="F58" s="24"/>
      <c r="G58" s="24"/>
      <c r="H58" s="24"/>
      <c r="I58" s="23"/>
    </row>
    <row r="59" spans="1:9" ht="15.75" hidden="1">
      <c r="A59" s="22"/>
      <c r="B59" s="11"/>
      <c r="C59" s="23"/>
      <c r="D59" s="24"/>
      <c r="E59" s="24"/>
      <c r="F59" s="24"/>
      <c r="G59" s="24"/>
      <c r="H59" s="24"/>
      <c r="I59" s="23"/>
    </row>
    <row r="60" spans="1:9" ht="15.75" hidden="1">
      <c r="A60" s="22"/>
      <c r="B60" s="11"/>
      <c r="C60" s="23"/>
      <c r="D60" s="24"/>
      <c r="E60" s="24"/>
      <c r="F60" s="24"/>
      <c r="G60" s="24"/>
      <c r="H60" s="24"/>
      <c r="I60" s="23"/>
    </row>
    <row r="61" spans="1:9" s="3" customFormat="1" ht="15.75">
      <c r="A61" s="25"/>
      <c r="B61" s="11"/>
      <c r="C61" s="26"/>
      <c r="D61" s="27"/>
      <c r="E61" s="27"/>
      <c r="F61" s="27"/>
      <c r="G61" s="27"/>
      <c r="H61" s="27"/>
      <c r="I61" s="26"/>
    </row>
    <row r="62" spans="1:9" ht="15.75">
      <c r="A62" s="10"/>
      <c r="B62" s="11" t="s">
        <v>132</v>
      </c>
      <c r="C62" s="12" t="s">
        <v>133</v>
      </c>
      <c r="D62" s="10"/>
      <c r="E62" s="10"/>
      <c r="F62" s="10"/>
      <c r="G62" s="10"/>
      <c r="H62" s="10"/>
      <c r="I62" s="10"/>
    </row>
    <row r="63" spans="1:9" ht="15.75">
      <c r="A63" s="10"/>
      <c r="B63" s="105" t="s">
        <v>134</v>
      </c>
      <c r="C63" s="104" t="s">
        <v>135</v>
      </c>
      <c r="D63" s="10"/>
      <c r="E63" s="10"/>
      <c r="F63" s="10"/>
      <c r="G63" s="10"/>
      <c r="H63" s="10"/>
      <c r="I63" s="10"/>
    </row>
    <row r="64" spans="1:9" ht="15.75">
      <c r="A64" s="10"/>
      <c r="B64" s="11"/>
      <c r="C64" s="104" t="s">
        <v>136</v>
      </c>
      <c r="D64" s="10"/>
      <c r="E64" s="10"/>
      <c r="F64" s="10"/>
      <c r="G64" s="10"/>
      <c r="H64" s="10"/>
      <c r="I64" s="10"/>
    </row>
    <row r="65" spans="1:9" ht="15.75">
      <c r="A65" s="10"/>
      <c r="B65" s="105" t="s">
        <v>137</v>
      </c>
      <c r="C65" s="104" t="s">
        <v>138</v>
      </c>
      <c r="D65" s="10"/>
      <c r="E65" s="10"/>
      <c r="F65" s="10"/>
      <c r="G65" s="10"/>
      <c r="H65" s="10"/>
      <c r="I65" s="10"/>
    </row>
    <row r="66" spans="1:9">
      <c r="A66" s="3"/>
      <c r="B66" s="4"/>
      <c r="C66" s="3"/>
      <c r="D66" s="3"/>
      <c r="E66" s="3"/>
      <c r="F66" s="3"/>
      <c r="G66" s="3"/>
      <c r="H66" s="3"/>
      <c r="I66" s="3"/>
    </row>
    <row r="67" spans="1:9" hidden="1">
      <c r="A67" s="3"/>
      <c r="B67" s="4"/>
      <c r="C67" s="3" t="s">
        <v>139</v>
      </c>
      <c r="D67" s="5"/>
      <c r="F67" s="3" t="s">
        <v>140</v>
      </c>
      <c r="G67" s="3" t="s">
        <v>141</v>
      </c>
      <c r="H67" s="3"/>
      <c r="I67" s="3"/>
    </row>
    <row r="68" spans="1:9" hidden="1">
      <c r="A68" s="3"/>
      <c r="B68" s="4"/>
      <c r="C68" t="s">
        <v>142</v>
      </c>
      <c r="D68" s="5">
        <v>44496</v>
      </c>
      <c r="E68" s="5">
        <v>45747</v>
      </c>
      <c r="F68" s="3">
        <v>0.5</v>
      </c>
      <c r="G68" s="3">
        <v>0.45</v>
      </c>
      <c r="H68" s="3"/>
      <c r="I68" s="3"/>
    </row>
    <row r="69" spans="1:9" hidden="1">
      <c r="A69" s="3"/>
      <c r="B69" s="4"/>
      <c r="C69" s="3" t="s">
        <v>143</v>
      </c>
      <c r="D69" s="5">
        <v>45748</v>
      </c>
      <c r="E69" s="5" t="s">
        <v>144</v>
      </c>
      <c r="F69" s="3">
        <v>0.45</v>
      </c>
      <c r="G69" s="3">
        <v>0.4</v>
      </c>
      <c r="H69" s="3"/>
      <c r="I69" s="3"/>
    </row>
    <row r="70" spans="1:9" hidden="1">
      <c r="C70" t="s">
        <v>142</v>
      </c>
      <c r="E70" s="32">
        <v>44495</v>
      </c>
      <c r="F70">
        <v>0.25</v>
      </c>
      <c r="G70">
        <v>0.2</v>
      </c>
    </row>
    <row r="71" spans="1:9" hidden="1"/>
    <row r="72" spans="1:9" hidden="1"/>
    <row r="73" spans="1:9" hidden="1">
      <c r="C73" t="s">
        <v>145</v>
      </c>
      <c r="D73" s="5"/>
      <c r="F73" s="3" t="s">
        <v>140</v>
      </c>
      <c r="G73" s="3"/>
    </row>
    <row r="74" spans="1:9" hidden="1">
      <c r="C74" t="s">
        <v>142</v>
      </c>
      <c r="D74" s="5">
        <v>44496</v>
      </c>
      <c r="E74" s="5">
        <v>45747</v>
      </c>
      <c r="F74" s="3">
        <v>0.5</v>
      </c>
      <c r="G74" s="3"/>
    </row>
    <row r="75" spans="1:9" hidden="1">
      <c r="D75" s="5">
        <v>45748</v>
      </c>
      <c r="E75" s="5" t="s">
        <v>144</v>
      </c>
      <c r="F75" s="3">
        <v>0.45</v>
      </c>
      <c r="G75" s="3"/>
    </row>
    <row r="76" spans="1:9" hidden="1">
      <c r="E76" s="32">
        <v>44495</v>
      </c>
      <c r="F76">
        <v>0.25</v>
      </c>
    </row>
    <row r="78" spans="1:9">
      <c r="D78" s="101"/>
      <c r="F78" s="3"/>
      <c r="G78" s="3"/>
    </row>
    <row r="79" spans="1:9">
      <c r="D79" s="101"/>
      <c r="E79" s="5"/>
      <c r="F79" s="3"/>
      <c r="G79" s="3"/>
    </row>
    <row r="80" spans="1:9">
      <c r="D80" s="5"/>
      <c r="E80" s="5"/>
      <c r="F80" s="3"/>
      <c r="G80" s="3"/>
    </row>
  </sheetData>
  <sheetProtection algorithmName="SHA-512" hashValue="/OLdDJ+K/NEocDgk0UqgxmoAucvRZyS/3k4Q08UqP2MmTGMB1DQ7lAtHCaFmsnR63Bba5OYx4YOWiShnnHf+qA==" saltValue="9V5zmnfb/vh5JMiSuxElNA==" spinCount="100000" sheet="1" objects="1" scenarios="1"/>
  <mergeCells count="13">
    <mergeCell ref="D1:I1"/>
    <mergeCell ref="D2:I2"/>
    <mergeCell ref="A9:A18"/>
    <mergeCell ref="A19:A28"/>
    <mergeCell ref="A39:A47"/>
    <mergeCell ref="A1:C1"/>
    <mergeCell ref="A2:C2"/>
    <mergeCell ref="A3:C3"/>
    <mergeCell ref="A5:C5"/>
    <mergeCell ref="A29:A38"/>
    <mergeCell ref="D3:H3"/>
    <mergeCell ref="D6:H6"/>
    <mergeCell ref="A4:C4"/>
  </mergeCells>
  <conditionalFormatting sqref="D14:H14">
    <cfRule type="cellIs" dxfId="28" priority="3" operator="equal">
      <formula>0</formula>
    </cfRule>
  </conditionalFormatting>
  <conditionalFormatting sqref="D14:H14 D16:H16 D18:H18 D28:H28 D40:H40 D42:H42">
    <cfRule type="cellIs" dxfId="27" priority="4" operator="equal">
      <formula>0</formula>
    </cfRule>
  </conditionalFormatting>
  <conditionalFormatting sqref="D43:E43">
    <cfRule type="cellIs" dxfId="26" priority="1" operator="equal">
      <formula>0</formula>
    </cfRule>
  </conditionalFormatting>
  <dataValidations count="8">
    <dataValidation type="decimal" operator="greaterThanOrEqual" allowBlank="1" showInputMessage="1" showErrorMessage="1" sqref="D41:H41" xr:uid="{00000000-0002-0000-0200-000000000000}">
      <formula1>0</formula1>
    </dataValidation>
    <dataValidation type="decimal" operator="lessThanOrEqual" allowBlank="1" showInputMessage="1" showErrorMessage="1" errorTitle="Relevant unused Loss " error="Relevant Unused  Loss must be a Negative" sqref="D39:H39" xr:uid="{00000000-0002-0000-0200-000001000000}">
      <formula1>0</formula1>
    </dataValidation>
    <dataValidation type="decimal" operator="lessThanOrEqual" allowBlank="1" showInputMessage="1" showErrorMessage="1" sqref="D40:H40" xr:uid="{00000000-0002-0000-0200-000002000000}">
      <formula1>0</formula1>
    </dataValidation>
    <dataValidation type="decimal" operator="lessThanOrEqual" allowBlank="1" showInputMessage="1" showErrorMessage="1" errorTitle="Loss Surrendered" error="Loss surrendered cannot be greater than the surrenderable loss (TC4)" sqref="F43:H43 E43" xr:uid="{00000000-0002-0000-0200-000003000000}">
      <formula1>E42</formula1>
    </dataValidation>
    <dataValidation type="list" allowBlank="1" showInputMessage="1" showErrorMessage="1" promptTitle="Please Select" prompt="Please seelct if the production is touring or non- touring so the stencil can calculate  the correct rate of the tax credit." sqref="D3" xr:uid="{3A63B035-2247-4A44-B3B6-E3F3EC903377}">
      <formula1>"Please Select,Touring,Non-touring"</formula1>
    </dataValidation>
    <dataValidation allowBlank="1" showInputMessage="1" showErrorMessage="1" promptTitle="Please Enter Date" prompt="the date the production phase started will determine the rate of the relief available" sqref="D6" xr:uid="{9BA7D50B-5B07-4429-B004-7DB6DA7BE708}"/>
    <dataValidation type="list" allowBlank="1" showInputMessage="1" showErrorMessage="1" sqref="I3" xr:uid="{00000000-0002-0000-0200-000004000000}">
      <formula1>"Touring,None Touring"</formula1>
    </dataValidation>
    <dataValidation type="decimal" operator="lessThanOrEqual" allowBlank="1" showInputMessage="1" showErrorMessage="1" sqref="D43" xr:uid="{985BEA20-CE20-4154-87C0-7280F697A3A2}">
      <formula1>D42</formula1>
    </dataValidation>
  </dataValidations>
  <hyperlinks>
    <hyperlink ref="C62" r:id="rId1" xr:uid="{BCA9D626-DAC3-4632-B843-8878049286BD}"/>
  </hyperlinks>
  <pageMargins left="0.7" right="0.7" top="0.75" bottom="0.75" header="0.3" footer="0.3"/>
  <pageSetup paperSize="9" scale="56" orientation="landscape" r:id="rId2"/>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pageSetUpPr fitToPage="1"/>
  </sheetPr>
  <dimension ref="A1:H104"/>
  <sheetViews>
    <sheetView showGridLines="0" zoomScale="85" zoomScaleNormal="85" workbookViewId="0">
      <pane ySplit="7" topLeftCell="A8" activePane="bottomLeft" state="frozen"/>
      <selection pane="bottomLeft" activeCell="A21" sqref="A21"/>
    </sheetView>
  </sheetViews>
  <sheetFormatPr defaultColWidth="9.140625" defaultRowHeight="15.75"/>
  <cols>
    <col min="1" max="1" width="49" style="28" customWidth="1"/>
    <col min="2" max="2" width="26" style="28" customWidth="1"/>
    <col min="3" max="3" width="30.28515625" style="28" customWidth="1"/>
    <col min="4" max="4" width="21.7109375" style="28" customWidth="1"/>
    <col min="5" max="5" width="24.42578125" style="28" customWidth="1"/>
    <col min="6" max="6" width="36.7109375" style="28" customWidth="1"/>
    <col min="7" max="7" width="49" style="28" customWidth="1"/>
    <col min="8" max="8" width="77.7109375" style="28" customWidth="1"/>
    <col min="9" max="16384" width="9.140625" style="28"/>
  </cols>
  <sheetData>
    <row r="1" spans="1:8" hidden="1">
      <c r="B1" s="29">
        <f>SUM(D44,C44)</f>
        <v>0</v>
      </c>
      <c r="E1" s="29">
        <f>SUM(E44,F44)</f>
        <v>0</v>
      </c>
    </row>
    <row r="2" spans="1:8" ht="21" customHeight="1">
      <c r="A2" s="143" t="s">
        <v>146</v>
      </c>
      <c r="B2" s="143"/>
      <c r="C2" s="143"/>
      <c r="D2" s="143"/>
      <c r="E2" s="143"/>
      <c r="F2" s="143"/>
      <c r="G2" s="143"/>
      <c r="H2" s="143"/>
    </row>
    <row r="3" spans="1:8" ht="14.25" customHeight="1">
      <c r="A3" s="30" t="s">
        <v>1</v>
      </c>
      <c r="B3" s="30"/>
      <c r="C3" s="30" t="s">
        <v>147</v>
      </c>
      <c r="D3" s="30"/>
      <c r="E3" s="30" t="s">
        <v>148</v>
      </c>
      <c r="F3" s="30"/>
      <c r="G3" s="30"/>
      <c r="H3" s="30"/>
    </row>
    <row r="4" spans="1:8" ht="14.25" customHeight="1" thickBot="1">
      <c r="A4" s="30" t="s">
        <v>3</v>
      </c>
      <c r="B4" s="30"/>
      <c r="C4" s="30" t="s">
        <v>149</v>
      </c>
      <c r="D4" s="30"/>
      <c r="E4" s="30" t="s">
        <v>150</v>
      </c>
      <c r="F4" s="30"/>
      <c r="G4" s="30"/>
      <c r="H4" s="30"/>
    </row>
    <row r="5" spans="1:8" s="34" customFormat="1" ht="21" customHeight="1">
      <c r="A5" s="33" t="s">
        <v>151</v>
      </c>
      <c r="B5" s="76" t="s">
        <v>152</v>
      </c>
      <c r="C5" s="89" t="s">
        <v>153</v>
      </c>
      <c r="D5" s="77"/>
      <c r="E5" s="77"/>
      <c r="F5" s="77"/>
      <c r="G5" s="77"/>
      <c r="H5" s="78"/>
    </row>
    <row r="6" spans="1:8" ht="15" customHeight="1">
      <c r="A6" s="73" t="s">
        <v>27</v>
      </c>
      <c r="B6" s="74" t="s">
        <v>27</v>
      </c>
      <c r="C6" s="59"/>
      <c r="D6" s="59"/>
      <c r="E6" s="59"/>
      <c r="F6" s="59"/>
      <c r="G6" s="59"/>
      <c r="H6" s="75"/>
    </row>
    <row r="7" spans="1:8" s="34" customFormat="1" ht="15" customHeight="1">
      <c r="A7" s="35" t="s">
        <v>154</v>
      </c>
      <c r="B7" s="36" t="s">
        <v>155</v>
      </c>
      <c r="C7" s="36" t="s">
        <v>156</v>
      </c>
      <c r="D7" s="36" t="s">
        <v>157</v>
      </c>
      <c r="E7" s="36" t="s">
        <v>158</v>
      </c>
      <c r="F7" s="36" t="s">
        <v>159</v>
      </c>
      <c r="G7" s="36" t="s">
        <v>160</v>
      </c>
      <c r="H7" s="37" t="s">
        <v>161</v>
      </c>
    </row>
    <row r="8" spans="1:8" ht="15" customHeight="1">
      <c r="A8" s="79" t="s">
        <v>162</v>
      </c>
      <c r="B8" s="80"/>
      <c r="C8" s="62"/>
      <c r="D8" s="62"/>
      <c r="E8" s="62"/>
      <c r="F8" s="62"/>
      <c r="G8" s="62"/>
      <c r="H8" s="81"/>
    </row>
    <row r="9" spans="1:8">
      <c r="A9" s="82" t="s">
        <v>163</v>
      </c>
      <c r="B9" s="80"/>
      <c r="C9" s="62"/>
      <c r="D9" s="62"/>
      <c r="E9" s="62"/>
      <c r="F9" s="62"/>
      <c r="G9" s="62"/>
      <c r="H9" s="81"/>
    </row>
    <row r="10" spans="1:8">
      <c r="A10" s="82" t="s">
        <v>164</v>
      </c>
      <c r="B10" s="80"/>
      <c r="C10" s="62"/>
      <c r="D10" s="62"/>
      <c r="E10" s="62"/>
      <c r="F10" s="62"/>
      <c r="G10" s="62"/>
      <c r="H10" s="81"/>
    </row>
    <row r="11" spans="1:8">
      <c r="A11" s="82"/>
      <c r="B11" s="80"/>
      <c r="C11" s="62"/>
      <c r="D11" s="62"/>
      <c r="E11" s="62"/>
      <c r="F11" s="62"/>
      <c r="G11" s="62"/>
      <c r="H11" s="81"/>
    </row>
    <row r="12" spans="1:8">
      <c r="A12" s="79" t="s">
        <v>165</v>
      </c>
      <c r="B12" s="80"/>
      <c r="C12" s="62"/>
      <c r="D12" s="62"/>
      <c r="E12" s="62"/>
      <c r="F12" s="62"/>
      <c r="G12" s="62"/>
      <c r="H12" s="81"/>
    </row>
    <row r="13" spans="1:8">
      <c r="A13" s="82" t="s">
        <v>163</v>
      </c>
      <c r="B13" s="80"/>
      <c r="C13" s="62"/>
      <c r="D13" s="62"/>
      <c r="E13" s="62"/>
      <c r="F13" s="62"/>
      <c r="G13" s="62"/>
      <c r="H13" s="81"/>
    </row>
    <row r="14" spans="1:8">
      <c r="A14" s="83" t="s">
        <v>166</v>
      </c>
      <c r="B14" s="80"/>
      <c r="C14" s="62"/>
      <c r="D14" s="62"/>
      <c r="E14" s="62"/>
      <c r="F14" s="62"/>
      <c r="G14" s="62"/>
      <c r="H14" s="81"/>
    </row>
    <row r="15" spans="1:8">
      <c r="A15" s="83" t="s">
        <v>167</v>
      </c>
      <c r="B15" s="80"/>
      <c r="C15" s="62"/>
      <c r="D15" s="62"/>
      <c r="E15" s="62"/>
      <c r="F15" s="62"/>
      <c r="G15" s="62"/>
      <c r="H15" s="81"/>
    </row>
    <row r="16" spans="1:8">
      <c r="A16" s="82" t="s">
        <v>168</v>
      </c>
      <c r="B16" s="80"/>
      <c r="C16" s="62"/>
      <c r="D16" s="62"/>
      <c r="E16" s="62"/>
      <c r="F16" s="62"/>
      <c r="G16" s="62"/>
      <c r="H16" s="81"/>
    </row>
    <row r="17" spans="1:8">
      <c r="A17" s="82" t="s">
        <v>169</v>
      </c>
      <c r="B17" s="80"/>
      <c r="C17" s="62"/>
      <c r="D17" s="62"/>
      <c r="E17" s="62"/>
      <c r="F17" s="62"/>
      <c r="G17" s="62"/>
      <c r="H17" s="81"/>
    </row>
    <row r="18" spans="1:8">
      <c r="A18" s="82" t="s">
        <v>170</v>
      </c>
      <c r="B18" s="80"/>
      <c r="C18" s="62"/>
      <c r="D18" s="62"/>
      <c r="E18" s="62"/>
      <c r="F18" s="62"/>
      <c r="G18" s="62"/>
      <c r="H18" s="81"/>
    </row>
    <row r="19" spans="1:8">
      <c r="A19" s="82" t="s">
        <v>171</v>
      </c>
      <c r="B19" s="80"/>
      <c r="C19" s="62"/>
      <c r="D19" s="62"/>
      <c r="E19" s="62"/>
      <c r="F19" s="62"/>
      <c r="G19" s="62"/>
      <c r="H19" s="81"/>
    </row>
    <row r="20" spans="1:8">
      <c r="A20" s="82"/>
      <c r="B20" s="80"/>
      <c r="C20" s="62"/>
      <c r="D20" s="62"/>
      <c r="E20" s="62"/>
      <c r="F20" s="62"/>
      <c r="G20" s="62"/>
      <c r="H20" s="81"/>
    </row>
    <row r="21" spans="1:8">
      <c r="A21" s="82" t="s">
        <v>172</v>
      </c>
      <c r="B21" s="80"/>
      <c r="C21" s="62"/>
      <c r="D21" s="62"/>
      <c r="E21" s="62"/>
      <c r="F21" s="62"/>
      <c r="G21" s="62"/>
      <c r="H21" s="81"/>
    </row>
    <row r="22" spans="1:8">
      <c r="A22" s="82"/>
      <c r="B22" s="80"/>
      <c r="C22" s="62"/>
      <c r="D22" s="62"/>
      <c r="E22" s="62"/>
      <c r="F22" s="62"/>
      <c r="G22" s="62"/>
      <c r="H22" s="81"/>
    </row>
    <row r="23" spans="1:8">
      <c r="A23" s="82"/>
      <c r="B23" s="80"/>
      <c r="C23" s="62"/>
      <c r="D23" s="62"/>
      <c r="E23" s="62"/>
      <c r="F23" s="62"/>
      <c r="G23" s="62"/>
      <c r="H23" s="81"/>
    </row>
    <row r="24" spans="1:8">
      <c r="A24" s="82"/>
      <c r="B24" s="80"/>
      <c r="C24" s="62"/>
      <c r="D24" s="62"/>
      <c r="E24" s="62"/>
      <c r="F24" s="62"/>
      <c r="G24" s="62"/>
      <c r="H24" s="81"/>
    </row>
    <row r="25" spans="1:8" ht="31.5">
      <c r="A25" s="84" t="s">
        <v>173</v>
      </c>
      <c r="B25" s="80"/>
      <c r="C25" s="62"/>
      <c r="D25" s="62"/>
      <c r="E25" s="62"/>
      <c r="F25" s="62"/>
      <c r="G25" s="62"/>
      <c r="H25" s="81"/>
    </row>
    <row r="26" spans="1:8">
      <c r="A26" s="82" t="s">
        <v>163</v>
      </c>
      <c r="B26" s="80"/>
      <c r="C26" s="62"/>
      <c r="D26" s="62"/>
      <c r="E26" s="62"/>
      <c r="F26" s="62"/>
      <c r="G26" s="62"/>
      <c r="H26" s="81"/>
    </row>
    <row r="27" spans="1:8">
      <c r="A27" s="82" t="s">
        <v>174</v>
      </c>
      <c r="B27" s="80"/>
      <c r="C27" s="62"/>
      <c r="D27" s="62"/>
      <c r="E27" s="62"/>
      <c r="F27" s="62"/>
      <c r="G27" s="62"/>
      <c r="H27" s="81"/>
    </row>
    <row r="28" spans="1:8">
      <c r="A28" s="82" t="s">
        <v>175</v>
      </c>
      <c r="B28" s="80"/>
      <c r="C28" s="62"/>
      <c r="D28" s="62"/>
      <c r="E28" s="62"/>
      <c r="F28" s="62"/>
      <c r="G28" s="62"/>
      <c r="H28" s="81"/>
    </row>
    <row r="29" spans="1:8">
      <c r="A29" s="82" t="s">
        <v>176</v>
      </c>
      <c r="B29" s="80"/>
      <c r="C29" s="62"/>
      <c r="D29" s="62"/>
      <c r="E29" s="62"/>
      <c r="F29" s="62"/>
      <c r="G29" s="62"/>
      <c r="H29" s="81"/>
    </row>
    <row r="30" spans="1:8">
      <c r="A30" s="82" t="s">
        <v>177</v>
      </c>
      <c r="B30" s="80"/>
      <c r="C30" s="62"/>
      <c r="D30" s="62"/>
      <c r="E30" s="62"/>
      <c r="F30" s="62"/>
      <c r="G30" s="62"/>
      <c r="H30" s="81"/>
    </row>
    <row r="31" spans="1:8">
      <c r="A31" s="82" t="s">
        <v>178</v>
      </c>
      <c r="B31" s="80"/>
      <c r="C31" s="62"/>
      <c r="D31" s="62"/>
      <c r="E31" s="62"/>
      <c r="F31" s="62"/>
      <c r="G31" s="62"/>
      <c r="H31" s="81"/>
    </row>
    <row r="32" spans="1:8">
      <c r="A32" s="82" t="s">
        <v>179</v>
      </c>
      <c r="B32" s="80"/>
      <c r="C32" s="62"/>
      <c r="D32" s="62"/>
      <c r="E32" s="62"/>
      <c r="F32" s="62"/>
      <c r="G32" s="62"/>
      <c r="H32" s="81"/>
    </row>
    <row r="33" spans="1:8">
      <c r="A33" s="82" t="s">
        <v>180</v>
      </c>
      <c r="B33" s="80"/>
      <c r="C33" s="62"/>
      <c r="D33" s="62"/>
      <c r="E33" s="62"/>
      <c r="F33" s="62"/>
      <c r="G33" s="62"/>
      <c r="H33" s="81"/>
    </row>
    <row r="34" spans="1:8">
      <c r="A34" s="82"/>
      <c r="B34" s="80"/>
      <c r="C34" s="62"/>
      <c r="D34" s="62"/>
      <c r="E34" s="62"/>
      <c r="F34" s="62"/>
      <c r="G34" s="62"/>
      <c r="H34" s="81"/>
    </row>
    <row r="35" spans="1:8">
      <c r="A35" s="82"/>
      <c r="B35" s="80"/>
      <c r="C35" s="62"/>
      <c r="D35" s="62"/>
      <c r="E35" s="62"/>
      <c r="F35" s="62"/>
      <c r="G35" s="62"/>
      <c r="H35" s="81"/>
    </row>
    <row r="36" spans="1:8">
      <c r="A36" s="82"/>
      <c r="B36" s="80"/>
      <c r="C36" s="62"/>
      <c r="D36" s="62"/>
      <c r="E36" s="62"/>
      <c r="F36" s="62"/>
      <c r="G36" s="62"/>
      <c r="H36" s="81"/>
    </row>
    <row r="37" spans="1:8" ht="47.25">
      <c r="A37" s="85" t="s">
        <v>181</v>
      </c>
      <c r="B37" s="80"/>
      <c r="C37" s="62"/>
      <c r="D37" s="62"/>
      <c r="E37" s="62"/>
      <c r="F37" s="62"/>
      <c r="G37" s="62"/>
      <c r="H37" s="81"/>
    </row>
    <row r="38" spans="1:8">
      <c r="A38" s="83" t="s">
        <v>182</v>
      </c>
      <c r="B38" s="80"/>
      <c r="C38" s="62"/>
      <c r="D38" s="62"/>
      <c r="E38" s="62"/>
      <c r="F38" s="62"/>
      <c r="G38" s="62"/>
      <c r="H38" s="81"/>
    </row>
    <row r="39" spans="1:8">
      <c r="A39" s="83" t="s">
        <v>183</v>
      </c>
      <c r="B39" s="80"/>
      <c r="C39" s="62"/>
      <c r="D39" s="62"/>
      <c r="E39" s="62"/>
      <c r="F39" s="62"/>
      <c r="G39" s="62"/>
      <c r="H39" s="81"/>
    </row>
    <row r="40" spans="1:8">
      <c r="A40" s="83" t="s">
        <v>184</v>
      </c>
      <c r="B40" s="80"/>
      <c r="C40" s="62"/>
      <c r="D40" s="62"/>
      <c r="E40" s="62"/>
      <c r="F40" s="62"/>
      <c r="G40" s="62"/>
      <c r="H40" s="81"/>
    </row>
    <row r="41" spans="1:8">
      <c r="A41" s="82" t="s">
        <v>185</v>
      </c>
      <c r="B41" s="80"/>
      <c r="C41" s="62"/>
      <c r="D41" s="62"/>
      <c r="E41" s="62"/>
      <c r="F41" s="62"/>
      <c r="G41" s="62"/>
      <c r="H41" s="81"/>
    </row>
    <row r="42" spans="1:8">
      <c r="A42" s="82" t="s">
        <v>186</v>
      </c>
      <c r="B42" s="80"/>
      <c r="C42" s="62"/>
      <c r="D42" s="62"/>
      <c r="E42" s="62"/>
      <c r="F42" s="62"/>
      <c r="G42" s="62"/>
      <c r="H42" s="81"/>
    </row>
    <row r="43" spans="1:8">
      <c r="A43" s="82"/>
      <c r="B43" s="80"/>
      <c r="C43" s="62"/>
      <c r="D43" s="62"/>
      <c r="E43" s="62"/>
      <c r="F43" s="62"/>
      <c r="G43" s="62"/>
      <c r="H43" s="81"/>
    </row>
    <row r="44" spans="1:8" s="34" customFormat="1" ht="16.5" thickBot="1">
      <c r="A44" s="38" t="s">
        <v>187</v>
      </c>
      <c r="B44" s="39">
        <f>SUBTOTAL(109,Table2[Total expenditure])</f>
        <v>0</v>
      </c>
      <c r="C44" s="39">
        <f>SUBTOTAL(109,Table2[Non Core Expenditure])</f>
        <v>0</v>
      </c>
      <c r="D44" s="39">
        <f>SUBTOTAL(109,Table2[Total Core Expenditure])</f>
        <v>0</v>
      </c>
      <c r="E44" s="39">
        <f>SUBTOTAL(109,Table2[Total UK/EEA Core Expenditure])</f>
        <v>0</v>
      </c>
      <c r="F44" s="39">
        <f>SUM(Table2[Total Non UK/EEA Core Expenditure])</f>
        <v>0</v>
      </c>
      <c r="G44" s="39">
        <f>SUM(Table2[[Apportionment basis ]])</f>
        <v>0</v>
      </c>
      <c r="H44" s="40"/>
    </row>
    <row r="45" spans="1:8">
      <c r="A45" s="86" t="s">
        <v>188</v>
      </c>
      <c r="B45" s="87"/>
      <c r="C45" s="62"/>
      <c r="D45" s="62"/>
      <c r="E45" s="88"/>
      <c r="F45" s="62"/>
      <c r="G45" s="62"/>
      <c r="H45" s="62"/>
    </row>
    <row r="46" spans="1:8" s="34" customFormat="1" ht="16.5" thickBot="1">
      <c r="A46" s="41" t="s">
        <v>187</v>
      </c>
      <c r="B46" s="42">
        <f>Table2[[#Totals],[Total expenditure]]-B45</f>
        <v>0</v>
      </c>
      <c r="C46" s="42">
        <f>Table2[[#Totals],[Non Core Expenditure]]-C45</f>
        <v>0</v>
      </c>
      <c r="D46" s="42">
        <f>Table2[[#Totals],[Total Core Expenditure]]-D45</f>
        <v>0</v>
      </c>
      <c r="E46" s="42">
        <f>Table2[[#Totals],[Total UK/EEA Core Expenditure]]-E45</f>
        <v>0</v>
      </c>
      <c r="F46" s="42">
        <f>Table2[[#Totals],[Total Non UK/EEA Core Expenditure]]-F45</f>
        <v>0</v>
      </c>
      <c r="G46" s="42">
        <f>Table2[[#Totals],[Apportionment basis ]]-G45</f>
        <v>0</v>
      </c>
      <c r="H46" s="43"/>
    </row>
    <row r="47" spans="1:8">
      <c r="A47" s="28" t="s">
        <v>189</v>
      </c>
    </row>
    <row r="48" spans="1:8">
      <c r="A48" s="28" t="s">
        <v>190</v>
      </c>
    </row>
    <row r="49" spans="1:1">
      <c r="A49" s="28" t="s">
        <v>191</v>
      </c>
    </row>
    <row r="104" spans="1:1">
      <c r="A104" s="31"/>
    </row>
  </sheetData>
  <sheetProtection algorithmName="SHA-512" hashValue="TqO9XWgO2aegz3sGd5FWHMpxm5MEtidKudfpIcTFa19Nb4uA4vG6zD4/YKSI3aX3K+E3aW4MI7wbGqOin6yBhA==" saltValue="2w6OkRZekffKlWutOp5wGw==" spinCount="100000" sheet="1" insertColumns="0" insertRows="0"/>
  <mergeCells count="1">
    <mergeCell ref="A2:H2"/>
  </mergeCells>
  <conditionalFormatting sqref="B44">
    <cfRule type="cellIs" dxfId="25" priority="2" operator="notEqual">
      <formula>$B$1</formula>
    </cfRule>
  </conditionalFormatting>
  <conditionalFormatting sqref="D44">
    <cfRule type="cellIs" dxfId="24" priority="1" operator="notEqual">
      <formula>$E$1</formula>
    </cfRule>
  </conditionalFormatting>
  <hyperlinks>
    <hyperlink ref="C5" r:id="rId1" xr:uid="{00000000-0004-0000-0300-000000000000}"/>
  </hyperlinks>
  <pageMargins left="1" right="1" top="1" bottom="1" header="0.5" footer="0.5"/>
  <pageSetup paperSize="9" scale="39" fitToHeight="0" orientation="landscape" r:id="rId2"/>
  <headerFooter>
    <oddFooter>&amp;C&amp;1#&amp;"Calibri"&amp;10&amp;K000000OFFICIAL</oddFooter>
  </headerFooter>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8" ma:contentTypeDescription="Create a new document." ma:contentTypeScope="" ma:versionID="faf6ce0b471c2bc8070abc50707ce8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05a7eebf91a8b30bc57d75cce2ce92d5"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DB9648-18A1-4AA1-94F7-8C3418CA857E}"/>
</file>

<file path=customXml/itemProps2.xml><?xml version="1.0" encoding="utf-8"?>
<ds:datastoreItem xmlns:ds="http://schemas.openxmlformats.org/officeDocument/2006/customXml" ds:itemID="{40FD1192-5AAE-406E-9A7A-0A683027EAAE}"/>
</file>

<file path=customXml/itemProps3.xml><?xml version="1.0" encoding="utf-8"?>
<ds:datastoreItem xmlns:ds="http://schemas.openxmlformats.org/officeDocument/2006/customXml" ds:itemID="{E9EE100C-10DC-404F-8218-C99EE2360E09}"/>
</file>

<file path=docProps/app.xml><?xml version="1.0" encoding="utf-8"?>
<Properties xmlns="http://schemas.openxmlformats.org/officeDocument/2006/extended-properties" xmlns:vt="http://schemas.openxmlformats.org/officeDocument/2006/docPropsVTypes">
  <Application>Microsoft Excel Online</Application>
  <Manager/>
  <Company>HM Revenue and Customs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2024-06-25T07:20:28Z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12600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2021-12-07T12:48:58Z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57747328-98e6-4a57-8abe-e18ee178c0ad</vt:lpwstr>
  </property>
  <property fmtid="{D5CDD505-2E9C-101B-9397-08002B2CF9AE}" pid="16" name="MSIP_Label_f9af038e-07b4-4369-a678-c835687cb272_ContentBits">
    <vt:lpwstr>2</vt:lpwstr>
  </property>
  <property fmtid="{D5CDD505-2E9C-101B-9397-08002B2CF9AE}" pid="17" name="MediaServiceImageTags">
    <vt:lpwstr/>
  </property>
</Properties>
</file>